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2012\s4et\Димитър\"/>
    </mc:Choice>
  </mc:AlternateContent>
  <bookViews>
    <workbookView xWindow="120" yWindow="72" windowWidth="19092" windowHeight="11772"/>
  </bookViews>
  <sheets>
    <sheet name="Ценово предложение" sheetId="3" r:id="rId1"/>
    <sheet name="Лист1" sheetId="5" r:id="rId2"/>
    <sheet name="Лист2" sheetId="7" r:id="rId3"/>
    <sheet name="Лист3" sheetId="8" r:id="rId4"/>
    <sheet name="Лист4" sheetId="9" r:id="rId5"/>
  </sheets>
  <definedNames>
    <definedName name="_xlnm._FilterDatabase" localSheetId="3" hidden="1">Лист3!$A$1:$P$1772</definedName>
    <definedName name="_xlnm._FilterDatabase" localSheetId="4" hidden="1">Лист4!$A$1:$P$1772</definedName>
    <definedName name="_xlnm._FilterDatabase" localSheetId="0" hidden="1">'Ценово предложение'!$A$1:$R$1772</definedName>
    <definedName name="_xlnm.Print_Area" localSheetId="2">Лист2!$A$1:$R$1115</definedName>
    <definedName name="_xlnm.Print_Area" localSheetId="3">Лист3!$A$1:$P$1106</definedName>
  </definedNames>
  <calcPr calcId="152511"/>
</workbook>
</file>

<file path=xl/calcChain.xml><?xml version="1.0" encoding="utf-8"?>
<calcChain xmlns="http://schemas.openxmlformats.org/spreadsheetml/2006/main">
  <c r="M1104" i="9" l="1"/>
  <c r="N1104" i="9" s="1"/>
  <c r="L1104" i="9"/>
  <c r="M1102" i="9"/>
  <c r="N1102" i="9" s="1"/>
  <c r="L1102" i="9"/>
  <c r="N1100" i="9"/>
  <c r="L1100" i="9"/>
  <c r="N1098" i="9"/>
  <c r="L1098" i="9"/>
  <c r="N1096" i="9"/>
  <c r="L1096" i="9"/>
  <c r="N1094" i="9"/>
  <c r="L1094" i="9"/>
  <c r="N1092" i="9"/>
  <c r="L1092" i="9"/>
  <c r="N1090" i="9"/>
  <c r="L1090" i="9"/>
  <c r="N1088" i="9"/>
  <c r="L1088" i="9"/>
  <c r="N1086" i="9"/>
  <c r="L1086" i="9"/>
  <c r="N1084" i="9"/>
  <c r="L1084" i="9"/>
  <c r="N1082" i="9"/>
  <c r="L1082" i="9"/>
  <c r="N1080" i="9"/>
  <c r="L1080" i="9"/>
  <c r="N1078" i="9"/>
  <c r="L1078" i="9"/>
  <c r="N1076" i="9"/>
  <c r="L1076" i="9"/>
  <c r="N1074" i="9"/>
  <c r="L1074" i="9"/>
  <c r="N1072" i="9"/>
  <c r="L1072" i="9"/>
  <c r="M1067" i="9"/>
  <c r="N1067" i="9" s="1"/>
  <c r="L1067" i="9"/>
  <c r="N1066" i="9"/>
  <c r="L1066" i="9"/>
  <c r="N1060" i="9"/>
  <c r="L1060" i="9"/>
  <c r="M1058" i="9"/>
  <c r="N1058" i="9" s="1"/>
  <c r="L1058" i="9"/>
  <c r="N1057" i="9"/>
  <c r="L1057" i="9"/>
  <c r="M953" i="9"/>
  <c r="N953" i="9" s="1"/>
  <c r="L953" i="9"/>
  <c r="M950" i="9"/>
  <c r="N950" i="9" s="1"/>
  <c r="L950" i="9"/>
  <c r="M947" i="9"/>
  <c r="N947" i="9" s="1"/>
  <c r="L947" i="9"/>
  <c r="M944" i="9"/>
  <c r="N944" i="9" s="1"/>
  <c r="L944" i="9"/>
  <c r="M941" i="9"/>
  <c r="N941" i="9" s="1"/>
  <c r="L941" i="9"/>
  <c r="N938" i="9"/>
  <c r="L938" i="9"/>
  <c r="M935" i="9"/>
  <c r="N935" i="9" s="1"/>
  <c r="L935" i="9"/>
  <c r="N933" i="9"/>
  <c r="L933" i="9"/>
  <c r="M932" i="9"/>
  <c r="N932" i="9" s="1"/>
  <c r="M930" i="9"/>
  <c r="N930" i="9" s="1"/>
  <c r="L930" i="9"/>
  <c r="M928" i="9"/>
  <c r="N928" i="9" s="1"/>
  <c r="L928" i="9"/>
  <c r="N926" i="9"/>
  <c r="L926" i="9"/>
  <c r="M925" i="9"/>
  <c r="N925" i="9" s="1"/>
  <c r="L925" i="9"/>
  <c r="N923" i="9"/>
  <c r="L923" i="9"/>
  <c r="M922" i="9"/>
  <c r="N922" i="9" s="1"/>
  <c r="L922" i="9"/>
  <c r="N920" i="9"/>
  <c r="L920" i="9"/>
  <c r="M919" i="9"/>
  <c r="N919" i="9" s="1"/>
  <c r="L919" i="9"/>
  <c r="N917" i="9"/>
  <c r="L917" i="9"/>
  <c r="M916" i="9"/>
  <c r="N916" i="9" s="1"/>
  <c r="L916" i="9"/>
  <c r="N914" i="9"/>
  <c r="L914" i="9"/>
  <c r="M913" i="9"/>
  <c r="N913" i="9" s="1"/>
  <c r="L913" i="9"/>
  <c r="M897" i="9"/>
  <c r="N897" i="9" s="1"/>
  <c r="L897" i="9"/>
  <c r="M895" i="9"/>
  <c r="N895" i="9" s="1"/>
  <c r="L895" i="9"/>
  <c r="M880" i="9"/>
  <c r="N880" i="9" s="1"/>
  <c r="L880" i="9"/>
  <c r="O847" i="9"/>
  <c r="K847" i="9"/>
  <c r="M803" i="9"/>
  <c r="N803" i="9" s="1"/>
  <c r="L803" i="9"/>
  <c r="N801" i="9"/>
  <c r="M801" i="9"/>
  <c r="L801" i="9"/>
  <c r="M799" i="9"/>
  <c r="N799" i="9" s="1"/>
  <c r="L799" i="9"/>
  <c r="M795" i="9"/>
  <c r="N795" i="9" s="1"/>
  <c r="L795" i="9"/>
  <c r="M790" i="9"/>
  <c r="N790" i="9" s="1"/>
  <c r="L790" i="9"/>
  <c r="M788" i="9"/>
  <c r="N788" i="9" s="1"/>
  <c r="L788" i="9"/>
  <c r="N787" i="9"/>
  <c r="L787" i="9"/>
  <c r="M785" i="9"/>
  <c r="N785" i="9" s="1"/>
  <c r="L785" i="9"/>
  <c r="M783" i="9"/>
  <c r="N783" i="9" s="1"/>
  <c r="L783" i="9"/>
  <c r="N781" i="9"/>
  <c r="L781" i="9"/>
  <c r="M780" i="9"/>
  <c r="N780" i="9" s="1"/>
  <c r="L780" i="9"/>
  <c r="M778" i="9"/>
  <c r="N778" i="9" s="1"/>
  <c r="L778" i="9"/>
  <c r="M774" i="9"/>
  <c r="N774" i="9" s="1"/>
  <c r="L774" i="9"/>
  <c r="M772" i="9"/>
  <c r="N772" i="9" s="1"/>
  <c r="L772" i="9"/>
  <c r="N771" i="9"/>
  <c r="L771" i="9"/>
  <c r="M769" i="9"/>
  <c r="N769" i="9" s="1"/>
  <c r="L769" i="9"/>
  <c r="N767" i="9"/>
  <c r="L767" i="9"/>
  <c r="M766" i="9"/>
  <c r="N766" i="9" s="1"/>
  <c r="L766" i="9"/>
  <c r="N763" i="9"/>
  <c r="L763" i="9"/>
  <c r="M762" i="9"/>
  <c r="N762" i="9" s="1"/>
  <c r="L762" i="9"/>
  <c r="M761" i="9"/>
  <c r="N761" i="9" s="1"/>
  <c r="L761" i="9"/>
  <c r="N759" i="9"/>
  <c r="L759" i="9"/>
  <c r="M758" i="9"/>
  <c r="N758" i="9" s="1"/>
  <c r="L758" i="9"/>
  <c r="M757" i="9"/>
  <c r="N757" i="9" s="1"/>
  <c r="L757" i="9"/>
  <c r="M755" i="9"/>
  <c r="N755" i="9" s="1"/>
  <c r="L755" i="9"/>
  <c r="M754" i="9"/>
  <c r="N754" i="9" s="1"/>
  <c r="L754" i="9"/>
  <c r="M752" i="9"/>
  <c r="N752" i="9" s="1"/>
  <c r="L752" i="9"/>
  <c r="M751" i="9"/>
  <c r="N751" i="9" s="1"/>
  <c r="L751" i="9"/>
  <c r="N749" i="9"/>
  <c r="L749" i="9"/>
  <c r="N748" i="9"/>
  <c r="L748" i="9"/>
  <c r="M747" i="9"/>
  <c r="N747" i="9" s="1"/>
  <c r="L747" i="9"/>
  <c r="N744" i="9"/>
  <c r="L744" i="9"/>
  <c r="N743" i="9"/>
  <c r="L743" i="9"/>
  <c r="M742" i="9"/>
  <c r="N742" i="9" s="1"/>
  <c r="L742" i="9"/>
  <c r="M740" i="9"/>
  <c r="N740" i="9" s="1"/>
  <c r="L740" i="9"/>
  <c r="M739" i="9"/>
  <c r="N739" i="9" s="1"/>
  <c r="L739" i="9"/>
  <c r="N737" i="9"/>
  <c r="L737" i="9"/>
  <c r="M736" i="9"/>
  <c r="N736" i="9" s="1"/>
  <c r="L736" i="9"/>
  <c r="N734" i="9"/>
  <c r="L734" i="9"/>
  <c r="M733" i="9"/>
  <c r="N733" i="9" s="1"/>
  <c r="L733" i="9"/>
  <c r="M732" i="9"/>
  <c r="N732" i="9" s="1"/>
  <c r="L732" i="9"/>
  <c r="N730" i="9"/>
  <c r="L730" i="9"/>
  <c r="M729" i="9"/>
  <c r="N729" i="9" s="1"/>
  <c r="L729" i="9"/>
  <c r="M728" i="9"/>
  <c r="N728" i="9" s="1"/>
  <c r="L728" i="9"/>
  <c r="M726" i="9"/>
  <c r="N726" i="9" s="1"/>
  <c r="L726" i="9"/>
  <c r="N725" i="9"/>
  <c r="L725" i="9"/>
  <c r="M724" i="9"/>
  <c r="N724" i="9" s="1"/>
  <c r="L724" i="9"/>
  <c r="N722" i="9"/>
  <c r="L722" i="9"/>
  <c r="M721" i="9"/>
  <c r="N721" i="9" s="1"/>
  <c r="L721" i="9"/>
  <c r="M720" i="9"/>
  <c r="N720" i="9" s="1"/>
  <c r="L720" i="9"/>
  <c r="N718" i="9"/>
  <c r="M718" i="9"/>
  <c r="L718" i="9"/>
  <c r="N717" i="9"/>
  <c r="L717" i="9"/>
  <c r="M716" i="9"/>
  <c r="N716" i="9" s="1"/>
  <c r="L716" i="9"/>
  <c r="M714" i="9"/>
  <c r="N714" i="9" s="1"/>
  <c r="L714" i="9"/>
  <c r="M713" i="9"/>
  <c r="N713" i="9" s="1"/>
  <c r="L713" i="9"/>
  <c r="N712" i="9"/>
  <c r="L712" i="9"/>
  <c r="M710" i="9"/>
  <c r="N710" i="9" s="1"/>
  <c r="L710" i="9"/>
  <c r="N709" i="9"/>
  <c r="L709" i="9"/>
  <c r="M708" i="9"/>
  <c r="N708" i="9" s="1"/>
  <c r="L708" i="9"/>
  <c r="N706" i="9"/>
  <c r="L706" i="9"/>
  <c r="M705" i="9"/>
  <c r="N705" i="9" s="1"/>
  <c r="L705" i="9"/>
  <c r="M704" i="9"/>
  <c r="N704" i="9" s="1"/>
  <c r="L704" i="9"/>
  <c r="M702" i="9"/>
  <c r="N702" i="9" s="1"/>
  <c r="L702" i="9"/>
  <c r="N701" i="9"/>
  <c r="L701" i="9"/>
  <c r="M700" i="9"/>
  <c r="N700" i="9" s="1"/>
  <c r="L700" i="9"/>
  <c r="N698" i="9"/>
  <c r="L698" i="9"/>
  <c r="M697" i="9"/>
  <c r="N697" i="9" s="1"/>
  <c r="L697" i="9"/>
  <c r="M696" i="9"/>
  <c r="N696" i="9" s="1"/>
  <c r="L696" i="9"/>
  <c r="N694" i="9"/>
  <c r="L694" i="9"/>
  <c r="M693" i="9"/>
  <c r="N693" i="9" s="1"/>
  <c r="L693" i="9"/>
  <c r="M692" i="9"/>
  <c r="N692" i="9" s="1"/>
  <c r="L692" i="9"/>
  <c r="M690" i="9"/>
  <c r="N690" i="9" s="1"/>
  <c r="L690" i="9"/>
  <c r="N689" i="9"/>
  <c r="L689" i="9"/>
  <c r="M688" i="9"/>
  <c r="N688" i="9" s="1"/>
  <c r="L688" i="9"/>
  <c r="N686" i="9"/>
  <c r="M686" i="9"/>
  <c r="L686" i="9"/>
  <c r="N685" i="9"/>
  <c r="L685" i="9"/>
  <c r="M684" i="9"/>
  <c r="N684" i="9" s="1"/>
  <c r="L684" i="9"/>
  <c r="M682" i="9"/>
  <c r="N682" i="9" s="1"/>
  <c r="L682" i="9"/>
  <c r="M681" i="9"/>
  <c r="N681" i="9" s="1"/>
  <c r="L681" i="9"/>
  <c r="M679" i="9"/>
  <c r="N679" i="9" s="1"/>
  <c r="L679" i="9"/>
  <c r="M678" i="9"/>
  <c r="N678" i="9" s="1"/>
  <c r="L678" i="9"/>
  <c r="M676" i="9"/>
  <c r="N676" i="9" s="1"/>
  <c r="L676" i="9"/>
  <c r="M675" i="9"/>
  <c r="N675" i="9" s="1"/>
  <c r="L675" i="9"/>
  <c r="M673" i="9"/>
  <c r="N673" i="9" s="1"/>
  <c r="L673" i="9"/>
  <c r="N672" i="9"/>
  <c r="L672" i="9"/>
  <c r="M671" i="9"/>
  <c r="N671" i="9" s="1"/>
  <c r="L671" i="9"/>
  <c r="M669" i="9"/>
  <c r="N669" i="9" s="1"/>
  <c r="L669" i="9"/>
  <c r="M668" i="9"/>
  <c r="N668" i="9" s="1"/>
  <c r="L668" i="9"/>
  <c r="M666" i="9"/>
  <c r="N666" i="9" s="1"/>
  <c r="L666" i="9"/>
  <c r="N665" i="9"/>
  <c r="L665" i="9"/>
  <c r="M664" i="9"/>
  <c r="N664" i="9" s="1"/>
  <c r="L664" i="9"/>
  <c r="M622" i="9"/>
  <c r="N622" i="9" s="1"/>
  <c r="L622" i="9"/>
  <c r="M620" i="9"/>
  <c r="N620" i="9" s="1"/>
  <c r="L620" i="9"/>
  <c r="N615" i="9"/>
  <c r="M615" i="9"/>
  <c r="L615" i="9"/>
  <c r="M613" i="9"/>
  <c r="N613" i="9" s="1"/>
  <c r="L613" i="9"/>
  <c r="M611" i="9"/>
  <c r="N611" i="9" s="1"/>
  <c r="L611" i="9"/>
  <c r="M609" i="9"/>
  <c r="N609" i="9" s="1"/>
  <c r="L609" i="9"/>
  <c r="M605" i="9"/>
  <c r="L605" i="9"/>
  <c r="N605" i="9" s="1"/>
  <c r="M603" i="9"/>
  <c r="L603" i="9"/>
  <c r="N603" i="9" s="1"/>
  <c r="M599" i="9"/>
  <c r="L599" i="9"/>
  <c r="N599" i="9" s="1"/>
  <c r="M582" i="9"/>
  <c r="L582" i="9"/>
  <c r="N582" i="9" s="1"/>
  <c r="M580" i="9"/>
  <c r="L580" i="9"/>
  <c r="N580" i="9" s="1"/>
  <c r="M578" i="9"/>
  <c r="L578" i="9"/>
  <c r="N578" i="9" s="1"/>
  <c r="M576" i="9"/>
  <c r="L576" i="9"/>
  <c r="N576" i="9" s="1"/>
  <c r="M574" i="9"/>
  <c r="L574" i="9"/>
  <c r="N574" i="9" s="1"/>
  <c r="M572" i="9"/>
  <c r="L572" i="9"/>
  <c r="N572" i="9" s="1"/>
  <c r="M570" i="9"/>
  <c r="N570" i="9" s="1"/>
  <c r="L570" i="9"/>
  <c r="M569" i="9"/>
  <c r="L569" i="9"/>
  <c r="N569" i="9" s="1"/>
  <c r="M567" i="9"/>
  <c r="N567" i="9" s="1"/>
  <c r="L567" i="9"/>
  <c r="M566" i="9"/>
  <c r="L566" i="9"/>
  <c r="N566" i="9" s="1"/>
  <c r="M564" i="9"/>
  <c r="L564" i="9"/>
  <c r="N564" i="9" s="1"/>
  <c r="M560" i="9"/>
  <c r="L560" i="9"/>
  <c r="N560" i="9" s="1"/>
  <c r="M558" i="9"/>
  <c r="L558" i="9"/>
  <c r="N558" i="9" s="1"/>
  <c r="M556" i="9"/>
  <c r="N556" i="9" s="1"/>
  <c r="L556" i="9"/>
  <c r="M554" i="9"/>
  <c r="L554" i="9"/>
  <c r="N554" i="9" s="1"/>
  <c r="M552" i="9"/>
  <c r="L552" i="9"/>
  <c r="N552" i="9" s="1"/>
  <c r="M545" i="9"/>
  <c r="L545" i="9"/>
  <c r="N545" i="9" s="1"/>
  <c r="M542" i="9"/>
  <c r="L542" i="9"/>
  <c r="N542" i="9" s="1"/>
  <c r="M539" i="9"/>
  <c r="L539" i="9"/>
  <c r="N539" i="9" s="1"/>
  <c r="M536" i="9"/>
  <c r="L536" i="9"/>
  <c r="N536" i="9" s="1"/>
  <c r="M531" i="9"/>
  <c r="L531" i="9"/>
  <c r="N531" i="9" s="1"/>
  <c r="M527" i="9"/>
  <c r="L527" i="9"/>
  <c r="N527" i="9" s="1"/>
  <c r="M522" i="9"/>
  <c r="L522" i="9"/>
  <c r="N522" i="9" s="1"/>
  <c r="M518" i="9"/>
  <c r="L518" i="9"/>
  <c r="N518" i="9" s="1"/>
  <c r="M505" i="9"/>
  <c r="N505" i="9" s="1"/>
  <c r="L505" i="9"/>
  <c r="M502" i="9"/>
  <c r="N502" i="9" s="1"/>
  <c r="L502" i="9"/>
  <c r="L492" i="9"/>
  <c r="N492" i="9" s="1"/>
  <c r="L490" i="9"/>
  <c r="N490" i="9" s="1"/>
  <c r="L488" i="9"/>
  <c r="N488" i="9" s="1"/>
  <c r="L486" i="9"/>
  <c r="N486" i="9" s="1"/>
  <c r="L484" i="9" a="1"/>
  <c r="L484" i="9" s="1"/>
  <c r="L483" i="9"/>
  <c r="N483" i="9" s="1"/>
  <c r="L481" i="9"/>
  <c r="N481" i="9" s="1"/>
  <c r="L479" i="9"/>
  <c r="N479" i="9" s="1"/>
  <c r="L477" i="9"/>
  <c r="N477" i="9" s="1"/>
  <c r="M433" i="9"/>
  <c r="L433" i="9"/>
  <c r="N433" i="9" s="1"/>
  <c r="M427" i="9"/>
  <c r="L427" i="9"/>
  <c r="N427" i="9" s="1"/>
  <c r="M423" i="9"/>
  <c r="L423" i="9"/>
  <c r="N423" i="9" s="1"/>
  <c r="M419" i="9"/>
  <c r="L419" i="9"/>
  <c r="N419" i="9" s="1"/>
  <c r="M414" i="9"/>
  <c r="L414" i="9"/>
  <c r="N414" i="9" s="1"/>
  <c r="M402" i="9"/>
  <c r="N402" i="9" s="1"/>
  <c r="L402" i="9"/>
  <c r="M401" i="9"/>
  <c r="N401" i="9" s="1"/>
  <c r="L401" i="9"/>
  <c r="M397" i="9"/>
  <c r="N397" i="9" s="1"/>
  <c r="L397" i="9"/>
  <c r="M395" i="9"/>
  <c r="N395" i="9" s="1"/>
  <c r="L395" i="9"/>
  <c r="M394" i="9"/>
  <c r="N394" i="9" s="1"/>
  <c r="L394" i="9"/>
  <c r="M382" i="9"/>
  <c r="N382" i="9" s="1"/>
  <c r="L382" i="9"/>
  <c r="M380" i="9"/>
  <c r="N380" i="9" s="1"/>
  <c r="L380" i="9"/>
  <c r="M378" i="9"/>
  <c r="N378" i="9" s="1"/>
  <c r="L378" i="9"/>
  <c r="M376" i="9"/>
  <c r="N376" i="9" s="1"/>
  <c r="L376" i="9"/>
  <c r="M374" i="9"/>
  <c r="N374" i="9" s="1"/>
  <c r="L374" i="9"/>
  <c r="M372" i="9"/>
  <c r="N372" i="9" s="1"/>
  <c r="L372" i="9"/>
  <c r="M370" i="9"/>
  <c r="N370" i="9" s="1"/>
  <c r="L370" i="9"/>
  <c r="M368" i="9"/>
  <c r="N368" i="9" s="1"/>
  <c r="L368" i="9"/>
  <c r="M366" i="9"/>
  <c r="N366" i="9" s="1"/>
  <c r="L366" i="9"/>
  <c r="M364" i="9"/>
  <c r="N364" i="9" s="1"/>
  <c r="L364" i="9"/>
  <c r="M362" i="9"/>
  <c r="N362" i="9" s="1"/>
  <c r="L362" i="9"/>
  <c r="N360" i="9"/>
  <c r="M360" i="9"/>
  <c r="L360" i="9"/>
  <c r="M335" i="9"/>
  <c r="N335" i="9" s="1"/>
  <c r="L335" i="9"/>
  <c r="M331" i="9"/>
  <c r="N331" i="9" s="1"/>
  <c r="L331" i="9"/>
  <c r="M330" i="9"/>
  <c r="N330" i="9" s="1"/>
  <c r="L330" i="9"/>
  <c r="M323" i="9"/>
  <c r="N323" i="9" s="1"/>
  <c r="L323" i="9"/>
  <c r="M321" i="9"/>
  <c r="N321" i="9" s="1"/>
  <c r="L321" i="9"/>
  <c r="N319" i="9"/>
  <c r="M319" i="9"/>
  <c r="N317" i="9"/>
  <c r="K317" i="9"/>
  <c r="M317" i="9" s="1"/>
  <c r="M307" i="9"/>
  <c r="N307" i="9" s="1"/>
  <c r="L307" i="9"/>
  <c r="M301" i="9"/>
  <c r="N301" i="9" s="1"/>
  <c r="L301" i="9"/>
  <c r="M295" i="9"/>
  <c r="N295" i="9" s="1"/>
  <c r="L295" i="9"/>
  <c r="M291" i="9"/>
  <c r="N291" i="9" s="1"/>
  <c r="L291" i="9"/>
  <c r="M289" i="9"/>
  <c r="N289" i="9" s="1"/>
  <c r="L289" i="9"/>
  <c r="M287" i="9"/>
  <c r="N287" i="9" s="1"/>
  <c r="L287" i="9"/>
  <c r="M285" i="9"/>
  <c r="N285" i="9" s="1"/>
  <c r="L285" i="9"/>
  <c r="M282" i="9"/>
  <c r="N282" i="9" s="1"/>
  <c r="L282" i="9"/>
  <c r="M280" i="9"/>
  <c r="N280" i="9" s="1"/>
  <c r="L280" i="9"/>
  <c r="M278" i="9"/>
  <c r="L278" i="9"/>
  <c r="N278" i="9" s="1"/>
  <c r="M276" i="9"/>
  <c r="N276" i="9" s="1"/>
  <c r="L276" i="9"/>
  <c r="M274" i="9"/>
  <c r="L274" i="9"/>
  <c r="N274" i="9" s="1"/>
  <c r="M271" i="9"/>
  <c r="N271" i="9" s="1"/>
  <c r="L271" i="9"/>
  <c r="M270" i="9"/>
  <c r="L270" i="9"/>
  <c r="N270" i="9" s="1"/>
  <c r="M269" i="9"/>
  <c r="N269" i="9" s="1"/>
  <c r="L269" i="9"/>
  <c r="M268" i="9"/>
  <c r="L268" i="9"/>
  <c r="N268" i="9" s="1"/>
  <c r="M265" i="9"/>
  <c r="N265" i="9" s="1"/>
  <c r="L265" i="9"/>
  <c r="M264" i="9"/>
  <c r="N264" i="9" s="1"/>
  <c r="L264" i="9"/>
  <c r="M262" i="9"/>
  <c r="N262" i="9" s="1"/>
  <c r="L262" i="9"/>
  <c r="M259" i="9"/>
  <c r="N259" i="9" s="1"/>
  <c r="L259" i="9"/>
  <c r="M257" i="9"/>
  <c r="L257" i="9"/>
  <c r="N257" i="9" s="1"/>
  <c r="M256" i="9"/>
  <c r="N256" i="9" s="1"/>
  <c r="L256" i="9"/>
  <c r="M250" i="9"/>
  <c r="N250" i="9" s="1"/>
  <c r="L250" i="9"/>
  <c r="M249" i="9"/>
  <c r="N249" i="9" s="1"/>
  <c r="L249" i="9"/>
  <c r="M246" i="9"/>
  <c r="L246" i="9"/>
  <c r="N246" i="9" s="1"/>
  <c r="M245" i="9"/>
  <c r="L245" i="9"/>
  <c r="N245" i="9" s="1"/>
  <c r="M242" i="9"/>
  <c r="L242" i="9"/>
  <c r="N242" i="9" s="1"/>
  <c r="M241" i="9"/>
  <c r="L241" i="9"/>
  <c r="N241" i="9" s="1"/>
  <c r="M240" i="9"/>
  <c r="N240" i="9" s="1"/>
  <c r="L240" i="9"/>
  <c r="M237" i="9"/>
  <c r="L237" i="9"/>
  <c r="N237" i="9" s="1"/>
  <c r="N236" i="9"/>
  <c r="M236" i="9"/>
  <c r="M234" i="9"/>
  <c r="N234" i="9" s="1"/>
  <c r="L234" i="9"/>
  <c r="N231" i="9"/>
  <c r="M231" i="9"/>
  <c r="L231" i="9"/>
  <c r="M229" i="9"/>
  <c r="N229" i="9" s="1"/>
  <c r="L229" i="9"/>
  <c r="M225" i="9"/>
  <c r="N225" i="9" s="1"/>
  <c r="L225" i="9"/>
  <c r="M213" i="9"/>
  <c r="L213" i="9"/>
  <c r="N213" i="9" s="1"/>
  <c r="N211" i="9"/>
  <c r="M211" i="9"/>
  <c r="N207" i="9"/>
  <c r="M207" i="9"/>
  <c r="L207" i="9"/>
  <c r="M196" i="9"/>
  <c r="N196" i="9" s="1"/>
  <c r="L196" i="9"/>
  <c r="M194" i="9"/>
  <c r="N194" i="9" s="1"/>
  <c r="L194" i="9"/>
  <c r="N193" i="9"/>
  <c r="M193" i="9"/>
  <c r="M191" i="9"/>
  <c r="N191" i="9" s="1"/>
  <c r="L191" i="9"/>
  <c r="N190" i="9"/>
  <c r="M190" i="9"/>
  <c r="M189" i="9"/>
  <c r="N189" i="9" s="1"/>
  <c r="L189" i="9"/>
  <c r="M186" i="9"/>
  <c r="N186" i="9" s="1"/>
  <c r="L186" i="9"/>
  <c r="N185" i="9"/>
  <c r="L185" i="9"/>
  <c r="M177" i="9"/>
  <c r="N177" i="9" s="1"/>
  <c r="L177" i="9"/>
  <c r="M175" i="9"/>
  <c r="N175" i="9" s="1"/>
  <c r="L175" i="9"/>
  <c r="M172" i="9"/>
  <c r="N172" i="9" s="1"/>
  <c r="L172" i="9"/>
  <c r="M170" i="9"/>
  <c r="N170" i="9" s="1"/>
  <c r="L170" i="9"/>
  <c r="M166" i="9"/>
  <c r="N166" i="9" s="1"/>
  <c r="L166" i="9"/>
  <c r="M164" i="9"/>
  <c r="N164" i="9" s="1"/>
  <c r="L164" i="9"/>
  <c r="M162" i="9"/>
  <c r="N162" i="9" s="1"/>
  <c r="L162" i="9"/>
  <c r="M161" i="9"/>
  <c r="N161" i="9" s="1"/>
  <c r="L161" i="9"/>
  <c r="M160" i="9"/>
  <c r="N160" i="9" s="1"/>
  <c r="L160" i="9"/>
  <c r="M158" i="9"/>
  <c r="N158" i="9" s="1"/>
  <c r="L158" i="9"/>
  <c r="M157" i="9"/>
  <c r="N157" i="9" s="1"/>
  <c r="L157" i="9"/>
  <c r="M155" i="9"/>
  <c r="N155" i="9" s="1"/>
  <c r="L155" i="9"/>
  <c r="M154" i="9"/>
  <c r="N154" i="9" s="1"/>
  <c r="L154" i="9"/>
  <c r="M152" i="9"/>
  <c r="N152" i="9" s="1"/>
  <c r="L152" i="9"/>
  <c r="M150" i="9"/>
  <c r="N150" i="9" s="1"/>
  <c r="L150" i="9"/>
  <c r="M148" i="9"/>
  <c r="N148" i="9" s="1"/>
  <c r="L148" i="9"/>
  <c r="M146" i="9"/>
  <c r="N146" i="9" s="1"/>
  <c r="L146" i="9"/>
  <c r="M139" i="9"/>
  <c r="N139" i="9" s="1"/>
  <c r="L139" i="9"/>
  <c r="M137" i="9"/>
  <c r="N137" i="9" s="1"/>
  <c r="L137" i="9"/>
  <c r="M135" i="9"/>
  <c r="N135" i="9" s="1"/>
  <c r="L135" i="9"/>
  <c r="M134" i="9"/>
  <c r="N134" i="9" s="1"/>
  <c r="L134" i="9"/>
  <c r="M132" i="9"/>
  <c r="N132" i="9" s="1"/>
  <c r="L132" i="9"/>
  <c r="M114" i="9"/>
  <c r="N114" i="9" s="1"/>
  <c r="L114" i="9"/>
  <c r="M112" i="9"/>
  <c r="N112" i="9" s="1"/>
  <c r="L112" i="9"/>
  <c r="M111" i="9"/>
  <c r="N111" i="9" s="1"/>
  <c r="L111" i="9"/>
  <c r="M108" i="9"/>
  <c r="N108" i="9" s="1"/>
  <c r="L108" i="9"/>
  <c r="N106" i="9"/>
  <c r="M106" i="9"/>
  <c r="L106" i="9"/>
  <c r="M102" i="9"/>
  <c r="N102" i="9" s="1"/>
  <c r="L102" i="9"/>
  <c r="M99" i="9"/>
  <c r="N99" i="9" s="1"/>
  <c r="L99" i="9"/>
  <c r="M90" i="9"/>
  <c r="N90" i="9" s="1"/>
  <c r="L90" i="9"/>
  <c r="M88" i="9"/>
  <c r="L88" i="9"/>
  <c r="N88" i="9" s="1"/>
  <c r="L86" i="9" a="1"/>
  <c r="L86" i="9" s="1"/>
  <c r="M85" i="9"/>
  <c r="N85" i="9" s="1"/>
  <c r="L85" i="9"/>
  <c r="M83" i="9"/>
  <c r="N83" i="9" s="1"/>
  <c r="L83" i="9"/>
  <c r="M81" i="9"/>
  <c r="N81" i="9" s="1"/>
  <c r="L81" i="9"/>
  <c r="M77" i="9" a="1"/>
  <c r="M77" i="9" s="1"/>
  <c r="N77" i="9" s="1" a="1"/>
  <c r="N77" i="9" s="1"/>
  <c r="L77" i="9" a="1"/>
  <c r="L77" i="9" s="1"/>
  <c r="M75" i="9"/>
  <c r="N75" i="9" s="1"/>
  <c r="L75" i="9"/>
  <c r="M73" i="9"/>
  <c r="N73" i="9" s="1"/>
  <c r="L73" i="9"/>
  <c r="N71" i="9"/>
  <c r="M71" i="9"/>
  <c r="L71" i="9"/>
  <c r="M70" i="9"/>
  <c r="N70" i="9" s="1"/>
  <c r="L70" i="9"/>
  <c r="M68" i="9"/>
  <c r="L68" i="9"/>
  <c r="N68" i="9" s="1"/>
  <c r="M66" i="9"/>
  <c r="N66" i="9" s="1"/>
  <c r="L66" i="9"/>
  <c r="M64" i="9"/>
  <c r="N64" i="9" s="1"/>
  <c r="L64" i="9"/>
  <c r="M62" i="9"/>
  <c r="N62" i="9" s="1"/>
  <c r="L62" i="9"/>
  <c r="M49" i="9"/>
  <c r="N49" i="9" s="1"/>
  <c r="L49" i="9"/>
  <c r="M43" i="9"/>
  <c r="N43" i="9" s="1"/>
  <c r="L43" i="9"/>
  <c r="M41" i="9"/>
  <c r="N41" i="9" s="1"/>
  <c r="L41" i="9"/>
  <c r="M39" i="9"/>
  <c r="N39" i="9" s="1"/>
  <c r="L39" i="9"/>
  <c r="M37" i="9"/>
  <c r="N37" i="9" s="1"/>
  <c r="L37" i="9"/>
  <c r="M33" i="9"/>
  <c r="N33" i="9" s="1"/>
  <c r="L33" i="9"/>
  <c r="M21" i="9"/>
  <c r="N21" i="9" s="1"/>
  <c r="L21" i="9"/>
  <c r="M19" i="9"/>
  <c r="L19" i="9"/>
  <c r="N19" i="9" s="1"/>
  <c r="M17" i="9"/>
  <c r="N17" i="9" s="1"/>
  <c r="L17" i="9"/>
  <c r="M14" i="9"/>
  <c r="N14" i="9" s="1"/>
  <c r="L14" i="9"/>
  <c r="M11" i="9"/>
  <c r="N11" i="9" s="1"/>
  <c r="L11" i="9"/>
  <c r="M1104" i="8"/>
  <c r="N1104" i="8" s="1"/>
  <c r="L1104" i="8"/>
  <c r="M1102" i="8"/>
  <c r="N1102" i="8" s="1"/>
  <c r="L1102" i="8"/>
  <c r="N1100" i="8"/>
  <c r="L1100" i="8"/>
  <c r="N1098" i="8"/>
  <c r="L1098" i="8"/>
  <c r="N1096" i="8"/>
  <c r="L1096" i="8"/>
  <c r="N1094" i="8"/>
  <c r="L1094" i="8"/>
  <c r="N1092" i="8"/>
  <c r="L1092" i="8"/>
  <c r="N1090" i="8"/>
  <c r="L1090" i="8"/>
  <c r="N1088" i="8"/>
  <c r="L1088" i="8"/>
  <c r="N1086" i="8"/>
  <c r="L1086" i="8"/>
  <c r="N1084" i="8"/>
  <c r="L1084" i="8"/>
  <c r="N1082" i="8"/>
  <c r="L1082" i="8"/>
  <c r="N1080" i="8"/>
  <c r="L1080" i="8"/>
  <c r="N1078" i="8"/>
  <c r="L1078" i="8"/>
  <c r="N1076" i="8"/>
  <c r="L1076" i="8"/>
  <c r="N1074" i="8"/>
  <c r="L1074" i="8"/>
  <c r="N1072" i="8"/>
  <c r="L1072" i="8"/>
  <c r="M1067" i="8"/>
  <c r="N1067" i="8" s="1"/>
  <c r="L1067" i="8"/>
  <c r="N1066" i="8"/>
  <c r="L1066" i="8"/>
  <c r="N1060" i="8"/>
  <c r="L1060" i="8"/>
  <c r="M1058" i="8"/>
  <c r="N1058" i="8" s="1"/>
  <c r="L1058" i="8"/>
  <c r="N1057" i="8"/>
  <c r="L1057" i="8"/>
  <c r="M953" i="8"/>
  <c r="N953" i="8" s="1"/>
  <c r="L953" i="8"/>
  <c r="M950" i="8"/>
  <c r="N950" i="8" s="1"/>
  <c r="L950" i="8"/>
  <c r="M947" i="8"/>
  <c r="N947" i="8" s="1"/>
  <c r="L947" i="8"/>
  <c r="N944" i="8"/>
  <c r="M944" i="8"/>
  <c r="L944" i="8"/>
  <c r="M941" i="8"/>
  <c r="N941" i="8" s="1"/>
  <c r="L941" i="8"/>
  <c r="N938" i="8"/>
  <c r="L938" i="8"/>
  <c r="M935" i="8"/>
  <c r="N935" i="8" s="1"/>
  <c r="L935" i="8"/>
  <c r="N933" i="8"/>
  <c r="L933" i="8"/>
  <c r="M932" i="8"/>
  <c r="N932" i="8" s="1"/>
  <c r="M930" i="8"/>
  <c r="N930" i="8" s="1"/>
  <c r="L930" i="8"/>
  <c r="M928" i="8"/>
  <c r="N928" i="8" s="1"/>
  <c r="L928" i="8"/>
  <c r="N926" i="8"/>
  <c r="L926" i="8"/>
  <c r="M925" i="8"/>
  <c r="N925" i="8" s="1"/>
  <c r="L925" i="8"/>
  <c r="N923" i="8"/>
  <c r="L923" i="8"/>
  <c r="M922" i="8"/>
  <c r="N922" i="8" s="1"/>
  <c r="L922" i="8"/>
  <c r="N920" i="8"/>
  <c r="L920" i="8"/>
  <c r="M919" i="8"/>
  <c r="N919" i="8" s="1"/>
  <c r="L919" i="8"/>
  <c r="N917" i="8"/>
  <c r="L917" i="8"/>
  <c r="N916" i="8"/>
  <c r="M916" i="8"/>
  <c r="L916" i="8"/>
  <c r="N914" i="8"/>
  <c r="L914" i="8"/>
  <c r="M913" i="8"/>
  <c r="N913" i="8" s="1"/>
  <c r="L913" i="8"/>
  <c r="M897" i="8"/>
  <c r="N897" i="8" s="1"/>
  <c r="L897" i="8"/>
  <c r="M895" i="8"/>
  <c r="N895" i="8" s="1"/>
  <c r="L895" i="8"/>
  <c r="M880" i="8"/>
  <c r="N880" i="8" s="1"/>
  <c r="L880" i="8"/>
  <c r="O847" i="8"/>
  <c r="K847" i="8"/>
  <c r="M803" i="8"/>
  <c r="N803" i="8" s="1"/>
  <c r="L803" i="8"/>
  <c r="M801" i="8"/>
  <c r="N801" i="8" s="1"/>
  <c r="L801" i="8"/>
  <c r="M799" i="8"/>
  <c r="N799" i="8" s="1"/>
  <c r="L799" i="8"/>
  <c r="M795" i="8"/>
  <c r="N795" i="8" s="1"/>
  <c r="L795" i="8"/>
  <c r="M790" i="8"/>
  <c r="N790" i="8" s="1"/>
  <c r="L790" i="8"/>
  <c r="M788" i="8"/>
  <c r="N788" i="8" s="1"/>
  <c r="L788" i="8"/>
  <c r="N787" i="8"/>
  <c r="L787" i="8"/>
  <c r="M785" i="8"/>
  <c r="N785" i="8" s="1"/>
  <c r="L785" i="8"/>
  <c r="M783" i="8"/>
  <c r="N783" i="8" s="1"/>
  <c r="L783" i="8"/>
  <c r="N781" i="8"/>
  <c r="L781" i="8"/>
  <c r="M780" i="8"/>
  <c r="N780" i="8" s="1"/>
  <c r="L780" i="8"/>
  <c r="M778" i="8"/>
  <c r="N778" i="8" s="1"/>
  <c r="L778" i="8"/>
  <c r="M774" i="8"/>
  <c r="N774" i="8" s="1"/>
  <c r="L774" i="8"/>
  <c r="M772" i="8"/>
  <c r="N772" i="8" s="1"/>
  <c r="L772" i="8"/>
  <c r="N771" i="8"/>
  <c r="L771" i="8"/>
  <c r="M769" i="8"/>
  <c r="N769" i="8" s="1"/>
  <c r="L769" i="8"/>
  <c r="N767" i="8"/>
  <c r="L767" i="8"/>
  <c r="M766" i="8"/>
  <c r="N766" i="8" s="1"/>
  <c r="L766" i="8"/>
  <c r="N763" i="8"/>
  <c r="L763" i="8"/>
  <c r="M762" i="8"/>
  <c r="N762" i="8" s="1"/>
  <c r="L762" i="8"/>
  <c r="M761" i="8"/>
  <c r="N761" i="8" s="1"/>
  <c r="L761" i="8"/>
  <c r="N759" i="8"/>
  <c r="L759" i="8"/>
  <c r="M758" i="8"/>
  <c r="N758" i="8" s="1"/>
  <c r="L758" i="8"/>
  <c r="M757" i="8"/>
  <c r="N757" i="8" s="1"/>
  <c r="L757" i="8"/>
  <c r="M755" i="8"/>
  <c r="N755" i="8" s="1"/>
  <c r="L755" i="8"/>
  <c r="M754" i="8"/>
  <c r="N754" i="8" s="1"/>
  <c r="L754" i="8"/>
  <c r="M752" i="8"/>
  <c r="N752" i="8" s="1"/>
  <c r="L752" i="8"/>
  <c r="M751" i="8"/>
  <c r="N751" i="8" s="1"/>
  <c r="L751" i="8"/>
  <c r="N749" i="8"/>
  <c r="L749" i="8"/>
  <c r="N748" i="8"/>
  <c r="L748" i="8"/>
  <c r="M747" i="8"/>
  <c r="N747" i="8" s="1"/>
  <c r="L747" i="8"/>
  <c r="N744" i="8"/>
  <c r="L744" i="8"/>
  <c r="N743" i="8"/>
  <c r="L743" i="8"/>
  <c r="M742" i="8"/>
  <c r="N742" i="8" s="1"/>
  <c r="L742" i="8"/>
  <c r="M740" i="8"/>
  <c r="N740" i="8" s="1"/>
  <c r="L740" i="8"/>
  <c r="M739" i="8"/>
  <c r="N739" i="8" s="1"/>
  <c r="L739" i="8"/>
  <c r="N737" i="8"/>
  <c r="L737" i="8"/>
  <c r="M736" i="8"/>
  <c r="N736" i="8" s="1"/>
  <c r="L736" i="8"/>
  <c r="N734" i="8"/>
  <c r="L734" i="8"/>
  <c r="M733" i="8"/>
  <c r="N733" i="8" s="1"/>
  <c r="L733" i="8"/>
  <c r="M732" i="8"/>
  <c r="N732" i="8" s="1"/>
  <c r="L732" i="8"/>
  <c r="N730" i="8"/>
  <c r="L730" i="8"/>
  <c r="M729" i="8"/>
  <c r="N729" i="8" s="1"/>
  <c r="L729" i="8"/>
  <c r="M728" i="8"/>
  <c r="N728" i="8" s="1"/>
  <c r="L728" i="8"/>
  <c r="M726" i="8"/>
  <c r="N726" i="8" s="1"/>
  <c r="L726" i="8"/>
  <c r="N725" i="8"/>
  <c r="L725" i="8"/>
  <c r="M724" i="8"/>
  <c r="N724" i="8" s="1"/>
  <c r="L724" i="8"/>
  <c r="N722" i="8"/>
  <c r="L722" i="8"/>
  <c r="N721" i="8"/>
  <c r="M721" i="8"/>
  <c r="L721" i="8"/>
  <c r="M720" i="8"/>
  <c r="N720" i="8" s="1"/>
  <c r="L720" i="8"/>
  <c r="M718" i="8"/>
  <c r="N718" i="8" s="1"/>
  <c r="L718" i="8"/>
  <c r="N717" i="8"/>
  <c r="L717" i="8"/>
  <c r="M716" i="8"/>
  <c r="N716" i="8" s="1"/>
  <c r="L716" i="8"/>
  <c r="M714" i="8"/>
  <c r="N714" i="8" s="1"/>
  <c r="L714" i="8"/>
  <c r="M713" i="8"/>
  <c r="N713" i="8" s="1"/>
  <c r="L713" i="8"/>
  <c r="N712" i="8"/>
  <c r="L712" i="8"/>
  <c r="M710" i="8"/>
  <c r="N710" i="8" s="1"/>
  <c r="L710" i="8"/>
  <c r="N709" i="8"/>
  <c r="L709" i="8"/>
  <c r="M708" i="8"/>
  <c r="N708" i="8" s="1"/>
  <c r="L708" i="8"/>
  <c r="N706" i="8"/>
  <c r="L706" i="8"/>
  <c r="M705" i="8"/>
  <c r="N705" i="8" s="1"/>
  <c r="L705" i="8"/>
  <c r="M704" i="8"/>
  <c r="N704" i="8" s="1"/>
  <c r="L704" i="8"/>
  <c r="M702" i="8"/>
  <c r="N702" i="8" s="1"/>
  <c r="L702" i="8"/>
  <c r="N701" i="8"/>
  <c r="L701" i="8"/>
  <c r="M700" i="8"/>
  <c r="N700" i="8" s="1"/>
  <c r="L700" i="8"/>
  <c r="N698" i="8"/>
  <c r="L698" i="8"/>
  <c r="M697" i="8"/>
  <c r="N697" i="8" s="1"/>
  <c r="L697" i="8"/>
  <c r="M696" i="8"/>
  <c r="N696" i="8" s="1"/>
  <c r="L696" i="8"/>
  <c r="N694" i="8"/>
  <c r="L694" i="8"/>
  <c r="M693" i="8"/>
  <c r="N693" i="8" s="1"/>
  <c r="L693" i="8"/>
  <c r="M692" i="8"/>
  <c r="N692" i="8" s="1"/>
  <c r="L692" i="8"/>
  <c r="M690" i="8"/>
  <c r="N690" i="8" s="1"/>
  <c r="L690" i="8"/>
  <c r="N689" i="8"/>
  <c r="L689" i="8"/>
  <c r="M688" i="8"/>
  <c r="N688" i="8" s="1"/>
  <c r="L688" i="8"/>
  <c r="M686" i="8"/>
  <c r="N686" i="8" s="1"/>
  <c r="L686" i="8"/>
  <c r="N685" i="8"/>
  <c r="L685" i="8"/>
  <c r="M684" i="8"/>
  <c r="N684" i="8" s="1"/>
  <c r="L684" i="8"/>
  <c r="M682" i="8"/>
  <c r="N682" i="8" s="1"/>
  <c r="L682" i="8"/>
  <c r="M681" i="8"/>
  <c r="N681" i="8" s="1"/>
  <c r="L681" i="8"/>
  <c r="N679" i="8"/>
  <c r="M679" i="8"/>
  <c r="L679" i="8"/>
  <c r="M678" i="8"/>
  <c r="N678" i="8" s="1"/>
  <c r="L678" i="8"/>
  <c r="M676" i="8"/>
  <c r="N676" i="8" s="1"/>
  <c r="L676" i="8"/>
  <c r="M675" i="8"/>
  <c r="N675" i="8" s="1"/>
  <c r="L675" i="8"/>
  <c r="M673" i="8"/>
  <c r="N673" i="8" s="1"/>
  <c r="L673" i="8"/>
  <c r="N672" i="8"/>
  <c r="L672" i="8"/>
  <c r="M671" i="8"/>
  <c r="N671" i="8" s="1"/>
  <c r="L671" i="8"/>
  <c r="M669" i="8"/>
  <c r="N669" i="8" s="1"/>
  <c r="L669" i="8"/>
  <c r="M668" i="8"/>
  <c r="N668" i="8" s="1"/>
  <c r="L668" i="8"/>
  <c r="M666" i="8"/>
  <c r="N666" i="8" s="1"/>
  <c r="L666" i="8"/>
  <c r="N665" i="8"/>
  <c r="L665" i="8"/>
  <c r="M664" i="8"/>
  <c r="N664" i="8" s="1"/>
  <c r="L664" i="8"/>
  <c r="M622" i="8"/>
  <c r="N622" i="8" s="1"/>
  <c r="L622" i="8"/>
  <c r="M620" i="8"/>
  <c r="N620" i="8" s="1"/>
  <c r="L620" i="8"/>
  <c r="M615" i="8"/>
  <c r="N615" i="8" s="1"/>
  <c r="L615" i="8"/>
  <c r="M613" i="8"/>
  <c r="N613" i="8" s="1"/>
  <c r="L613" i="8"/>
  <c r="M611" i="8"/>
  <c r="N611" i="8" s="1"/>
  <c r="L611" i="8"/>
  <c r="M609" i="8"/>
  <c r="N609" i="8" s="1"/>
  <c r="L609" i="8"/>
  <c r="M605" i="8"/>
  <c r="L605" i="8"/>
  <c r="N605" i="8" s="1"/>
  <c r="M603" i="8"/>
  <c r="L603" i="8"/>
  <c r="N603" i="8" s="1"/>
  <c r="M599" i="8"/>
  <c r="L599" i="8"/>
  <c r="N599" i="8" s="1"/>
  <c r="M582" i="8"/>
  <c r="L582" i="8"/>
  <c r="N582" i="8" s="1"/>
  <c r="M580" i="8"/>
  <c r="L580" i="8"/>
  <c r="N580" i="8" s="1"/>
  <c r="M578" i="8"/>
  <c r="L578" i="8"/>
  <c r="N578" i="8" s="1"/>
  <c r="M576" i="8"/>
  <c r="L576" i="8"/>
  <c r="N576" i="8" s="1"/>
  <c r="M574" i="8"/>
  <c r="L574" i="8"/>
  <c r="N574" i="8" s="1"/>
  <c r="M572" i="8"/>
  <c r="L572" i="8"/>
  <c r="N572" i="8" s="1"/>
  <c r="M570" i="8"/>
  <c r="N570" i="8" s="1"/>
  <c r="L570" i="8"/>
  <c r="M569" i="8"/>
  <c r="L569" i="8"/>
  <c r="N569" i="8" s="1"/>
  <c r="M567" i="8"/>
  <c r="N567" i="8" s="1"/>
  <c r="L567" i="8"/>
  <c r="M566" i="8"/>
  <c r="L566" i="8"/>
  <c r="N566" i="8" s="1"/>
  <c r="M564" i="8"/>
  <c r="L564" i="8"/>
  <c r="N564" i="8" s="1"/>
  <c r="M560" i="8"/>
  <c r="L560" i="8"/>
  <c r="N560" i="8" s="1"/>
  <c r="M558" i="8"/>
  <c r="L558" i="8"/>
  <c r="N558" i="8" s="1"/>
  <c r="M556" i="8"/>
  <c r="N556" i="8" s="1"/>
  <c r="L556" i="8"/>
  <c r="M554" i="8"/>
  <c r="L554" i="8"/>
  <c r="N554" i="8" s="1"/>
  <c r="M552" i="8"/>
  <c r="L552" i="8"/>
  <c r="N552" i="8" s="1"/>
  <c r="M545" i="8"/>
  <c r="L545" i="8"/>
  <c r="N545" i="8" s="1"/>
  <c r="M542" i="8"/>
  <c r="L542" i="8"/>
  <c r="N542" i="8" s="1"/>
  <c r="M539" i="8"/>
  <c r="L539" i="8"/>
  <c r="N539" i="8" s="1"/>
  <c r="M536" i="8"/>
  <c r="L536" i="8"/>
  <c r="N536" i="8" s="1"/>
  <c r="M531" i="8"/>
  <c r="L531" i="8"/>
  <c r="N531" i="8" s="1"/>
  <c r="M527" i="8"/>
  <c r="L527" i="8"/>
  <c r="N527" i="8" s="1"/>
  <c r="M522" i="8"/>
  <c r="L522" i="8"/>
  <c r="N522" i="8" s="1"/>
  <c r="M518" i="8"/>
  <c r="L518" i="8"/>
  <c r="N518" i="8" s="1"/>
  <c r="M505" i="8"/>
  <c r="N505" i="8" s="1"/>
  <c r="L505" i="8"/>
  <c r="M502" i="8"/>
  <c r="N502" i="8" s="1"/>
  <c r="L502" i="8"/>
  <c r="L492" i="8"/>
  <c r="N492" i="8" s="1"/>
  <c r="L490" i="8"/>
  <c r="N490" i="8" s="1"/>
  <c r="L488" i="8"/>
  <c r="N488" i="8" s="1"/>
  <c r="L486" i="8"/>
  <c r="N486" i="8" s="1"/>
  <c r="L484" i="8" a="1"/>
  <c r="L484" i="8" s="1"/>
  <c r="L483" i="8"/>
  <c r="N483" i="8" s="1"/>
  <c r="L481" i="8"/>
  <c r="N481" i="8" s="1"/>
  <c r="L479" i="8"/>
  <c r="N479" i="8" s="1"/>
  <c r="L477" i="8"/>
  <c r="N477" i="8" s="1"/>
  <c r="M433" i="8"/>
  <c r="L433" i="8"/>
  <c r="N433" i="8" s="1"/>
  <c r="M427" i="8"/>
  <c r="L427" i="8"/>
  <c r="N427" i="8" s="1"/>
  <c r="M423" i="8"/>
  <c r="L423" i="8"/>
  <c r="N423" i="8" s="1"/>
  <c r="M419" i="8"/>
  <c r="L419" i="8"/>
  <c r="N419" i="8" s="1"/>
  <c r="M414" i="8"/>
  <c r="L414" i="8"/>
  <c r="N414" i="8" s="1"/>
  <c r="M402" i="8"/>
  <c r="N402" i="8" s="1"/>
  <c r="L402" i="8"/>
  <c r="M401" i="8"/>
  <c r="N401" i="8" s="1"/>
  <c r="L401" i="8"/>
  <c r="M397" i="8"/>
  <c r="N397" i="8" s="1"/>
  <c r="L397" i="8"/>
  <c r="M395" i="8"/>
  <c r="N395" i="8" s="1"/>
  <c r="L395" i="8"/>
  <c r="M394" i="8"/>
  <c r="N394" i="8" s="1"/>
  <c r="L394" i="8"/>
  <c r="M382" i="8"/>
  <c r="N382" i="8" s="1"/>
  <c r="L382" i="8"/>
  <c r="M380" i="8"/>
  <c r="N380" i="8" s="1"/>
  <c r="L380" i="8"/>
  <c r="M378" i="8"/>
  <c r="N378" i="8" s="1"/>
  <c r="L378" i="8"/>
  <c r="M376" i="8"/>
  <c r="N376" i="8" s="1"/>
  <c r="L376" i="8"/>
  <c r="M374" i="8"/>
  <c r="N374" i="8" s="1"/>
  <c r="L374" i="8"/>
  <c r="N372" i="8"/>
  <c r="M372" i="8"/>
  <c r="L372" i="8"/>
  <c r="M370" i="8"/>
  <c r="N370" i="8" s="1"/>
  <c r="L370" i="8"/>
  <c r="M368" i="8"/>
  <c r="N368" i="8" s="1"/>
  <c r="L368" i="8"/>
  <c r="M366" i="8"/>
  <c r="N366" i="8" s="1"/>
  <c r="L366" i="8"/>
  <c r="M364" i="8"/>
  <c r="N364" i="8" s="1"/>
  <c r="L364" i="8"/>
  <c r="M362" i="8"/>
  <c r="N362" i="8" s="1"/>
  <c r="L362" i="8"/>
  <c r="M360" i="8"/>
  <c r="N360" i="8" s="1"/>
  <c r="L360" i="8"/>
  <c r="M335" i="8"/>
  <c r="N335" i="8" s="1"/>
  <c r="L335" i="8"/>
  <c r="M331" i="8"/>
  <c r="N331" i="8" s="1"/>
  <c r="L331" i="8"/>
  <c r="M330" i="8"/>
  <c r="N330" i="8" s="1"/>
  <c r="L330" i="8"/>
  <c r="M323" i="8"/>
  <c r="N323" i="8" s="1"/>
  <c r="L323" i="8"/>
  <c r="M321" i="8"/>
  <c r="N321" i="8" s="1"/>
  <c r="L321" i="8"/>
  <c r="N319" i="8"/>
  <c r="M319" i="8"/>
  <c r="N317" i="8"/>
  <c r="K317" i="8"/>
  <c r="M317" i="8" s="1"/>
  <c r="M307" i="8"/>
  <c r="N307" i="8" s="1"/>
  <c r="L307" i="8"/>
  <c r="N301" i="8"/>
  <c r="M301" i="8"/>
  <c r="L301" i="8"/>
  <c r="M295" i="8"/>
  <c r="N295" i="8" s="1"/>
  <c r="L295" i="8"/>
  <c r="M291" i="8"/>
  <c r="N291" i="8" s="1"/>
  <c r="L291" i="8"/>
  <c r="M289" i="8"/>
  <c r="N289" i="8" s="1"/>
  <c r="L289" i="8"/>
  <c r="M287" i="8"/>
  <c r="N287" i="8" s="1"/>
  <c r="L287" i="8"/>
  <c r="M285" i="8"/>
  <c r="N285" i="8" s="1"/>
  <c r="L285" i="8"/>
  <c r="M282" i="8"/>
  <c r="N282" i="8" s="1"/>
  <c r="L282" i="8"/>
  <c r="M280" i="8"/>
  <c r="N280" i="8" s="1"/>
  <c r="L280" i="8"/>
  <c r="M278" i="8"/>
  <c r="L278" i="8"/>
  <c r="N278" i="8" s="1"/>
  <c r="M276" i="8"/>
  <c r="N276" i="8" s="1"/>
  <c r="L276" i="8"/>
  <c r="M274" i="8"/>
  <c r="L274" i="8"/>
  <c r="N274" i="8" s="1"/>
  <c r="M271" i="8"/>
  <c r="N271" i="8" s="1"/>
  <c r="L271" i="8"/>
  <c r="M270" i="8"/>
  <c r="L270" i="8"/>
  <c r="N270" i="8" s="1"/>
  <c r="M269" i="8"/>
  <c r="N269" i="8" s="1"/>
  <c r="L269" i="8"/>
  <c r="M268" i="8"/>
  <c r="L268" i="8"/>
  <c r="N268" i="8" s="1"/>
  <c r="M265" i="8"/>
  <c r="N265" i="8" s="1"/>
  <c r="L265" i="8"/>
  <c r="M264" i="8"/>
  <c r="N264" i="8" s="1"/>
  <c r="L264" i="8"/>
  <c r="M262" i="8"/>
  <c r="N262" i="8" s="1"/>
  <c r="L262" i="8"/>
  <c r="M259" i="8"/>
  <c r="N259" i="8" s="1"/>
  <c r="L259" i="8"/>
  <c r="M257" i="8"/>
  <c r="L257" i="8"/>
  <c r="N257" i="8" s="1"/>
  <c r="M256" i="8"/>
  <c r="N256" i="8" s="1"/>
  <c r="L256" i="8"/>
  <c r="M250" i="8"/>
  <c r="N250" i="8" s="1"/>
  <c r="L250" i="8"/>
  <c r="M249" i="8"/>
  <c r="N249" i="8" s="1"/>
  <c r="L249" i="8"/>
  <c r="M246" i="8"/>
  <c r="L246" i="8"/>
  <c r="N246" i="8" s="1"/>
  <c r="M245" i="8"/>
  <c r="L245" i="8"/>
  <c r="N245" i="8" s="1"/>
  <c r="M242" i="8"/>
  <c r="L242" i="8"/>
  <c r="N242" i="8" s="1"/>
  <c r="M241" i="8"/>
  <c r="L241" i="8"/>
  <c r="N241" i="8" s="1"/>
  <c r="M240" i="8"/>
  <c r="N240" i="8" s="1"/>
  <c r="L240" i="8"/>
  <c r="M237" i="8"/>
  <c r="L237" i="8"/>
  <c r="N237" i="8" s="1"/>
  <c r="N236" i="8"/>
  <c r="M236" i="8"/>
  <c r="M234" i="8"/>
  <c r="N234" i="8" s="1"/>
  <c r="L234" i="8"/>
  <c r="M231" i="8"/>
  <c r="N231" i="8" s="1"/>
  <c r="L231" i="8"/>
  <c r="M229" i="8"/>
  <c r="N229" i="8" s="1"/>
  <c r="L229" i="8"/>
  <c r="M225" i="8"/>
  <c r="N225" i="8" s="1"/>
  <c r="L225" i="8"/>
  <c r="M213" i="8"/>
  <c r="L213" i="8"/>
  <c r="N213" i="8" s="1"/>
  <c r="N211" i="8"/>
  <c r="M211" i="8"/>
  <c r="M207" i="8"/>
  <c r="L207" i="8"/>
  <c r="N207" i="8" s="1"/>
  <c r="M196" i="8"/>
  <c r="N196" i="8" s="1"/>
  <c r="L196" i="8"/>
  <c r="N194" i="8"/>
  <c r="M194" i="8"/>
  <c r="L194" i="8"/>
  <c r="N193" i="8"/>
  <c r="M193" i="8"/>
  <c r="M191" i="8"/>
  <c r="N191" i="8" s="1"/>
  <c r="L191" i="8"/>
  <c r="N190" i="8"/>
  <c r="M190" i="8"/>
  <c r="M189" i="8"/>
  <c r="N189" i="8" s="1"/>
  <c r="L189" i="8"/>
  <c r="M186" i="8"/>
  <c r="N186" i="8" s="1"/>
  <c r="L186" i="8"/>
  <c r="N185" i="8"/>
  <c r="L185" i="8"/>
  <c r="M177" i="8"/>
  <c r="N177" i="8" s="1"/>
  <c r="L177" i="8"/>
  <c r="M175" i="8"/>
  <c r="N175" i="8" s="1"/>
  <c r="L175" i="8"/>
  <c r="M172" i="8"/>
  <c r="N172" i="8" s="1"/>
  <c r="L172" i="8"/>
  <c r="M170" i="8"/>
  <c r="N170" i="8" s="1"/>
  <c r="L170" i="8"/>
  <c r="M166" i="8"/>
  <c r="N166" i="8" s="1"/>
  <c r="L166" i="8"/>
  <c r="M164" i="8"/>
  <c r="N164" i="8" s="1"/>
  <c r="L164" i="8"/>
  <c r="M162" i="8"/>
  <c r="N162" i="8" s="1"/>
  <c r="L162" i="8"/>
  <c r="M161" i="8"/>
  <c r="N161" i="8" s="1"/>
  <c r="L161" i="8"/>
  <c r="M160" i="8"/>
  <c r="N160" i="8" s="1"/>
  <c r="L160" i="8"/>
  <c r="M158" i="8"/>
  <c r="N158" i="8" s="1"/>
  <c r="L158" i="8"/>
  <c r="M157" i="8"/>
  <c r="N157" i="8" s="1"/>
  <c r="L157" i="8"/>
  <c r="M155" i="8"/>
  <c r="N155" i="8" s="1"/>
  <c r="L155" i="8"/>
  <c r="M154" i="8"/>
  <c r="N154" i="8" s="1"/>
  <c r="L154" i="8"/>
  <c r="M152" i="8"/>
  <c r="N152" i="8" s="1"/>
  <c r="L152" i="8"/>
  <c r="M150" i="8"/>
  <c r="N150" i="8" s="1"/>
  <c r="L150" i="8"/>
  <c r="M148" i="8"/>
  <c r="N148" i="8" s="1"/>
  <c r="L148" i="8"/>
  <c r="N146" i="8"/>
  <c r="M146" i="8"/>
  <c r="L146" i="8"/>
  <c r="M139" i="8"/>
  <c r="N139" i="8" s="1"/>
  <c r="L139" i="8"/>
  <c r="M137" i="8"/>
  <c r="N137" i="8" s="1"/>
  <c r="L137" i="8"/>
  <c r="M135" i="8"/>
  <c r="N135" i="8" s="1"/>
  <c r="L135" i="8"/>
  <c r="M134" i="8"/>
  <c r="N134" i="8" s="1"/>
  <c r="L134" i="8"/>
  <c r="M132" i="8"/>
  <c r="N132" i="8" s="1"/>
  <c r="L132" i="8"/>
  <c r="M114" i="8"/>
  <c r="N114" i="8" s="1"/>
  <c r="L114" i="8"/>
  <c r="M112" i="8"/>
  <c r="N112" i="8" s="1"/>
  <c r="L112" i="8"/>
  <c r="M111" i="8"/>
  <c r="N111" i="8" s="1"/>
  <c r="L111" i="8"/>
  <c r="M108" i="8"/>
  <c r="N108" i="8" s="1"/>
  <c r="L108" i="8"/>
  <c r="M106" i="8"/>
  <c r="N106" i="8" s="1"/>
  <c r="L106" i="8"/>
  <c r="M102" i="8"/>
  <c r="N102" i="8" s="1"/>
  <c r="L102" i="8"/>
  <c r="M99" i="8"/>
  <c r="N99" i="8" s="1"/>
  <c r="L99" i="8"/>
  <c r="M90" i="8"/>
  <c r="N90" i="8" s="1"/>
  <c r="L90" i="8"/>
  <c r="M88" i="8"/>
  <c r="L88" i="8"/>
  <c r="N88" i="8" s="1"/>
  <c r="L86" i="8" a="1"/>
  <c r="L86" i="8" s="1"/>
  <c r="M85" i="8"/>
  <c r="N85" i="8" s="1"/>
  <c r="L85" i="8"/>
  <c r="M83" i="8"/>
  <c r="N83" i="8" s="1"/>
  <c r="L83" i="8"/>
  <c r="M81" i="8"/>
  <c r="N81" i="8" s="1"/>
  <c r="L81" i="8"/>
  <c r="M77" i="8" a="1"/>
  <c r="M77" i="8" s="1"/>
  <c r="N77" i="8" s="1" a="1"/>
  <c r="N77" i="8" s="1"/>
  <c r="L77" i="8" a="1"/>
  <c r="L77" i="8" s="1"/>
  <c r="M75" i="8"/>
  <c r="N75" i="8" s="1"/>
  <c r="L75" i="8"/>
  <c r="M73" i="8"/>
  <c r="N73" i="8" s="1"/>
  <c r="L73" i="8"/>
  <c r="M71" i="8"/>
  <c r="N71" i="8" s="1"/>
  <c r="L71" i="8"/>
  <c r="M70" i="8"/>
  <c r="N70" i="8" s="1"/>
  <c r="L70" i="8"/>
  <c r="M68" i="8"/>
  <c r="L68" i="8"/>
  <c r="N68" i="8" s="1"/>
  <c r="M66" i="8"/>
  <c r="N66" i="8" s="1"/>
  <c r="L66" i="8"/>
  <c r="M64" i="8"/>
  <c r="N64" i="8" s="1"/>
  <c r="L64" i="8"/>
  <c r="M62" i="8"/>
  <c r="N62" i="8" s="1"/>
  <c r="L62" i="8"/>
  <c r="N49" i="8"/>
  <c r="M49" i="8"/>
  <c r="L49" i="8"/>
  <c r="M43" i="8"/>
  <c r="N43" i="8" s="1"/>
  <c r="L43" i="8"/>
  <c r="M41" i="8"/>
  <c r="N41" i="8" s="1"/>
  <c r="L41" i="8"/>
  <c r="M39" i="8"/>
  <c r="N39" i="8" s="1"/>
  <c r="L39" i="8"/>
  <c r="M37" i="8"/>
  <c r="N37" i="8" s="1"/>
  <c r="L37" i="8"/>
  <c r="M33" i="8"/>
  <c r="N33" i="8" s="1"/>
  <c r="L33" i="8"/>
  <c r="M21" i="8"/>
  <c r="N21" i="8" s="1"/>
  <c r="L21" i="8"/>
  <c r="M19" i="8"/>
  <c r="L19" i="8"/>
  <c r="N19" i="8" s="1"/>
  <c r="M17" i="8"/>
  <c r="N17" i="8" s="1"/>
  <c r="L17" i="8"/>
  <c r="M14" i="8"/>
  <c r="N14" i="8" s="1"/>
  <c r="L14" i="8"/>
  <c r="M11" i="8"/>
  <c r="N11" i="8" s="1"/>
  <c r="L11" i="8"/>
  <c r="M1104" i="7"/>
  <c r="N1104" i="7" s="1"/>
  <c r="L1104" i="7"/>
  <c r="M1102" i="7"/>
  <c r="N1102" i="7" s="1"/>
  <c r="L1102" i="7"/>
  <c r="N1100" i="7"/>
  <c r="L1100" i="7"/>
  <c r="N1098" i="7"/>
  <c r="L1098" i="7"/>
  <c r="N1096" i="7"/>
  <c r="L1096" i="7"/>
  <c r="N1094" i="7"/>
  <c r="L1094" i="7"/>
  <c r="N1092" i="7"/>
  <c r="L1092" i="7"/>
  <c r="N1090" i="7"/>
  <c r="L1090" i="7"/>
  <c r="N1088" i="7"/>
  <c r="L1088" i="7"/>
  <c r="N1086" i="7"/>
  <c r="L1086" i="7"/>
  <c r="N1084" i="7"/>
  <c r="L1084" i="7"/>
  <c r="N1082" i="7"/>
  <c r="L1082" i="7"/>
  <c r="N1080" i="7"/>
  <c r="L1080" i="7"/>
  <c r="N1078" i="7"/>
  <c r="L1078" i="7"/>
  <c r="N1076" i="7"/>
  <c r="L1076" i="7"/>
  <c r="N1074" i="7"/>
  <c r="L1074" i="7"/>
  <c r="N1072" i="7"/>
  <c r="L1072" i="7"/>
  <c r="N1067" i="7"/>
  <c r="M1067" i="7"/>
  <c r="L1067" i="7"/>
  <c r="N1066" i="7"/>
  <c r="L1066" i="7"/>
  <c r="N1060" i="7"/>
  <c r="L1060" i="7"/>
  <c r="M1058" i="7"/>
  <c r="N1058" i="7" s="1"/>
  <c r="L1058" i="7"/>
  <c r="N1057" i="7"/>
  <c r="L1057" i="7"/>
  <c r="M953" i="7"/>
  <c r="N953" i="7" s="1"/>
  <c r="L953" i="7"/>
  <c r="M950" i="7"/>
  <c r="N950" i="7" s="1"/>
  <c r="L950" i="7"/>
  <c r="M947" i="7"/>
  <c r="N947" i="7" s="1"/>
  <c r="L947" i="7"/>
  <c r="M944" i="7"/>
  <c r="N944" i="7" s="1"/>
  <c r="L944" i="7"/>
  <c r="M941" i="7"/>
  <c r="N941" i="7" s="1"/>
  <c r="L941" i="7"/>
  <c r="N938" i="7"/>
  <c r="L938" i="7"/>
  <c r="M935" i="7"/>
  <c r="N935" i="7" s="1"/>
  <c r="L935" i="7"/>
  <c r="N933" i="7"/>
  <c r="L933" i="7"/>
  <c r="M932" i="7"/>
  <c r="N932" i="7" s="1"/>
  <c r="M930" i="7"/>
  <c r="N930" i="7" s="1"/>
  <c r="L930" i="7"/>
  <c r="M928" i="7"/>
  <c r="N928" i="7" s="1"/>
  <c r="L928" i="7"/>
  <c r="N926" i="7"/>
  <c r="L926" i="7"/>
  <c r="M925" i="7"/>
  <c r="N925" i="7" s="1"/>
  <c r="L925" i="7"/>
  <c r="N923" i="7"/>
  <c r="L923" i="7"/>
  <c r="M922" i="7"/>
  <c r="N922" i="7" s="1"/>
  <c r="L922" i="7"/>
  <c r="N920" i="7"/>
  <c r="L920" i="7"/>
  <c r="M919" i="7"/>
  <c r="N919" i="7" s="1"/>
  <c r="L919" i="7"/>
  <c r="N917" i="7"/>
  <c r="L917" i="7"/>
  <c r="M916" i="7"/>
  <c r="N916" i="7" s="1"/>
  <c r="L916" i="7"/>
  <c r="N914" i="7"/>
  <c r="L914" i="7"/>
  <c r="M913" i="7"/>
  <c r="N913" i="7" s="1"/>
  <c r="L913" i="7"/>
  <c r="M897" i="7"/>
  <c r="N897" i="7" s="1"/>
  <c r="L897" i="7"/>
  <c r="M895" i="7"/>
  <c r="N895" i="7" s="1"/>
  <c r="L895" i="7"/>
  <c r="M880" i="7"/>
  <c r="N880" i="7" s="1"/>
  <c r="L880" i="7"/>
  <c r="O847" i="7"/>
  <c r="K847" i="7"/>
  <c r="M803" i="7"/>
  <c r="N803" i="7" s="1"/>
  <c r="L803" i="7"/>
  <c r="M801" i="7"/>
  <c r="N801" i="7" s="1"/>
  <c r="L801" i="7"/>
  <c r="M799" i="7"/>
  <c r="N799" i="7" s="1"/>
  <c r="L799" i="7"/>
  <c r="N795" i="7"/>
  <c r="M795" i="7"/>
  <c r="L795" i="7"/>
  <c r="M790" i="7"/>
  <c r="N790" i="7" s="1"/>
  <c r="L790" i="7"/>
  <c r="M788" i="7"/>
  <c r="N788" i="7" s="1"/>
  <c r="L788" i="7"/>
  <c r="N787" i="7"/>
  <c r="L787" i="7"/>
  <c r="M785" i="7"/>
  <c r="N785" i="7" s="1"/>
  <c r="L785" i="7"/>
  <c r="M783" i="7"/>
  <c r="N783" i="7" s="1"/>
  <c r="L783" i="7"/>
  <c r="N781" i="7"/>
  <c r="L781" i="7"/>
  <c r="M780" i="7"/>
  <c r="N780" i="7" s="1"/>
  <c r="L780" i="7"/>
  <c r="M778" i="7"/>
  <c r="N778" i="7" s="1"/>
  <c r="L778" i="7"/>
  <c r="M774" i="7"/>
  <c r="N774" i="7" s="1"/>
  <c r="L774" i="7"/>
  <c r="N772" i="7"/>
  <c r="M772" i="7"/>
  <c r="L772" i="7"/>
  <c r="N771" i="7"/>
  <c r="L771" i="7"/>
  <c r="M769" i="7"/>
  <c r="N769" i="7" s="1"/>
  <c r="L769" i="7"/>
  <c r="N767" i="7"/>
  <c r="L767" i="7"/>
  <c r="M766" i="7"/>
  <c r="N766" i="7" s="1"/>
  <c r="L766" i="7"/>
  <c r="N763" i="7"/>
  <c r="L763" i="7"/>
  <c r="M762" i="7"/>
  <c r="N762" i="7" s="1"/>
  <c r="L762" i="7"/>
  <c r="M761" i="7"/>
  <c r="N761" i="7" s="1"/>
  <c r="L761" i="7"/>
  <c r="N759" i="7"/>
  <c r="L759" i="7"/>
  <c r="M758" i="7"/>
  <c r="N758" i="7" s="1"/>
  <c r="L758" i="7"/>
  <c r="M757" i="7"/>
  <c r="N757" i="7" s="1"/>
  <c r="L757" i="7"/>
  <c r="M755" i="7"/>
  <c r="N755" i="7" s="1"/>
  <c r="L755" i="7"/>
  <c r="M754" i="7"/>
  <c r="N754" i="7" s="1"/>
  <c r="L754" i="7"/>
  <c r="M752" i="7"/>
  <c r="N752" i="7" s="1"/>
  <c r="L752" i="7"/>
  <c r="M751" i="7"/>
  <c r="N751" i="7" s="1"/>
  <c r="L751" i="7"/>
  <c r="N749" i="7"/>
  <c r="L749" i="7"/>
  <c r="N748" i="7"/>
  <c r="L748" i="7"/>
  <c r="M747" i="7"/>
  <c r="N747" i="7" s="1"/>
  <c r="L747" i="7"/>
  <c r="N744" i="7"/>
  <c r="L744" i="7"/>
  <c r="N743" i="7"/>
  <c r="L743" i="7"/>
  <c r="N742" i="7"/>
  <c r="M742" i="7"/>
  <c r="L742" i="7"/>
  <c r="M740" i="7"/>
  <c r="N740" i="7" s="1"/>
  <c r="L740" i="7"/>
  <c r="M739" i="7"/>
  <c r="N739" i="7" s="1"/>
  <c r="L739" i="7"/>
  <c r="N737" i="7"/>
  <c r="L737" i="7"/>
  <c r="M736" i="7"/>
  <c r="N736" i="7" s="1"/>
  <c r="L736" i="7"/>
  <c r="N734" i="7"/>
  <c r="L734" i="7"/>
  <c r="N733" i="7"/>
  <c r="M733" i="7"/>
  <c r="L733" i="7"/>
  <c r="M732" i="7"/>
  <c r="N732" i="7" s="1"/>
  <c r="L732" i="7"/>
  <c r="N730" i="7"/>
  <c r="L730" i="7"/>
  <c r="M729" i="7"/>
  <c r="N729" i="7" s="1"/>
  <c r="L729" i="7"/>
  <c r="M728" i="7"/>
  <c r="N728" i="7" s="1"/>
  <c r="L728" i="7"/>
  <c r="M726" i="7"/>
  <c r="N726" i="7" s="1"/>
  <c r="L726" i="7"/>
  <c r="N725" i="7"/>
  <c r="L725" i="7"/>
  <c r="M724" i="7"/>
  <c r="N724" i="7" s="1"/>
  <c r="L724" i="7"/>
  <c r="N722" i="7"/>
  <c r="L722" i="7"/>
  <c r="M721" i="7"/>
  <c r="N721" i="7" s="1"/>
  <c r="L721" i="7"/>
  <c r="M720" i="7"/>
  <c r="N720" i="7" s="1"/>
  <c r="L720" i="7"/>
  <c r="M718" i="7"/>
  <c r="N718" i="7" s="1"/>
  <c r="L718" i="7"/>
  <c r="N717" i="7"/>
  <c r="L717" i="7"/>
  <c r="M716" i="7"/>
  <c r="N716" i="7" s="1"/>
  <c r="L716" i="7"/>
  <c r="M714" i="7"/>
  <c r="N714" i="7" s="1"/>
  <c r="L714" i="7"/>
  <c r="M713" i="7"/>
  <c r="N713" i="7" s="1"/>
  <c r="L713" i="7"/>
  <c r="N712" i="7"/>
  <c r="L712" i="7"/>
  <c r="M710" i="7"/>
  <c r="N710" i="7" s="1"/>
  <c r="L710" i="7"/>
  <c r="N709" i="7"/>
  <c r="L709" i="7"/>
  <c r="M708" i="7"/>
  <c r="N708" i="7" s="1"/>
  <c r="L708" i="7"/>
  <c r="N706" i="7"/>
  <c r="L706" i="7"/>
  <c r="M705" i="7"/>
  <c r="N705" i="7" s="1"/>
  <c r="L705" i="7"/>
  <c r="M704" i="7"/>
  <c r="N704" i="7" s="1"/>
  <c r="L704" i="7"/>
  <c r="M702" i="7"/>
  <c r="N702" i="7" s="1"/>
  <c r="L702" i="7"/>
  <c r="N701" i="7"/>
  <c r="L701" i="7"/>
  <c r="M700" i="7"/>
  <c r="N700" i="7" s="1"/>
  <c r="L700" i="7"/>
  <c r="N698" i="7"/>
  <c r="L698" i="7"/>
  <c r="M697" i="7"/>
  <c r="N697" i="7" s="1"/>
  <c r="L697" i="7"/>
  <c r="M696" i="7"/>
  <c r="N696" i="7" s="1"/>
  <c r="L696" i="7"/>
  <c r="N694" i="7"/>
  <c r="L694" i="7"/>
  <c r="M693" i="7"/>
  <c r="N693" i="7" s="1"/>
  <c r="L693" i="7"/>
  <c r="M692" i="7"/>
  <c r="N692" i="7" s="1"/>
  <c r="L692" i="7"/>
  <c r="M690" i="7"/>
  <c r="N690" i="7" s="1"/>
  <c r="L690" i="7"/>
  <c r="N689" i="7"/>
  <c r="L689" i="7"/>
  <c r="M688" i="7"/>
  <c r="N688" i="7" s="1"/>
  <c r="L688" i="7"/>
  <c r="M686" i="7"/>
  <c r="N686" i="7" s="1"/>
  <c r="L686" i="7"/>
  <c r="N685" i="7"/>
  <c r="L685" i="7"/>
  <c r="M684" i="7"/>
  <c r="N684" i="7" s="1"/>
  <c r="L684" i="7"/>
  <c r="M682" i="7"/>
  <c r="N682" i="7" s="1"/>
  <c r="L682" i="7"/>
  <c r="M681" i="7"/>
  <c r="N681" i="7" s="1"/>
  <c r="L681" i="7"/>
  <c r="N679" i="7"/>
  <c r="M679" i="7"/>
  <c r="L679" i="7"/>
  <c r="M678" i="7"/>
  <c r="N678" i="7" s="1"/>
  <c r="L678" i="7"/>
  <c r="M676" i="7"/>
  <c r="N676" i="7" s="1"/>
  <c r="L676" i="7"/>
  <c r="M675" i="7"/>
  <c r="N675" i="7" s="1"/>
  <c r="L675" i="7"/>
  <c r="M673" i="7"/>
  <c r="N673" i="7" s="1"/>
  <c r="L673" i="7"/>
  <c r="N672" i="7"/>
  <c r="L672" i="7"/>
  <c r="M671" i="7"/>
  <c r="N671" i="7" s="1"/>
  <c r="L671" i="7"/>
  <c r="N669" i="7"/>
  <c r="M669" i="7"/>
  <c r="L669" i="7"/>
  <c r="M668" i="7"/>
  <c r="N668" i="7" s="1"/>
  <c r="L668" i="7"/>
  <c r="M666" i="7"/>
  <c r="N666" i="7" s="1"/>
  <c r="L666" i="7"/>
  <c r="N665" i="7"/>
  <c r="L665" i="7"/>
  <c r="M664" i="7"/>
  <c r="N664" i="7" s="1"/>
  <c r="L664" i="7"/>
  <c r="M622" i="7"/>
  <c r="N622" i="7" s="1"/>
  <c r="L622" i="7"/>
  <c r="M620" i="7"/>
  <c r="N620" i="7" s="1"/>
  <c r="L620" i="7"/>
  <c r="M615" i="7"/>
  <c r="N615" i="7" s="1"/>
  <c r="L615" i="7"/>
  <c r="M613" i="7"/>
  <c r="N613" i="7" s="1"/>
  <c r="L613" i="7"/>
  <c r="M611" i="7"/>
  <c r="N611" i="7" s="1"/>
  <c r="L611" i="7"/>
  <c r="M609" i="7"/>
  <c r="N609" i="7" s="1"/>
  <c r="L609" i="7"/>
  <c r="N605" i="7"/>
  <c r="M605" i="7"/>
  <c r="L605" i="7"/>
  <c r="M603" i="7"/>
  <c r="L603" i="7"/>
  <c r="N603" i="7" s="1"/>
  <c r="M599" i="7"/>
  <c r="L599" i="7"/>
  <c r="N599" i="7" s="1"/>
  <c r="M582" i="7"/>
  <c r="L582" i="7"/>
  <c r="N582" i="7" s="1"/>
  <c r="M580" i="7"/>
  <c r="L580" i="7"/>
  <c r="N580" i="7" s="1"/>
  <c r="N578" i="7"/>
  <c r="M578" i="7"/>
  <c r="L578" i="7"/>
  <c r="M576" i="7"/>
  <c r="L576" i="7"/>
  <c r="N576" i="7" s="1"/>
  <c r="M574" i="7"/>
  <c r="L574" i="7"/>
  <c r="N574" i="7" s="1"/>
  <c r="M572" i="7"/>
  <c r="L572" i="7"/>
  <c r="N572" i="7" s="1"/>
  <c r="M570" i="7"/>
  <c r="N570" i="7" s="1"/>
  <c r="L570" i="7"/>
  <c r="M569" i="7"/>
  <c r="L569" i="7"/>
  <c r="N569" i="7" s="1"/>
  <c r="M567" i="7"/>
  <c r="N567" i="7" s="1"/>
  <c r="L567" i="7"/>
  <c r="N566" i="7"/>
  <c r="M566" i="7"/>
  <c r="L566" i="7"/>
  <c r="N564" i="7"/>
  <c r="M564" i="7"/>
  <c r="L564" i="7"/>
  <c r="M560" i="7"/>
  <c r="L560" i="7"/>
  <c r="N560" i="7" s="1"/>
  <c r="M558" i="7"/>
  <c r="L558" i="7"/>
  <c r="N558" i="7" s="1"/>
  <c r="M556" i="7"/>
  <c r="N556" i="7" s="1"/>
  <c r="L556" i="7"/>
  <c r="M554" i="7"/>
  <c r="L554" i="7"/>
  <c r="N554" i="7" s="1"/>
  <c r="M552" i="7"/>
  <c r="L552" i="7"/>
  <c r="N552" i="7" s="1"/>
  <c r="M545" i="7"/>
  <c r="L545" i="7"/>
  <c r="N545" i="7" s="1"/>
  <c r="M542" i="7"/>
  <c r="L542" i="7"/>
  <c r="N542" i="7" s="1"/>
  <c r="M539" i="7"/>
  <c r="L539" i="7"/>
  <c r="N539" i="7" s="1"/>
  <c r="M536" i="7"/>
  <c r="L536" i="7"/>
  <c r="N536" i="7" s="1"/>
  <c r="M531" i="7"/>
  <c r="L531" i="7"/>
  <c r="N531" i="7" s="1"/>
  <c r="M527" i="7"/>
  <c r="L527" i="7"/>
  <c r="N527" i="7" s="1"/>
  <c r="M522" i="7"/>
  <c r="L522" i="7"/>
  <c r="N522" i="7" s="1"/>
  <c r="M518" i="7"/>
  <c r="L518" i="7"/>
  <c r="N518" i="7" s="1"/>
  <c r="M505" i="7"/>
  <c r="N505" i="7" s="1"/>
  <c r="L505" i="7"/>
  <c r="N502" i="7"/>
  <c r="M502" i="7"/>
  <c r="L502" i="7"/>
  <c r="L492" i="7"/>
  <c r="N492" i="7" s="1"/>
  <c r="L490" i="7"/>
  <c r="N490" i="7" s="1"/>
  <c r="L488" i="7"/>
  <c r="N488" i="7" s="1"/>
  <c r="L486" i="7"/>
  <c r="N486" i="7" s="1"/>
  <c r="L484" i="7" a="1"/>
  <c r="L484" i="7" s="1"/>
  <c r="L483" i="7"/>
  <c r="N483" i="7" s="1"/>
  <c r="L481" i="7"/>
  <c r="N481" i="7" s="1"/>
  <c r="N479" i="7"/>
  <c r="L479" i="7"/>
  <c r="L477" i="7"/>
  <c r="N477" i="7" s="1"/>
  <c r="M433" i="7"/>
  <c r="L433" i="7"/>
  <c r="N433" i="7" s="1"/>
  <c r="N427" i="7"/>
  <c r="M427" i="7"/>
  <c r="L427" i="7"/>
  <c r="M423" i="7"/>
  <c r="L423" i="7"/>
  <c r="N423" i="7" s="1"/>
  <c r="M419" i="7"/>
  <c r="L419" i="7"/>
  <c r="N419" i="7" s="1"/>
  <c r="M414" i="7"/>
  <c r="L414" i="7"/>
  <c r="N414" i="7" s="1"/>
  <c r="M402" i="7"/>
  <c r="N402" i="7" s="1"/>
  <c r="L402" i="7"/>
  <c r="M401" i="7"/>
  <c r="N401" i="7" s="1"/>
  <c r="L401" i="7"/>
  <c r="M397" i="7"/>
  <c r="N397" i="7" s="1"/>
  <c r="L397" i="7"/>
  <c r="N395" i="7"/>
  <c r="M395" i="7"/>
  <c r="L395" i="7"/>
  <c r="M394" i="7"/>
  <c r="N394" i="7" s="1"/>
  <c r="L394" i="7"/>
  <c r="M382" i="7"/>
  <c r="N382" i="7" s="1"/>
  <c r="L382" i="7"/>
  <c r="M380" i="7"/>
  <c r="N380" i="7" s="1"/>
  <c r="L380" i="7"/>
  <c r="N378" i="7"/>
  <c r="M378" i="7"/>
  <c r="L378" i="7"/>
  <c r="N376" i="7"/>
  <c r="M376" i="7"/>
  <c r="L376" i="7"/>
  <c r="M374" i="7"/>
  <c r="N374" i="7" s="1"/>
  <c r="L374" i="7"/>
  <c r="M372" i="7"/>
  <c r="N372" i="7" s="1"/>
  <c r="L372" i="7"/>
  <c r="M370" i="7"/>
  <c r="N370" i="7" s="1"/>
  <c r="L370" i="7"/>
  <c r="M368" i="7"/>
  <c r="N368" i="7" s="1"/>
  <c r="L368" i="7"/>
  <c r="M366" i="7"/>
  <c r="N366" i="7" s="1"/>
  <c r="L366" i="7"/>
  <c r="M364" i="7"/>
  <c r="N364" i="7" s="1"/>
  <c r="L364" i="7"/>
  <c r="M362" i="7"/>
  <c r="N362" i="7" s="1"/>
  <c r="L362" i="7"/>
  <c r="M360" i="7"/>
  <c r="N360" i="7" s="1"/>
  <c r="L360" i="7"/>
  <c r="M335" i="7"/>
  <c r="N335" i="7" s="1"/>
  <c r="L335" i="7"/>
  <c r="M331" i="7"/>
  <c r="N331" i="7" s="1"/>
  <c r="L331" i="7"/>
  <c r="N330" i="7"/>
  <c r="M330" i="7"/>
  <c r="L330" i="7"/>
  <c r="M323" i="7"/>
  <c r="N323" i="7" s="1"/>
  <c r="L323" i="7"/>
  <c r="M321" i="7"/>
  <c r="N321" i="7" s="1"/>
  <c r="L321" i="7"/>
  <c r="N319" i="7"/>
  <c r="M319" i="7"/>
  <c r="N317" i="7"/>
  <c r="K317" i="7"/>
  <c r="M317" i="7" s="1"/>
  <c r="M307" i="7"/>
  <c r="N307" i="7" s="1"/>
  <c r="L307" i="7"/>
  <c r="M301" i="7"/>
  <c r="N301" i="7" s="1"/>
  <c r="L301" i="7"/>
  <c r="M295" i="7"/>
  <c r="N295" i="7" s="1"/>
  <c r="L295" i="7"/>
  <c r="M291" i="7"/>
  <c r="N291" i="7" s="1"/>
  <c r="L291" i="7"/>
  <c r="M289" i="7"/>
  <c r="N289" i="7" s="1"/>
  <c r="L289" i="7"/>
  <c r="M287" i="7"/>
  <c r="N287" i="7" s="1"/>
  <c r="L287" i="7"/>
  <c r="M285" i="7"/>
  <c r="N285" i="7" s="1"/>
  <c r="L285" i="7"/>
  <c r="M282" i="7"/>
  <c r="N282" i="7" s="1"/>
  <c r="L282" i="7"/>
  <c r="M280" i="7"/>
  <c r="N280" i="7" s="1"/>
  <c r="L280" i="7"/>
  <c r="M278" i="7"/>
  <c r="L278" i="7"/>
  <c r="N278" i="7" s="1"/>
  <c r="M276" i="7"/>
  <c r="N276" i="7" s="1"/>
  <c r="L276" i="7"/>
  <c r="N274" i="7"/>
  <c r="M274" i="7"/>
  <c r="L274" i="7"/>
  <c r="M271" i="7"/>
  <c r="N271" i="7" s="1"/>
  <c r="L271" i="7"/>
  <c r="M270" i="7"/>
  <c r="L270" i="7"/>
  <c r="N270" i="7" s="1"/>
  <c r="M269" i="7"/>
  <c r="N269" i="7" s="1"/>
  <c r="L269" i="7"/>
  <c r="N268" i="7"/>
  <c r="M268" i="7"/>
  <c r="L268" i="7"/>
  <c r="M265" i="7"/>
  <c r="N265" i="7" s="1"/>
  <c r="L265" i="7"/>
  <c r="M264" i="7"/>
  <c r="N264" i="7" s="1"/>
  <c r="L264" i="7"/>
  <c r="M262" i="7"/>
  <c r="N262" i="7" s="1"/>
  <c r="L262" i="7"/>
  <c r="M259" i="7"/>
  <c r="N259" i="7" s="1"/>
  <c r="L259" i="7"/>
  <c r="M257" i="7"/>
  <c r="L257" i="7"/>
  <c r="N257" i="7" s="1"/>
  <c r="M256" i="7"/>
  <c r="N256" i="7" s="1"/>
  <c r="L256" i="7"/>
  <c r="M250" i="7"/>
  <c r="N250" i="7" s="1"/>
  <c r="L250" i="7"/>
  <c r="M249" i="7"/>
  <c r="N249" i="7" s="1"/>
  <c r="L249" i="7"/>
  <c r="M246" i="7"/>
  <c r="L246" i="7"/>
  <c r="N246" i="7" s="1"/>
  <c r="M245" i="7"/>
  <c r="L245" i="7"/>
  <c r="N245" i="7" s="1"/>
  <c r="M242" i="7"/>
  <c r="L242" i="7"/>
  <c r="N242" i="7" s="1"/>
  <c r="N241" i="7"/>
  <c r="M241" i="7"/>
  <c r="L241" i="7"/>
  <c r="M240" i="7"/>
  <c r="N240" i="7" s="1"/>
  <c r="L240" i="7"/>
  <c r="M237" i="7"/>
  <c r="L237" i="7"/>
  <c r="N237" i="7" s="1"/>
  <c r="N236" i="7"/>
  <c r="M236" i="7"/>
  <c r="M234" i="7"/>
  <c r="N234" i="7" s="1"/>
  <c r="L234" i="7"/>
  <c r="M231" i="7"/>
  <c r="N231" i="7" s="1"/>
  <c r="L231" i="7"/>
  <c r="M229" i="7"/>
  <c r="N229" i="7" s="1"/>
  <c r="L229" i="7"/>
  <c r="M225" i="7"/>
  <c r="N225" i="7" s="1"/>
  <c r="L225" i="7"/>
  <c r="N213" i="7"/>
  <c r="M213" i="7"/>
  <c r="L213" i="7"/>
  <c r="N211" i="7"/>
  <c r="M211" i="7"/>
  <c r="M207" i="7"/>
  <c r="L207" i="7"/>
  <c r="N207" i="7" s="1"/>
  <c r="M196" i="7"/>
  <c r="N196" i="7" s="1"/>
  <c r="L196" i="7"/>
  <c r="M194" i="7"/>
  <c r="N194" i="7" s="1"/>
  <c r="L194" i="7"/>
  <c r="N193" i="7"/>
  <c r="M193" i="7"/>
  <c r="M191" i="7"/>
  <c r="N191" i="7" s="1"/>
  <c r="L191" i="7"/>
  <c r="N190" i="7"/>
  <c r="M190" i="7"/>
  <c r="M189" i="7"/>
  <c r="N189" i="7" s="1"/>
  <c r="L189" i="7"/>
  <c r="M186" i="7"/>
  <c r="N186" i="7" s="1"/>
  <c r="L186" i="7"/>
  <c r="N185" i="7"/>
  <c r="L185" i="7"/>
  <c r="N177" i="7"/>
  <c r="M177" i="7"/>
  <c r="L177" i="7"/>
  <c r="M175" i="7"/>
  <c r="N175" i="7" s="1"/>
  <c r="L175" i="7"/>
  <c r="M172" i="7"/>
  <c r="N172" i="7" s="1"/>
  <c r="L172" i="7"/>
  <c r="M170" i="7"/>
  <c r="N170" i="7" s="1"/>
  <c r="L170" i="7"/>
  <c r="N166" i="7"/>
  <c r="M166" i="7"/>
  <c r="L166" i="7"/>
  <c r="M164" i="7"/>
  <c r="N164" i="7" s="1"/>
  <c r="L164" i="7"/>
  <c r="M162" i="7"/>
  <c r="N162" i="7" s="1"/>
  <c r="L162" i="7"/>
  <c r="M161" i="7"/>
  <c r="N161" i="7" s="1"/>
  <c r="L161" i="7"/>
  <c r="M160" i="7"/>
  <c r="N160" i="7" s="1"/>
  <c r="L160" i="7"/>
  <c r="M158" i="7"/>
  <c r="N158" i="7" s="1"/>
  <c r="L158" i="7"/>
  <c r="M157" i="7"/>
  <c r="N157" i="7" s="1"/>
  <c r="L157" i="7"/>
  <c r="M155" i="7"/>
  <c r="N155" i="7" s="1"/>
  <c r="L155" i="7"/>
  <c r="M154" i="7"/>
  <c r="N154" i="7" s="1"/>
  <c r="L154" i="7"/>
  <c r="M152" i="7"/>
  <c r="N152" i="7" s="1"/>
  <c r="L152" i="7"/>
  <c r="M150" i="7"/>
  <c r="N150" i="7" s="1"/>
  <c r="L150" i="7"/>
  <c r="M148" i="7"/>
  <c r="N148" i="7" s="1"/>
  <c r="L148" i="7"/>
  <c r="N146" i="7"/>
  <c r="M146" i="7"/>
  <c r="L146" i="7"/>
  <c r="M139" i="7"/>
  <c r="N139" i="7" s="1"/>
  <c r="L139" i="7"/>
  <c r="M137" i="7"/>
  <c r="N137" i="7" s="1"/>
  <c r="L137" i="7"/>
  <c r="M135" i="7"/>
  <c r="N135" i="7" s="1"/>
  <c r="L135" i="7"/>
  <c r="M134" i="7"/>
  <c r="N134" i="7" s="1"/>
  <c r="L134" i="7"/>
  <c r="M132" i="7"/>
  <c r="N132" i="7" s="1"/>
  <c r="L132" i="7"/>
  <c r="M114" i="7"/>
  <c r="N114" i="7" s="1"/>
  <c r="L114" i="7"/>
  <c r="M112" i="7"/>
  <c r="N112" i="7" s="1"/>
  <c r="L112" i="7"/>
  <c r="M111" i="7"/>
  <c r="N111" i="7" s="1"/>
  <c r="L111" i="7"/>
  <c r="M108" i="7"/>
  <c r="N108" i="7" s="1"/>
  <c r="L108" i="7"/>
  <c r="M106" i="7"/>
  <c r="N106" i="7" s="1"/>
  <c r="L106" i="7"/>
  <c r="M102" i="7"/>
  <c r="N102" i="7" s="1"/>
  <c r="L102" i="7"/>
  <c r="M99" i="7"/>
  <c r="N99" i="7" s="1"/>
  <c r="L99" i="7"/>
  <c r="M90" i="7"/>
  <c r="N90" i="7" s="1"/>
  <c r="L90" i="7"/>
  <c r="M88" i="7"/>
  <c r="L88" i="7"/>
  <c r="N88" i="7" s="1"/>
  <c r="L86" i="7" a="1"/>
  <c r="L86" i="7" s="1"/>
  <c r="M85" i="7"/>
  <c r="N85" i="7" s="1"/>
  <c r="L85" i="7"/>
  <c r="M83" i="7"/>
  <c r="N83" i="7" s="1"/>
  <c r="L83" i="7"/>
  <c r="M81" i="7"/>
  <c r="N81" i="7" s="1"/>
  <c r="L81" i="7"/>
  <c r="M77" i="7" a="1"/>
  <c r="M77" i="7" s="1"/>
  <c r="N77" i="7" s="1" a="1"/>
  <c r="N77" i="7" s="1"/>
  <c r="L77" i="7"/>
  <c r="L77" i="7" a="1"/>
  <c r="M75" i="7"/>
  <c r="N75" i="7" s="1"/>
  <c r="L75" i="7"/>
  <c r="M73" i="7"/>
  <c r="N73" i="7" s="1"/>
  <c r="L73" i="7"/>
  <c r="M71" i="7"/>
  <c r="N71" i="7" s="1"/>
  <c r="L71" i="7"/>
  <c r="M70" i="7"/>
  <c r="N70" i="7" s="1"/>
  <c r="L70" i="7"/>
  <c r="M68" i="7"/>
  <c r="L68" i="7"/>
  <c r="N68" i="7" s="1"/>
  <c r="M66" i="7"/>
  <c r="N66" i="7" s="1"/>
  <c r="L66" i="7"/>
  <c r="M64" i="7"/>
  <c r="N64" i="7" s="1"/>
  <c r="L64" i="7"/>
  <c r="M62" i="7"/>
  <c r="N62" i="7" s="1"/>
  <c r="L62" i="7"/>
  <c r="M49" i="7"/>
  <c r="N49" i="7" s="1"/>
  <c r="L49" i="7"/>
  <c r="M43" i="7"/>
  <c r="N43" i="7" s="1"/>
  <c r="L43" i="7"/>
  <c r="M41" i="7"/>
  <c r="N41" i="7" s="1"/>
  <c r="L41" i="7"/>
  <c r="M39" i="7"/>
  <c r="N39" i="7" s="1"/>
  <c r="L39" i="7"/>
  <c r="M37" i="7"/>
  <c r="N37" i="7" s="1"/>
  <c r="L37" i="7"/>
  <c r="M33" i="7"/>
  <c r="N33" i="7" s="1"/>
  <c r="L33" i="7"/>
  <c r="N21" i="7"/>
  <c r="M21" i="7"/>
  <c r="L21" i="7"/>
  <c r="N19" i="7"/>
  <c r="M19" i="7"/>
  <c r="L19" i="7"/>
  <c r="M17" i="7"/>
  <c r="N17" i="7" s="1"/>
  <c r="L17" i="7"/>
  <c r="M14" i="7"/>
  <c r="N14" i="7" s="1"/>
  <c r="L14" i="7"/>
  <c r="M11" i="7"/>
  <c r="N11" i="7" s="1"/>
  <c r="L11" i="7"/>
  <c r="L705" i="3" l="1"/>
  <c r="M705" i="3"/>
  <c r="N705" i="3" s="1"/>
  <c r="L427" i="3"/>
  <c r="N427" i="3" s="1"/>
  <c r="M427" i="3"/>
  <c r="L419" i="3"/>
  <c r="N419" i="3" s="1"/>
  <c r="M419" i="3"/>
  <c r="L414" i="3"/>
  <c r="N414" i="3" s="1"/>
  <c r="M414" i="3"/>
  <c r="L274" i="3"/>
  <c r="N274" i="3" s="1"/>
  <c r="M274" i="3"/>
  <c r="L265" i="3"/>
  <c r="M265" i="3"/>
  <c r="N265" i="3" s="1"/>
  <c r="L262" i="3"/>
  <c r="M262" i="3"/>
  <c r="N262" i="3" s="1"/>
  <c r="L207" i="3"/>
  <c r="N207" i="3" s="1"/>
  <c r="M207" i="3"/>
  <c r="L185" i="3"/>
  <c r="N185" i="3"/>
  <c r="L175" i="3"/>
  <c r="M175" i="3"/>
  <c r="N175" i="3" s="1"/>
  <c r="L161" i="3"/>
  <c r="M161" i="3"/>
  <c r="N161" i="3" s="1"/>
  <c r="L158" i="3"/>
  <c r="M158" i="3"/>
  <c r="N158" i="3" s="1"/>
  <c r="L155" i="3"/>
  <c r="M155" i="3"/>
  <c r="N155" i="3" s="1"/>
  <c r="L135" i="3"/>
  <c r="M135" i="3"/>
  <c r="N135" i="3" s="1"/>
  <c r="L111" i="3"/>
  <c r="M111" i="3"/>
  <c r="N111" i="3" s="1"/>
  <c r="L88" i="3"/>
  <c r="N88" i="3" s="1"/>
  <c r="M88" i="3"/>
  <c r="M394" i="3"/>
  <c r="N394" i="3" s="1"/>
  <c r="L394" i="3"/>
  <c r="M1125" i="5" l="1"/>
  <c r="N1125" i="5" s="1"/>
  <c r="L1125" i="5"/>
  <c r="M1123" i="5"/>
  <c r="N1123" i="5" s="1"/>
  <c r="L1123" i="5"/>
  <c r="N1121" i="5"/>
  <c r="L1121" i="5"/>
  <c r="N1119" i="5"/>
  <c r="L1119" i="5"/>
  <c r="N1117" i="5"/>
  <c r="L1117" i="5"/>
  <c r="N1115" i="5"/>
  <c r="L1115" i="5"/>
  <c r="N1113" i="5"/>
  <c r="L1113" i="5"/>
  <c r="N1111" i="5"/>
  <c r="L1111" i="5"/>
  <c r="N1109" i="5"/>
  <c r="L1109" i="5"/>
  <c r="N1107" i="5"/>
  <c r="L1107" i="5"/>
  <c r="N1105" i="5"/>
  <c r="L1105" i="5"/>
  <c r="N1103" i="5"/>
  <c r="L1103" i="5"/>
  <c r="N1101" i="5"/>
  <c r="L1101" i="5"/>
  <c r="N1099" i="5"/>
  <c r="L1099" i="5"/>
  <c r="N1097" i="5"/>
  <c r="L1097" i="5"/>
  <c r="N1095" i="5"/>
  <c r="L1095" i="5"/>
  <c r="N1093" i="5"/>
  <c r="L1093" i="5"/>
  <c r="M1088" i="5"/>
  <c r="N1088" i="5" s="1"/>
  <c r="L1088" i="5"/>
  <c r="N1086" i="5"/>
  <c r="L1086" i="5"/>
  <c r="N1080" i="5"/>
  <c r="L1080" i="5"/>
  <c r="M1078" i="5"/>
  <c r="N1078" i="5" s="1"/>
  <c r="L1078" i="5"/>
  <c r="N1076" i="5"/>
  <c r="L1076" i="5"/>
  <c r="M971" i="5"/>
  <c r="N971" i="5" s="1"/>
  <c r="L971" i="5"/>
  <c r="N968" i="5"/>
  <c r="M968" i="5"/>
  <c r="L968" i="5"/>
  <c r="M965" i="5"/>
  <c r="N965" i="5" s="1"/>
  <c r="L965" i="5"/>
  <c r="M962" i="5"/>
  <c r="N962" i="5" s="1"/>
  <c r="L962" i="5"/>
  <c r="M959" i="5"/>
  <c r="N959" i="5" s="1"/>
  <c r="L959" i="5"/>
  <c r="N956" i="5"/>
  <c r="L956" i="5"/>
  <c r="M954" i="5"/>
  <c r="N954" i="5" s="1"/>
  <c r="L954" i="5"/>
  <c r="M952" i="5"/>
  <c r="N952" i="5" s="1"/>
  <c r="N951" i="5"/>
  <c r="L951" i="5"/>
  <c r="M949" i="5"/>
  <c r="N949" i="5" s="1"/>
  <c r="L949" i="5"/>
  <c r="M947" i="5"/>
  <c r="N947" i="5" s="1"/>
  <c r="L947" i="5"/>
  <c r="M945" i="5"/>
  <c r="N945" i="5" s="1"/>
  <c r="L945" i="5"/>
  <c r="N944" i="5"/>
  <c r="L944" i="5"/>
  <c r="M942" i="5"/>
  <c r="N942" i="5" s="1"/>
  <c r="L942" i="5"/>
  <c r="N941" i="5"/>
  <c r="L941" i="5"/>
  <c r="M939" i="5"/>
  <c r="N939" i="5" s="1"/>
  <c r="L939" i="5"/>
  <c r="N938" i="5"/>
  <c r="L938" i="5"/>
  <c r="M936" i="5"/>
  <c r="N936" i="5" s="1"/>
  <c r="L936" i="5"/>
  <c r="N935" i="5"/>
  <c r="L935" i="5"/>
  <c r="M933" i="5"/>
  <c r="N933" i="5" s="1"/>
  <c r="L933" i="5"/>
  <c r="N932" i="5"/>
  <c r="L932" i="5"/>
  <c r="M916" i="5"/>
  <c r="N916" i="5" s="1"/>
  <c r="L916" i="5"/>
  <c r="M914" i="5"/>
  <c r="N914" i="5" s="1"/>
  <c r="L914" i="5"/>
  <c r="M900" i="5"/>
  <c r="N900" i="5" s="1"/>
  <c r="L900" i="5"/>
  <c r="O867" i="5"/>
  <c r="K867" i="5"/>
  <c r="M823" i="5"/>
  <c r="N823" i="5" s="1"/>
  <c r="L823" i="5"/>
  <c r="N821" i="5"/>
  <c r="M821" i="5"/>
  <c r="L821" i="5"/>
  <c r="M817" i="5"/>
  <c r="N817" i="5" s="1"/>
  <c r="L817" i="5"/>
  <c r="N813" i="5"/>
  <c r="M813" i="5"/>
  <c r="L813" i="5"/>
  <c r="M810" i="5"/>
  <c r="N810" i="5" s="1"/>
  <c r="L810" i="5"/>
  <c r="M808" i="5"/>
  <c r="N808" i="5" s="1"/>
  <c r="L808" i="5"/>
  <c r="N807" i="5"/>
  <c r="L807" i="5"/>
  <c r="M805" i="5"/>
  <c r="N805" i="5" s="1"/>
  <c r="L805" i="5"/>
  <c r="M803" i="5"/>
  <c r="N803" i="5" s="1"/>
  <c r="L803" i="5"/>
  <c r="M801" i="5"/>
  <c r="N801" i="5" s="1"/>
  <c r="L801" i="5"/>
  <c r="N800" i="5"/>
  <c r="L800" i="5"/>
  <c r="N798" i="5"/>
  <c r="M798" i="5"/>
  <c r="L798" i="5"/>
  <c r="M794" i="5"/>
  <c r="N794" i="5" s="1"/>
  <c r="L794" i="5"/>
  <c r="N792" i="5"/>
  <c r="M792" i="5"/>
  <c r="L792" i="5"/>
  <c r="N791" i="5"/>
  <c r="L791" i="5"/>
  <c r="M789" i="5"/>
  <c r="N789" i="5" s="1"/>
  <c r="L789" i="5"/>
  <c r="M786" i="5"/>
  <c r="N786" i="5" s="1"/>
  <c r="L786" i="5"/>
  <c r="N785" i="5"/>
  <c r="L785" i="5"/>
  <c r="M782" i="5"/>
  <c r="N782" i="5" s="1"/>
  <c r="L782" i="5"/>
  <c r="M781" i="5"/>
  <c r="N781" i="5" s="1"/>
  <c r="L781" i="5"/>
  <c r="N780" i="5"/>
  <c r="L780" i="5"/>
  <c r="M778" i="5"/>
  <c r="N778" i="5" s="1"/>
  <c r="L778" i="5"/>
  <c r="M777" i="5"/>
  <c r="N777" i="5" s="1"/>
  <c r="L777" i="5"/>
  <c r="N776" i="5"/>
  <c r="L776" i="5"/>
  <c r="M774" i="5"/>
  <c r="N774" i="5" s="1"/>
  <c r="L774" i="5"/>
  <c r="M773" i="5"/>
  <c r="N773" i="5" s="1"/>
  <c r="L773" i="5"/>
  <c r="M771" i="5"/>
  <c r="N771" i="5" s="1"/>
  <c r="L771" i="5"/>
  <c r="M770" i="5"/>
  <c r="N770" i="5" s="1"/>
  <c r="L770" i="5"/>
  <c r="N768" i="5"/>
  <c r="L768" i="5"/>
  <c r="M767" i="5"/>
  <c r="N767" i="5" s="1"/>
  <c r="L767" i="5"/>
  <c r="N766" i="5"/>
  <c r="L766" i="5"/>
  <c r="N763" i="5"/>
  <c r="L763" i="5"/>
  <c r="M762" i="5"/>
  <c r="N762" i="5" s="1"/>
  <c r="L762" i="5"/>
  <c r="N761" i="5"/>
  <c r="L761" i="5"/>
  <c r="M759" i="5"/>
  <c r="N759" i="5" s="1"/>
  <c r="L759" i="5"/>
  <c r="N758" i="5"/>
  <c r="M758" i="5"/>
  <c r="L758" i="5"/>
  <c r="M756" i="5"/>
  <c r="N756" i="5" s="1"/>
  <c r="L756" i="5"/>
  <c r="N755" i="5"/>
  <c r="L755" i="5"/>
  <c r="M753" i="5"/>
  <c r="N753" i="5" s="1"/>
  <c r="L753" i="5"/>
  <c r="M752" i="5"/>
  <c r="N752" i="5" s="1"/>
  <c r="L752" i="5"/>
  <c r="N751" i="5"/>
  <c r="L751" i="5"/>
  <c r="M749" i="5"/>
  <c r="N749" i="5" s="1"/>
  <c r="L749" i="5"/>
  <c r="M748" i="5"/>
  <c r="N748" i="5" s="1"/>
  <c r="L748" i="5"/>
  <c r="N747" i="5"/>
  <c r="L747" i="5"/>
  <c r="N745" i="5"/>
  <c r="M745" i="5"/>
  <c r="L745" i="5"/>
  <c r="M744" i="5"/>
  <c r="N744" i="5" s="1"/>
  <c r="L744" i="5"/>
  <c r="N743" i="5"/>
  <c r="L743" i="5"/>
  <c r="M741" i="5"/>
  <c r="N741" i="5" s="1"/>
  <c r="L741" i="5"/>
  <c r="M740" i="5"/>
  <c r="N740" i="5" s="1"/>
  <c r="L740" i="5"/>
  <c r="N739" i="5"/>
  <c r="L739" i="5"/>
  <c r="M737" i="5"/>
  <c r="N737" i="5" s="1"/>
  <c r="L737" i="5"/>
  <c r="M736" i="5"/>
  <c r="N736" i="5" s="1"/>
  <c r="L736" i="5"/>
  <c r="N735" i="5"/>
  <c r="L735" i="5"/>
  <c r="M733" i="5"/>
  <c r="N733" i="5" s="1"/>
  <c r="L733" i="5"/>
  <c r="M732" i="5"/>
  <c r="N732" i="5" s="1"/>
  <c r="L732" i="5"/>
  <c r="N731" i="5"/>
  <c r="L731" i="5"/>
  <c r="M729" i="5"/>
  <c r="N729" i="5" s="1"/>
  <c r="L729" i="5"/>
  <c r="M728" i="5"/>
  <c r="N728" i="5" s="1"/>
  <c r="L728" i="5"/>
  <c r="N727" i="5"/>
  <c r="L727" i="5"/>
  <c r="N725" i="5"/>
  <c r="M725" i="5"/>
  <c r="L725" i="5"/>
  <c r="M724" i="5"/>
  <c r="N724" i="5" s="1"/>
  <c r="L724" i="5"/>
  <c r="N723" i="5"/>
  <c r="L723" i="5"/>
  <c r="M721" i="5"/>
  <c r="N721" i="5" s="1"/>
  <c r="L721" i="5"/>
  <c r="M720" i="5"/>
  <c r="N720" i="5" s="1"/>
  <c r="L720" i="5"/>
  <c r="N719" i="5"/>
  <c r="L719" i="5"/>
  <c r="N717" i="5"/>
  <c r="M717" i="5"/>
  <c r="L717" i="5"/>
  <c r="M716" i="5"/>
  <c r="N716" i="5" s="1"/>
  <c r="L716" i="5"/>
  <c r="N715" i="5"/>
  <c r="L715" i="5"/>
  <c r="N713" i="5"/>
  <c r="M713" i="5"/>
  <c r="L713" i="5"/>
  <c r="M712" i="5"/>
  <c r="N712" i="5" s="1"/>
  <c r="L712" i="5"/>
  <c r="N711" i="5"/>
  <c r="L711" i="5"/>
  <c r="M709" i="5"/>
  <c r="N709" i="5" s="1"/>
  <c r="L709" i="5"/>
  <c r="M708" i="5"/>
  <c r="N708" i="5" s="1"/>
  <c r="L708" i="5"/>
  <c r="N707" i="5"/>
  <c r="L707" i="5"/>
  <c r="M705" i="5"/>
  <c r="N705" i="5" s="1"/>
  <c r="L705" i="5"/>
  <c r="M704" i="5"/>
  <c r="N704" i="5" s="1"/>
  <c r="L704" i="5"/>
  <c r="N703" i="5"/>
  <c r="L703" i="5"/>
  <c r="M701" i="5"/>
  <c r="N701" i="5" s="1"/>
  <c r="L701" i="5"/>
  <c r="M700" i="5"/>
  <c r="N700" i="5" s="1"/>
  <c r="L700" i="5"/>
  <c r="M698" i="5"/>
  <c r="N698" i="5" s="1"/>
  <c r="L698" i="5"/>
  <c r="M697" i="5"/>
  <c r="N697" i="5" s="1"/>
  <c r="L697" i="5"/>
  <c r="M695" i="5"/>
  <c r="N695" i="5" s="1"/>
  <c r="L695" i="5"/>
  <c r="M694" i="5"/>
  <c r="N694" i="5" s="1"/>
  <c r="L694" i="5"/>
  <c r="M692" i="5"/>
  <c r="N692" i="5" s="1"/>
  <c r="L692" i="5"/>
  <c r="M691" i="5"/>
  <c r="N691" i="5" s="1"/>
  <c r="L691" i="5"/>
  <c r="N690" i="5"/>
  <c r="L690" i="5"/>
  <c r="N688" i="5"/>
  <c r="M688" i="5"/>
  <c r="L688" i="5"/>
  <c r="M687" i="5"/>
  <c r="N687" i="5" s="1"/>
  <c r="L687" i="5"/>
  <c r="N685" i="5"/>
  <c r="M685" i="5"/>
  <c r="L685" i="5"/>
  <c r="M684" i="5"/>
  <c r="N684" i="5" s="1"/>
  <c r="L684" i="5"/>
  <c r="N683" i="5"/>
  <c r="L683" i="5"/>
  <c r="M641" i="5"/>
  <c r="N641" i="5" s="1"/>
  <c r="L641" i="5"/>
  <c r="M639" i="5"/>
  <c r="N639" i="5" s="1"/>
  <c r="L639" i="5"/>
  <c r="M634" i="5"/>
  <c r="N634" i="5" s="1"/>
  <c r="L634" i="5"/>
  <c r="M632" i="5"/>
  <c r="N632" i="5" s="1"/>
  <c r="L632" i="5"/>
  <c r="M630" i="5"/>
  <c r="N630" i="5" s="1"/>
  <c r="L630" i="5"/>
  <c r="M628" i="5"/>
  <c r="N628" i="5" s="1"/>
  <c r="L628" i="5"/>
  <c r="M624" i="5"/>
  <c r="L624" i="5"/>
  <c r="N624" i="5" s="1"/>
  <c r="M622" i="5"/>
  <c r="L622" i="5"/>
  <c r="N622" i="5" s="1"/>
  <c r="M619" i="5"/>
  <c r="L619" i="5"/>
  <c r="N619" i="5" s="1"/>
  <c r="M601" i="5"/>
  <c r="L601" i="5"/>
  <c r="N601" i="5" s="1"/>
  <c r="N599" i="5"/>
  <c r="M599" i="5"/>
  <c r="L599" i="5"/>
  <c r="N597" i="5"/>
  <c r="M597" i="5"/>
  <c r="L597" i="5"/>
  <c r="M595" i="5"/>
  <c r="L595" i="5"/>
  <c r="N595" i="5" s="1"/>
  <c r="M593" i="5"/>
  <c r="L593" i="5"/>
  <c r="N593" i="5" s="1"/>
  <c r="N591" i="5"/>
  <c r="M591" i="5"/>
  <c r="L591" i="5"/>
  <c r="M589" i="5"/>
  <c r="N589" i="5" s="1"/>
  <c r="L589" i="5"/>
  <c r="M588" i="5"/>
  <c r="L588" i="5"/>
  <c r="N588" i="5" s="1"/>
  <c r="M586" i="5"/>
  <c r="N586" i="5" s="1"/>
  <c r="L586" i="5"/>
  <c r="N585" i="5"/>
  <c r="M585" i="5"/>
  <c r="L585" i="5"/>
  <c r="M583" i="5"/>
  <c r="L583" i="5"/>
  <c r="N583" i="5" s="1"/>
  <c r="M579" i="5"/>
  <c r="L579" i="5"/>
  <c r="N579" i="5" s="1"/>
  <c r="M577" i="5"/>
  <c r="L577" i="5"/>
  <c r="N577" i="5" s="1"/>
  <c r="M575" i="5"/>
  <c r="N575" i="5" s="1"/>
  <c r="L575" i="5"/>
  <c r="M574" i="5"/>
  <c r="L574" i="5"/>
  <c r="N574" i="5" s="1"/>
  <c r="M571" i="5"/>
  <c r="L571" i="5"/>
  <c r="N571" i="5" s="1"/>
  <c r="M565" i="5"/>
  <c r="L565" i="5"/>
  <c r="N565" i="5" s="1"/>
  <c r="M562" i="5"/>
  <c r="L562" i="5"/>
  <c r="N562" i="5" s="1"/>
  <c r="M559" i="5"/>
  <c r="L559" i="5"/>
  <c r="N559" i="5" s="1"/>
  <c r="M555" i="5"/>
  <c r="L555" i="5"/>
  <c r="N555" i="5" s="1"/>
  <c r="M552" i="5"/>
  <c r="L552" i="5"/>
  <c r="N552" i="5" s="1"/>
  <c r="M547" i="5"/>
  <c r="L547" i="5"/>
  <c r="N547" i="5" s="1"/>
  <c r="M543" i="5"/>
  <c r="L543" i="5"/>
  <c r="N543" i="5" s="1"/>
  <c r="M538" i="5"/>
  <c r="L538" i="5"/>
  <c r="N538" i="5" s="1"/>
  <c r="M524" i="5"/>
  <c r="N524" i="5" s="1"/>
  <c r="L524" i="5"/>
  <c r="N521" i="5"/>
  <c r="M521" i="5"/>
  <c r="L521" i="5"/>
  <c r="M518" i="5"/>
  <c r="L518" i="5"/>
  <c r="N518" i="5" s="1"/>
  <c r="M515" i="5"/>
  <c r="L515" i="5"/>
  <c r="N515" i="5" s="1"/>
  <c r="L509" i="5"/>
  <c r="N509" i="5" s="1"/>
  <c r="L507" i="5"/>
  <c r="N507" i="5" s="1"/>
  <c r="L505" i="5"/>
  <c r="N505" i="5" s="1"/>
  <c r="L503" i="5"/>
  <c r="N503" i="5" s="1"/>
  <c r="L501" i="5" a="1"/>
  <c r="L501" i="5" s="1"/>
  <c r="L500" i="5"/>
  <c r="N500" i="5" s="1"/>
  <c r="L498" i="5" a="1"/>
  <c r="L498" i="5" s="1"/>
  <c r="L497" i="5"/>
  <c r="N497" i="5" s="1"/>
  <c r="L495" i="5"/>
  <c r="N495" i="5" s="1"/>
  <c r="L493" i="5"/>
  <c r="N493" i="5" s="1"/>
  <c r="M449" i="5"/>
  <c r="L449" i="5"/>
  <c r="N449" i="5" s="1"/>
  <c r="N442" i="5"/>
  <c r="M442" i="5"/>
  <c r="L442" i="5"/>
  <c r="M438" i="5"/>
  <c r="L438" i="5"/>
  <c r="N438" i="5" s="1"/>
  <c r="M434" i="5"/>
  <c r="L434" i="5"/>
  <c r="N434" i="5" s="1"/>
  <c r="N429" i="5"/>
  <c r="M429" i="5"/>
  <c r="L429" i="5"/>
  <c r="M417" i="5"/>
  <c r="N417" i="5" s="1"/>
  <c r="L417" i="5"/>
  <c r="M416" i="5"/>
  <c r="N416" i="5" s="1"/>
  <c r="L416" i="5"/>
  <c r="M413" i="5"/>
  <c r="N413" i="5" s="1"/>
  <c r="L413" i="5"/>
  <c r="M409" i="5"/>
  <c r="N409" i="5" s="1"/>
  <c r="L409" i="5"/>
  <c r="M408" i="5"/>
  <c r="N408" i="5" s="1"/>
  <c r="L408" i="5"/>
  <c r="M398" i="5"/>
  <c r="N398" i="5" s="1"/>
  <c r="L398" i="5"/>
  <c r="N396" i="5"/>
  <c r="M396" i="5"/>
  <c r="L396" i="5"/>
  <c r="N394" i="5"/>
  <c r="M394" i="5"/>
  <c r="L394" i="5"/>
  <c r="M392" i="5"/>
  <c r="N392" i="5" s="1"/>
  <c r="L392" i="5"/>
  <c r="M390" i="5"/>
  <c r="N390" i="5" s="1"/>
  <c r="L390" i="5"/>
  <c r="M388" i="5"/>
  <c r="N388" i="5" s="1"/>
  <c r="L388" i="5"/>
  <c r="M386" i="5"/>
  <c r="N386" i="5" s="1"/>
  <c r="L386" i="5"/>
  <c r="M384" i="5"/>
  <c r="N384" i="5" s="1"/>
  <c r="L384" i="5"/>
  <c r="M382" i="5"/>
  <c r="N382" i="5" s="1"/>
  <c r="L382" i="5"/>
  <c r="N380" i="5"/>
  <c r="M380" i="5"/>
  <c r="L380" i="5"/>
  <c r="M378" i="5"/>
  <c r="N378" i="5" s="1"/>
  <c r="L378" i="5"/>
  <c r="M376" i="5"/>
  <c r="N376" i="5" s="1"/>
  <c r="L376" i="5"/>
  <c r="M351" i="5"/>
  <c r="N351" i="5" s="1"/>
  <c r="L351" i="5"/>
  <c r="M347" i="5"/>
  <c r="N347" i="5" s="1"/>
  <c r="L347" i="5"/>
  <c r="M346" i="5"/>
  <c r="N346" i="5" s="1"/>
  <c r="L346" i="5"/>
  <c r="M339" i="5"/>
  <c r="N339" i="5" s="1"/>
  <c r="L339" i="5"/>
  <c r="M337" i="5"/>
  <c r="N337" i="5" s="1"/>
  <c r="L337" i="5"/>
  <c r="O335" i="5"/>
  <c r="N335" i="5"/>
  <c r="K335" i="5"/>
  <c r="M335" i="5" s="1"/>
  <c r="N334" i="5"/>
  <c r="M334" i="5"/>
  <c r="M333" i="5"/>
  <c r="N333" i="5" s="1"/>
  <c r="L333" i="5"/>
  <c r="O331" i="5"/>
  <c r="N331" i="5"/>
  <c r="K331" i="5"/>
  <c r="M331" i="5" s="1"/>
  <c r="M330" i="5"/>
  <c r="N330" i="5" s="1"/>
  <c r="L330" i="5"/>
  <c r="M320" i="5"/>
  <c r="N320" i="5" s="1"/>
  <c r="L320" i="5"/>
  <c r="N315" i="5"/>
  <c r="M315" i="5"/>
  <c r="L315" i="5"/>
  <c r="M309" i="5"/>
  <c r="N309" i="5" s="1"/>
  <c r="L309" i="5"/>
  <c r="M305" i="5"/>
  <c r="N305" i="5" s="1"/>
  <c r="L305" i="5"/>
  <c r="M303" i="5"/>
  <c r="N303" i="5" s="1"/>
  <c r="L303" i="5"/>
  <c r="M301" i="5"/>
  <c r="N301" i="5" s="1"/>
  <c r="L301" i="5"/>
  <c r="M299" i="5"/>
  <c r="N299" i="5" s="1"/>
  <c r="L299" i="5"/>
  <c r="M296" i="5"/>
  <c r="N296" i="5" s="1"/>
  <c r="L296" i="5"/>
  <c r="M292" i="5"/>
  <c r="L292" i="5"/>
  <c r="N292" i="5" s="1"/>
  <c r="M291" i="5"/>
  <c r="N291" i="5" s="1"/>
  <c r="L291" i="5"/>
  <c r="M290" i="5"/>
  <c r="N290" i="5" s="1"/>
  <c r="L290" i="5"/>
  <c r="M287" i="5"/>
  <c r="L287" i="5"/>
  <c r="N287" i="5" s="1"/>
  <c r="M284" i="5"/>
  <c r="L284" i="5"/>
  <c r="N284" i="5" s="1"/>
  <c r="N283" i="5"/>
  <c r="M283" i="5"/>
  <c r="L283" i="5"/>
  <c r="M282" i="5"/>
  <c r="L282" i="5"/>
  <c r="N282" i="5" s="1"/>
  <c r="M281" i="5"/>
  <c r="N281" i="5" s="1"/>
  <c r="L281" i="5"/>
  <c r="M279" i="5"/>
  <c r="N279" i="5" s="1"/>
  <c r="L279" i="5"/>
  <c r="M278" i="5"/>
  <c r="N278" i="5" s="1"/>
  <c r="L278" i="5"/>
  <c r="M274" i="5"/>
  <c r="N274" i="5" s="1"/>
  <c r="L274" i="5"/>
  <c r="M272" i="5"/>
  <c r="L272" i="5"/>
  <c r="N272" i="5" s="1"/>
  <c r="M270" i="5"/>
  <c r="N270" i="5" s="1"/>
  <c r="L270" i="5"/>
  <c r="M269" i="5"/>
  <c r="N269" i="5" s="1"/>
  <c r="L269" i="5"/>
  <c r="M263" i="5"/>
  <c r="N263" i="5" s="1"/>
  <c r="L263" i="5"/>
  <c r="M262" i="5"/>
  <c r="N262" i="5" s="1"/>
  <c r="L262" i="5"/>
  <c r="M259" i="5"/>
  <c r="L259" i="5"/>
  <c r="N259" i="5" s="1"/>
  <c r="M258" i="5"/>
  <c r="L258" i="5"/>
  <c r="N258" i="5" s="1"/>
  <c r="M255" i="5"/>
  <c r="L255" i="5"/>
  <c r="N255" i="5" s="1"/>
  <c r="M254" i="5"/>
  <c r="N254" i="5" s="1"/>
  <c r="L254" i="5"/>
  <c r="M253" i="5"/>
  <c r="L253" i="5"/>
  <c r="N253" i="5" s="1"/>
  <c r="N250" i="5"/>
  <c r="M250" i="5"/>
  <c r="M249" i="5"/>
  <c r="N249" i="5" s="1"/>
  <c r="L249" i="5"/>
  <c r="M248" i="5"/>
  <c r="L248" i="5"/>
  <c r="N248" i="5" s="1"/>
  <c r="M245" i="5"/>
  <c r="N245" i="5" s="1"/>
  <c r="L245" i="5"/>
  <c r="M243" i="5"/>
  <c r="N243" i="5" s="1"/>
  <c r="L243" i="5"/>
  <c r="M239" i="5"/>
  <c r="N239" i="5" s="1"/>
  <c r="L239" i="5"/>
  <c r="N237" i="5"/>
  <c r="M237" i="5"/>
  <c r="N235" i="5"/>
  <c r="M235" i="5"/>
  <c r="L235" i="5"/>
  <c r="M232" i="5"/>
  <c r="L232" i="5"/>
  <c r="N232" i="5" s="1"/>
  <c r="M229" i="5"/>
  <c r="L229" i="5"/>
  <c r="N229" i="5" s="1"/>
  <c r="N226" i="5"/>
  <c r="M226" i="5"/>
  <c r="L226" i="5"/>
  <c r="M223" i="5"/>
  <c r="L223" i="5"/>
  <c r="N223" i="5" s="1"/>
  <c r="N221" i="5"/>
  <c r="M221" i="5"/>
  <c r="N219" i="5"/>
  <c r="M219" i="5"/>
  <c r="L219" i="5"/>
  <c r="Q217" i="5"/>
  <c r="N217" i="5"/>
  <c r="M217" i="5"/>
  <c r="Q216" i="5"/>
  <c r="M215" i="5"/>
  <c r="L215" i="5"/>
  <c r="N215" i="5" s="1"/>
  <c r="N213" i="5"/>
  <c r="M213" i="5"/>
  <c r="N211" i="5"/>
  <c r="M211" i="5"/>
  <c r="L211" i="5"/>
  <c r="N207" i="5"/>
  <c r="M207" i="5"/>
  <c r="N204" i="5"/>
  <c r="M204" i="5"/>
  <c r="N199" i="5"/>
  <c r="M199" i="5"/>
  <c r="M197" i="5"/>
  <c r="N197" i="5" s="1"/>
  <c r="L197" i="5"/>
  <c r="M196" i="5"/>
  <c r="N196" i="5" s="1"/>
  <c r="L196" i="5"/>
  <c r="N194" i="5"/>
  <c r="M194" i="5"/>
  <c r="M192" i="5"/>
  <c r="N192" i="5" s="1"/>
  <c r="L192" i="5"/>
  <c r="M191" i="5"/>
  <c r="N191" i="5" s="1"/>
  <c r="L191" i="5"/>
  <c r="N188" i="5"/>
  <c r="L188" i="5"/>
  <c r="M187" i="5"/>
  <c r="N187" i="5" s="1"/>
  <c r="L187" i="5"/>
  <c r="N180" i="5"/>
  <c r="M180" i="5"/>
  <c r="L180" i="5"/>
  <c r="M177" i="5"/>
  <c r="N177" i="5" s="1"/>
  <c r="L177" i="5"/>
  <c r="M175" i="5"/>
  <c r="N175" i="5" s="1"/>
  <c r="L175" i="5"/>
  <c r="M173" i="5"/>
  <c r="N173" i="5" s="1"/>
  <c r="L173" i="5"/>
  <c r="M169" i="5"/>
  <c r="N169" i="5" s="1"/>
  <c r="L169" i="5"/>
  <c r="M167" i="5"/>
  <c r="N167" i="5" s="1"/>
  <c r="L167" i="5"/>
  <c r="M164" i="5"/>
  <c r="N164" i="5" s="1"/>
  <c r="L164" i="5"/>
  <c r="M163" i="5"/>
  <c r="N163" i="5" s="1"/>
  <c r="L163" i="5"/>
  <c r="M162" i="5"/>
  <c r="N162" i="5" s="1"/>
  <c r="L162" i="5"/>
  <c r="M160" i="5"/>
  <c r="N160" i="5" s="1"/>
  <c r="L160" i="5"/>
  <c r="M159" i="5"/>
  <c r="N159" i="5" s="1"/>
  <c r="L159" i="5"/>
  <c r="M157" i="5"/>
  <c r="N157" i="5" s="1"/>
  <c r="L157" i="5"/>
  <c r="M156" i="5"/>
  <c r="N156" i="5" s="1"/>
  <c r="L156" i="5"/>
  <c r="M154" i="5"/>
  <c r="N154" i="5" s="1"/>
  <c r="L154" i="5"/>
  <c r="M152" i="5"/>
  <c r="N152" i="5" s="1"/>
  <c r="L152" i="5"/>
  <c r="M150" i="5"/>
  <c r="N150" i="5" s="1"/>
  <c r="L150" i="5"/>
  <c r="N148" i="5"/>
  <c r="M148" i="5"/>
  <c r="L148" i="5"/>
  <c r="M141" i="5"/>
  <c r="N141" i="5" s="1"/>
  <c r="L141" i="5"/>
  <c r="M139" i="5"/>
  <c r="N139" i="5" s="1"/>
  <c r="L139" i="5"/>
  <c r="M137" i="5"/>
  <c r="N137" i="5" s="1"/>
  <c r="L137" i="5"/>
  <c r="M136" i="5"/>
  <c r="N136" i="5" s="1"/>
  <c r="L136" i="5"/>
  <c r="M134" i="5"/>
  <c r="N134" i="5" s="1"/>
  <c r="L134" i="5"/>
  <c r="M116" i="5"/>
  <c r="N116" i="5" s="1"/>
  <c r="L116" i="5"/>
  <c r="M112" i="5"/>
  <c r="N112" i="5" s="1"/>
  <c r="L112" i="5"/>
  <c r="M111" i="5"/>
  <c r="N111" i="5" s="1"/>
  <c r="L111" i="5"/>
  <c r="M110" i="5"/>
  <c r="N110" i="5" s="1"/>
  <c r="L110" i="5"/>
  <c r="M108" i="5"/>
  <c r="N108" i="5" s="1"/>
  <c r="L108" i="5"/>
  <c r="M104" i="5"/>
  <c r="N104" i="5" s="1"/>
  <c r="L104" i="5"/>
  <c r="N101" i="5"/>
  <c r="M101" i="5"/>
  <c r="L101" i="5"/>
  <c r="M91" i="5"/>
  <c r="N91" i="5" s="1"/>
  <c r="L91" i="5"/>
  <c r="M88" i="5"/>
  <c r="L88" i="5"/>
  <c r="N88" i="5" s="1"/>
  <c r="L87" i="5" a="1"/>
  <c r="L87" i="5" s="1"/>
  <c r="M86" i="5"/>
  <c r="N86" i="5" s="1"/>
  <c r="L86" i="5"/>
  <c r="M84" i="5"/>
  <c r="N84" i="5" s="1"/>
  <c r="L84" i="5"/>
  <c r="M82" i="5"/>
  <c r="N82" i="5" s="1"/>
  <c r="L82" i="5"/>
  <c r="M78" i="5" a="1"/>
  <c r="M78" i="5" s="1"/>
  <c r="N78" i="5" s="1" a="1"/>
  <c r="N78" i="5" s="1"/>
  <c r="L78" i="5" a="1"/>
  <c r="L78" i="5" s="1"/>
  <c r="M75" i="5"/>
  <c r="N75" i="5" s="1"/>
  <c r="L75" i="5"/>
  <c r="M74" i="5"/>
  <c r="N74" i="5" s="1"/>
  <c r="L74" i="5"/>
  <c r="M71" i="5"/>
  <c r="L71" i="5"/>
  <c r="N71" i="5" s="1"/>
  <c r="N70" i="5"/>
  <c r="M70" i="5"/>
  <c r="L70" i="5"/>
  <c r="M69" i="5"/>
  <c r="N69" i="5" s="1"/>
  <c r="L69" i="5"/>
  <c r="M67" i="5"/>
  <c r="N67" i="5" s="1"/>
  <c r="L67" i="5"/>
  <c r="N65" i="5"/>
  <c r="M65" i="5"/>
  <c r="L65" i="5"/>
  <c r="M62" i="5"/>
  <c r="N62" i="5" s="1"/>
  <c r="L62" i="5"/>
  <c r="M50" i="5"/>
  <c r="N50" i="5" s="1"/>
  <c r="L50" i="5"/>
  <c r="N44" i="5"/>
  <c r="M44" i="5"/>
  <c r="L44" i="5"/>
  <c r="M42" i="5"/>
  <c r="N42" i="5" s="1"/>
  <c r="L42" i="5"/>
  <c r="N40" i="5"/>
  <c r="M40" i="5"/>
  <c r="L40" i="5"/>
  <c r="M38" i="5"/>
  <c r="N38" i="5" s="1"/>
  <c r="L38" i="5"/>
  <c r="M34" i="5"/>
  <c r="N34" i="5" s="1"/>
  <c r="L34" i="5"/>
  <c r="N22" i="5"/>
  <c r="M22" i="5"/>
  <c r="L22" i="5"/>
  <c r="N20" i="5"/>
  <c r="M20" i="5"/>
  <c r="L20" i="5"/>
  <c r="M18" i="5"/>
  <c r="N18" i="5" s="1"/>
  <c r="L18" i="5"/>
  <c r="M15" i="5"/>
  <c r="N15" i="5" s="1"/>
  <c r="L15" i="5"/>
  <c r="M12" i="5"/>
  <c r="N12" i="5" s="1"/>
  <c r="L12" i="5"/>
  <c r="L66" i="3"/>
  <c r="M66" i="3"/>
  <c r="N66" i="3" s="1"/>
  <c r="L49" i="3"/>
  <c r="M49" i="3"/>
  <c r="N49" i="3" s="1"/>
  <c r="L37" i="3"/>
  <c r="M37" i="3"/>
  <c r="N37" i="3" s="1"/>
  <c r="O847" i="3"/>
  <c r="L19" i="3"/>
  <c r="N19" i="3" s="1"/>
  <c r="M19" i="3"/>
  <c r="N211" i="3" l="1"/>
  <c r="M211" i="3"/>
  <c r="N193" i="3"/>
  <c r="M193" i="3"/>
  <c r="N190" i="3"/>
  <c r="M190" i="3"/>
  <c r="M270" i="3" l="1"/>
  <c r="L270" i="3"/>
  <c r="N270" i="3" s="1"/>
  <c r="M257" i="3"/>
  <c r="L257" i="3"/>
  <c r="N257" i="3" s="1"/>
  <c r="M246" i="3"/>
  <c r="L246" i="3"/>
  <c r="N246" i="3" s="1"/>
  <c r="M241" i="3"/>
  <c r="L241" i="3"/>
  <c r="N241" i="3" s="1"/>
  <c r="N236" i="3"/>
  <c r="M236" i="3"/>
  <c r="M68" i="3"/>
  <c r="L68" i="3"/>
  <c r="N68" i="3" s="1"/>
  <c r="M762" i="3" l="1"/>
  <c r="N762" i="3" s="1"/>
  <c r="L762" i="3"/>
  <c r="M757" i="3"/>
  <c r="N757" i="3" s="1"/>
  <c r="L757" i="3"/>
  <c r="M755" i="3"/>
  <c r="N755" i="3" s="1"/>
  <c r="L755" i="3"/>
  <c r="M752" i="3"/>
  <c r="N752" i="3" s="1"/>
  <c r="L752" i="3"/>
  <c r="N748" i="3"/>
  <c r="L748" i="3"/>
  <c r="N744" i="3"/>
  <c r="L744" i="3"/>
  <c r="M740" i="3"/>
  <c r="N740" i="3" s="1"/>
  <c r="L740" i="3"/>
  <c r="M736" i="3"/>
  <c r="N736" i="3" s="1"/>
  <c r="L736" i="3"/>
  <c r="M733" i="3"/>
  <c r="N733" i="3" s="1"/>
  <c r="L733" i="3"/>
  <c r="M729" i="3"/>
  <c r="N729" i="3" s="1"/>
  <c r="L729" i="3"/>
  <c r="M726" i="3"/>
  <c r="N726" i="3" s="1"/>
  <c r="L726" i="3"/>
  <c r="M721" i="3"/>
  <c r="N721" i="3" s="1"/>
  <c r="L721" i="3"/>
  <c r="M718" i="3"/>
  <c r="N718" i="3" s="1"/>
  <c r="L718" i="3"/>
  <c r="M714" i="3"/>
  <c r="N714" i="3" s="1"/>
  <c r="L714" i="3"/>
  <c r="M710" i="3"/>
  <c r="N710" i="3" s="1"/>
  <c r="L710" i="3"/>
  <c r="M702" i="3"/>
  <c r="N702" i="3" s="1"/>
  <c r="L702" i="3"/>
  <c r="M697" i="3"/>
  <c r="N697" i="3" s="1"/>
  <c r="L697" i="3"/>
  <c r="M692" i="3"/>
  <c r="N692" i="3" s="1"/>
  <c r="L692" i="3"/>
  <c r="M690" i="3"/>
  <c r="N690" i="3" s="1"/>
  <c r="L690" i="3"/>
  <c r="L686" i="3"/>
  <c r="M686" i="3"/>
  <c r="N686" i="3" s="1"/>
  <c r="M682" i="3"/>
  <c r="N682" i="3" s="1"/>
  <c r="L682" i="3"/>
  <c r="M679" i="3"/>
  <c r="N679" i="3" s="1"/>
  <c r="L679" i="3"/>
  <c r="M675" i="3"/>
  <c r="N675" i="3" s="1"/>
  <c r="L675" i="3"/>
  <c r="M673" i="3"/>
  <c r="N673" i="3" s="1"/>
  <c r="L673" i="3"/>
  <c r="M669" i="3"/>
  <c r="N669" i="3" s="1"/>
  <c r="L669" i="3"/>
  <c r="M666" i="3"/>
  <c r="N666" i="3" s="1"/>
  <c r="L666" i="3"/>
  <c r="L484" i="3" a="1"/>
  <c r="L484" i="3" s="1"/>
  <c r="N317" i="3"/>
  <c r="K317" i="3"/>
  <c r="M317" i="3" s="1"/>
  <c r="L86" i="3" a="1"/>
  <c r="L86" i="3" s="1"/>
  <c r="M77" i="3" a="1"/>
  <c r="M77" i="3" s="1"/>
  <c r="N77" i="3" s="1" a="1"/>
  <c r="N77" i="3" s="1"/>
  <c r="L77" i="3" a="1"/>
  <c r="L77" i="3" s="1"/>
  <c r="M1102" i="3" l="1"/>
  <c r="N1102" i="3" s="1"/>
  <c r="L1102" i="3"/>
  <c r="M1067" i="3"/>
  <c r="N1067" i="3" s="1"/>
  <c r="L1067" i="3"/>
  <c r="M1058" i="3"/>
  <c r="N1058" i="3" s="1"/>
  <c r="L1058" i="3"/>
  <c r="M953" i="3"/>
  <c r="N953" i="3" s="1"/>
  <c r="L953" i="3"/>
  <c r="M950" i="3"/>
  <c r="N950" i="3" s="1"/>
  <c r="L950" i="3"/>
  <c r="M947" i="3"/>
  <c r="N947" i="3" s="1"/>
  <c r="L947" i="3"/>
  <c r="M944" i="3"/>
  <c r="N944" i="3" s="1"/>
  <c r="L944" i="3"/>
  <c r="M941" i="3"/>
  <c r="N941" i="3" s="1"/>
  <c r="L941" i="3"/>
  <c r="M935" i="3"/>
  <c r="N935" i="3" s="1"/>
  <c r="L935" i="3"/>
  <c r="M932" i="3"/>
  <c r="N932" i="3" s="1"/>
  <c r="M930" i="3"/>
  <c r="N930" i="3" s="1"/>
  <c r="L930" i="3"/>
  <c r="M928" i="3"/>
  <c r="N928" i="3" s="1"/>
  <c r="L928" i="3"/>
  <c r="M925" i="3"/>
  <c r="N925" i="3" s="1"/>
  <c r="L925" i="3"/>
  <c r="M922" i="3"/>
  <c r="N922" i="3" s="1"/>
  <c r="L922" i="3"/>
  <c r="M919" i="3"/>
  <c r="N919" i="3" s="1"/>
  <c r="L919" i="3"/>
  <c r="M916" i="3"/>
  <c r="N916" i="3" s="1"/>
  <c r="L916" i="3"/>
  <c r="M913" i="3"/>
  <c r="N913" i="3" s="1"/>
  <c r="L913" i="3"/>
  <c r="M897" i="3"/>
  <c r="N897" i="3" s="1"/>
  <c r="L897" i="3"/>
  <c r="M895" i="3"/>
  <c r="N895" i="3" s="1"/>
  <c r="L895" i="3"/>
  <c r="M880" i="3" l="1"/>
  <c r="N880" i="3" s="1"/>
  <c r="L880" i="3"/>
  <c r="M803" i="3"/>
  <c r="N803" i="3" s="1"/>
  <c r="L803" i="3"/>
  <c r="M801" i="3"/>
  <c r="N801" i="3" s="1"/>
  <c r="L801" i="3"/>
  <c r="M799" i="3"/>
  <c r="N799" i="3" s="1"/>
  <c r="L799" i="3"/>
  <c r="M795" i="3"/>
  <c r="N795" i="3" s="1"/>
  <c r="L795" i="3"/>
  <c r="M790" i="3"/>
  <c r="N790" i="3" s="1"/>
  <c r="L790" i="3"/>
  <c r="M788" i="3"/>
  <c r="N788" i="3" s="1"/>
  <c r="L788" i="3"/>
  <c r="M785" i="3"/>
  <c r="N785" i="3" s="1"/>
  <c r="L785" i="3"/>
  <c r="M783" i="3"/>
  <c r="N783" i="3" s="1"/>
  <c r="L783" i="3"/>
  <c r="M780" i="3"/>
  <c r="N780" i="3" s="1"/>
  <c r="L780" i="3"/>
  <c r="M778" i="3"/>
  <c r="N778" i="3" s="1"/>
  <c r="L778" i="3"/>
  <c r="M774" i="3" l="1"/>
  <c r="N774" i="3" s="1"/>
  <c r="L774" i="3"/>
  <c r="M772" i="3"/>
  <c r="N772" i="3" s="1"/>
  <c r="L772" i="3"/>
  <c r="M769" i="3"/>
  <c r="N769" i="3" s="1"/>
  <c r="L769" i="3"/>
  <c r="M766" i="3"/>
  <c r="N766" i="3" s="1"/>
  <c r="L766" i="3"/>
  <c r="M761" i="3"/>
  <c r="N761" i="3" s="1"/>
  <c r="L761" i="3"/>
  <c r="M758" i="3"/>
  <c r="N758" i="3" s="1"/>
  <c r="L758" i="3"/>
  <c r="M754" i="3"/>
  <c r="N754" i="3" s="1"/>
  <c r="L754" i="3"/>
  <c r="M751" i="3"/>
  <c r="N751" i="3" s="1"/>
  <c r="L751" i="3"/>
  <c r="M747" i="3"/>
  <c r="N747" i="3" s="1"/>
  <c r="L747" i="3"/>
  <c r="M742" i="3"/>
  <c r="N742" i="3" s="1"/>
  <c r="L742" i="3"/>
  <c r="M739" i="3"/>
  <c r="N739" i="3" s="1"/>
  <c r="L739" i="3"/>
  <c r="M732" i="3"/>
  <c r="N732" i="3" s="1"/>
  <c r="L732" i="3"/>
  <c r="M728" i="3"/>
  <c r="N728" i="3" s="1"/>
  <c r="L728" i="3"/>
  <c r="M724" i="3"/>
  <c r="N724" i="3" s="1"/>
  <c r="L724" i="3"/>
  <c r="M720" i="3"/>
  <c r="N720" i="3" s="1"/>
  <c r="L720" i="3"/>
  <c r="M716" i="3"/>
  <c r="N716" i="3" s="1"/>
  <c r="L716" i="3"/>
  <c r="M713" i="3"/>
  <c r="N713" i="3" s="1"/>
  <c r="L713" i="3"/>
  <c r="M708" i="3"/>
  <c r="N708" i="3" s="1"/>
  <c r="L708" i="3"/>
  <c r="M704" i="3"/>
  <c r="N704" i="3" s="1"/>
  <c r="L704" i="3"/>
  <c r="M700" i="3"/>
  <c r="N700" i="3" s="1"/>
  <c r="L700" i="3"/>
  <c r="M696" i="3"/>
  <c r="N696" i="3" s="1"/>
  <c r="L696" i="3"/>
  <c r="M693" i="3"/>
  <c r="N693" i="3" s="1"/>
  <c r="L693" i="3"/>
  <c r="M688" i="3"/>
  <c r="N688" i="3" s="1"/>
  <c r="L688" i="3"/>
  <c r="M684" i="3"/>
  <c r="N684" i="3" s="1"/>
  <c r="L684" i="3"/>
  <c r="M681" i="3"/>
  <c r="N681" i="3" s="1"/>
  <c r="L681" i="3"/>
  <c r="M678" i="3"/>
  <c r="N678" i="3" s="1"/>
  <c r="L678" i="3"/>
  <c r="M676" i="3"/>
  <c r="N676" i="3" s="1"/>
  <c r="L676" i="3"/>
  <c r="M671" i="3"/>
  <c r="N671" i="3" s="1"/>
  <c r="L671" i="3"/>
  <c r="M668" i="3"/>
  <c r="N668" i="3" s="1"/>
  <c r="L668" i="3"/>
  <c r="M664" i="3"/>
  <c r="N664" i="3" s="1"/>
  <c r="L664" i="3"/>
  <c r="M570" i="3" l="1"/>
  <c r="N570" i="3" s="1"/>
  <c r="L570" i="3"/>
  <c r="L567" i="3"/>
  <c r="M567" i="3"/>
  <c r="N567" i="3" s="1"/>
  <c r="M556" i="3"/>
  <c r="N556" i="3" s="1"/>
  <c r="L556" i="3"/>
  <c r="M505" i="3"/>
  <c r="N505" i="3" s="1"/>
  <c r="L505" i="3"/>
  <c r="M502" i="3"/>
  <c r="N502" i="3" s="1"/>
  <c r="L502" i="3"/>
  <c r="L492" i="3" l="1"/>
  <c r="N492" i="3" s="1"/>
  <c r="L490" i="3"/>
  <c r="N490" i="3" s="1"/>
  <c r="L488" i="3"/>
  <c r="N488" i="3" s="1"/>
  <c r="L486" i="3"/>
  <c r="N486" i="3" s="1"/>
  <c r="L483" i="3"/>
  <c r="N483" i="3" s="1"/>
  <c r="L481" i="3"/>
  <c r="N481" i="3" s="1"/>
  <c r="L479" i="3"/>
  <c r="N479" i="3" s="1"/>
  <c r="L477" i="3"/>
  <c r="N477" i="3" s="1"/>
  <c r="M401" i="3"/>
  <c r="N401" i="3" s="1"/>
  <c r="L401" i="3"/>
  <c r="M380" i="3"/>
  <c r="N380" i="3" s="1"/>
  <c r="L380" i="3"/>
  <c r="M378" i="3"/>
  <c r="N378" i="3" s="1"/>
  <c r="L378" i="3"/>
  <c r="M376" i="3"/>
  <c r="N376" i="3" s="1"/>
  <c r="L376" i="3"/>
  <c r="M374" i="3"/>
  <c r="N374" i="3" s="1"/>
  <c r="L374" i="3"/>
  <c r="M372" i="3"/>
  <c r="N372" i="3" s="1"/>
  <c r="L372" i="3"/>
  <c r="M370" i="3"/>
  <c r="N370" i="3" s="1"/>
  <c r="L370" i="3"/>
  <c r="M368" i="3"/>
  <c r="N368" i="3" s="1"/>
  <c r="L368" i="3"/>
  <c r="M366" i="3"/>
  <c r="N366" i="3" s="1"/>
  <c r="L366" i="3"/>
  <c r="M364" i="3"/>
  <c r="N364" i="3" s="1"/>
  <c r="L364" i="3"/>
  <c r="M362" i="3"/>
  <c r="N362" i="3" s="1"/>
  <c r="L362" i="3"/>
  <c r="M360" i="3"/>
  <c r="N360" i="3" s="1"/>
  <c r="L360" i="3"/>
  <c r="M331" i="3"/>
  <c r="N331" i="3" s="1"/>
  <c r="L331" i="3"/>
  <c r="M271" i="3"/>
  <c r="N271" i="3" s="1"/>
  <c r="L271" i="3"/>
  <c r="M249" i="3"/>
  <c r="N249" i="3" s="1"/>
  <c r="L249" i="3"/>
  <c r="M240" i="3"/>
  <c r="N240" i="3" s="1"/>
  <c r="L240" i="3"/>
  <c r="M234" i="3"/>
  <c r="N234" i="3" s="1"/>
  <c r="L234" i="3"/>
  <c r="M231" i="3"/>
  <c r="N231" i="3" s="1"/>
  <c r="L231" i="3"/>
  <c r="M229" i="3"/>
  <c r="N229" i="3" s="1"/>
  <c r="L229" i="3"/>
  <c r="M225" i="3"/>
  <c r="N225" i="3" s="1"/>
  <c r="L225" i="3"/>
  <c r="M194" i="3"/>
  <c r="N194" i="3" s="1"/>
  <c r="L194" i="3"/>
  <c r="M189" i="3"/>
  <c r="N189" i="3" s="1"/>
  <c r="L189" i="3"/>
  <c r="M164" i="3"/>
  <c r="N164" i="3" s="1"/>
  <c r="L164" i="3"/>
  <c r="M162" i="3"/>
  <c r="N162" i="3" s="1"/>
  <c r="L162" i="3"/>
  <c r="M157" i="3"/>
  <c r="N157" i="3" s="1"/>
  <c r="L157" i="3"/>
  <c r="M154" i="3"/>
  <c r="N154" i="3" s="1"/>
  <c r="L154" i="3"/>
  <c r="M152" i="3"/>
  <c r="N152" i="3" s="1"/>
  <c r="L152" i="3"/>
  <c r="M134" i="3"/>
  <c r="N134" i="3" s="1"/>
  <c r="L134" i="3"/>
  <c r="M106" i="3"/>
  <c r="N106" i="3" s="1"/>
  <c r="L106" i="3"/>
  <c r="M102" i="3"/>
  <c r="N102" i="3" s="1"/>
  <c r="L102" i="3"/>
  <c r="M99" i="3"/>
  <c r="N99" i="3" s="1"/>
  <c r="L99" i="3"/>
  <c r="M90" i="3"/>
  <c r="N90" i="3" s="1"/>
  <c r="L90" i="3"/>
  <c r="M83" i="3"/>
  <c r="N83" i="3" s="1"/>
  <c r="L83" i="3"/>
  <c r="M81" i="3"/>
  <c r="N81" i="3" s="1"/>
  <c r="L81" i="3"/>
  <c r="M70" i="3"/>
  <c r="N70" i="3" s="1"/>
  <c r="L70" i="3"/>
  <c r="N1100" i="3" l="1"/>
  <c r="L1100" i="3"/>
  <c r="N1098" i="3"/>
  <c r="L1098" i="3"/>
  <c r="N1096" i="3"/>
  <c r="L1096" i="3"/>
  <c r="N1094" i="3"/>
  <c r="L1094" i="3"/>
  <c r="N1092" i="3"/>
  <c r="L1092" i="3"/>
  <c r="N1090" i="3"/>
  <c r="L1090" i="3"/>
  <c r="N1088" i="3"/>
  <c r="L1088" i="3"/>
  <c r="N1086" i="3"/>
  <c r="L1086" i="3"/>
  <c r="N1084" i="3"/>
  <c r="L1084" i="3"/>
  <c r="N1082" i="3"/>
  <c r="L1082" i="3"/>
  <c r="N1080" i="3"/>
  <c r="L1080" i="3"/>
  <c r="N1078" i="3"/>
  <c r="L1078" i="3"/>
  <c r="N1076" i="3"/>
  <c r="L1076" i="3"/>
  <c r="N1074" i="3"/>
  <c r="L1074" i="3"/>
  <c r="N1072" i="3"/>
  <c r="L1072" i="3"/>
  <c r="N1066" i="3"/>
  <c r="L1066" i="3"/>
  <c r="N1060" i="3"/>
  <c r="L1060" i="3"/>
  <c r="N1057" i="3"/>
  <c r="L1057" i="3"/>
  <c r="N938" i="3"/>
  <c r="L938" i="3"/>
  <c r="N933" i="3"/>
  <c r="L933" i="3"/>
  <c r="N926" i="3"/>
  <c r="L926" i="3"/>
  <c r="N923" i="3"/>
  <c r="L923" i="3"/>
  <c r="N920" i="3"/>
  <c r="L920" i="3"/>
  <c r="N917" i="3"/>
  <c r="L917" i="3"/>
  <c r="N914" i="3"/>
  <c r="L914" i="3"/>
  <c r="M582" i="3" l="1"/>
  <c r="L582" i="3"/>
  <c r="N582" i="3" s="1"/>
  <c r="M580" i="3"/>
  <c r="L580" i="3"/>
  <c r="N580" i="3" s="1"/>
  <c r="M578" i="3"/>
  <c r="L578" i="3"/>
  <c r="N578" i="3" s="1"/>
  <c r="M576" i="3"/>
  <c r="L576" i="3"/>
  <c r="N576" i="3" s="1"/>
  <c r="M574" i="3"/>
  <c r="L574" i="3"/>
  <c r="N574" i="3" s="1"/>
  <c r="M572" i="3"/>
  <c r="L572" i="3"/>
  <c r="N572" i="3" s="1"/>
  <c r="M569" i="3"/>
  <c r="L569" i="3"/>
  <c r="N569" i="3" s="1"/>
  <c r="M566" i="3"/>
  <c r="L566" i="3"/>
  <c r="N566" i="3" s="1"/>
  <c r="M564" i="3"/>
  <c r="L564" i="3"/>
  <c r="N564" i="3" s="1"/>
  <c r="M560" i="3"/>
  <c r="L560" i="3"/>
  <c r="N560" i="3" s="1"/>
  <c r="M558" i="3"/>
  <c r="L558" i="3"/>
  <c r="N558" i="3" s="1"/>
  <c r="M554" i="3"/>
  <c r="L554" i="3"/>
  <c r="N554" i="3" s="1"/>
  <c r="M552" i="3"/>
  <c r="L552" i="3"/>
  <c r="N552" i="3" s="1"/>
  <c r="M545" i="3"/>
  <c r="L545" i="3"/>
  <c r="N545" i="3" s="1"/>
  <c r="M542" i="3"/>
  <c r="L542" i="3"/>
  <c r="N542" i="3" s="1"/>
  <c r="M539" i="3"/>
  <c r="L539" i="3"/>
  <c r="N539" i="3" s="1"/>
  <c r="L536" i="3"/>
  <c r="N536" i="3" s="1"/>
  <c r="M536" i="3"/>
  <c r="M531" i="3"/>
  <c r="L531" i="3"/>
  <c r="N531" i="3" s="1"/>
  <c r="M527" i="3"/>
  <c r="L527" i="3"/>
  <c r="N527" i="3" s="1"/>
  <c r="M522" i="3"/>
  <c r="L522" i="3"/>
  <c r="N522" i="3" s="1"/>
  <c r="M518" i="3"/>
  <c r="L518" i="3"/>
  <c r="N518" i="3" s="1"/>
  <c r="M278" i="3" l="1"/>
  <c r="L278" i="3"/>
  <c r="N278" i="3" s="1"/>
  <c r="M268" i="3"/>
  <c r="L268" i="3"/>
  <c r="N268" i="3" s="1"/>
  <c r="M245" i="3"/>
  <c r="L245" i="3"/>
  <c r="N245" i="3" s="1"/>
  <c r="M242" i="3"/>
  <c r="L242" i="3"/>
  <c r="N242" i="3" s="1"/>
  <c r="M237" i="3"/>
  <c r="L237" i="3"/>
  <c r="N237" i="3" s="1"/>
  <c r="M213" i="3"/>
  <c r="L213" i="3"/>
  <c r="N213" i="3" s="1"/>
  <c r="M1104" i="3" l="1"/>
  <c r="N1104" i="3" s="1"/>
  <c r="L1104" i="3"/>
  <c r="M402" i="3"/>
  <c r="N402" i="3" s="1"/>
  <c r="L402" i="3"/>
  <c r="M397" i="3"/>
  <c r="N397" i="3" s="1"/>
  <c r="L397" i="3"/>
  <c r="M395" i="3"/>
  <c r="N395" i="3" s="1"/>
  <c r="L395" i="3"/>
  <c r="M382" i="3"/>
  <c r="N382" i="3" s="1"/>
  <c r="L382" i="3"/>
  <c r="M335" i="3"/>
  <c r="N335" i="3" s="1"/>
  <c r="L335" i="3"/>
  <c r="M330" i="3"/>
  <c r="N330" i="3" s="1"/>
  <c r="L330" i="3"/>
  <c r="M323" i="3"/>
  <c r="N323" i="3" s="1"/>
  <c r="L323" i="3"/>
  <c r="M321" i="3"/>
  <c r="N321" i="3" s="1"/>
  <c r="L321" i="3"/>
  <c r="M276" i="3"/>
  <c r="N276" i="3" s="1"/>
  <c r="L276" i="3"/>
  <c r="M269" i="3"/>
  <c r="N269" i="3" s="1"/>
  <c r="L269" i="3"/>
  <c r="M264" i="3"/>
  <c r="N264" i="3" s="1"/>
  <c r="L264" i="3"/>
  <c r="M256" i="3"/>
  <c r="N256" i="3" s="1"/>
  <c r="L256" i="3"/>
  <c r="M196" i="3"/>
  <c r="N196" i="3" s="1"/>
  <c r="L196" i="3"/>
  <c r="M191" i="3"/>
  <c r="N191" i="3" s="1"/>
  <c r="L191" i="3"/>
  <c r="M160" i="3"/>
  <c r="N160" i="3" s="1"/>
  <c r="L160" i="3"/>
  <c r="M150" i="3"/>
  <c r="N150" i="3" s="1"/>
  <c r="L150" i="3"/>
  <c r="M114" i="3"/>
  <c r="N114" i="3" s="1"/>
  <c r="L114" i="3"/>
  <c r="M108" i="3"/>
  <c r="N108" i="3" s="1"/>
  <c r="L108" i="3"/>
  <c r="M85" i="3"/>
  <c r="N85" i="3" s="1"/>
  <c r="L85" i="3"/>
  <c r="M73" i="3"/>
  <c r="N73" i="3" s="1"/>
  <c r="L73" i="3"/>
  <c r="M64" i="3"/>
  <c r="N64" i="3" s="1"/>
  <c r="L64" i="3"/>
  <c r="M62" i="3"/>
  <c r="N62" i="3" s="1"/>
  <c r="L62" i="3"/>
  <c r="M33" i="3"/>
  <c r="N33" i="3" s="1"/>
  <c r="L33" i="3"/>
  <c r="M21" i="3"/>
  <c r="N21" i="3" s="1"/>
  <c r="L21" i="3"/>
  <c r="M17" i="3"/>
  <c r="N17" i="3" s="1"/>
  <c r="L17" i="3"/>
  <c r="M14" i="3"/>
  <c r="N14" i="3" s="1"/>
  <c r="L14" i="3"/>
  <c r="M11" i="3"/>
  <c r="N11" i="3" s="1"/>
  <c r="L11" i="3"/>
  <c r="M605" i="3"/>
  <c r="L605" i="3"/>
  <c r="N605" i="3" s="1"/>
  <c r="M603" i="3"/>
  <c r="L603" i="3"/>
  <c r="N603" i="3" s="1"/>
  <c r="M599" i="3"/>
  <c r="L599" i="3"/>
  <c r="N599" i="3" s="1"/>
  <c r="M433" i="3"/>
  <c r="L433" i="3"/>
  <c r="N433" i="3" s="1"/>
  <c r="M423" i="3"/>
  <c r="L423" i="3"/>
  <c r="N423" i="3" s="1"/>
  <c r="N319" i="3"/>
  <c r="M319" i="3"/>
  <c r="M622" i="3"/>
  <c r="N622" i="3" s="1"/>
  <c r="L622" i="3"/>
  <c r="M620" i="3"/>
  <c r="N620" i="3" s="1"/>
  <c r="L620" i="3"/>
  <c r="M615" i="3"/>
  <c r="N615" i="3" s="1"/>
  <c r="L615" i="3"/>
  <c r="M613" i="3"/>
  <c r="N613" i="3" s="1"/>
  <c r="L613" i="3"/>
  <c r="M611" i="3"/>
  <c r="N611" i="3" s="1"/>
  <c r="L611" i="3"/>
  <c r="M609" i="3"/>
  <c r="N609" i="3" s="1"/>
  <c r="L609" i="3"/>
  <c r="M307" i="3" l="1"/>
  <c r="N307" i="3" s="1"/>
  <c r="L307" i="3"/>
  <c r="M301" i="3"/>
  <c r="N301" i="3" s="1"/>
  <c r="L301" i="3"/>
  <c r="M295" i="3"/>
  <c r="N295" i="3" s="1"/>
  <c r="L295" i="3"/>
  <c r="M291" i="3"/>
  <c r="N291" i="3" s="1"/>
  <c r="L291" i="3"/>
  <c r="M289" i="3"/>
  <c r="N289" i="3" s="1"/>
  <c r="L289" i="3"/>
  <c r="M287" i="3"/>
  <c r="N287" i="3" s="1"/>
  <c r="L287" i="3"/>
  <c r="M285" i="3"/>
  <c r="N285" i="3" s="1"/>
  <c r="L285" i="3"/>
  <c r="M282" i="3"/>
  <c r="N282" i="3" s="1"/>
  <c r="L282" i="3"/>
  <c r="M280" i="3"/>
  <c r="N280" i="3" s="1"/>
  <c r="L280" i="3"/>
  <c r="M259" i="3"/>
  <c r="N259" i="3" s="1"/>
  <c r="L259" i="3"/>
  <c r="M250" i="3"/>
  <c r="N250" i="3" s="1"/>
  <c r="L250" i="3"/>
  <c r="M186" i="3"/>
  <c r="N186" i="3" s="1"/>
  <c r="L186" i="3"/>
  <c r="M177" i="3"/>
  <c r="N177" i="3" s="1"/>
  <c r="L177" i="3"/>
  <c r="M172" i="3"/>
  <c r="N172" i="3" s="1"/>
  <c r="L172" i="3"/>
  <c r="M170" i="3"/>
  <c r="N170" i="3" s="1"/>
  <c r="L170" i="3"/>
  <c r="M166" i="3"/>
  <c r="N166" i="3" s="1"/>
  <c r="L166" i="3"/>
  <c r="M148" i="3"/>
  <c r="N148" i="3" s="1"/>
  <c r="L148" i="3"/>
  <c r="M146" i="3"/>
  <c r="N146" i="3" s="1"/>
  <c r="L146" i="3"/>
  <c r="M139" i="3"/>
  <c r="N139" i="3" s="1"/>
  <c r="L139" i="3"/>
  <c r="M137" i="3"/>
  <c r="N137" i="3" s="1"/>
  <c r="L137" i="3"/>
  <c r="M132" i="3"/>
  <c r="N132" i="3" s="1"/>
  <c r="L132" i="3"/>
  <c r="M112" i="3"/>
  <c r="N112" i="3" s="1"/>
  <c r="L112" i="3"/>
  <c r="M75" i="3"/>
  <c r="N75" i="3" s="1"/>
  <c r="L75" i="3"/>
  <c r="M71" i="3"/>
  <c r="N71" i="3" s="1"/>
  <c r="L71" i="3"/>
  <c r="M43" i="3"/>
  <c r="N43" i="3" s="1"/>
  <c r="L43" i="3"/>
  <c r="M41" i="3"/>
  <c r="N41" i="3" s="1"/>
  <c r="L41" i="3"/>
  <c r="M39" i="3"/>
  <c r="N39" i="3" s="1"/>
  <c r="L39" i="3"/>
  <c r="N787" i="3" l="1"/>
  <c r="L787" i="3"/>
  <c r="N781" i="3"/>
  <c r="L781" i="3"/>
  <c r="N771" i="3"/>
  <c r="L771" i="3"/>
  <c r="N767" i="3"/>
  <c r="L767" i="3"/>
  <c r="N763" i="3"/>
  <c r="L763" i="3"/>
  <c r="N759" i="3"/>
  <c r="L759" i="3"/>
  <c r="N749" i="3"/>
  <c r="L749" i="3"/>
  <c r="N743" i="3"/>
  <c r="L743" i="3"/>
  <c r="N737" i="3"/>
  <c r="L737" i="3"/>
  <c r="N734" i="3"/>
  <c r="L734" i="3"/>
  <c r="N730" i="3"/>
  <c r="L730" i="3"/>
  <c r="N725" i="3"/>
  <c r="L725" i="3"/>
  <c r="N722" i="3"/>
  <c r="L722" i="3"/>
  <c r="N717" i="3"/>
  <c r="L717" i="3"/>
  <c r="N712" i="3"/>
  <c r="L712" i="3"/>
  <c r="N709" i="3"/>
  <c r="L709" i="3"/>
  <c r="N706" i="3"/>
  <c r="L706" i="3"/>
  <c r="N701" i="3"/>
  <c r="L701" i="3"/>
  <c r="N698" i="3"/>
  <c r="L698" i="3"/>
  <c r="N694" i="3"/>
  <c r="L694" i="3"/>
  <c r="N689" i="3"/>
  <c r="L689" i="3"/>
  <c r="N685" i="3"/>
  <c r="L685" i="3"/>
  <c r="N672" i="3"/>
  <c r="L672" i="3"/>
  <c r="N665" i="3"/>
  <c r="L665" i="3"/>
  <c r="K847" i="3" l="1"/>
</calcChain>
</file>

<file path=xl/sharedStrings.xml><?xml version="1.0" encoding="utf-8"?>
<sst xmlns="http://schemas.openxmlformats.org/spreadsheetml/2006/main" count="23419" uniqueCount="2180">
  <si>
    <t>Номенклатура</t>
  </si>
  <si>
    <t>Наименование</t>
  </si>
  <si>
    <t>Характеристика</t>
  </si>
  <si>
    <t>Обособена позиция №1 - Общо болничен консуматив</t>
  </si>
  <si>
    <t xml:space="preserve"> Марлени компреси, бинтове и превръзки</t>
  </si>
  <si>
    <t>1.1</t>
  </si>
  <si>
    <t>Марля  на метър  16/17</t>
  </si>
  <si>
    <t xml:space="preserve"> 16 нишки/кв. См</t>
  </si>
  <si>
    <t>1.2</t>
  </si>
  <si>
    <t>Марля  на метър  17/17</t>
  </si>
  <si>
    <t xml:space="preserve"> 17 нишки/кв. См</t>
  </si>
  <si>
    <t>Марка В</t>
  </si>
  <si>
    <t>1.9</t>
  </si>
  <si>
    <t>лигнин 5000гр.бала Марка В</t>
  </si>
  <si>
    <t>1.10</t>
  </si>
  <si>
    <t>Самозалепваща филм-лента на ролка 10см/10м</t>
  </si>
  <si>
    <t>Самозалепваща филм-лента на ролка за прикрепяне и фиксиране на превръзки от  водонепроницаем прозрачен ПЕ филм с хипоалергичен адхезив без колофон и носеща хартия с вълнообразно рязане с отлепяне в две стъпки; размер: 10см х 10м</t>
  </si>
  <si>
    <t>1.11</t>
  </si>
  <si>
    <t>пластир 5/5</t>
  </si>
  <si>
    <t>пластир за фиксиране на превръзки и медицински инструменти към повърхността на кожата</t>
  </si>
  <si>
    <t>1.12</t>
  </si>
  <si>
    <t>пластир 5/10</t>
  </si>
  <si>
    <t>1.15</t>
  </si>
  <si>
    <t xml:space="preserve"> Стерилна памперсова атравматична  превръзка  10х 10 см</t>
  </si>
  <si>
    <t>компрес със силноабсорбираща сърцевина от разбита целулоза без съдържание на латекс ,колофон и  фталати.</t>
  </si>
  <si>
    <t>1.16</t>
  </si>
  <si>
    <t xml:space="preserve"> Стерилна памперсова атравматична  превръзка  20х 10 см</t>
  </si>
  <si>
    <t>1.17</t>
  </si>
  <si>
    <t xml:space="preserve"> Стерилна памперсова атравматична  превръзка  15х 20 см</t>
  </si>
  <si>
    <t>1.18</t>
  </si>
  <si>
    <t xml:space="preserve"> Стерилна памперсова атравматична  превръзка  15х 25 см</t>
  </si>
  <si>
    <t>от меки нетъкани полиестерни нишки за прикрепяне и фиксиране на превръзки,несъдържаща латекс,еластична по ширина,с висока въздухо ивлагопропоскливост</t>
  </si>
  <si>
    <t>1.21</t>
  </si>
  <si>
    <t>Хипоалергична самозалепваща лента 15см/10м</t>
  </si>
  <si>
    <t>брой</t>
  </si>
  <si>
    <t>1.30</t>
  </si>
  <si>
    <t>Тюлена превръзка 10 х 10 см.</t>
  </si>
  <si>
    <t>Импрегнирана с метално сребро и смес от естери на натурални мастни киселини и глицерол от растителен произход 10 х 10 см.</t>
  </si>
  <si>
    <t>1.32</t>
  </si>
  <si>
    <t>Ранева превръзка, с йонизирано сребро, калциев алгинат и полиуретанов дунапрен.  Устойчива антибактериална ефективност до 7 дни, без необходимост от вторична абсорбираща превръзка, да не оставя следи по кожата и да намалява риска от мацерация около раната.</t>
  </si>
  <si>
    <t>1.33</t>
  </si>
  <si>
    <t>Тюлена превръзка 15 х 15 см.</t>
  </si>
  <si>
    <t>Стерилна самофиксираща се превръзка 9 х 15 см.</t>
  </si>
  <si>
    <t>1.36</t>
  </si>
  <si>
    <t>Стерилна самофиксираща се превръзка 10 х 20 см.</t>
  </si>
  <si>
    <t>От полупроницаем водоотблъскващ полиуретанов прозрачен филм с абсорбираща подложка с акрилен адхезив, без колофон  10 х 20 см.</t>
  </si>
  <si>
    <t>1.37</t>
  </si>
  <si>
    <t>Стерилна самофиксираща се превръзка 10 х 25 см.</t>
  </si>
  <si>
    <t>От полупроницаем водоотблъскващ полиуретанов прозрачен филм с абсорбираща подложка с акрилен адхезив, без колофон  10 х 25 см.</t>
  </si>
  <si>
    <t>1.38</t>
  </si>
  <si>
    <t>1.39</t>
  </si>
  <si>
    <t>Рентгенопозитивни тупфери  размер 1</t>
  </si>
  <si>
    <t>От памучна марля, 20 нишки/ см2, нестерилни, рентгенопозитивна нишка от полипропилен, за кръвоспиране и третиране на рани размер 1</t>
  </si>
  <si>
    <t>1.41</t>
  </si>
  <si>
    <t>Рентгенопозитивни тупфери  размер 3</t>
  </si>
  <si>
    <t>От памучна марля, 20 нишки/ см2, нестерилни, рентгенопозитивна нишка от полипропилен, за кръвоспиране и третиране на рани размер 3</t>
  </si>
  <si>
    <t>1.47</t>
  </si>
  <si>
    <t xml:space="preserve"> бинт  </t>
  </si>
  <si>
    <t>Ластичен прикрепящ бинт с постоянна еластичност прибл. 85% с лек компресивен ефект, сплитка лито, 66% CO, 33% PA, 1% EL, подлежи на пране и стерилизация, 71г/кв.м.,размер 10см / 5 м.</t>
  </si>
  <si>
    <t>1.48</t>
  </si>
  <si>
    <t>1.49</t>
  </si>
  <si>
    <t>Супер еластичен прикрепящ бинт от мек крепов материал (вискоза и полиамид) с високо съдържение на натурални нишки, еластичност прибл. 155%, устойчив на високи температури, подлежи на стерилизация (пара 134º), тегло 27гр/кв.м.-10см/4м</t>
  </si>
  <si>
    <t>1.50</t>
  </si>
  <si>
    <t xml:space="preserve">памук </t>
  </si>
  <si>
    <t>80гр.</t>
  </si>
  <si>
    <t>1.54</t>
  </si>
  <si>
    <t>Стерилна хипоалергична лепенка за абокат 8 х 6 см</t>
  </si>
  <si>
    <t xml:space="preserve">Стерилен хипоалергичен пластир за фиксиране на интравенозна канюла с незалепващ абсорбционен компрес, да предотвратява залепване на компреса върху мястото на убождане.Пластирът съдържа хипоалергично акрилно лепило, дишащ вълнест материал, прорез за увиване около тръбата и допълнителен компрес за омекотяване. </t>
  </si>
  <si>
    <t>Стерилна хипоалергична превръзка</t>
  </si>
  <si>
    <t>1.56</t>
  </si>
  <si>
    <t>За фиксиране на канюли и интравенозни  катетри с прорез прозрачна</t>
  </si>
  <si>
    <t>1.57</t>
  </si>
  <si>
    <t>Стерилна водоустойчива хипоалергична превръзка за абокат 8 х 6 см</t>
  </si>
  <si>
    <t>Стерилен хипоалергичен пластир за фиксиране на интравенозна канюла с незалепващ абсорбционен компрес, да предотвратява залепване на компреса върху мястото на убождане. Пластирът съдържа хипоалергично акрилно лепило, дишащ вълнест материал, прорез за увиване около тръбата и допълнителен компрес за омекотяване. - ПРОЗРАЧЕН</t>
  </si>
  <si>
    <t>1.58</t>
  </si>
  <si>
    <t>Дренажи и сонди</t>
  </si>
  <si>
    <t>1.59</t>
  </si>
  <si>
    <t xml:space="preserve">кер дренаж </t>
  </si>
  <si>
    <t xml:space="preserve"> №6-№ 24</t>
  </si>
  <si>
    <t>бр.</t>
  </si>
  <si>
    <t>1.60</t>
  </si>
  <si>
    <t xml:space="preserve">Сет </t>
  </si>
  <si>
    <t>За нефростома</t>
  </si>
  <si>
    <t>1.62</t>
  </si>
  <si>
    <t xml:space="preserve">Сонда за хранене </t>
  </si>
  <si>
    <t>за недоносени   №6- №10</t>
  </si>
  <si>
    <t>1.65</t>
  </si>
  <si>
    <t xml:space="preserve">Дренаж гофриран латекс </t>
  </si>
  <si>
    <t xml:space="preserve"> 36/6</t>
  </si>
  <si>
    <t>1.66</t>
  </si>
  <si>
    <t xml:space="preserve"> 23/5</t>
  </si>
  <si>
    <t>1.67</t>
  </si>
  <si>
    <t xml:space="preserve">Система </t>
  </si>
  <si>
    <t>За ентерално хранене - гравитационна с мултиконектор</t>
  </si>
  <si>
    <t>1.70</t>
  </si>
  <si>
    <t xml:space="preserve">Вакум аспиратор за редон дренаж </t>
  </si>
  <si>
    <t>Тип хармоника 500 мл.  № 10- № 20</t>
  </si>
  <si>
    <t>Затворена система за вземане на венозна кръв:</t>
  </si>
  <si>
    <t xml:space="preserve">епруветки за серум за биохимия </t>
  </si>
  <si>
    <t>1.75</t>
  </si>
  <si>
    <t>аспирация с бутало- 7,5 мл.съвместима с игла комплект с холдер</t>
  </si>
  <si>
    <t>Медицински консумативи - Тръби, маски, канюли</t>
  </si>
  <si>
    <t>1.82</t>
  </si>
  <si>
    <t xml:space="preserve">Канюли трахеостомни </t>
  </si>
  <si>
    <t>с балон от № 7-№ 9</t>
  </si>
  <si>
    <t>1.83</t>
  </si>
  <si>
    <t xml:space="preserve">Въздуховоди назални </t>
  </si>
  <si>
    <t>№ 6 -№9</t>
  </si>
  <si>
    <t>1.84</t>
  </si>
  <si>
    <t>Въздуховоди орални</t>
  </si>
  <si>
    <t>№ 4 -№ 8</t>
  </si>
  <si>
    <t>1.87</t>
  </si>
  <si>
    <t>Трипътно кранче</t>
  </si>
  <si>
    <t xml:space="preserve"> Трипътно кранче с налягане до 4 bar, въртене на 360°, радиално и аксиално подвижно фиксиране, прозрачен корпус, без удължител, различни цветове, устойчиво на  емулсии,цитостатици и агресивни медикаменти</t>
  </si>
  <si>
    <t>1.90</t>
  </si>
  <si>
    <t xml:space="preserve">Защитни маски </t>
  </si>
  <si>
    <t>Защитни респираторни маски тип ЕN149/FFP3  плик с клапа</t>
  </si>
  <si>
    <t>1.92</t>
  </si>
  <si>
    <t xml:space="preserve">Маски </t>
  </si>
  <si>
    <t>за анестезия</t>
  </si>
  <si>
    <t>1.94</t>
  </si>
  <si>
    <t>Ларингеална маска  Supreme</t>
  </si>
  <si>
    <t>1.95</t>
  </si>
  <si>
    <t xml:space="preserve">Аспирационен катетър </t>
  </si>
  <si>
    <t>от мек ПВХ</t>
  </si>
  <si>
    <t>1.96</t>
  </si>
  <si>
    <t xml:space="preserve">Тръба шлаух аспирационна </t>
  </si>
  <si>
    <t>с два конектора 210смСН25</t>
  </si>
  <si>
    <t>1.97</t>
  </si>
  <si>
    <t>с два конектора 300смСН30</t>
  </si>
  <si>
    <t>1.98</t>
  </si>
  <si>
    <t xml:space="preserve">Набор аспирационнен </t>
  </si>
  <si>
    <t>G15/210см с регулиращ отвор</t>
  </si>
  <si>
    <t>1.99</t>
  </si>
  <si>
    <t>CH22/210см   CH24/210см с канюла</t>
  </si>
  <si>
    <t>1.100</t>
  </si>
  <si>
    <t xml:space="preserve">Набор аспирационнен  </t>
  </si>
  <si>
    <t>CH22/210см   тип YANKANER</t>
  </si>
  <si>
    <t>1.102</t>
  </si>
  <si>
    <t>Канюли за инфузия</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</si>
  <si>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20G, /1,1 x 33 mm/, 61 ml/min</t>
  </si>
  <si>
    <t>1.103</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</si>
  <si>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22G, /0,9 x 25 mm/, 36 ml/min</t>
  </si>
  <si>
    <t>1.104</t>
  </si>
  <si>
    <t>с инкорпориран порт със самоактивиращ се предпазен механизъм. Тънкостенен катетър от полиуретан (PUR) с полирана повърхност и атравматичен профил;Четири вградени рентгенопозитивни ленти по цялата дължина на катетъра  24 G, /0,7 x 19 mm/, 22 ml/min</t>
  </si>
  <si>
    <t>1.106</t>
  </si>
  <si>
    <t xml:space="preserve">Набор </t>
  </si>
  <si>
    <t>с игла за плеврална пункция</t>
  </si>
  <si>
    <t xml:space="preserve"> Катетри</t>
  </si>
  <si>
    <t>1.107</t>
  </si>
  <si>
    <t xml:space="preserve">катетри </t>
  </si>
  <si>
    <t>Набор със стентове (протези) бъбрек-мехур (“Дабъл Джей”) за ретроградно и антеградно поставяне. Катетър от полиуретан, полирани и силиконизирани повърхности, цветна маркирери за дължината, странични и централен отвори. Навити бъбречен и мехурен краища, напълно рентгено-позитивен. Телен стоманен водач 1,1 (0,6) х 900 mm, притискаща щипка и др. приспособления. Дебелини от Ch 6 и 7,5 ( 3,8 и 4,6 мм) Дължина на катетъра 25 см и 27.5 см</t>
  </si>
  <si>
    <t>1.109</t>
  </si>
  <si>
    <t>Трансуретрален Катетри тиман</t>
  </si>
  <si>
    <t>№14,16,18,20,22</t>
  </si>
  <si>
    <t>1.110</t>
  </si>
  <si>
    <t>Катетри пецер</t>
  </si>
  <si>
    <t>1.111</t>
  </si>
  <si>
    <t>Катетри уретeрални</t>
  </si>
  <si>
    <t xml:space="preserve"> № 4,5,6,7</t>
  </si>
  <si>
    <t>1.113</t>
  </si>
  <si>
    <t>Уретерални стендове № 6</t>
  </si>
  <si>
    <t xml:space="preserve">Уретерален стент Дабъл J, отворен/затворен връх или двойно отворен - сет; Размери: 6FR, ; дължина: 24, 26, 28 или 30 см; Материал: полиуретан. Маркировка за точно позициониране, рентгенопозитивен.Сетът съдържа: Уретерален стент дабъл J, тип Пигтейл, затворен/отворен връх или двойно отворен; дренажни отвори по тялото и опашките;                                                                                                                                           - бутало с дължина 40 см;- 2 клампи в сетовете със затворен връх.  </t>
  </si>
  <si>
    <t>1.114</t>
  </si>
  <si>
    <t>Уретерални стендове № 7</t>
  </si>
  <si>
    <t xml:space="preserve">Уретерален стент Дабъл J, отворен/затворен връх или двойно отворен - сет; Размери: 7FR, ; дължина: 24, 26, 28 или 30 см; Материал: полиуретан. Маркировка за точно позициониране, рентгенопозитивен.Сетът съдържа: Уретерален стент дабъл J, тип Пигтейл, затворен/отворен връх или двойно отворен; дренажни отвори по тялото и опашките;                                                                                                                                           - бутало с дължина 40 см; - 2 клампи в сетовете със затворен връх.  </t>
  </si>
  <si>
    <t>1.116</t>
  </si>
  <si>
    <t xml:space="preserve">Фолиев(двупътен) катетър силиконов с балон   </t>
  </si>
  <si>
    <t>от № 10 до №22 - 100% силиконов дължина 40 см. Да не съдържа латекс и ПВЦ.Стерилен и ренгенопозитивен.</t>
  </si>
  <si>
    <t>1.117</t>
  </si>
  <si>
    <t xml:space="preserve">Трансуретрален Нелатон катетър </t>
  </si>
  <si>
    <t>от мед.полиетилен-40см</t>
  </si>
  <si>
    <t>1.118</t>
  </si>
  <si>
    <t xml:space="preserve">Набор за супрапубичен дренаж на пикочен мехур. Катетър от полиуретан, навит перфориран край или катетър от силикон, балон с обем 5 ml и навит перфориран (прав) край. Дебелини от Ch 5, 10, 12, 15 (2,9; 4,0; 4,8) Дължина 65 см, маркировки за дължина.Разцепващ се отделим интродюсер. С (без) уринаторна торба, стерилен. Основни набори и набори за замяна.Специални набори за педиатрия и за микропедиатрия.
</t>
  </si>
  <si>
    <t>1.119</t>
  </si>
  <si>
    <t>Нефростомен сет размер   6FR/24 cm   6FR/34 cm . Дължина 800 мм. Водач 0.035". С еднопътно кранче.</t>
  </si>
  <si>
    <t>Сетът съдържа: Катетър питгейл от полиуретан 6 FR/с дължини 24 или 34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</si>
  <si>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1.120</t>
  </si>
  <si>
    <t>Нефростомен сет размер   8FR/24 cm   8FR/34 cm . Дължина 800 мм. Водач 0.035". С еднопътно кранче.</t>
  </si>
  <si>
    <t>Сетът съдържа: Катетър питгейл от полиуретан 8 FR/с дължини 24 или 34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</si>
  <si>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1.121</t>
  </si>
  <si>
    <t>Нефростомен сет размер   10.5FR/30 cm . Дължина 800 мм. Водач 0.035". С еднопътно кранче.</t>
  </si>
  <si>
    <t>Сетът съдържа: Катетър питгейл от полиуретан 10.5 FR/с дължини 30 см ,с еднопътно кранче. Водач твърд, нееластичен, с флексибилен J-връх 1,5 мм, дължина 800 мм от неръждаема стомана с покритие PTFE, диаметър 0,035"; пункционна игла от 2 части, градуирана с видимост на ултразвук, 18G/1,30 мм, дължина 20 cм; 2 дилататора 8FR/12FR, атравматични, рентгенопозитивни; адаптер към уринаторен сак.</t>
  </si>
  <si>
    <t>1.122</t>
  </si>
  <si>
    <t xml:space="preserve">Затворена система </t>
  </si>
  <si>
    <t>Затворена система за измерване на урина.Мерителна камера с 3 отдела; прецизно измерване до 50 ml, общ мерителен обем 500 ml; два филтъра – за капковата камера и за мерителя; нормално отворена анти-рефлуксна клапа; вградена защита срещу препълване; специален изход без латекс за едновременно изпразване на всички мерителни камери;
Свързващ шлаух със странично затварящ плъзгач, влизащ под 45º в мерителя;
Със сменяема колекторна торба с изливно приспособление; автоматично затварящ се порт; надеждно конусно фиксиране и странично закрепване към мерителя; 
Закрепване – с еластични закрепващи ленти или вградена окачалка, стерилна.</t>
  </si>
  <si>
    <t>1.123</t>
  </si>
  <si>
    <t xml:space="preserve">Торба </t>
  </si>
  <si>
    <t xml:space="preserve">Торба за събиране на урина за затворена система.Обем от 1,5 л 
</t>
  </si>
  <si>
    <t>Деконтаминираща постелка</t>
  </si>
  <si>
    <t>1.125</t>
  </si>
  <si>
    <t xml:space="preserve">
Многопластовото антибактериално покритие има бактериостатични и антимикробни свойства.
Съдържа 1,2 Benzoisotiazolin -3. Ефективен срещу бактерии, гъбички и дрожди. 60x115Цвят син или зелен.
Състояща се от 30 листа.</t>
  </si>
  <si>
    <t>Ръкавици, шапки, маски, калцуни</t>
  </si>
  <si>
    <t>чифт</t>
  </si>
  <si>
    <t>1.136</t>
  </si>
  <si>
    <t>1.142</t>
  </si>
  <si>
    <t xml:space="preserve">Престилки еднократни </t>
  </si>
  <si>
    <t xml:space="preserve"> Еднократна  нестерилна защитна престилка </t>
  </si>
  <si>
    <t>1.144</t>
  </si>
  <si>
    <t xml:space="preserve">Еднократни операционни шапки </t>
  </si>
  <si>
    <t>1.150</t>
  </si>
  <si>
    <t xml:space="preserve">стерилен еднократен операционен комплект за коремни операции </t>
  </si>
  <si>
    <t>Съдържащ 1 чаршаф за опер. Маса 140 х 190 см, 1 чувал за маса за инструменти 80 х 145 см с телескопично нагъване , 2 лепящи чаршафа 75 х 90 см, 1 лепящ чаршаф 200 х 175 см, 1 лепящ чаршаф 150 х 240 см, 4 кърпи 33 х 33 см, 1 лепяща лента 10 х 50 см съгласно изискванията на директива EN 13795 за хирургични чаршафи</t>
  </si>
  <si>
    <t>1.151</t>
  </si>
  <si>
    <t>стерилен еднократен операционен комплект за лапароскопски процедури при пациент в легнала позиция с разтворени крака</t>
  </si>
  <si>
    <t>Съдържащ 1 чаршаф за операционна маса 140 х 190 см, 1 чувал за маса за инструменти 80 х 145 см с телескопично нагъване, 1 лапароскопски чаршаф с крачоли и с прозрачен джоб за инструменти 300 х 250 см, 2 кърпи  33 х 33 см съгласно изискванията на директива EN 13795 за хирургични чаршафи</t>
  </si>
  <si>
    <t>1.152</t>
  </si>
  <si>
    <t xml:space="preserve">Еднократен стерилен сет за малки операции </t>
  </si>
  <si>
    <t>Еднократен стерилен комплект за хирургичен шев, съдържащ: абсорбиращ фенестриран чаршаф от НТТ 48х48 см - 1бр, тампони от НТТ размер Слива - 4 бр,  еднократна метална ножица, права, със заострени върхове - 1 бр., еднократна метална Adson пинсета - 1 бр., еднократен метален иглодържател Mayo-Hegar 14 см - 1 бр., PVC контейнер с една алвеола</t>
  </si>
  <si>
    <t>1.155</t>
  </si>
  <si>
    <t>Eднократни стерилни 3-слойни операционни чаршафи размер 75 х 90 см, 30 бр./кашон</t>
  </si>
  <si>
    <t xml:space="preserve">От мек нетъкан материал, възпрепятстващи преминаването на течности и бактерии размер 75 х 90 см, </t>
  </si>
  <si>
    <t>1.156</t>
  </si>
  <si>
    <t xml:space="preserve">От мек нетъкан материал, възпрепятстващи преминаването на течности и бактерии 100 х 150 см, </t>
  </si>
  <si>
    <t>1.157</t>
  </si>
  <si>
    <t xml:space="preserve">От мек нетъкан материал, възпрепятстващи преминаването на течности и бактерии 150 х 240 см, </t>
  </si>
  <si>
    <t>1.158</t>
  </si>
  <si>
    <t xml:space="preserve">От мек нетъкан материал, възпрепятстващи преминаването на течности и бактерии, с лепяща част размер 50 х 50 см, </t>
  </si>
  <si>
    <t>1.159</t>
  </si>
  <si>
    <t xml:space="preserve">От мек нетъкан материал, възпрепятстващи преминаването на течности и бактерии, с лепяща част 75 х 90 см, </t>
  </si>
  <si>
    <t>1.160</t>
  </si>
  <si>
    <t>1.161</t>
  </si>
  <si>
    <t>От мек нетъкан материал, възпрепятстващи преминаването на течности и бактерии, с лепяща част 150 х 240 см,</t>
  </si>
  <si>
    <t>1.162</t>
  </si>
  <si>
    <t xml:space="preserve">Стерилен еднократен операц. сет </t>
  </si>
  <si>
    <t>за всички видове коремни и гръдни  операции съдържащ:1 чаршаф за опер. маса, усилен 140/190 см, 1 лепящ чаршаф 150/240 см, 1 лепящ чаршаф 170/175 см, 2 лепящи чаршафa 75/90 см, 4 кърпи, 1 лепяща лента 10 х 50 см; съгласно изискванията на директива EN 13795 за хирургични чаршафи</t>
  </si>
  <si>
    <t>1.163</t>
  </si>
  <si>
    <t>Антимикробно инцизионно фолио 15 х 20 см.</t>
  </si>
  <si>
    <t>с размер на отвора 10 х 20 см.</t>
  </si>
  <si>
    <t>1.164</t>
  </si>
  <si>
    <t>Антимикробно инцизионно фолио 44 х 35 см.</t>
  </si>
  <si>
    <t>с размер на отвора 34 х 35 см.</t>
  </si>
  <si>
    <t>1.165</t>
  </si>
  <si>
    <t>Антимикробно инцизионно фолио 56 х 60 см.</t>
  </si>
  <si>
    <t>с размер на отвора 56 х 60 см.</t>
  </si>
  <si>
    <t>1.166</t>
  </si>
  <si>
    <t>Антимикробно инцизионно фолио56 х 85 см.</t>
  </si>
  <si>
    <t>с размер на отвора 56 х 85 см.</t>
  </si>
  <si>
    <t xml:space="preserve"> Медицински консумативи - Спринцовки</t>
  </si>
  <si>
    <t xml:space="preserve">Двукомпонентни  еднократни спринцовки  </t>
  </si>
  <si>
    <t>1.172</t>
  </si>
  <si>
    <t>с обем 10мл</t>
  </si>
  <si>
    <t>1.173</t>
  </si>
  <si>
    <t>с обем  20 мл</t>
  </si>
  <si>
    <t>1.174</t>
  </si>
  <si>
    <t>с обем  50 мл</t>
  </si>
  <si>
    <t>1.179</t>
  </si>
  <si>
    <t xml:space="preserve">Спринцовки 5 мл.  </t>
  </si>
  <si>
    <t xml:space="preserve">Оригинална трикомпонентна спринцовка за перфузор, луер-лок, без игла. Материал – полипропилен, специално обработени плъзгащи повърхности, прозрачен цилиндър. Неизтриваща се градуировка. </t>
  </si>
  <si>
    <t>1.183</t>
  </si>
  <si>
    <t>Спринцовки 200cс за инжектор</t>
  </si>
  <si>
    <t>Инжектор за контрастно вещество ASA-200E CT</t>
  </si>
  <si>
    <t>Системи</t>
  </si>
  <si>
    <t xml:space="preserve">Система за перфузор </t>
  </si>
  <si>
    <t>1.186</t>
  </si>
  <si>
    <t>Удължител за перфузор 150 см, съвместим с перфузорна спринцовка, вътрешен лумен 1,5мм, обем за обезвъздушаване 2,6 мл, луер-лок винтови връзки-без съдържание на LATEX ; DEHP</t>
  </si>
  <si>
    <t>1.189</t>
  </si>
  <si>
    <t>Интравенозна система</t>
  </si>
  <si>
    <t>от полиуретан за вливане на цитостатици, с пластмасова игла с въздуховзимащ канал с бактериален филтър и капаче; винтова връзка към пациента; не съдържаща DEHP и PVC, снабдена с  филтър за бактерий и частици 0.2 µm</t>
  </si>
  <si>
    <t>Аспиратор за многодозови флакони</t>
  </si>
  <si>
    <t>с интегрирана възвратна клапа, снабден с въздушен компенсатор с 0.45µm бактериален филтър и 5µm филтър за частици; капаче за покриване на аспирационния порт.</t>
  </si>
  <si>
    <t xml:space="preserve">Уринаторни торби с клапан </t>
  </si>
  <si>
    <t>с клапан 1.5 м, 2000 мл стерилни</t>
  </si>
  <si>
    <t xml:space="preserve">Бътерфлай-метална канюла </t>
  </si>
  <si>
    <t>за краткотрайно инжектиране / инфузия / трансфузия  №,22, 23, 24, 25</t>
  </si>
  <si>
    <t xml:space="preserve">Интравенозна система </t>
  </si>
  <si>
    <t xml:space="preserve">Интравенозна система за подаване на инфузионни разтвори. Универсална гравитационна интравенозна система с пластмасова игла, за твърди и деформируеми контейнери, с регулатор градуиран за точно дозиране на мл/ч, клапан за подаване на въздух, снабден с бактериален филтър и капаче, капкова камера за 20 капки = 1 мл; 15 µm фил, дължина 150 см </t>
  </si>
  <si>
    <r>
      <t>Интравенозна система за подаване на инфузионни разтвори. Универсална гравитационна интравенозна система с пластмасова игла, за твърди и деформируеми контейнери, самообезвъздушаваща се и филтър за бързо пълнене, клапан за подаване на въздух, снабден с бактериален филтър и капаче, капкова камера за 20 капки = 1 мл; 15 µm фил, без латекс, без ПВЦ и без DEHP, Материал полиуретан - съвместим с агресини медикаменти и цитостатици.</t>
    </r>
    <r>
      <rPr>
        <b/>
        <sz val="12"/>
        <rFont val="Times New Roman"/>
        <family val="1"/>
        <charset val="204"/>
      </rPr>
      <t>UV - фотозащитена за светлочувствителни медикаменти.</t>
    </r>
  </si>
  <si>
    <t xml:space="preserve">Набори </t>
  </si>
  <si>
    <t>за катетърна епидурална анестезия, съдържащ Епидурален катетър, Епидурална игла 16 G или 18 G,  катетърен конектор, плосък епидурален филтър 0.2 µm с лепенка и спринцовка за аспириране без усилие.</t>
  </si>
  <si>
    <t>Самозареждаща се трипортова интравенозна система за инфузия</t>
  </si>
  <si>
    <t>устойчива на цитостатици с възвратни клапи на всики порт, допълнителен инжекционен порт за добавки без игла. Да не съдържа DEHP и Latex</t>
  </si>
  <si>
    <t>Еднопортова свързваща система между контейнер и трипортова система за инфузия</t>
  </si>
  <si>
    <t xml:space="preserve"> устойчива на цитостатици.</t>
  </si>
  <si>
    <t xml:space="preserve">Трансферираща прозрачна капачка </t>
  </si>
  <si>
    <t>За асептично преливане на флуиди м/у екофлакони и стъклени контейнери с диаметър до 20 mm</t>
  </si>
  <si>
    <t>Препаративна  линия (PVC без фталати) с Y- клапа  за добавяне на медикамента и с универсален адаптор</t>
  </si>
  <si>
    <t>Препаративна  линия (PVC без фталати) с Y- клапа  за добавяне на медикамента и Luer Lock конектор</t>
  </si>
  <si>
    <t>Препаративна  линия (PVC без фталати) с Y- клапа  за добавяне на медикамента и Luer Lock конектор за Фоточуствителни медикаменти</t>
  </si>
  <si>
    <t>Херметичен адаптер-порт за флакони</t>
  </si>
  <si>
    <t>Универсален вентилиран адаптер за флакони (13, 20 или 28 мм) с клампа</t>
  </si>
  <si>
    <t>Универсален вентилиран Clave конектор (спайк) с обратна клапа</t>
  </si>
  <si>
    <t>Препаративна линия с вентилиран спайк, херметичен Clave конектор и обратна клапа</t>
  </si>
  <si>
    <r>
      <rPr>
        <sz val="12"/>
        <color indexed="8"/>
        <rFont val="Times New Roman"/>
        <family val="1"/>
        <charset val="204"/>
      </rPr>
      <t>Основна инфузионна линия 180 см (PVC без фталати) с Y- клапа  за добавяне на медикамента</t>
    </r>
  </si>
  <si>
    <r>
      <rPr>
        <sz val="12"/>
        <color indexed="8"/>
        <rFont val="Times New Roman"/>
        <family val="1"/>
        <charset val="204"/>
      </rPr>
      <t>Основна инфузионна линия 180 см (PVC без фталати) с Y- клапа  за добавяне на медикамента за фоточуствителни медикаменти</t>
    </r>
  </si>
  <si>
    <r>
      <rPr>
        <sz val="12"/>
        <color indexed="8"/>
        <rFont val="Times New Roman"/>
        <family val="1"/>
        <charset val="204"/>
      </rPr>
      <t>Основна инфузионна линия 180 см (PVC без фталати) с Y- клапа  за добавяне на медикамента и вграден on-line 0,2µm филтър (Taxol, Erbitux и др.)</t>
    </r>
  </si>
  <si>
    <t xml:space="preserve"> Затворена Система за ръчно приготвяне  на цитостатици</t>
  </si>
  <si>
    <t>Затворена Система за разтваряне на цитостатици, включваща конектори за флаконите с лекарства, накрайници за спринцовките и конектори за контейнерите за пациента (сакове, стъклени или пластмасови банки). Свързващите херметични клапи да са съвместими с Luer конус и/или Luer Lock стандартни връзки. Системата да позволява избор от различни размери и захвати (само спайкове, спайкове с клипс клампа или циркулярна клампа за по-сигурно захващане на различни по размер и обем флакони. Системата да включва необходимата бройка накрайници и адаптери за приготвяне на цялата необходима доза.</t>
  </si>
  <si>
    <t>Подлоги, уринатори и термометри</t>
  </si>
  <si>
    <t>Колостомна(илиостомна)торба</t>
  </si>
  <si>
    <t xml:space="preserve">голяма мека плочка с екстракт от алое,прозрачна, самозалепваща се,изрязване до 70мм ширина и 55мм дълбочина. </t>
  </si>
  <si>
    <r>
      <t>Едно-компонентна</t>
    </r>
    <r>
      <rPr>
        <sz val="12"/>
        <color indexed="8"/>
        <rFont val="Times New Roman"/>
        <family val="1"/>
        <charset val="204"/>
      </rPr>
      <t> </t>
    </r>
    <r>
      <rPr>
        <sz val="12"/>
        <color indexed="63"/>
        <rFont val="Times New Roman"/>
        <family val="1"/>
        <charset val="204"/>
      </rPr>
      <t xml:space="preserve"> източваща се торбичка. Овално оформен фланец за по-добро сцепление. Обогатена с медицински Манука Мед с анти-бактериални свойства за подтискане на възпаления. С филтър за премахване на миризмите. С вградена система за затваряне (велкро) за лесен дренаж. С разделен заден капак за по-лесно позициониране на торбата и мониторинг на изхода. </t>
    </r>
  </si>
  <si>
    <t>Подлоги</t>
  </si>
  <si>
    <t>Уринатори</t>
  </si>
  <si>
    <t>Термометри</t>
  </si>
  <si>
    <t>стаен</t>
  </si>
  <si>
    <t xml:space="preserve">Термометър </t>
  </si>
  <si>
    <t>спиртен</t>
  </si>
  <si>
    <t>Електроди и апарат за кръвно налягане</t>
  </si>
  <si>
    <t>Електроди за ЕКГ за възрастни</t>
  </si>
  <si>
    <t>за възрастни</t>
  </si>
  <si>
    <t>Еднократни залепващи електроди за възрастни</t>
  </si>
  <si>
    <t>Електронен апарат за измерване на кръвно налягане</t>
  </si>
  <si>
    <t>стетоскоп</t>
  </si>
  <si>
    <t>с единичен лумен шлаух, без педиатричен адаптор, с нагласяема диафрагма, с едностранен гръден накрайник, меко уплътняващ с гаранция минимум 3 години</t>
  </si>
  <si>
    <t>Медицински консумативи - игли</t>
  </si>
  <si>
    <t>Мускулна игла</t>
  </si>
  <si>
    <t xml:space="preserve"> №G21     0,80 x120mm</t>
  </si>
  <si>
    <t xml:space="preserve"> №20G x2,75    0,90x70mm</t>
  </si>
  <si>
    <t xml:space="preserve">Биопсична игла </t>
  </si>
  <si>
    <t xml:space="preserve">полуавтоматична игла за биопсия на меки тъкани. Гравиран връх, за визуализация под ехографски контролДължина: 20см
Диаметър: 18/20G
Дължина на режещ регмент: 20мм
Дължина на коаксиалната игла: 11/11.5см
Диаметър на коаксиалната игла: 16/19G
</t>
  </si>
  <si>
    <t>Биопсична игла</t>
  </si>
  <si>
    <t xml:space="preserve">полуавтоматична игла за биопсия на меки тъкани. Гравиран връх, за визуализация под ехографски контролДължина: 15см
Диаметър: 18/20G
Дължина на режещ регмент: 20мм
Дължина на коаксиалната игла: 11/11.5см
Диаметър на коаксиалната игла: 16/19G
</t>
  </si>
  <si>
    <t>Игли за портове</t>
  </si>
  <si>
    <t>Игли за портове извити  под 90 градуса с крилца за лесна фиксация и удължител  с клампа ,подходящи и за вливания под високо налягане/до325psi/22,4bar дълвина на иглата 10мм</t>
  </si>
  <si>
    <t>Игла за автоматична биопсия</t>
  </si>
  <si>
    <t>Биопсична игла съвместима с биопсичен пистолет Moller Medical Blue.Цветово кодирана според размера на иглата, с ехогеничен връх.Биопсичен сектор на иглата за добиване на проба с размер 19 мм., за еднократна употерба.Размери на иглата:14G/дължини :10 см, 12 см, 16см, 20 см. ;16G/дължини :10 см, 16 см, 20 см, 25 см ;18G/дължини :10 см, 16 см, 20 см, 25 см, 30 см ;20G/дължини :10 см, 16 см, 20 см.</t>
  </si>
  <si>
    <t>Коаксиална канюла за автоматична биопсия</t>
  </si>
  <si>
    <t xml:space="preserve">съвместима с биопсични пистолети Moller Medical Blue и ProMag; размери: 19, 17, 15, или 13 G, различни дължини; стерилна, за еднократна употреба </t>
  </si>
  <si>
    <t>Хирургични игли, хирургически остриета и хирургичен инструментариум</t>
  </si>
  <si>
    <t>игли хирургични</t>
  </si>
  <si>
    <t xml:space="preserve"> G  oт000 до16   федериращо ухо</t>
  </si>
  <si>
    <t xml:space="preserve">игли хирургични </t>
  </si>
  <si>
    <t>GR  oт000 до16   федериращо ухо</t>
  </si>
  <si>
    <t xml:space="preserve">игли хирургически </t>
  </si>
  <si>
    <t>GА от 000 до 9  федериращо ухо</t>
  </si>
  <si>
    <t>GАR от 000 до 9  федериращо ухо</t>
  </si>
  <si>
    <t xml:space="preserve">Игли хирургически </t>
  </si>
  <si>
    <t>РВ от 00 до 8  федериращо ухо</t>
  </si>
  <si>
    <t>РH от 00 до 8  федериращо ухо</t>
  </si>
  <si>
    <t>B от 000до16  федериращо ухо</t>
  </si>
  <si>
    <t xml:space="preserve">игли хирургични  </t>
  </si>
  <si>
    <t>Ferguson от 1до 6  федериращо ухо</t>
  </si>
  <si>
    <t>Игла хирургична, мускулна, кръгла , 1/2 кръг, от 34 до 63 см., висококачествена стомана. GR</t>
  </si>
  <si>
    <t>Игла хирургична, мускулна, режеща , 1/2 кръг, от 20 до 54 см., висококачествена стомана.  R</t>
  </si>
  <si>
    <t>Игла хирургична, чревна, кръгла , 5/8 кръг, от 18 до 30 см., висококачествена стомана.  PH</t>
  </si>
  <si>
    <t xml:space="preserve">еднократни стерилни скалпели </t>
  </si>
  <si>
    <t>с пластмасова дръжка</t>
  </si>
  <si>
    <t>за лапаросинтеза</t>
  </si>
  <si>
    <t>Лапароскопска торбичка</t>
  </si>
  <si>
    <t>Лапароскопска торбичка 160x180мм</t>
  </si>
  <si>
    <t>Контейнери, лансети, предметни и покривни стъкла</t>
  </si>
  <si>
    <t>турникет</t>
  </si>
  <si>
    <t>латексов на ленти</t>
  </si>
  <si>
    <t xml:space="preserve"> ЕКГ - хартия</t>
  </si>
  <si>
    <t>ЕКГ хартия</t>
  </si>
  <si>
    <t xml:space="preserve">апарат"Шилер-КАРДИОВИТ АТ 102"-210х280х180 -дипляна </t>
  </si>
  <si>
    <t>Contec ECG 1200G-210х30</t>
  </si>
  <si>
    <t>ASPEL RED/GREY 112мм/25 м</t>
  </si>
  <si>
    <t>ГРАСПЕРИ, ДИСЕКТОРИ, НОЖИЦИ, ИГЛИ ЗА ИНСУФЛАЦИЯ</t>
  </si>
  <si>
    <t>Мултиклипапликатор за еднократна употреба</t>
  </si>
  <si>
    <t>размер "среден-голям" с 20 автоматично излизащи титанови клипса с латерални и трансверзални нарези по повърхността</t>
  </si>
  <si>
    <t>през 5 мм троакар, размер "среден-голям" с 15 автоматично излизащи титанови клипса с латерални и трансверзални нарези по повърхността,</t>
  </si>
  <si>
    <t>Клипапликатор за отворена хирургия</t>
  </si>
  <si>
    <t xml:space="preserve">за многократна употреба за резорбируеми клипси с заключване и дължина 27,5см. -  М/L ;L </t>
  </si>
  <si>
    <t>Клипапликатор за ендоскопска  хирургия</t>
  </si>
  <si>
    <t xml:space="preserve">дължина 33см за многократна употреба за резорбируеми клипси с заключване </t>
  </si>
  <si>
    <t>Граспер</t>
  </si>
  <si>
    <t xml:space="preserve"> тип Бабкок с диаметър 10mm</t>
  </si>
  <si>
    <t xml:space="preserve">Граспер </t>
  </si>
  <si>
    <t>тип наковалня с диаметър 10мм</t>
  </si>
  <si>
    <t xml:space="preserve">с диаметър 5mm с едри зъбци, с палец за застопоряване </t>
  </si>
  <si>
    <t>Дисектор</t>
  </si>
  <si>
    <t>със закривен връх с извод за монополарна каутеризация, с диаметър 5mm</t>
  </si>
  <si>
    <t xml:space="preserve">Бабкок </t>
  </si>
  <si>
    <t xml:space="preserve"> с палец за застопорявяне</t>
  </si>
  <si>
    <t>Игла за инсуфлация 120мм</t>
  </si>
  <si>
    <t>с индикатор за проникване в кухина</t>
  </si>
  <si>
    <t>Ножици</t>
  </si>
  <si>
    <t xml:space="preserve">със закривен връх за ендоскопска хирургия, с диаметър 5mm </t>
  </si>
  <si>
    <t>с диаметър 5 мм- атравматичен, прозорчест с хоризонтални зъби, с две активни рамена в комплект с изолирана тръба 310 мм и ръкохватка със заключване и извод за коагулация</t>
  </si>
  <si>
    <t>Екартьор / ретрактор /</t>
  </si>
  <si>
    <t>сгъваем за лапароскопска хирургия - с три пръста, вертикал до 50 градуса, регулируем</t>
  </si>
  <si>
    <t>Форцепс 10 мм, с две активни рамена, с два до три зъба / тип крокодил /, в комплект с изолирана тръба и ръкохватка за заключване</t>
  </si>
  <si>
    <t>ТРОАКАРИ</t>
  </si>
  <si>
    <t>Троакар с автоматично задействаща се защита на острието</t>
  </si>
  <si>
    <t>прозрачна канюла 75мм и диаметър 5мм, с вграден стабилизатор в канюлата, за еднократна употреба</t>
  </si>
  <si>
    <t>Троакари без нож</t>
  </si>
  <si>
    <t>с вграден редуктор, с прозрачно острие, с възможност за поставяне под оптичен контрол, прозрачна канюла 100мм и диаметър 5мм, с вграден стабилизатор, за еднократна употреба</t>
  </si>
  <si>
    <t>с вграден редуктор, с прозрачно острие, с възможност за поставяне под оптичен контрол, прозрачна канюла 150мм и диаметър 5мм, с вграден стабилизатор, за еднократна употреба</t>
  </si>
  <si>
    <t xml:space="preserve">Обтуратор без нож,5 мм диаметър,100мм дължина </t>
  </si>
  <si>
    <t xml:space="preserve">Обтуратор без нож,12 мм диаметър,100мм дължина </t>
  </si>
  <si>
    <t>Канюла за троакари BASX троакари без нож, 5 мм диаметър, 100мм дължина</t>
  </si>
  <si>
    <t>Канюла за троакари BASX троакари без нож, 12 мм диаметър, 100мм дължина</t>
  </si>
  <si>
    <t>КОНСУМАТИВИ ЗА УЛТРАЗВУКОВ СКАЛПЕЛ</t>
  </si>
  <si>
    <t>Ножици, за ендоскопска хирургия</t>
  </si>
  <si>
    <t>36см, с бутони за ръчно активиране, вградени в ръкохватката, за хемостаза на съдове до 5мм диаметър</t>
  </si>
  <si>
    <t>Ножици, 9 см. Дължина, 16 мм активно острие</t>
  </si>
  <si>
    <t xml:space="preserve"> с бутони за ръчна активация вградени в ръкохватката</t>
  </si>
  <si>
    <t>Ножици, 17 см. дължина, 16 мм активно острие</t>
  </si>
  <si>
    <t>с бутони за ръчна активация вградени в ръкохватката</t>
  </si>
  <si>
    <t>Ръкохватка еднократна с бутони за рязане и коагулация за електрокаутер.</t>
  </si>
  <si>
    <t>Ретрактор за лапароскопски операции</t>
  </si>
  <si>
    <t>КОНСУМАТИВИ ЗА Биполярен нож/ ENSEAL</t>
  </si>
  <si>
    <t>Ножици, за ендоскопска хирургия, 35см</t>
  </si>
  <si>
    <t>с бутони за ръчно активиране, вградени в ръкохватката, за хемостаза на съдове до 7мм диаметър</t>
  </si>
  <si>
    <t>Ножици, за конвенционална хирургия, 25 см</t>
  </si>
  <si>
    <t>Ножици за отворена за биполярен нож</t>
  </si>
  <si>
    <t>с дължина 22см ;дължина на челюстите 40мм.;с бутони за ръчно активиране за едновременно рязане и коагулация на съдове до 7мм.диаметър.</t>
  </si>
  <si>
    <t>предпазни очила</t>
  </si>
  <si>
    <t>КОНСУМАТИВИ за стерилизатор - автоклав</t>
  </si>
  <si>
    <t>Химичен индикатор</t>
  </si>
  <si>
    <t>Химичен индикатор за суха стерилизация-тест лента</t>
  </si>
  <si>
    <t>Бови дик тест DIN A4</t>
  </si>
  <si>
    <t>еднократен тест с промяна на цвета след стерилизационния цикьл показващ вьзможни проблеми на стерилизатора</t>
  </si>
  <si>
    <t>Индикаторни ленти</t>
  </si>
  <si>
    <t>за контрол на стерилизацията за пара за 121 и 134 градуса с промяна в цвета след стерилизационния цикьл</t>
  </si>
  <si>
    <t>Адхезивна лента с индикатор за стерилизация 134°</t>
  </si>
  <si>
    <t>самозалепваща,подходяща за разл. повьрхности текстил ,хартия ,метал с промяна на цвета след цикьла-19 мм/50м ролка</t>
  </si>
  <si>
    <t>ролка</t>
  </si>
  <si>
    <t>Ролки гладко фолио за стерилизация с 3 индикатора  за пара, формалдехид етиленов окис с размер 7,5/200 м</t>
  </si>
  <si>
    <t>съответствие с всички международни стандарти, както следва - EN ISO11607 и EN 868 за опаковащите материали и  EN ISO 11140 / EN 867 за индикаторите. ISO 9001; 70g/m²плътност на медицинската хартия</t>
  </si>
  <si>
    <t>Ролки гладко фолио за стерилизация с 3 индикатора  за пара, формалдехид етиленов окис с размер 10/200 м</t>
  </si>
  <si>
    <t>Ролки гладко фолио за стерилизация с 3 индикатора  за пара, формалдехид етиленов окис с размер 20/200 м</t>
  </si>
  <si>
    <t>Ролки гладко фолио за стерилизация с 3 индикатора  за пара, формалдехид етиленов окис с размер 30/200 м</t>
  </si>
  <si>
    <t>Нерезорбируем монофиламентен полипропиленов конец</t>
  </si>
  <si>
    <t>3.7</t>
  </si>
  <si>
    <t>син, размер - 5/0,  см, RB, с обла игла  с пробивен връх 17 мм, 1/2- кръг</t>
  </si>
  <si>
    <t>3.8</t>
  </si>
  <si>
    <t xml:space="preserve"> Резорбируем плетен конец </t>
  </si>
  <si>
    <t>с покритие полиглактин 910,с бьрза резорбция до 42 дни,размер  1, опаковка 3 x 45 cm  без игли</t>
  </si>
  <si>
    <t>3.11</t>
  </si>
  <si>
    <t xml:space="preserve">Антибактериални резорбируеми плетени конци </t>
  </si>
  <si>
    <t>Бърза резорбциа ,без игли Размер 1, опаковка 6 х 45см</t>
  </si>
  <si>
    <t>3.12</t>
  </si>
  <si>
    <t>Бърза резорбциа ,без игли Размер 0, опаковка 6 х 45см</t>
  </si>
  <si>
    <t>3.13</t>
  </si>
  <si>
    <t>Антибактериални резорбируеми плетени конци</t>
  </si>
  <si>
    <t>Бърза резорбциа ,без игли Размер 2/0, опаковка 6 х 45см</t>
  </si>
  <si>
    <t>3.15</t>
  </si>
  <si>
    <t>Бърза резорбциа ,без игли Размер 4/0, опаковка 6 х 45см</t>
  </si>
  <si>
    <t xml:space="preserve">Антибактериален резорбируем плетен конец </t>
  </si>
  <si>
    <t>3.17</t>
  </si>
  <si>
    <t>с покритие с полиглактин 910 и Ингакер МП,пълна резорбция 56-70 ден виолетов, размер 3/0, 70 см, обла игла 22мм , 1/2 кръг</t>
  </si>
  <si>
    <t>Антибактериален резорбируем плетен конец</t>
  </si>
  <si>
    <t>с покритие с полиглактин 910 и Ингакер МП,пълна резорбция 56-70 ден виолетов, размер 2/0, 70 см, обла игла 22мм , 1/2 кръг</t>
  </si>
  <si>
    <t>с покритие с полиглактин 910 и Ингакер МП,пълна резорбция 56-70 ден виолетов, размер 0, 70 см, обла игла 26мм , 1/2 кръг</t>
  </si>
  <si>
    <t xml:space="preserve">с покритие с полиглактин  ,пълна резорбция до 70 дена, размер 2/0, 26 мм,3/8обратно режеща игла 75см </t>
  </si>
  <si>
    <t xml:space="preserve">с покритие с полиглактин  ,пълна резорбция до 70 дена, размер 3/0, 25 мм,обла игла 75см , </t>
  </si>
  <si>
    <t xml:space="preserve">с покритие с полиглактин  ,пълна резорбция до 70 дена, размер 1, 40 мм1/2обратно режеща игла 90см </t>
  </si>
  <si>
    <t>с покритие с полиглактин  ,пълна резорбция до 70 дена  лигатури  150см  от 000 до 2</t>
  </si>
  <si>
    <t xml:space="preserve">с покритие с полиглактин  ,пълна резорбция от 60 - 90 дена, размер 1, 40 мм 1/2 обла игла 90см </t>
  </si>
  <si>
    <t xml:space="preserve">с покритие с полиглактин  ,пълна резорбция от 60 - 90 дена, размер 2, 40 мм 1/2 обла игла 90см </t>
  </si>
  <si>
    <t xml:space="preserve">с покритие с полиглактин  ,пълна резорбция от 60 - 90 дена, размер 1, 40 мм 1/2 обратно режеща игла 75см </t>
  </si>
  <si>
    <t>с покритие с полиглактин  ,пълна резорбция до 60-90 дена  лигатури  150см  3/0 ,0  и  1</t>
  </si>
  <si>
    <t xml:space="preserve">Хемостатична вата </t>
  </si>
  <si>
    <t>от оксидирана регенерирана целулоза, резорбируема, с бактерицидни свойства, размер 2,5 х 5 см</t>
  </si>
  <si>
    <t>Желатинов  анален хемостатик</t>
  </si>
  <si>
    <t xml:space="preserve"> резорбируем ,размер 8х3 см диаметър</t>
  </si>
  <si>
    <t xml:space="preserve">Резорбируем синтетичен абсорбиращ се,с множествена структора конец </t>
  </si>
  <si>
    <t>от полимер на гликоловата киселина .Време за абсорбиране 14-21дни,пълна абсорбция до 42-50дни.С режеща игла 3/0 H</t>
  </si>
  <si>
    <t>От полимер на гликоловата киселина .Време за абсорбиране 14-21дни,пълна абсорбция до 42-50дни.С обла игла 0  HR27  0,70см</t>
  </si>
  <si>
    <t>От полимер на гликоловата киселина.Време за абсорбиране 14-21дни,пълна абсорбция до 42-50дни.с обла  игла  1 HRX35   70cm</t>
  </si>
  <si>
    <t>Резорбируем синтетичен абсорбиращ се,с множествена структора конец</t>
  </si>
  <si>
    <t>От полимер на гликоловата киселина .Време за абсорбиране 14-21дни,пълна абсорбция до 42-50дни.с игла 1  HRN50   90cm</t>
  </si>
  <si>
    <t>От полимер на гликоловата киселина .Време за абсорбиране 14-21дни,пълна абсорбция до 42-50дни.с игла 0  DRN60   90cm</t>
  </si>
  <si>
    <t>От полимер на гликоловата киселина.Време за абсорбиране 14-21дни,пълна абсорбция до 42-50дни.  Без игла 4/0  2 x 0,70</t>
  </si>
  <si>
    <t>От полимер на гликоловата киселина .Време за абсорбиране 7-14дни без игла 2/0  2x,070см</t>
  </si>
  <si>
    <t>От полимер на гликоловата киселина .Време за абсорбиране 7-14дни без игла  0  2x,0,70см</t>
  </si>
  <si>
    <t>От полимер на гликоловата киселина .Време за абсорбиране 7-14дни без игла  1  2x,070см</t>
  </si>
  <si>
    <t>От полимер на гликоловата киселина .Време за абсорбиране 7-14дни .С  обла игла  3/0 HR17</t>
  </si>
  <si>
    <t>От полимер на гликоловата киселина.Време за абсорбиране 7-14дни .С режеща игла  3/0 HR17</t>
  </si>
  <si>
    <t>От полимер на гликоловата киселина .Време за абсорбиране 7-14дни .С обла  игла  4/0 HR17</t>
  </si>
  <si>
    <t>От полимер на гликоловата киселина .Време за абсорбиране 7-14дни .С режеща  игла  4/0 HR17</t>
  </si>
  <si>
    <t>blunt point 3/8 63mm игла, 60-90 дни резорбция,75см дължина на конеца номер 1</t>
  </si>
  <si>
    <t>1/2  loop игла ,60-90 дни резорбция,150см дължина на конеца номер 1</t>
  </si>
  <si>
    <t>Антибактериално хирургично платно</t>
  </si>
  <si>
    <t>Платно, изградено от 50% Полипропилен и 50% полиглекапрон 25, плоско, с големина на порите 3-4mm 30/30</t>
  </si>
  <si>
    <t>6см/11см</t>
  </si>
  <si>
    <t xml:space="preserve">Клипси за апликатор титаниеви  </t>
  </si>
  <si>
    <t>за лапароскопски операции MEDIUM/LARGE-10мм,дължина 340мм</t>
  </si>
  <si>
    <t>Клипси полимерни заключващи се нерезорбируеми</t>
  </si>
  <si>
    <t>Синтегрирани зъбци,дивергентно закривени -M/L;L;XL</t>
  </si>
  <si>
    <t>Клипси полимерни заключващи се резорбируеми</t>
  </si>
  <si>
    <t xml:space="preserve">Хлорхексидин </t>
  </si>
  <si>
    <t>стерилна вода</t>
  </si>
  <si>
    <t>Контейнер от биологично инертен полипропилен, с бяла винтова капачка и градуировка съдържащ 1000 мл. стерилна вода</t>
  </si>
  <si>
    <t>Контейнер от биологично инертен полипропилен, с бяла винтова капачка и градуировка съдържащ 500 мл. стерилна вода</t>
  </si>
  <si>
    <t xml:space="preserve"> натриев хлорид 0.9 %</t>
  </si>
  <si>
    <t>Контейнер от биологично инертен полипропилен, със синя винтова капачка и градуировка съдържащ 1000 мл. натриев хлорид 0.9 %</t>
  </si>
  <si>
    <t>Контейнер от биологично инертен полипропилен, със синя винтова капачка и градуировка съдържащ 500 мл. натриев хлорид 0.9 %</t>
  </si>
  <si>
    <t>Хемостатична гъба</t>
  </si>
  <si>
    <t xml:space="preserve"> 5/7/1</t>
  </si>
  <si>
    <t>Разтвор за рани</t>
  </si>
  <si>
    <t>Иригационен разтвор за рани  за изчистване на биофилм 350мл, съдържащ полихексанид и бетаин. Активен срещу MRSA.</t>
  </si>
  <si>
    <t>Гел за продължителен престоя върху рана</t>
  </si>
  <si>
    <t>Иригационен разтвор-гел, подсилващ гранулацията за изчистване на биофилм за дълбоки рани 250 г, съдържащ полихексанид и бетаин. Активен срещу MRSA.</t>
  </si>
  <si>
    <t>Съшиватели, ръкохватки и еднократен хирургичен инструментариум</t>
  </si>
  <si>
    <t>4.1</t>
  </si>
  <si>
    <t xml:space="preserve">Циркулярен съшивател </t>
  </si>
  <si>
    <t>Циркулярен съшивател с извит анататомичен метален шафт  за еднократна употреба с възможностт за регулиране на височината на затваряне на скобите  от 1,5мм до 2,5мм, от 4,2 до 5 мм дължина на скобите, с отделяща се глава, външен диаметър 26 мм, вътрешен диаметър 16,5 мм брой на скобите 24.</t>
  </si>
  <si>
    <t>4.2</t>
  </si>
  <si>
    <t>Циркулярен съшивател с извит анататомичен метален шафт  за еднократна употреба с възможностт за регулиране на височината на затваряне на скобите  от 1,5мм до 2,5мм, от 4,2 до 5 мм дължина на скобите, с отделяща се глава,външен диаметър 29 мм, вътрешен диаметър 19,5 мм,  брой на скобите 26.</t>
  </si>
  <si>
    <t>4.3</t>
  </si>
  <si>
    <t>Циркулярен съшивател с извит анататомичен метален шафт  за еднократна употреба с възможностт за регулиране на височината на затваряне на скобите  от 1,5мм до 2,5мм, от 4,2 до 5 мм дължина на скобите, с отделяща се глава, външен диаметър 32 мм, вътрешен диаметър 22,5 мм, брой на скобите 30.</t>
  </si>
  <si>
    <t>4.4</t>
  </si>
  <si>
    <t>Циркулярен съшивател с извит анататомичен метален шафт  за еднократна употреба с възможностт за регулиране на височината на затваряне на скобите  от 1,5мм до 2,5мм, от 4,2 до 5 мм дължина на скобите, с отделяща се глава, външен диаметър 34 мм, вътрешен диаметър 26,5 мм,  брой на скобите 32.</t>
  </si>
  <si>
    <t>ЛИНЕЕН ушивател, за ендоскопска хирургия</t>
  </si>
  <si>
    <t>Пълнители със стандартни скоби за линеен ушивател за ендоскопска хирургия</t>
  </si>
  <si>
    <t>4.44</t>
  </si>
  <si>
    <t>Пълнители за инструменти за ендоскопска хирургия със стандартни скоби за нормална тъкан , 35 мм дължина на шева,  с височина на затворените скоби 1,5мм, 6 реда скоби с еднаква височина на затваряне, цвят на пълнителя - син</t>
  </si>
  <si>
    <t>Клипси и клипапликатори</t>
  </si>
  <si>
    <t>титаниеви лигиращи клипси</t>
  </si>
  <si>
    <t>с разстояние между рамената 2,5 мм и дължина на рамото 5,0 мм, 6 клипси в пълнител.</t>
  </si>
  <si>
    <t xml:space="preserve">Мултиклипапликатор с дължина 28 см </t>
  </si>
  <si>
    <t>за еднократна употреба за конвенционална хирургия, с 20 титаниеви клипси, с латерални и трансверзални нарези по повърхността</t>
  </si>
  <si>
    <t>Мултиклипапликатор с дължина 34 см</t>
  </si>
  <si>
    <t xml:space="preserve">Бавнорезорбируеми лигиращи клипси със заключващ механизъм . </t>
  </si>
  <si>
    <t>Изработени от  полидиоксанонов полимер с пълна резорбция между 180 и 238 дни. Прозрачни при излагане на радио лъчи и неинтерфериращи образа при магнитно - резонансна или рентгенова диагностика. Размер S.</t>
  </si>
  <si>
    <t>Изработени от  полидиоксанонов полимер с пълна резорбция между 180 и 238 дни. Прозрачни при излагане на радио лъчи и неинтерфериращи образа при магнитно - резонансна или рентгенова диагностика. Размер M.</t>
  </si>
  <si>
    <t>Изработени от  полидиоксанонов полимер с пълна резорбция между 180 и 238 дни. Прозрачни при излагане на радио лъчи и неинтерфериращи образа при магнитно - резонансна или рентгенова диагностика. Размер M/ L.</t>
  </si>
  <si>
    <t>Бавнорезорбируеми лигиращи клипси със заключващ механизъм .</t>
  </si>
  <si>
    <t xml:space="preserve"> Изработени от  полидиоксанонов полимер с пълна резорбция между 180 и 238 дни. Прозрачни при излагане на радио лъчи и неинтерфериращи образа при магнитно - резонансна или рентгенова диагностика. Размер L.</t>
  </si>
  <si>
    <t>Клипапликатор за резорбируеми полидиаксанонови клипси размер M</t>
  </si>
  <si>
    <t>Клипапликатор за резорбируеми полидиаксанонови клипси размер M/L</t>
  </si>
  <si>
    <t>Клипапликатор за резорбируеми полидиаксанонови клипси размер L</t>
  </si>
  <si>
    <t>Платна и фиксатори за платна</t>
  </si>
  <si>
    <t xml:space="preserve">Устройство за фиксиране на херниални платна - 5 мм, зареден с 25 бр. резорбируеми полимерни клипси от полидиоксанон и лактид+гликолид </t>
  </si>
  <si>
    <t xml:space="preserve"> Консумативи за хистологични и цитологични оцветявания в  група </t>
  </si>
  <si>
    <t>5.1</t>
  </si>
  <si>
    <t>Хемалаун по Харис</t>
  </si>
  <si>
    <t>Опаковка не по-голяма от 1 л</t>
  </si>
  <si>
    <t>5.2</t>
  </si>
  <si>
    <t>Хематоксилин разтвор по Майер</t>
  </si>
  <si>
    <t>5.3</t>
  </si>
  <si>
    <t>Хематоксилин разтвор модифициран по Gill-II за микроскопия</t>
  </si>
  <si>
    <t>Опаковка не по-голяма от 5 л</t>
  </si>
  <si>
    <t>5.5</t>
  </si>
  <si>
    <t>Хематоксилин кристали</t>
  </si>
  <si>
    <t>5.6</t>
  </si>
  <si>
    <t>Еозин - суха субстанция</t>
  </si>
  <si>
    <t>5.8</t>
  </si>
  <si>
    <t xml:space="preserve">Кисел фуксин </t>
  </si>
  <si>
    <t>5.9</t>
  </si>
  <si>
    <t>Кит за оцветяване по Gomori за микроскопия</t>
  </si>
  <si>
    <t>кит</t>
  </si>
  <si>
    <t>5.10</t>
  </si>
  <si>
    <t>Кит за оцветяване по Congo Red по Highman</t>
  </si>
  <si>
    <t>5.12</t>
  </si>
  <si>
    <t>PAS Алциан блу - кит за микроскопия</t>
  </si>
  <si>
    <t>5.13</t>
  </si>
  <si>
    <t>Кит за оцветяване Orcein</t>
  </si>
  <si>
    <t>5.14</t>
  </si>
  <si>
    <t>Кит по Ziehl - Neelsen за микробактерии в хистологични срези</t>
  </si>
  <si>
    <t>5.15</t>
  </si>
  <si>
    <t>Perls  кит за определяне на желязо</t>
  </si>
  <si>
    <t>5.16</t>
  </si>
  <si>
    <t>Кит за оцветяване по Weigert</t>
  </si>
  <si>
    <t>5.17</t>
  </si>
  <si>
    <t>Кит по Weigert Van Gieson еластични влакна</t>
  </si>
  <si>
    <t>5.18</t>
  </si>
  <si>
    <t>Кит Alcian Yellow Toluidine Blue за Helicobakter pylori в тъканни срези</t>
  </si>
  <si>
    <t>5.19</t>
  </si>
  <si>
    <t>Кит по Masson Goldner/trichrome/</t>
  </si>
  <si>
    <t>5.20</t>
  </si>
  <si>
    <t>Кит по Masson Fontana</t>
  </si>
  <si>
    <t>5.21</t>
  </si>
  <si>
    <t>Кит по Oil red за мазнини</t>
  </si>
  <si>
    <t>5.22</t>
  </si>
  <si>
    <t xml:space="preserve">Кит по Grocott за гъбички </t>
  </si>
  <si>
    <t>5.23</t>
  </si>
  <si>
    <t>Кит по May Grunwald Giemsa за цитологични натривки</t>
  </si>
  <si>
    <t>5.24</t>
  </si>
  <si>
    <t>Giemsa Кит  за Helicobakter pylori тъканни срези</t>
  </si>
  <si>
    <t>5.25</t>
  </si>
  <si>
    <t>Giemsa разтвор за цитологични натривки</t>
  </si>
  <si>
    <t>Опаковка до 1 л.</t>
  </si>
  <si>
    <t>Реактиви и консумативи за хистология и цитология в група</t>
  </si>
  <si>
    <t>5.28</t>
  </si>
  <si>
    <t>Микротомни ножове нисък профил с два елипсовидни отвора за твърди метали</t>
  </si>
  <si>
    <t>5.29</t>
  </si>
  <si>
    <t>Покривни стъкла 24 х 24 мм</t>
  </si>
  <si>
    <t>5.30</t>
  </si>
  <si>
    <t>Покривни стъкла 20 х 20 мм</t>
  </si>
  <si>
    <t>5.36</t>
  </si>
  <si>
    <t>Касети биопсични със странични прорези и наклонени странични стени под тъп ъгъл за по-добра обмяна на реактивите, 0.26 мм отвори</t>
  </si>
  <si>
    <t>5.37</t>
  </si>
  <si>
    <t>Дунапренови подложки за хистологични касети</t>
  </si>
  <si>
    <t>5.39</t>
  </si>
  <si>
    <t>Декалцинираща течност бърз разтвор</t>
  </si>
  <si>
    <t>5.40</t>
  </si>
  <si>
    <t>Декалцинираща течност с едновременна фиксация</t>
  </si>
  <si>
    <t>5.41</t>
  </si>
  <si>
    <t>Парафин хистологичен за импрегниране на тъкани и отливане на хистологични блокчета</t>
  </si>
  <si>
    <t>5.43</t>
  </si>
  <si>
    <t>Ацетон хистологичен</t>
  </si>
  <si>
    <t>5.45</t>
  </si>
  <si>
    <t>Заместител на формалин</t>
  </si>
  <si>
    <t>5.46</t>
  </si>
  <si>
    <t>Bouin фиксатор</t>
  </si>
  <si>
    <t>5.49</t>
  </si>
  <si>
    <t>Заместител на ксилол</t>
  </si>
  <si>
    <t>5.51</t>
  </si>
  <si>
    <t>Лепило за покривни стъкла, водоразтворимо, подходящо за ИХХ</t>
  </si>
  <si>
    <t>мл</t>
  </si>
  <si>
    <t>5.52</t>
  </si>
  <si>
    <t>Комплект кит от 3/три/бои с апликатор за маркиране на резекционните линии</t>
  </si>
  <si>
    <t>5.55</t>
  </si>
  <si>
    <t>Маркер-тънкописец за надписване на  стъкла и касети, перманетен, устойчив на вода и хистологични реактиви</t>
  </si>
  <si>
    <t>5.56</t>
  </si>
  <si>
    <t>Връхчета за пипети бели</t>
  </si>
  <si>
    <t>5.57</t>
  </si>
  <si>
    <t>Връхчета за пипети сини</t>
  </si>
  <si>
    <t>5.58</t>
  </si>
  <si>
    <t>Връхчета за пипети жълти</t>
  </si>
  <si>
    <t>5.59</t>
  </si>
  <si>
    <t>Еднократни пипети Пастьор, 1 мм</t>
  </si>
  <si>
    <t>5.60</t>
  </si>
  <si>
    <t>Еднократни пипети Пастьор, 2 мм</t>
  </si>
  <si>
    <t xml:space="preserve">Хим. Вещества </t>
  </si>
  <si>
    <t>ISO 9001</t>
  </si>
  <si>
    <t>5.62</t>
  </si>
  <si>
    <t>Калиев йодат 100 г</t>
  </si>
  <si>
    <t>5.63</t>
  </si>
  <si>
    <t>Натриев йодат-100 г</t>
  </si>
  <si>
    <t>5.64</t>
  </si>
  <si>
    <t>Калиев бихромат 250 г</t>
  </si>
  <si>
    <t>5.65</t>
  </si>
  <si>
    <t>Натриев сулфат</t>
  </si>
  <si>
    <t>Натриев сулфат безводен ХЧ ACS, ISO,Reag. Ph Eur</t>
  </si>
  <si>
    <t>кг</t>
  </si>
  <si>
    <t>5.66</t>
  </si>
  <si>
    <t>Тимол</t>
  </si>
  <si>
    <t>5.67</t>
  </si>
  <si>
    <t xml:space="preserve">Солна киселина димяща 37% </t>
  </si>
  <si>
    <t>5.68</t>
  </si>
  <si>
    <t>Азотна киселина 65 %</t>
  </si>
  <si>
    <t>5.69</t>
  </si>
  <si>
    <t xml:space="preserve">Сярна киселина 95-97% </t>
  </si>
  <si>
    <t>5.70</t>
  </si>
  <si>
    <t xml:space="preserve">Оксалова киселина </t>
  </si>
  <si>
    <t>5.71</t>
  </si>
  <si>
    <t>5.72</t>
  </si>
  <si>
    <t xml:space="preserve">Алуминиевокалиев сулфат </t>
  </si>
  <si>
    <t>5.73</t>
  </si>
  <si>
    <t xml:space="preserve">Алуминиево-амониев сулфат </t>
  </si>
  <si>
    <t xml:space="preserve">Алуминиевоамониев сулфат додекахидрат ХЧр </t>
  </si>
  <si>
    <t>5.74</t>
  </si>
  <si>
    <t>5.75</t>
  </si>
  <si>
    <t>Калиев метабисулфит</t>
  </si>
  <si>
    <t>5.76</t>
  </si>
  <si>
    <t>5.78</t>
  </si>
  <si>
    <t>Течен парафин</t>
  </si>
  <si>
    <t>5.79</t>
  </si>
  <si>
    <t>Глицерол/глицерин/</t>
  </si>
  <si>
    <t>5.80</t>
  </si>
  <si>
    <t xml:space="preserve">Водороден пероксид 30% H2O2 </t>
  </si>
  <si>
    <t>Имунохистохимични антитела и реактиви</t>
  </si>
  <si>
    <t>5.86</t>
  </si>
  <si>
    <t>HER 2</t>
  </si>
  <si>
    <t>Поликл.заешки анти чов.HER 2 концентрат с разреждане минимум 1:600-0.2 мл.</t>
  </si>
  <si>
    <t>5.87</t>
  </si>
  <si>
    <t>5.91</t>
  </si>
  <si>
    <t>Маркер за ИХХ</t>
  </si>
  <si>
    <t>Друг вид антитела</t>
  </si>
  <si>
    <t>5.93</t>
  </si>
  <si>
    <t>S-100</t>
  </si>
  <si>
    <t>Поликлонален заешки античов. S-100, готов за употреба 6 мл</t>
  </si>
  <si>
    <t>5.94</t>
  </si>
  <si>
    <t>Мелан А</t>
  </si>
  <si>
    <t>Монокл.  миши анти чов.Melan-A, клон A103, готов за употреба– 6 мл</t>
  </si>
  <si>
    <t>5.95</t>
  </si>
  <si>
    <t>Меланозома</t>
  </si>
  <si>
    <t>Монокл.  миши анти чов.Melanosome, клон HMB-45, готов за употреба– 6 мл</t>
  </si>
  <si>
    <t>5.96</t>
  </si>
  <si>
    <t>ПАН цитокератин</t>
  </si>
  <si>
    <t>Монокл. миши античов.Cytokeratin, клон AE1/AE3, готов за употреба 6 мл</t>
  </si>
  <si>
    <t>5.97</t>
  </si>
  <si>
    <t>Виментин</t>
  </si>
  <si>
    <t>Монокл. миши античов.Vimentin, клон V9, готов за употреба 6 мл</t>
  </si>
  <si>
    <t>5.98</t>
  </si>
  <si>
    <t>Дезмин</t>
  </si>
  <si>
    <t>Монокл. миши античов.Desmin, клон D33, готов за употреба 6 мл</t>
  </si>
  <si>
    <t>5.99</t>
  </si>
  <si>
    <t>Гладко-мускулен актин</t>
  </si>
  <si>
    <t>Монокл. миши античов.Smooth muscle actin, клон 1A4, готов за употреба 6 мл</t>
  </si>
  <si>
    <t>Цитокератин 5/6</t>
  </si>
  <si>
    <t>Монокл. миши античов.Cytokeratin5/6, клон D5/16B4, готов за употреба 6 мл</t>
  </si>
  <si>
    <t>Е-кадхерин</t>
  </si>
  <si>
    <t>Монокл. миши античов.E-cadherin, клон NCH-38, готов за употреба 6 мл</t>
  </si>
  <si>
    <t>Епителиален мембранен антиген /ЕМА/</t>
  </si>
  <si>
    <t>Монокл. миши античов.EMA, клон E29, готов за употреба 6 мл</t>
  </si>
  <si>
    <t>Тироиден трнскр. Фактор ( TTF-1)</t>
  </si>
  <si>
    <t>Монокл. миши античов.TTF-1, клон 8G7G3/1, готов за употреба 6 мл</t>
  </si>
  <si>
    <t>Високо-молекулен цитокератин</t>
  </si>
  <si>
    <t>Монокл. миши античов.Cytokeratin HMW, клон 34BetaE12, готов за употреба, 6 мл</t>
  </si>
  <si>
    <t>Алфа –метил ацил КоА рецемаза(AMACR)</t>
  </si>
  <si>
    <t>Монокл. заешки античов.AMACR, клон 13H4, готов за употреба, 6 мл</t>
  </si>
  <si>
    <t>СД 117, с-кит</t>
  </si>
  <si>
    <t>HMB 45</t>
  </si>
  <si>
    <t>Оцветител по Perls</t>
  </si>
  <si>
    <t>Филтърна хартия-F110</t>
  </si>
  <si>
    <t>малки листчета-бели</t>
  </si>
  <si>
    <t>Калциев електрод</t>
  </si>
  <si>
    <t>Рн електрод</t>
  </si>
  <si>
    <t>Принтерна хартия</t>
  </si>
  <si>
    <t>Клапа</t>
  </si>
  <si>
    <t>Тюбинг за иглата</t>
  </si>
  <si>
    <t>Реактиви за урина</t>
  </si>
  <si>
    <t>Тест ленти за кето тела</t>
  </si>
  <si>
    <t>Тест ленти бил. + уробил.</t>
  </si>
  <si>
    <t>Реактиви за хематологичен анализатор ЕРМА АСЕ 210</t>
  </si>
  <si>
    <t>Ролкова касета</t>
  </si>
  <si>
    <t>Комплект тюбинг външен</t>
  </si>
  <si>
    <t>Тюбинг на помпа</t>
  </si>
  <si>
    <t>Тюбинг на клапа</t>
  </si>
  <si>
    <t>Комплект вътрешен тюбинг</t>
  </si>
  <si>
    <t>Спринцовки за апарата</t>
  </si>
  <si>
    <t>Други реактиви и консумативи</t>
  </si>
  <si>
    <t>С - реактивен протеин</t>
  </si>
  <si>
    <t>качествен/латексов/тест</t>
  </si>
  <si>
    <t>тест</t>
  </si>
  <si>
    <t xml:space="preserve">Контролен серум висок човешки субстрат </t>
  </si>
  <si>
    <t>Контролен материал за електролити</t>
  </si>
  <si>
    <t>Контрол за HDL холестерол</t>
  </si>
  <si>
    <t>Калибратор за HDL хол.</t>
  </si>
  <si>
    <t>Стъкла за натривки</t>
  </si>
  <si>
    <t>С-реактив Протеин калибратор за А25 и Селектра</t>
  </si>
  <si>
    <t>Пикочна киселина</t>
  </si>
  <si>
    <t>Реактиви за апарат затворена система" Mini VIDAS"</t>
  </si>
  <si>
    <t>TPSA</t>
  </si>
  <si>
    <t>CA 19-9</t>
  </si>
  <si>
    <t>CA 125</t>
  </si>
  <si>
    <t>CEA</t>
  </si>
  <si>
    <t>TSH</t>
  </si>
  <si>
    <t>FT-4</t>
  </si>
  <si>
    <t>AFP</t>
  </si>
  <si>
    <t>HCG</t>
  </si>
  <si>
    <t>Д-Димер</t>
  </si>
  <si>
    <t>Реактиви и консумативи за коагулометър "Тромботаймер"</t>
  </si>
  <si>
    <t>Контролна плазма - анормал с обявена % активност ПВ. АПТТ секунди, фибриноген-г/л</t>
  </si>
  <si>
    <t>Калибрационна плазма</t>
  </si>
  <si>
    <t>Калциев хлорид 25 ммол/л</t>
  </si>
  <si>
    <t>Имидазол буфер</t>
  </si>
  <si>
    <t>Автоматични пипети постоянен обем 50 мкл.</t>
  </si>
  <si>
    <t xml:space="preserve">Автоматични пипети постоянен обем </t>
  </si>
  <si>
    <t>Автоматични пипети постоянен обем 100 мкл.</t>
  </si>
  <si>
    <t>Автоматични пипети постоянен обем 1000 мкл.</t>
  </si>
  <si>
    <t>Автоматични пипети постоянен обем 200 мкл.</t>
  </si>
  <si>
    <t>Автоматични пипети постоянен обем</t>
  </si>
  <si>
    <t>Автоматични пипети постоянен обем 500 мкл.</t>
  </si>
  <si>
    <t>Стъклени пипети лабораторни, крайни-5.0 мл.</t>
  </si>
  <si>
    <t>стъклени пипети лабораторни, крайни-10.0 мл.</t>
  </si>
  <si>
    <t>Реактиви и консумативи за А 25</t>
  </si>
  <si>
    <t>ЖСК</t>
  </si>
  <si>
    <t>ХДЛ холестерол</t>
  </si>
  <si>
    <t>Контролен серум CRP+ревматоиден фактор I ниво</t>
  </si>
  <si>
    <t>ГГТ</t>
  </si>
  <si>
    <t>Урея</t>
  </si>
  <si>
    <t>Реакционни дискове за апарат А25</t>
  </si>
  <si>
    <t>Концентриран миещ разтвор-100мл за Апарат А25</t>
  </si>
  <si>
    <t>Реактиви за апарат д-р Ланге</t>
  </si>
  <si>
    <t xml:space="preserve">Алфа амилаза </t>
  </si>
  <si>
    <t>Пластмасови микрокювети</t>
  </si>
  <si>
    <t>Реактиви и консумативи за имунологичен анализатор AIA 360, тип затворена система</t>
  </si>
  <si>
    <t>TSH калибратор</t>
  </si>
  <si>
    <t xml:space="preserve"> Калибратор TSH </t>
  </si>
  <si>
    <t>FT-4 калибратор</t>
  </si>
  <si>
    <t xml:space="preserve"> Калибратор FT4 </t>
  </si>
  <si>
    <t>Тропонин - cTnl 3rd-gen - калибр.</t>
  </si>
  <si>
    <t xml:space="preserve"> Калибратор cTnl 3rd-Gen </t>
  </si>
  <si>
    <t>PSA II -общ - калибратор</t>
  </si>
  <si>
    <t xml:space="preserve"> Калибратор PSAII</t>
  </si>
  <si>
    <t>Хеликобактер пилори - касети</t>
  </si>
  <si>
    <t>фекален тест</t>
  </si>
  <si>
    <t>Микроалбумин+стандарт /турбидиметричен метод/</t>
  </si>
  <si>
    <t>Калибратор за Гликиран Нв - А1С1</t>
  </si>
  <si>
    <t>Контрол за Гликиран Нв - А1С1</t>
  </si>
  <si>
    <t>Тест за окултна кръв</t>
  </si>
  <si>
    <t>Лепенка за стерилизация с индикатор суха стерилизация - 19 мм/50м</t>
  </si>
  <si>
    <t>Консумативи за биохимичен анализатор " Селектра"</t>
  </si>
  <si>
    <t>Системен почистващ разтвор</t>
  </si>
  <si>
    <t>Реагентни контейнери 10X10  mL</t>
  </si>
  <si>
    <t>Реагентни контейнери 30X25  mL</t>
  </si>
  <si>
    <t>Кюветен ротор</t>
  </si>
  <si>
    <t>Адаптeр 25 mL→10 mL</t>
  </si>
  <si>
    <t>Педиатричен адаптeр комплект</t>
  </si>
  <si>
    <t>реактив ТАТ за апарат АIA360</t>
  </si>
  <si>
    <t>реактив МАТ за апарат АIA360</t>
  </si>
  <si>
    <t>реактив FТ3 за апарат АIA360</t>
  </si>
  <si>
    <t>Калибратор ТАТ за апарат АIA360</t>
  </si>
  <si>
    <t>Калибратор МАТ за апарат АIA360</t>
  </si>
  <si>
    <t>Калибратор FТ3 за апарат АIA360</t>
  </si>
  <si>
    <t>реактив ТАТ за апарат Мини Видас</t>
  </si>
  <si>
    <t>реактив МАТ за апарат Мини Видас</t>
  </si>
  <si>
    <t>реактив FТ3 за апарат Мини Видас</t>
  </si>
  <si>
    <t>Контролен материал за микроалбумин</t>
  </si>
  <si>
    <t>Контейнери с капаче, 1,5 мл тип Епендорф</t>
  </si>
  <si>
    <t>Автоматични ланцети</t>
  </si>
  <si>
    <t>21G,24 mm</t>
  </si>
  <si>
    <t>метър</t>
  </si>
  <si>
    <t>грам</t>
  </si>
  <si>
    <t>Концентриран системен разтвор-1000мл за Апарат А25</t>
  </si>
  <si>
    <t>сет</t>
  </si>
  <si>
    <t>литър</t>
  </si>
  <si>
    <t xml:space="preserve">Пропанол </t>
  </si>
  <si>
    <t>флакон</t>
  </si>
  <si>
    <t>Тест ленти EM-Combina K за кето тела</t>
  </si>
  <si>
    <t xml:space="preserve">Тест ленти EM-Combina 2 BU бил. + уробил. </t>
  </si>
  <si>
    <t xml:space="preserve">Стерилна самофиксираща се превръзка от полупроницаем водоотблъскващ полиуретанов прозрачен филм с акрилен адхезив; със заоблени краища; максимална температура на съхранение и употреба - 40°C,размер 10 / 15 см. </t>
  </si>
  <si>
    <t>Стерилна самофиксираща се превръзка за канюли от мек нетъкан материал с прозрачен прозорец за мониториране и прорез; овална форма; размер 9 х 7 см</t>
  </si>
  <si>
    <t>Шлем от нетъкан материал, въздухопропускливи, напълно покриват главата и врата, със специална лента за попиване на потта</t>
  </si>
  <si>
    <t>От мек нетъкан материал, възпрепятстващи преминаването на течности и бактерии, с лепяща част 150 х 175 см.</t>
  </si>
  <si>
    <t xml:space="preserve"> Eднократни стерилни 3-слойни операционни чаршафи  75 х 90 см.</t>
  </si>
  <si>
    <t xml:space="preserve"> Eднократни стерилни 3-слойни операционни чаршафи 150 х 175 см.</t>
  </si>
  <si>
    <t>Eднократни стерилни 3-слойни операционни чаршафи размер 50 х 50 см.</t>
  </si>
  <si>
    <t>Eднократни стерилни 3-слойни операционни чаршафи 150 х 240 см.</t>
  </si>
  <si>
    <t>Eднократни стерилни 3-слойни операционни чаршафи 90 х 150 см.</t>
  </si>
  <si>
    <t xml:space="preserve"> Eднократни стерилни 3-слойни операционни чаршафи 150 х 240 см.</t>
  </si>
  <si>
    <t xml:space="preserve">Суха субстанция </t>
  </si>
  <si>
    <t xml:space="preserve">Еозин Y (жълтеникав)(C.I. 45380) суха субстанция </t>
  </si>
  <si>
    <t>Парафин на гранули на основата на високопречистени парафини и полимери с ниско молекулно тегло, без  DMSO, температура на топене 56 °С.</t>
  </si>
  <si>
    <t>Синтетичен неароматен заместител на ксилол.</t>
  </si>
  <si>
    <t xml:space="preserve">Живачен(II) хлорид </t>
  </si>
  <si>
    <t> Тетрахлорзлатна(III) киселина трихидрат 99.5% ХЧ</t>
  </si>
  <si>
    <t>Калиев дисулфит ХЧ</t>
  </si>
  <si>
    <t>Натриев тиосулфат пентахидрат .</t>
  </si>
  <si>
    <t>Поликлонален заешки античов. СД 117, с-кит, концентрат с мин. разреждане 1:300</t>
  </si>
  <si>
    <t>Статив за контейнери за СУЕ</t>
  </si>
  <si>
    <t xml:space="preserve">BIOLABO Буфер за каолин кефалиново време (CaCl 0.025M) </t>
  </si>
  <si>
    <t>Креатинин-50ml</t>
  </si>
  <si>
    <t>Креатинин-120 ml</t>
  </si>
  <si>
    <t>Хлориди-120ml</t>
  </si>
  <si>
    <t>Са общ арсеназо-120ml</t>
  </si>
  <si>
    <t>АФ-12ml</t>
  </si>
  <si>
    <t>Глюкоза-РАР-250ml</t>
  </si>
  <si>
    <t xml:space="preserve">HbA1c CALIBRATOR SET  0,5mL </t>
  </si>
  <si>
    <t>HbA1c CONTROL   L+ H 0,5 ml</t>
  </si>
  <si>
    <t>СК-МВ-25 ml или 50ml</t>
  </si>
  <si>
    <t>Her - 2 кит</t>
  </si>
  <si>
    <t>Блокиращ реактив на ендогенна пероксидаза, антитяло, визуализиращ реактив, негативна контрола, ДАБ хромоген, ДАБ субстратен буфер, разтвор за антигенно възстановяване, контролни слайдове с клетъчни линии с експресия 0, 1+,3+</t>
  </si>
  <si>
    <t>Хирургични стерилни ръкавици № от 5,5 до 9  с вътрешен синтетичен слой от полиуретан</t>
  </si>
  <si>
    <t>Хирургични ръкавици - стерилни хипоалергични без пудра № от 5,5 до 9 - с ръб, фини, да отговарят на EN 455 1-4 и EN 374-3. Гама стерилизирани. Без пудра,с вътрешен слой от полиуретан.Напълно анатомични със закривени пръсти. Дебелина на пръстите 0,2мм на дланта 0,185 на маншета 0.145 мм. Минимална сила на скъсване по време на срока на годност да е мин. 9N. AQL 1,0</t>
  </si>
  <si>
    <t>Сет за лапоросинтеза</t>
  </si>
  <si>
    <t xml:space="preserve">Инструменти за ендоскопска хирургия за едновременно налагане на линеен съдов шев с дължина 35 мм и разрязване  със стандартни скоби за нормална тъкан,  височина на затворени скоби от 1.5 мм,  с възможност за компресия в областта на шева, прав, преминаващ </t>
  </si>
  <si>
    <t xml:space="preserve">Нестерилни ръкавици от синтетичен нитрил </t>
  </si>
  <si>
    <t>Нестерилни ръкавици от синтетичен нитрил с вътрешно полимерно покритие, без съдържание на латекс и пудра, грапави в областта на пръстите, силно еластични и устойчиви на късане, дължина 240 мм, дебелина 0,10 мм, цвят- бял</t>
  </si>
  <si>
    <t>1.137</t>
  </si>
  <si>
    <t xml:space="preserve">Самозалепващ еластичен бинт за компресивна превръзка Кохезивен бинт с крепова структура и специално покритие без латекс, съставен от 43% вискоза, 37% памук и 20% полиамид, 85% разтегливост; прилепя само към себе си, но не към кожа, коса и дрехи; сплетка лито; в индивидуална картонена опаковка, размер 10см/20 м.
</t>
  </si>
  <si>
    <t>№ 18,20,22,24,26,28,30</t>
  </si>
  <si>
    <t>Катетър</t>
  </si>
  <si>
    <t>балон за дилатация на жлъчни пътища</t>
  </si>
  <si>
    <t xml:space="preserve">Дилатационен катетър </t>
  </si>
  <si>
    <t>за разширяване на жлъчни пътища</t>
  </si>
  <si>
    <t>Средно резербируем конец</t>
  </si>
  <si>
    <t>Бавнорезорбируем (180-210 дни) антибактериален с покритие от полиглактин 910 шевен материал от полиаксанон за безвъзлова техника на шева, състоящ се от конец със спираловидно набраздяване със самоконтряне 4-0, 70 см дължина на конеца, 19 мм РS-2, 3/8 обратно режеща игла.</t>
  </si>
  <si>
    <t>Бавнорезорбируем (180-210 дни) антибактериален с покритие от полиглактин 910 шевен материал от полиаксанон за безвъзлова техника на шева, състоящ се от конец със симетрично набраздяване със самоконтряне 3-0, 45 см дължина на конеца, 24 мм РS-1, 3/8 обратно режеща игла.</t>
  </si>
  <si>
    <t>Специален шивен набор с основа виолетова лента за хемостаза на паренхимни органи</t>
  </si>
  <si>
    <t>Микроконтейнери за периферна кръв с ЕДТА с капилярки с антикоагулант и капачка от твърда пластмаса</t>
  </si>
  <si>
    <t xml:space="preserve">Магнезий </t>
  </si>
  <si>
    <t>5x16 ml, 2x10 ml</t>
  </si>
  <si>
    <t>5x50 ml</t>
  </si>
  <si>
    <t xml:space="preserve">Желязо </t>
  </si>
  <si>
    <t xml:space="preserve">ЖСК </t>
  </si>
  <si>
    <t>1x50 ml.</t>
  </si>
  <si>
    <t>Триглицериди-</t>
  </si>
  <si>
    <t>10x50 ml.</t>
  </si>
  <si>
    <t>2x125 ml</t>
  </si>
  <si>
    <t>Желязо ферен VTL / ферозин</t>
  </si>
  <si>
    <t xml:space="preserve">Триглицериди </t>
  </si>
  <si>
    <t>12x20 ml., 10x15 ml.</t>
  </si>
  <si>
    <t xml:space="preserve">Липаза </t>
  </si>
  <si>
    <t>колориметричен метод 2х10 мл., 1х10 мл., 1х3м.</t>
  </si>
  <si>
    <t>оп</t>
  </si>
  <si>
    <t>Тест ленти за глюкомер GLUCO DR</t>
  </si>
  <si>
    <t>Натронкалк</t>
  </si>
  <si>
    <t>1.3</t>
  </si>
  <si>
    <t>1.4</t>
  </si>
  <si>
    <t>1.5</t>
  </si>
  <si>
    <t>1.6</t>
  </si>
  <si>
    <t>1.7</t>
  </si>
  <si>
    <t>1.8</t>
  </si>
  <si>
    <t>1.13</t>
  </si>
  <si>
    <t>1.14</t>
  </si>
  <si>
    <t>1.19</t>
  </si>
  <si>
    <t>1.20</t>
  </si>
  <si>
    <t>1.22</t>
  </si>
  <si>
    <t>1.23</t>
  </si>
  <si>
    <t>1.24</t>
  </si>
  <si>
    <t>1.25</t>
  </si>
  <si>
    <t>1.26</t>
  </si>
  <si>
    <t>1.27</t>
  </si>
  <si>
    <t>1.28</t>
  </si>
  <si>
    <t>1.29</t>
  </si>
  <si>
    <t>1.31</t>
  </si>
  <si>
    <t>1.34</t>
  </si>
  <si>
    <t>1.35</t>
  </si>
  <si>
    <t>1.40</t>
  </si>
  <si>
    <t>1.42</t>
  </si>
  <si>
    <t>1.43</t>
  </si>
  <si>
    <t>1.44</t>
  </si>
  <si>
    <t>1.45</t>
  </si>
  <si>
    <t>1.46</t>
  </si>
  <si>
    <t>1.51</t>
  </si>
  <si>
    <t>1.52</t>
  </si>
  <si>
    <t>1.53</t>
  </si>
  <si>
    <t>1.55</t>
  </si>
  <si>
    <t>1.61</t>
  </si>
  <si>
    <t>1.63</t>
  </si>
  <si>
    <t>1.64</t>
  </si>
  <si>
    <t>1.68</t>
  </si>
  <si>
    <t>1.69</t>
  </si>
  <si>
    <t>1.71</t>
  </si>
  <si>
    <t>1.72</t>
  </si>
  <si>
    <t>1.73</t>
  </si>
  <si>
    <t>1.74</t>
  </si>
  <si>
    <t>1.76</t>
  </si>
  <si>
    <t>1.77</t>
  </si>
  <si>
    <t>1.78</t>
  </si>
  <si>
    <t>1.79</t>
  </si>
  <si>
    <t>1.80</t>
  </si>
  <si>
    <t>1.81</t>
  </si>
  <si>
    <t>1.85</t>
  </si>
  <si>
    <t>1.86</t>
  </si>
  <si>
    <t>1.88</t>
  </si>
  <si>
    <t>1.89</t>
  </si>
  <si>
    <t>1.91</t>
  </si>
  <si>
    <t>1.93</t>
  </si>
  <si>
    <t>1.101</t>
  </si>
  <si>
    <t>1.105</t>
  </si>
  <si>
    <t>1.108</t>
  </si>
  <si>
    <t>1.112</t>
  </si>
  <si>
    <t>1.115</t>
  </si>
  <si>
    <t>1.124</t>
  </si>
  <si>
    <t>1.126</t>
  </si>
  <si>
    <t>1.127</t>
  </si>
  <si>
    <t>1.128</t>
  </si>
  <si>
    <t>1.129</t>
  </si>
  <si>
    <t>1.130</t>
  </si>
  <si>
    <t>1.131</t>
  </si>
  <si>
    <t>1.132</t>
  </si>
  <si>
    <t>1.133</t>
  </si>
  <si>
    <t>1.134</t>
  </si>
  <si>
    <t>1.135</t>
  </si>
  <si>
    <t>1.138</t>
  </si>
  <si>
    <t>1.139</t>
  </si>
  <si>
    <t>1.140</t>
  </si>
  <si>
    <t>1.141</t>
  </si>
  <si>
    <t>1.143</t>
  </si>
  <si>
    <t>1.145</t>
  </si>
  <si>
    <t>1.146</t>
  </si>
  <si>
    <t>1.147</t>
  </si>
  <si>
    <t>1.148</t>
  </si>
  <si>
    <t>1.149</t>
  </si>
  <si>
    <t>1.153</t>
  </si>
  <si>
    <t>1.154</t>
  </si>
  <si>
    <t>1.167</t>
  </si>
  <si>
    <t>1.168</t>
  </si>
  <si>
    <t>1.169</t>
  </si>
  <si>
    <t>1.170</t>
  </si>
  <si>
    <t>1.171</t>
  </si>
  <si>
    <t>1.175</t>
  </si>
  <si>
    <t>1.176</t>
  </si>
  <si>
    <t>1.177</t>
  </si>
  <si>
    <t>1.178</t>
  </si>
  <si>
    <t>1.180</t>
  </si>
  <si>
    <t>1.181</t>
  </si>
  <si>
    <t>1.182</t>
  </si>
  <si>
    <t>1.184</t>
  </si>
  <si>
    <t>1.185</t>
  </si>
  <si>
    <t>1.187</t>
  </si>
  <si>
    <t>1.188</t>
  </si>
  <si>
    <t xml:space="preserve">Обособена позиция №2 - Хирургични медицински изделия </t>
  </si>
  <si>
    <t>1.190</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</si>
  <si>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</si>
  <si>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</si>
  <si>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</si>
  <si>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</si>
  <si>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</si>
  <si>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</si>
  <si>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</si>
  <si>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</si>
  <si>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</si>
  <si>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</si>
  <si>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</si>
  <si>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</si>
  <si>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</si>
  <si>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</si>
  <si>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</si>
  <si>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</si>
  <si>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</si>
  <si>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</si>
  <si>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</si>
  <si>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</si>
  <si>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</si>
  <si>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</si>
  <si>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</si>
  <si>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</si>
  <si>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</si>
  <si>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</si>
  <si>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</si>
  <si>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</si>
  <si>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</si>
  <si>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</si>
  <si>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</si>
  <si>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</si>
  <si>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</si>
  <si>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</si>
  <si>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</si>
  <si>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</si>
  <si>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</si>
  <si>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</si>
  <si>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</si>
  <si>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</si>
  <si>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</si>
  <si>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</si>
  <si>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</si>
  <si>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</si>
  <si>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</si>
  <si>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</si>
  <si>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</si>
  <si>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</si>
  <si>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</si>
  <si>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</si>
  <si>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Обособена позиция № 3 - Медицински изделия за ендоскопска и конвенциална хирургия</t>
  </si>
  <si>
    <t>3.1</t>
  </si>
  <si>
    <t>3.2</t>
  </si>
  <si>
    <t>3.3</t>
  </si>
  <si>
    <t>3.4</t>
  </si>
  <si>
    <t>3.5</t>
  </si>
  <si>
    <t>3.6</t>
  </si>
  <si>
    <t>3.9</t>
  </si>
  <si>
    <t>3.10</t>
  </si>
  <si>
    <t>3.14</t>
  </si>
  <si>
    <t>3.16</t>
  </si>
  <si>
    <t>Обособена позиция №4 - Реактиви и консумативи за хистология и цитология</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</si>
  <si>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</si>
  <si>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</si>
  <si>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</si>
  <si>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</si>
  <si>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</si>
  <si>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</si>
  <si>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</si>
  <si>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</si>
  <si>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</si>
  <si>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</si>
  <si>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</si>
  <si>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</si>
  <si>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</si>
  <si>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</si>
  <si>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</si>
  <si>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</si>
  <si>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</si>
  <si>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</si>
  <si>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</si>
  <si>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</si>
  <si>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</si>
  <si>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</si>
  <si>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</si>
  <si>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</si>
  <si>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</si>
  <si>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</si>
  <si>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</si>
  <si>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</si>
  <si>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</si>
  <si>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</si>
  <si>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</si>
  <si>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</si>
  <si>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</si>
  <si>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</si>
  <si>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</si>
  <si>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</si>
  <si>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</si>
  <si>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</si>
  <si>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</si>
  <si>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</si>
  <si>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</si>
  <si>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</si>
  <si>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</si>
  <si>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</si>
  <si>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</si>
  <si>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</si>
  <si>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</si>
  <si>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</si>
  <si>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</si>
  <si>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</si>
  <si>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</si>
  <si>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</si>
  <si>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</si>
  <si>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</si>
  <si>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</si>
  <si>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</si>
  <si>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</si>
  <si>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</si>
  <si>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</si>
  <si>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</si>
  <si>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</si>
  <si>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</si>
  <si>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</si>
  <si>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</si>
  <si>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</si>
  <si>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</si>
  <si>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</si>
  <si>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</si>
  <si>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</si>
  <si>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</si>
  <si>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</si>
  <si>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</si>
  <si>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</si>
  <si>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</si>
  <si>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</si>
  <si>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 xml:space="preserve"> Обособена позиция № 5- Реактиви и консумативи  за Клинична лаборатория</t>
  </si>
  <si>
    <t>5.4</t>
  </si>
  <si>
    <t>5.7</t>
  </si>
  <si>
    <t>5.11</t>
  </si>
  <si>
    <t>5.26</t>
  </si>
  <si>
    <t>5.27</t>
  </si>
  <si>
    <t>5.31</t>
  </si>
  <si>
    <t>5.32</t>
  </si>
  <si>
    <t>5.33</t>
  </si>
  <si>
    <t>5.34</t>
  </si>
  <si>
    <t>5.35</t>
  </si>
  <si>
    <t>5.38</t>
  </si>
  <si>
    <t>5.42</t>
  </si>
  <si>
    <t>5.44</t>
  </si>
  <si>
    <t>5.47</t>
  </si>
  <si>
    <t>5.48</t>
  </si>
  <si>
    <t>5.50</t>
  </si>
  <si>
    <t>5.53</t>
  </si>
  <si>
    <t>5.54</t>
  </si>
  <si>
    <t>5.61</t>
  </si>
  <si>
    <t>5.77</t>
  </si>
  <si>
    <t>5.81</t>
  </si>
  <si>
    <t>5.82</t>
  </si>
  <si>
    <t>5.83</t>
  </si>
  <si>
    <t>5.84</t>
  </si>
  <si>
    <t>5.85</t>
  </si>
  <si>
    <t>5.88</t>
  </si>
  <si>
    <t>5.89</t>
  </si>
  <si>
    <t>5.90</t>
  </si>
  <si>
    <t>5.92</t>
  </si>
  <si>
    <t>Да притежават ISO 9001, да имат СЕ марка и да отговарят на изискванията на ISO 13485 и ЕС Директива 98/79</t>
  </si>
  <si>
    <t>1. Продуктите да са за ИН-ВИТРО диагностика/IVD/CE/                            2.Единен стандартизиран протокол за работа с всички антитела на български език. 3. Оферираните антитела да са съответния клон, посочен в техническата спецификация/ТС/.                                    4. Оферираните ИХХ продукти да съответстват  на ТС.                                 5. Каталог и инструкции за употреба на български език на хартиен и магнитен носител.                                                  6.За номенклатури от 4.61 до 4.62, антителата и общите разтвори да са от един производител.</t>
  </si>
  <si>
    <t>1. Продуктите да са за ИН-ВИТРО диагностика/IV/CE/                            2.Единен стандартизиран протокол за работа с всички антитела на български език.                                                         3. Оферираните антитела да са съответния клон, посочен в техническата спецификация/ТС/.                                    4. Оферираните ИХХ продукти да съответстват  на ТС.                                     5. Каталог и инструкции за употреба на български език на хартиен и магнитен носител.                                              6.За номенклатури от 4.64 до 4.78 включително антителата и общите разтвори да са от един производител.</t>
  </si>
  <si>
    <t>Образец №:7</t>
  </si>
  <si>
    <t>ЦЕНОВО ПРЕДЛОЖЕНИЕ</t>
  </si>
  <si>
    <t>Единица мярка</t>
  </si>
  <si>
    <t>Производител</t>
  </si>
  <si>
    <t>Участник</t>
  </si>
  <si>
    <t>Предлагана опаковка</t>
  </si>
  <si>
    <t>Код на изделието в списъка на ИАЛ по чл.30"а"ЗМИ</t>
  </si>
  <si>
    <t>Каталожен №</t>
  </si>
  <si>
    <t>Цена за ед.мярка без ДДС /брой, метър, флакон, тест и др./</t>
  </si>
  <si>
    <t>Цена за ед.мярка с ДДС /брой, метър, флакон, тест и др./</t>
  </si>
  <si>
    <t>Обща стойност за опаковка без ДДС</t>
  </si>
  <si>
    <t>Обща стойност за опаковка с ДДС</t>
  </si>
  <si>
    <t>Ориентировъчно  количество  за 18 месеца/единица мярка</t>
  </si>
  <si>
    <t>ПОДПИС:</t>
  </si>
  <si>
    <t>ДАТА:</t>
  </si>
  <si>
    <t>/три имена и длъжност/</t>
  </si>
  <si>
    <t>паренхима сет</t>
  </si>
  <si>
    <t>Дако Аджилент</t>
  </si>
  <si>
    <t>ОМНИМЕД ООД</t>
  </si>
  <si>
    <t>1 бр.</t>
  </si>
  <si>
    <t>06DV3062862475</t>
  </si>
  <si>
    <t>S2002</t>
  </si>
  <si>
    <t>6 мл/60 теста</t>
  </si>
  <si>
    <t>06DV3062849669</t>
  </si>
  <si>
    <t>IS504</t>
  </si>
  <si>
    <t>06DV3062801337</t>
  </si>
  <si>
    <t>IS633</t>
  </si>
  <si>
    <t>06DV3062819897</t>
  </si>
  <si>
    <t>IS052</t>
  </si>
  <si>
    <t>06DV3062847799</t>
  </si>
  <si>
    <t>IS053</t>
  </si>
  <si>
    <t>06DV3062858162</t>
  </si>
  <si>
    <t>IS630</t>
  </si>
  <si>
    <t>06DV3062887852</t>
  </si>
  <si>
    <t>IS606</t>
  </si>
  <si>
    <t>06DV3062870351</t>
  </si>
  <si>
    <t>IS780</t>
  </si>
  <si>
    <t>06DV3062827527</t>
  </si>
  <si>
    <t>IS059</t>
  </si>
  <si>
    <t>06DV3062832435</t>
  </si>
  <si>
    <t>IS629</t>
  </si>
  <si>
    <t>06DV3062833394</t>
  </si>
  <si>
    <t>IS056</t>
  </si>
  <si>
    <t>06DV3062822053</t>
  </si>
  <si>
    <t>IS051</t>
  </si>
  <si>
    <t>06DV3062869754</t>
  </si>
  <si>
    <t>IS060</t>
  </si>
  <si>
    <t>Диапат</t>
  </si>
  <si>
    <t>Аквахим 2020</t>
  </si>
  <si>
    <t>1 л.</t>
  </si>
  <si>
    <t>06DV1708403208</t>
  </si>
  <si>
    <t>C0283</t>
  </si>
  <si>
    <t>2,5 л.</t>
  </si>
  <si>
    <t>06DV0708420913</t>
  </si>
  <si>
    <t>С0275</t>
  </si>
  <si>
    <t>кит 100 теста</t>
  </si>
  <si>
    <t>06DV1708489014</t>
  </si>
  <si>
    <t>DP010302</t>
  </si>
  <si>
    <t>06DV1708497043</t>
  </si>
  <si>
    <t>DP010214</t>
  </si>
  <si>
    <t>06DV1708460791</t>
  </si>
  <si>
    <t>DP010209</t>
  </si>
  <si>
    <t>06DV1708407014</t>
  </si>
  <si>
    <t>DP010251</t>
  </si>
  <si>
    <t>06DV1708427507</t>
  </si>
  <si>
    <t>DP010201</t>
  </si>
  <si>
    <t>06DV1708449864</t>
  </si>
  <si>
    <t>DP010236</t>
  </si>
  <si>
    <t>06DV1708475987</t>
  </si>
  <si>
    <t>DP010242</t>
  </si>
  <si>
    <t>06DV1708448689</t>
  </si>
  <si>
    <t>DP010243</t>
  </si>
  <si>
    <t>06DV1708477893</t>
  </si>
  <si>
    <t>DP010269</t>
  </si>
  <si>
    <t>06DV1708431023</t>
  </si>
  <si>
    <t>DP010210</t>
  </si>
  <si>
    <t>06DV1708496948</t>
  </si>
  <si>
    <t>DP010228</t>
  </si>
  <si>
    <t>06DV1708441618</t>
  </si>
  <si>
    <t>DP010303</t>
  </si>
  <si>
    <t>06DV1708441976</t>
  </si>
  <si>
    <t>DP010223</t>
  </si>
  <si>
    <t>06DV1708475459</t>
  </si>
  <si>
    <t>DP010802</t>
  </si>
  <si>
    <t>06DV3288847898</t>
  </si>
  <si>
    <t>C0453</t>
  </si>
  <si>
    <t>50 бр/опак</t>
  </si>
  <si>
    <t>06DV1224989431</t>
  </si>
  <si>
    <t>DP05500*</t>
  </si>
  <si>
    <t>500 бр/опак</t>
  </si>
  <si>
    <t>06DV1506336708</t>
  </si>
  <si>
    <t>DP0703*</t>
  </si>
  <si>
    <t>06DV1518997392</t>
  </si>
  <si>
    <t>DP070159</t>
  </si>
  <si>
    <t>06DV1709252319</t>
  </si>
  <si>
    <t>D0043</t>
  </si>
  <si>
    <t>12 кг.</t>
  </si>
  <si>
    <t>06DV3641608367</t>
  </si>
  <si>
    <t>DP030980</t>
  </si>
  <si>
    <t>5 л.</t>
  </si>
  <si>
    <t>06DV1707591232</t>
  </si>
  <si>
    <t>X0076</t>
  </si>
  <si>
    <t>06DV1244097363</t>
  </si>
  <si>
    <t>DP071451</t>
  </si>
  <si>
    <t>Салтс Хелткеар, Великобритания</t>
  </si>
  <si>
    <t>"Ка-М Медикъл" ЕООД</t>
  </si>
  <si>
    <t>10IV3106638698</t>
  </si>
  <si>
    <t>NDL13</t>
  </si>
  <si>
    <t>Лапросърч, Великобритания</t>
  </si>
  <si>
    <t>10IIaV1455506965</t>
  </si>
  <si>
    <t>RB003</t>
  </si>
  <si>
    <t>10IIbV1177910433</t>
  </si>
  <si>
    <t>LG005-T</t>
  </si>
  <si>
    <t>10IIaV1275045754</t>
  </si>
  <si>
    <t>VN120</t>
  </si>
  <si>
    <t>10IIbV1348400218</t>
  </si>
  <si>
    <t>LS001</t>
  </si>
  <si>
    <t>Микровал, Франция</t>
  </si>
  <si>
    <t>10IIbV1455555996</t>
  </si>
  <si>
    <t>Локамед, Великобритания</t>
  </si>
  <si>
    <t>10IIbV1455594884</t>
  </si>
  <si>
    <t>LMLT300</t>
  </si>
  <si>
    <t>10IIbV5671130241</t>
  </si>
  <si>
    <t>LML003</t>
  </si>
  <si>
    <t xml:space="preserve">Б.Браун Франция </t>
  </si>
  <si>
    <t>Б.Браун Медикал ЕООД</t>
  </si>
  <si>
    <t>10IIIV4704558418</t>
  </si>
  <si>
    <t>10IIIV4704555091</t>
  </si>
  <si>
    <t>10IIIV4704588475</t>
  </si>
  <si>
    <t>10IV5830569491</t>
  </si>
  <si>
    <t>10IV5830480483</t>
  </si>
  <si>
    <t>10IV5831626838</t>
  </si>
  <si>
    <t>10IV5831571182</t>
  </si>
  <si>
    <t>Б.Браун Мелзунген АГ</t>
  </si>
  <si>
    <t xml:space="preserve">10IIaV3217261771 </t>
  </si>
  <si>
    <t>16494C</t>
  </si>
  <si>
    <t>10IIaV3490556604</t>
  </si>
  <si>
    <t>4269110S-01</t>
  </si>
  <si>
    <t>10IIaV3490529171</t>
  </si>
  <si>
    <t>4269098S-01</t>
  </si>
  <si>
    <t>10IIaV3490566979</t>
  </si>
  <si>
    <t>4269071S-01</t>
  </si>
  <si>
    <t>10IV3484020861</t>
  </si>
  <si>
    <t>10IIaG5800585670; 07IIaG5800546644; 07IIaG5800546644; 10IIaG5800585670</t>
  </si>
  <si>
    <t>4431073; 4431081; 4431111; 4431120</t>
  </si>
  <si>
    <t xml:space="preserve">4500203; 4500204; 4500205; 4500206; </t>
  </si>
  <si>
    <t>07IIaG5800596189; 10IIaG5800504928</t>
  </si>
  <si>
    <t>4437497; 4437500</t>
  </si>
  <si>
    <t>10IIaG5800504928; 07IIaG5800596189</t>
  </si>
  <si>
    <t>4437535; 4437543</t>
  </si>
  <si>
    <t>07IIbG3491716032</t>
  </si>
  <si>
    <t>4563250; 4563251; 4563252; 4563253; 4563254; 4563255; 4563256</t>
  </si>
  <si>
    <t>07IIaG3492402243; 07IIaG3492420423</t>
  </si>
  <si>
    <t>4441036; 4450100; 4450120; 4450200; 4450210; 4450220; 4450180; 4450130</t>
  </si>
  <si>
    <t>10IIaG1073573971</t>
  </si>
  <si>
    <t>10IG3207241971</t>
  </si>
  <si>
    <t>10IIAV5629325711</t>
  </si>
  <si>
    <t>6081308; 6081316; 6081324; 6081332; 6081340; 6081359; 6081367; 6081375</t>
  </si>
  <si>
    <t>10IIaV3590427107</t>
  </si>
  <si>
    <t>4617053V</t>
  </si>
  <si>
    <t>10IIaV1217099046</t>
  </si>
  <si>
    <t>10IIaV3507245343</t>
  </si>
  <si>
    <t xml:space="preserve">4099842N </t>
  </si>
  <si>
    <t>10IV3507522589</t>
  </si>
  <si>
    <t>10IV1664965479</t>
  </si>
  <si>
    <t>10IV5897720052</t>
  </si>
  <si>
    <t xml:space="preserve">0086774R </t>
  </si>
  <si>
    <t>10IIaN3520370300; 10IIaN3520382578</t>
  </si>
  <si>
    <t>4514017; 4514025</t>
  </si>
  <si>
    <t>A1688</t>
  </si>
  <si>
    <t>10IIaV1661003882</t>
  </si>
  <si>
    <t>A2900N</t>
  </si>
  <si>
    <t>10IV4332411001</t>
  </si>
  <si>
    <t>10IV3507581864</t>
  </si>
  <si>
    <t>10IIaV3583314837</t>
  </si>
  <si>
    <t>10IV3107523184</t>
  </si>
  <si>
    <t>55410BG</t>
  </si>
  <si>
    <t>10IV3106643777</t>
  </si>
  <si>
    <t>4620115BG</t>
  </si>
  <si>
    <t xml:space="preserve">10IIAV1770106831
10IIAV1770135812
10IIAV1770169024
10IIAV1770184090
10IIAV1770183852
10IIAV1770162624
10IIAV1770162624
10IIAV1770162624
10IIAV1770155021
10IIAV1770162624
10IIAV1770162624 </t>
  </si>
  <si>
    <t>4448286
4448294
4448308
4448332
4448340
4448359
4448367
4448375
4448383
4448391
4448405</t>
  </si>
  <si>
    <t>Б.Браун Сърджикал СА</t>
  </si>
  <si>
    <t>07IIIV1747148894</t>
  </si>
  <si>
    <t>C0068236</t>
  </si>
  <si>
    <t>07IIIV1747127343</t>
  </si>
  <si>
    <t>C0068041</t>
  </si>
  <si>
    <t>10IIIV1747152786</t>
  </si>
  <si>
    <t>C0068487</t>
  </si>
  <si>
    <t>B0058705
B0058706
B0058707
B0058709
B0058708</t>
  </si>
  <si>
    <t>07IIIV1747114628</t>
  </si>
  <si>
    <t>C0068557</t>
  </si>
  <si>
    <t>B0068558</t>
  </si>
  <si>
    <t>B0058705
B0058707
B0058709</t>
  </si>
  <si>
    <t xml:space="preserve">08IIIV1747193243 </t>
  </si>
  <si>
    <t>C0068043</t>
  </si>
  <si>
    <t>B0068350</t>
  </si>
  <si>
    <t>07IIIV1528150603</t>
  </si>
  <si>
    <t>10IIIV5797313784</t>
  </si>
  <si>
    <t>400416; 400417</t>
  </si>
  <si>
    <t>10IIIV4776538347</t>
  </si>
  <si>
    <t>Welland Medical</t>
  </si>
  <si>
    <t>Уелкеър ЕООД</t>
  </si>
  <si>
    <t>кутия x30бр</t>
  </si>
  <si>
    <t>10IV3107561408</t>
  </si>
  <si>
    <t>XMHDL513</t>
  </si>
  <si>
    <t>Grena Medical</t>
  </si>
  <si>
    <t>09IIbV3359678848, 09IIbV3359601370, 09IIbV3359643769</t>
  </si>
  <si>
    <t xml:space="preserve">0207-HR, 0207-SO5UN, 0207-IG05 </t>
  </si>
  <si>
    <t>09IIbV3359678848, 09IIbV3359601370, 09IIbV3359630539</t>
  </si>
  <si>
    <t>0207-HR, 0207-SO5UN, 0207-IG03</t>
  </si>
  <si>
    <t>09IIbV3359678848, 09IIbV3359601370, 09IIbV3359625780</t>
  </si>
  <si>
    <t>0207-HR, 0207-SO5UN, 0207-ID01</t>
  </si>
  <si>
    <t>09IIbV3359678848, 09IIbV3359601370, 09IIbV3359695873</t>
  </si>
  <si>
    <t>0207-HR, 0207-SO5UN, 0207-IS01</t>
  </si>
  <si>
    <t>кутия x20бр</t>
  </si>
  <si>
    <t>10IIbV3564907596</t>
  </si>
  <si>
    <t>0301-01ML</t>
  </si>
  <si>
    <t>10IIbV5671179890</t>
  </si>
  <si>
    <t>0301-03ML, 0301-03L, 0301-03XL</t>
  </si>
  <si>
    <t>Ethicon Endo Surgery LLC
(Johnson&amp;Johnson)</t>
  </si>
  <si>
    <t>ЕКОС МЕДИКА ООД</t>
  </si>
  <si>
    <t>1 бр./оп.</t>
  </si>
  <si>
    <t>10IIbV3912166843</t>
  </si>
  <si>
    <t>ER320</t>
  </si>
  <si>
    <t>10IIbV4035963613</t>
  </si>
  <si>
    <t>EL5ML</t>
  </si>
  <si>
    <t>10IIaV3941339542</t>
  </si>
  <si>
    <t>10BB</t>
  </si>
  <si>
    <t>10IIaV3941339478</t>
  </si>
  <si>
    <t>10AG</t>
  </si>
  <si>
    <t>10IIbV3941329559</t>
  </si>
  <si>
    <t>5DSG</t>
  </si>
  <si>
    <t>10IIbV3950457308</t>
  </si>
  <si>
    <t>5DCD</t>
  </si>
  <si>
    <t>10IIaV3941320550</t>
  </si>
  <si>
    <t>5BB</t>
  </si>
  <si>
    <t>10IIaV3947865935</t>
  </si>
  <si>
    <t>UV120</t>
  </si>
  <si>
    <t>10IIaV3929717637</t>
  </si>
  <si>
    <t>B5ST</t>
  </si>
  <si>
    <t>10IIaV3956071523</t>
  </si>
  <si>
    <t>K5LT</t>
  </si>
  <si>
    <t>B12XT</t>
  </si>
  <si>
    <t>10IIaV3933384262</t>
  </si>
  <si>
    <t>CB5LT</t>
  </si>
  <si>
    <t>CB12LT</t>
  </si>
  <si>
    <t>10IIaV3922436152</t>
  </si>
  <si>
    <t>CTB5LT</t>
  </si>
  <si>
    <t>CTB12LT</t>
  </si>
  <si>
    <t>10IIbV4102630305</t>
  </si>
  <si>
    <t>HAR36</t>
  </si>
  <si>
    <t>10IIbV4475579723</t>
  </si>
  <si>
    <t>HAR9F</t>
  </si>
  <si>
    <t>10IIbV4475516748</t>
  </si>
  <si>
    <t>HAR17F</t>
  </si>
  <si>
    <t>10IIbV4088553521</t>
  </si>
  <si>
    <t>NSLG2C35</t>
  </si>
  <si>
    <t>10IIbV4088565115</t>
  </si>
  <si>
    <t>NSLG2C25</t>
  </si>
  <si>
    <t>10IIbV5629641881</t>
  </si>
  <si>
    <t>NSLX120L</t>
  </si>
  <si>
    <t>ETHICON LLC
(Johnson&amp;Johnson)</t>
  </si>
  <si>
    <t>ЕКОС Медика ООД</t>
  </si>
  <si>
    <t>36 бр./оп.</t>
  </si>
  <si>
    <t>10IIIV1390992938</t>
  </si>
  <si>
    <t>8557H</t>
  </si>
  <si>
    <t>3 бр/оп. 24оп./кут.</t>
  </si>
  <si>
    <t>10IIIV1747165414</t>
  </si>
  <si>
    <t>V8647E</t>
  </si>
  <si>
    <t>6 бр/оп
24 оп/кут</t>
  </si>
  <si>
    <t>10IIIV4540136186</t>
  </si>
  <si>
    <t>VCP1228E</t>
  </si>
  <si>
    <t>10IIIV4540142915</t>
  </si>
  <si>
    <t>VCP1227E</t>
  </si>
  <si>
    <t>6 бр./оп; 36 бр./оп.</t>
  </si>
  <si>
    <t>10IIIV4540122143</t>
  </si>
  <si>
    <t>VCP1226H</t>
  </si>
  <si>
    <t>10IIIV4540180425</t>
  </si>
  <si>
    <t>VCP1224H</t>
  </si>
  <si>
    <t>10IIIV4540149630</t>
  </si>
  <si>
    <t>VCP311H</t>
  </si>
  <si>
    <t>10IIIV4540145882</t>
  </si>
  <si>
    <t>VCP312H</t>
  </si>
  <si>
    <t>10IIIV4540101132</t>
  </si>
  <si>
    <t>VCP318H</t>
  </si>
  <si>
    <t>24 бр./оп.</t>
  </si>
  <si>
    <t>10IIIV1747194797</t>
  </si>
  <si>
    <t>W9527T</t>
  </si>
  <si>
    <t>12 бр./оп.</t>
  </si>
  <si>
    <t>10IIIV1747176982</t>
  </si>
  <si>
    <t>W9120</t>
  </si>
  <si>
    <t>10IIIV1747129127</t>
  </si>
  <si>
    <t>W9420</t>
  </si>
  <si>
    <t>10IIIV1747128702</t>
  </si>
  <si>
    <t>W9026</t>
  </si>
  <si>
    <t>10 бр./оп.</t>
  </si>
  <si>
    <t>10IIIV3877188700</t>
  </si>
  <si>
    <t>Ferrosan Medical Devices 
(Johnson&amp;Johnson)</t>
  </si>
  <si>
    <t>5 бр./кут.</t>
  </si>
  <si>
    <t>10IIIV4817016786</t>
  </si>
  <si>
    <t>MS0007</t>
  </si>
  <si>
    <t>ETHICON Inc.
(Johnson&amp;Johnson)</t>
  </si>
  <si>
    <t>10IIIV4736272406</t>
  </si>
  <si>
    <t>SXPP1B113</t>
  </si>
  <si>
    <t>SXPP1A100</t>
  </si>
  <si>
    <t>Johnson&amp;Johnson International</t>
  </si>
  <si>
    <t>10IIbV4475690957</t>
  </si>
  <si>
    <t>UML1</t>
  </si>
  <si>
    <t>10IIbV4475608154</t>
  </si>
  <si>
    <t>UMS3</t>
  </si>
  <si>
    <t>2 бр./кут.</t>
  </si>
  <si>
    <t>10IIIV4817004523</t>
  </si>
  <si>
    <t>MS0006</t>
  </si>
  <si>
    <t>10IIbV4031202948</t>
  </si>
  <si>
    <t>CDH25P</t>
  </si>
  <si>
    <t>CDH29P</t>
  </si>
  <si>
    <t>CDH31P</t>
  </si>
  <si>
    <t>CDH33A</t>
  </si>
  <si>
    <t>10IIIV3955575659</t>
  </si>
  <si>
    <t>TR35B</t>
  </si>
  <si>
    <t>10IIIV3955536715</t>
  </si>
  <si>
    <t>TSB35</t>
  </si>
  <si>
    <t>6 бр./оп.; 18 оп./кут.</t>
  </si>
  <si>
    <t>10IIbV3895761624</t>
  </si>
  <si>
    <t>LT300</t>
  </si>
  <si>
    <t>10IIbV3912119050</t>
  </si>
  <si>
    <t>ER420</t>
  </si>
  <si>
    <t>Еthicon LLC (Johnson &amp; Johnson)</t>
  </si>
  <si>
    <t>10IIIV4633573175</t>
  </si>
  <si>
    <t>STRAP25</t>
  </si>
  <si>
    <t>Унимакс</t>
  </si>
  <si>
    <t>Хелмед България ЕООД</t>
  </si>
  <si>
    <t>10IJ0000036314</t>
  </si>
  <si>
    <t>L-5000</t>
  </si>
  <si>
    <t>Анджи Спенк</t>
  </si>
  <si>
    <t>10ID0000050952</t>
  </si>
  <si>
    <t>MB03</t>
  </si>
  <si>
    <t>10ID0000038823</t>
  </si>
  <si>
    <t>10ID0000039049</t>
  </si>
  <si>
    <t>Зарис</t>
  </si>
  <si>
    <t xml:space="preserve">10IV3483085126  </t>
  </si>
  <si>
    <t>MB09</t>
  </si>
  <si>
    <t>10ID0000082632</t>
  </si>
  <si>
    <t>МЕO1</t>
  </si>
  <si>
    <t>10IIaD0000048779</t>
  </si>
  <si>
    <t>MC04</t>
  </si>
  <si>
    <t>10IIaV1422110729</t>
  </si>
  <si>
    <t>CK-06-40;     CK-10-40</t>
  </si>
  <si>
    <t>Харсория</t>
  </si>
  <si>
    <t>10IIaC0000070419</t>
  </si>
  <si>
    <t>HR-3WS</t>
  </si>
  <si>
    <t>Суорд</t>
  </si>
  <si>
    <t>10IV0000057941</t>
  </si>
  <si>
    <t>TY0839V</t>
  </si>
  <si>
    <t>10IIaV0000050560</t>
  </si>
  <si>
    <t>CP-18-40;CP-20-40;CP-22-40;CP-24-40;CP-26-40;CP-28-40;CP-30-40;</t>
  </si>
  <si>
    <t>10IIaG3491718780</t>
  </si>
  <si>
    <t>CFNL-2D-от №10 до №22 -50</t>
  </si>
  <si>
    <t>ТОП ГЛАВ</t>
  </si>
  <si>
    <t>10IV0000071544</t>
  </si>
  <si>
    <t>NG-TG</t>
  </si>
  <si>
    <t>10IV0000093024</t>
  </si>
  <si>
    <t>XCM024</t>
  </si>
  <si>
    <t>10IIaC0000009643</t>
  </si>
  <si>
    <t>HR-ET</t>
  </si>
  <si>
    <t>10IV4272778735</t>
  </si>
  <si>
    <t>CPHZ</t>
  </si>
  <si>
    <t>ФБМ</t>
  </si>
  <si>
    <t>10IIaG0000074015</t>
  </si>
  <si>
    <t>WMT200-90</t>
  </si>
  <si>
    <t>ATM</t>
  </si>
  <si>
    <t>10IIaC0000061236</t>
  </si>
  <si>
    <t>TK-IV-05</t>
  </si>
  <si>
    <t>Момина крепост</t>
  </si>
  <si>
    <t>10IV1440330027</t>
  </si>
  <si>
    <t>МК-П</t>
  </si>
  <si>
    <t>XCM543</t>
  </si>
  <si>
    <t>ШШМ</t>
  </si>
  <si>
    <t>10IV0000064048</t>
  </si>
  <si>
    <t xml:space="preserve">SSM-E </t>
  </si>
  <si>
    <t>Ромед</t>
  </si>
  <si>
    <t>10IIaV0000059179</t>
  </si>
  <si>
    <t>SCALP</t>
  </si>
  <si>
    <t>AB Медика</t>
  </si>
  <si>
    <t>10IC9999994671</t>
  </si>
  <si>
    <t>Yancheng Huida Medical Instruments Co.,Ltd</t>
  </si>
  <si>
    <t>10IIaV0000025001</t>
  </si>
  <si>
    <t xml:space="preserve">HM-L </t>
  </si>
  <si>
    <t>Startip Tibbi, Турция</t>
  </si>
  <si>
    <t>Вега Медикал</t>
  </si>
  <si>
    <t>10IV4778383231</t>
  </si>
  <si>
    <t xml:space="preserve"> 10IV4778318215</t>
  </si>
  <si>
    <t>SGC165R1</t>
  </si>
  <si>
    <t>Shandong Wuzhou Medical Equipment Co., Китай</t>
  </si>
  <si>
    <t>10IV1392988800</t>
  </si>
  <si>
    <t>3P10</t>
  </si>
  <si>
    <t>3P20</t>
  </si>
  <si>
    <t>3P50</t>
  </si>
  <si>
    <t>10IV1429846474</t>
  </si>
  <si>
    <t>UB1</t>
  </si>
  <si>
    <t>10IIaV1215733647</t>
  </si>
  <si>
    <t>IS1</t>
  </si>
  <si>
    <t>Dogsan</t>
  </si>
  <si>
    <t>"Вега Медикал" ЕООД</t>
  </si>
  <si>
    <t>12бр.</t>
  </si>
  <si>
    <t>07IIIV1390931233</t>
  </si>
  <si>
    <t>P2160</t>
  </si>
  <si>
    <t>07IIIV1390897174</t>
  </si>
  <si>
    <t>H75</t>
  </si>
  <si>
    <t>07IIIV1390827789</t>
  </si>
  <si>
    <t>G5263</t>
  </si>
  <si>
    <t>07IIIV1390876488</t>
  </si>
  <si>
    <t>G4250</t>
  </si>
  <si>
    <t>G7414</t>
  </si>
  <si>
    <t>G45,G55,G65,G75,G85</t>
  </si>
  <si>
    <t>G7410</t>
  </si>
  <si>
    <t>G8410</t>
  </si>
  <si>
    <t>G7404</t>
  </si>
  <si>
    <t>07IIIV1390851931</t>
  </si>
  <si>
    <t>H4255</t>
  </si>
  <si>
    <t>H6300</t>
  </si>
  <si>
    <t>H7350</t>
  </si>
  <si>
    <t>H7500</t>
  </si>
  <si>
    <t>07IIIV1390876871</t>
  </si>
  <si>
    <t>H35</t>
  </si>
  <si>
    <t>H55</t>
  </si>
  <si>
    <t>H65</t>
  </si>
  <si>
    <t>H4160</t>
  </si>
  <si>
    <t>H4165</t>
  </si>
  <si>
    <t>H3160</t>
  </si>
  <si>
    <t>H3165</t>
  </si>
  <si>
    <t>07IIIV1390815760</t>
  </si>
  <si>
    <t>G7638</t>
  </si>
  <si>
    <t>Биорекс,Ирландия</t>
  </si>
  <si>
    <t>Лабекс Инженеринг</t>
  </si>
  <si>
    <t>150 теста</t>
  </si>
  <si>
    <t>06DV0000082147</t>
  </si>
  <si>
    <t>LXCRP150</t>
  </si>
  <si>
    <t>Елитех,Франция</t>
  </si>
  <si>
    <t>10х5</t>
  </si>
  <si>
    <t>06DV4786981353</t>
  </si>
  <si>
    <t>CONT-0160</t>
  </si>
  <si>
    <t>06DV4786965201</t>
  </si>
  <si>
    <t>CONT-0060</t>
  </si>
  <si>
    <t>4х1</t>
  </si>
  <si>
    <t>06DV4469647752</t>
  </si>
  <si>
    <t>HDLL-0041</t>
  </si>
  <si>
    <t>5х1</t>
  </si>
  <si>
    <t>06DV4183868875</t>
  </si>
  <si>
    <t>ICRP-0043</t>
  </si>
  <si>
    <t>6х100</t>
  </si>
  <si>
    <t>06DV0000011832</t>
  </si>
  <si>
    <t>AUML-0500</t>
  </si>
  <si>
    <t>Короглу,Турция</t>
  </si>
  <si>
    <t>06DV4420485024</t>
  </si>
  <si>
    <t>LHAB.01</t>
  </si>
  <si>
    <t>5+2х25/5х1</t>
  </si>
  <si>
    <t>06DV5347578783+06DV5347799230</t>
  </si>
  <si>
    <t>IMAL-0400/IMAL-0042</t>
  </si>
  <si>
    <t>4х0.5</t>
  </si>
  <si>
    <t>06DV5331584538</t>
  </si>
  <si>
    <t>HBAC-0043</t>
  </si>
  <si>
    <t>06DV4443569179</t>
  </si>
  <si>
    <t>HBAC-0049</t>
  </si>
  <si>
    <t>25 теста</t>
  </si>
  <si>
    <t>06DV3821756825</t>
  </si>
  <si>
    <t>LBOB.01</t>
  </si>
  <si>
    <t>8х8.8</t>
  </si>
  <si>
    <t>06DV4679515813</t>
  </si>
  <si>
    <t>MAGX-0230</t>
  </si>
  <si>
    <t>4х18.5</t>
  </si>
  <si>
    <t>06DV5475870402</t>
  </si>
  <si>
    <t>FEFE-0230</t>
  </si>
  <si>
    <t>50 теста</t>
  </si>
  <si>
    <t>06DV5390485077</t>
  </si>
  <si>
    <t>FECA-0050</t>
  </si>
  <si>
    <t>12х20</t>
  </si>
  <si>
    <t>06DV5346005829</t>
  </si>
  <si>
    <t>TGML-0250</t>
  </si>
  <si>
    <t>2х10+1х10+1х3</t>
  </si>
  <si>
    <t>06DV0000003106</t>
  </si>
  <si>
    <t>BXC0511A</t>
  </si>
  <si>
    <t>4х25</t>
  </si>
  <si>
    <t>06DV5299499017</t>
  </si>
  <si>
    <t>CMSL-0230</t>
  </si>
  <si>
    <t>1 л</t>
  </si>
  <si>
    <t>06DV0000077229</t>
  </si>
  <si>
    <t>SLNA-5900-EE</t>
  </si>
  <si>
    <t>10х10</t>
  </si>
  <si>
    <t>неприложимо</t>
  </si>
  <si>
    <t>3062-042</t>
  </si>
  <si>
    <t>30х25</t>
  </si>
  <si>
    <t>3062-031</t>
  </si>
  <si>
    <t>1х3</t>
  </si>
  <si>
    <t>6002-706</t>
  </si>
  <si>
    <t>1 бр</t>
  </si>
  <si>
    <t>4100-687</t>
  </si>
  <si>
    <t>1 к-кт</t>
  </si>
  <si>
    <t>6002-828</t>
  </si>
  <si>
    <t>2х1</t>
  </si>
  <si>
    <t>06DV5347887023/06DV5347867253</t>
  </si>
  <si>
    <t>IMAL-0046/IMAL-0047</t>
  </si>
  <si>
    <t xml:space="preserve">EUROFARM- Италия </t>
  </si>
  <si>
    <t>МТИ ООД</t>
  </si>
  <si>
    <t>10IV0000089597</t>
  </si>
  <si>
    <t>10IIaV0000063970</t>
  </si>
  <si>
    <t>21/717550</t>
  </si>
  <si>
    <t>Coloplast, Дания</t>
  </si>
  <si>
    <t>10IIaG1130718708</t>
  </si>
  <si>
    <t>GC30XX</t>
  </si>
  <si>
    <t>10IIaG1073537255</t>
  </si>
  <si>
    <t>RJA1XX</t>
  </si>
  <si>
    <t>10IIaG0000086327</t>
  </si>
  <si>
    <t>GA6106</t>
  </si>
  <si>
    <t>KABE / Германия</t>
  </si>
  <si>
    <t>06DV51-01-10-0199507</t>
  </si>
  <si>
    <t>0959 5031</t>
  </si>
  <si>
    <t>Sumi/ Полша</t>
  </si>
  <si>
    <t>10IIbR3540433023</t>
  </si>
  <si>
    <t>31-ХХ10</t>
  </si>
  <si>
    <t>10IV0000027654</t>
  </si>
  <si>
    <t>40-1ХХХ</t>
  </si>
  <si>
    <t>KDM-Германия</t>
  </si>
  <si>
    <t>10IIaV1380357676</t>
  </si>
  <si>
    <t>10IIaV1072722371</t>
  </si>
  <si>
    <t>10IIaG3492669050</t>
  </si>
  <si>
    <t>AC500X</t>
  </si>
  <si>
    <t>10IIaG3564511426</t>
  </si>
  <si>
    <t>BNBA6X, BNBB6X</t>
  </si>
  <si>
    <t>BNBA7X, BNBB7X</t>
  </si>
  <si>
    <t>10IIaG3233114255</t>
  </si>
  <si>
    <t>AA61XX</t>
  </si>
  <si>
    <t>Zarys, Полша</t>
  </si>
  <si>
    <t>10IV0000020469</t>
  </si>
  <si>
    <t>CN-хх-40</t>
  </si>
  <si>
    <t>WRP Малайзия</t>
  </si>
  <si>
    <t xml:space="preserve">10IIaJ1188329080 </t>
  </si>
  <si>
    <t>P01-33XX</t>
  </si>
  <si>
    <t>10IV0000083092</t>
  </si>
  <si>
    <t>D24-11XX</t>
  </si>
  <si>
    <t>HHH Германия</t>
  </si>
  <si>
    <t>10IV0000095702</t>
  </si>
  <si>
    <t>10IIaV0000073737</t>
  </si>
  <si>
    <t>10IIaV0000055235</t>
  </si>
  <si>
    <t>10IIaV0000068409</t>
  </si>
  <si>
    <t>10IIaV1392270716</t>
  </si>
  <si>
    <t>10IIaV1392297359</t>
  </si>
  <si>
    <t>10IIaV1392245118</t>
  </si>
  <si>
    <t>Beromed-Германия</t>
  </si>
  <si>
    <t>10IV5892134601</t>
  </si>
  <si>
    <t xml:space="preserve">LEONHARD LANG -Австрия </t>
  </si>
  <si>
    <t>10IV1142524124</t>
  </si>
  <si>
    <t>TNI, Германия</t>
  </si>
  <si>
    <t xml:space="preserve">09IV0000067197
09IV0000011288  </t>
  </si>
  <si>
    <t>5620/G000-16</t>
  </si>
  <si>
    <t xml:space="preserve">09IV0000072528
09IV0000047514  </t>
  </si>
  <si>
    <t>5624/GR000-16</t>
  </si>
  <si>
    <t>09IV0000079261
09IV0000076714</t>
  </si>
  <si>
    <t>5630/GA000-9</t>
  </si>
  <si>
    <t>09IV0000011288
09IV0000047514</t>
  </si>
  <si>
    <t>5634/GAR000-9</t>
  </si>
  <si>
    <t>09IV0000072528</t>
  </si>
  <si>
    <t>5794/PB00-8</t>
  </si>
  <si>
    <t>09IV0000047514</t>
  </si>
  <si>
    <t>5824/PH00-8</t>
  </si>
  <si>
    <t>09IV0000011288</t>
  </si>
  <si>
    <t>5610/B000-16</t>
  </si>
  <si>
    <t>5724/FERGU1-6</t>
  </si>
  <si>
    <t>5624/GR4-11</t>
  </si>
  <si>
    <t xml:space="preserve"> 09IV0000067197</t>
  </si>
  <si>
    <t>5620/G6-15</t>
  </si>
  <si>
    <t>5824/PH4-8</t>
  </si>
  <si>
    <t>Ceracarta, Италия</t>
  </si>
  <si>
    <t>04IV1675486558</t>
  </si>
  <si>
    <t>04IV1675409193</t>
  </si>
  <si>
    <t>Informer med, Полша</t>
  </si>
  <si>
    <t>не е медицинско изделие</t>
  </si>
  <si>
    <t>HIS250</t>
  </si>
  <si>
    <t>BDS050</t>
  </si>
  <si>
    <t>SIM250</t>
  </si>
  <si>
    <t>Stericlin, Германия</t>
  </si>
  <si>
    <t xml:space="preserve">3FKLB410102 </t>
  </si>
  <si>
    <t>3FKFS230104</t>
  </si>
  <si>
    <t>3FKFS230106</t>
  </si>
  <si>
    <t>3FKFS230112</t>
  </si>
  <si>
    <t>3FKFS230116</t>
  </si>
  <si>
    <t>Catgut, Германия</t>
  </si>
  <si>
    <t>10IIIV1390884470</t>
  </si>
  <si>
    <t>10IIIV1390853842</t>
  </si>
  <si>
    <t>10IIIV1390800665</t>
  </si>
  <si>
    <t>10IIIV1390874086</t>
  </si>
  <si>
    <t>10IIIV1390825030</t>
  </si>
  <si>
    <t>BioGnost/ Хърватия</t>
  </si>
  <si>
    <t>06DV0000040158</t>
  </si>
  <si>
    <t>HEMH-OT-1L</t>
  </si>
  <si>
    <t>06DV0000038449</t>
  </si>
  <si>
    <t>HEMМ-OT-1L</t>
  </si>
  <si>
    <t>06DV0000013145</t>
  </si>
  <si>
    <t>HEMG2-OT-2.5L</t>
  </si>
  <si>
    <t>06DV0000050302</t>
  </si>
  <si>
    <t>H-P-25</t>
  </si>
  <si>
    <t>06DV0000072971</t>
  </si>
  <si>
    <t>EOY-P-25</t>
  </si>
  <si>
    <t>06DV0000091333</t>
  </si>
  <si>
    <t>FA-P-25</t>
  </si>
  <si>
    <t>06DV0000055227</t>
  </si>
  <si>
    <t>GT-100T</t>
  </si>
  <si>
    <t xml:space="preserve"> 06DV0000023551 </t>
  </si>
  <si>
    <t>CR-100</t>
  </si>
  <si>
    <t xml:space="preserve">06DV0000056985 </t>
  </si>
  <si>
    <t>AB-100T</t>
  </si>
  <si>
    <t>06DV0000045686</t>
  </si>
  <si>
    <t>ORC-100T</t>
  </si>
  <si>
    <t>06DV0000039658</t>
  </si>
  <si>
    <t>TBHK-100T</t>
  </si>
  <si>
    <t>06DV0000047742</t>
  </si>
  <si>
    <t>HP-100T</t>
  </si>
  <si>
    <t>06DV0000030792</t>
  </si>
  <si>
    <t>HEMW-100T</t>
  </si>
  <si>
    <t>06DV0000043373</t>
  </si>
  <si>
    <t>WVG-100T</t>
  </si>
  <si>
    <t>06DV0000018489</t>
  </si>
  <si>
    <t>AYTB-100T</t>
  </si>
  <si>
    <t>06DV0000067080</t>
  </si>
  <si>
    <t>MGT-100T</t>
  </si>
  <si>
    <t>06DV0000051531</t>
  </si>
  <si>
    <t>MF-100T</t>
  </si>
  <si>
    <t xml:space="preserve"> 06DV0000016256 </t>
  </si>
  <si>
    <t>ORO-100T</t>
  </si>
  <si>
    <t>06DV0000057348</t>
  </si>
  <si>
    <t>GRC-100T</t>
  </si>
  <si>
    <t>06DV0000000902</t>
  </si>
  <si>
    <t>GMHP-100T</t>
  </si>
  <si>
    <t>06DV0000033025</t>
  </si>
  <si>
    <t>GM-OT-1L</t>
  </si>
  <si>
    <t>SLEE/  Германия</t>
  </si>
  <si>
    <t>06DV0000070044</t>
  </si>
  <si>
    <t>Biosisgma-Италия</t>
  </si>
  <si>
    <t>06DV29-0145884</t>
  </si>
  <si>
    <t>VBS637</t>
  </si>
  <si>
    <t>06DV29-0115984</t>
  </si>
  <si>
    <t>VBS634</t>
  </si>
  <si>
    <t>Aptaca/   Италия</t>
  </si>
  <si>
    <t>06DV0000038990</t>
  </si>
  <si>
    <t>Aptaca/ Италия</t>
  </si>
  <si>
    <t>06DV0000006501</t>
  </si>
  <si>
    <t>06DV0000008236</t>
  </si>
  <si>
    <t>OF2-OT-1L</t>
  </si>
  <si>
    <t>06DV0000056283</t>
  </si>
  <si>
    <t>OF1-OT-2,5L</t>
  </si>
  <si>
    <t>06DV0000041612</t>
  </si>
  <si>
    <t>Avantor/ Полша</t>
  </si>
  <si>
    <t>06DV13-07-01-9001190</t>
  </si>
  <si>
    <t>3413/5</t>
  </si>
  <si>
    <t>06DV0000002366</t>
  </si>
  <si>
    <t>BOU-OT-5L</t>
  </si>
  <si>
    <t>06DV0000031094</t>
  </si>
  <si>
    <t>BC-10L</t>
  </si>
  <si>
    <t xml:space="preserve"> 06DV0000088876 </t>
  </si>
  <si>
    <t>BMA-100</t>
  </si>
  <si>
    <t>06DV0000025102, 06DV0000078262, 06DV0000085883</t>
  </si>
  <si>
    <t>3408-1-50, 3408-2-50, 3408-4-50</t>
  </si>
  <si>
    <t xml:space="preserve">06DV0000046778 </t>
  </si>
  <si>
    <t>MD-1</t>
  </si>
  <si>
    <t>Aptaca/  Италия</t>
  </si>
  <si>
    <t>06DV0000020948</t>
  </si>
  <si>
    <t>1202/C</t>
  </si>
  <si>
    <t>06DV0000058651</t>
  </si>
  <si>
    <t>1001/Е</t>
  </si>
  <si>
    <t>06DV0000011033</t>
  </si>
  <si>
    <t>1202/Е</t>
  </si>
  <si>
    <t>06DV0000069821</t>
  </si>
  <si>
    <t>06DV0000015381</t>
  </si>
  <si>
    <t>Analyticon / Германия</t>
  </si>
  <si>
    <t>06DV3022677717</t>
  </si>
  <si>
    <t>93107, Комби GAK</t>
  </si>
  <si>
    <t>06DV3022645079</t>
  </si>
  <si>
    <t>93120, Комби 10 SL</t>
  </si>
  <si>
    <t>Biosystems / Испания</t>
  </si>
  <si>
    <t>06DV0000084634</t>
  </si>
  <si>
    <t>31012</t>
  </si>
  <si>
    <t>06DV0000031193</t>
  </si>
  <si>
    <t>18043</t>
  </si>
  <si>
    <t>06DV0000071718</t>
  </si>
  <si>
    <t>06DV0000037573</t>
  </si>
  <si>
    <t xml:space="preserve">06DV23-09-10-0177909 </t>
  </si>
  <si>
    <t xml:space="preserve">
 061748  </t>
  </si>
  <si>
    <t>06DV29-0165083</t>
  </si>
  <si>
    <t>VBS655/A</t>
  </si>
  <si>
    <t>06DV0000098652</t>
  </si>
  <si>
    <t>06DV51-01-10-0264650</t>
  </si>
  <si>
    <t>77001</t>
  </si>
  <si>
    <t>10x50</t>
  </si>
  <si>
    <t>06DV0000056521</t>
  </si>
  <si>
    <t>12521</t>
  </si>
  <si>
    <t xml:space="preserve">
 06DV29-0142741  </t>
  </si>
  <si>
    <t>ABS122HPA</t>
  </si>
  <si>
    <t>06DV29-0149172</t>
  </si>
  <si>
    <t>ABS123HPA</t>
  </si>
  <si>
    <t>06DV29-0101491</t>
  </si>
  <si>
    <t>ABS125HPA</t>
  </si>
  <si>
    <t>06DV29-0128191</t>
  </si>
  <si>
    <t>ABS124HPA</t>
  </si>
  <si>
    <t>06DV29-0101171</t>
  </si>
  <si>
    <t>ABS1241HPA</t>
  </si>
  <si>
    <t xml:space="preserve"> 06DV0000026903 </t>
  </si>
  <si>
    <t>61008</t>
  </si>
  <si>
    <t>06DV0000074674</t>
  </si>
  <si>
    <t>61006</t>
  </si>
  <si>
    <t>4x16мл</t>
  </si>
  <si>
    <t xml:space="preserve"> 06DV0000029268 </t>
  </si>
  <si>
    <t>61005</t>
  </si>
  <si>
    <t xml:space="preserve">4х15мл </t>
  </si>
  <si>
    <t xml:space="preserve"> 06DV0000056162 </t>
  </si>
  <si>
    <t>61003</t>
  </si>
  <si>
    <t>5x20ml</t>
  </si>
  <si>
    <t>06DV0000091190</t>
  </si>
  <si>
    <t>12797</t>
  </si>
  <si>
    <t>06DV0000082505</t>
  </si>
  <si>
    <t>12509</t>
  </si>
  <si>
    <t>06DV0000087037</t>
  </si>
  <si>
    <t>12835</t>
  </si>
  <si>
    <t xml:space="preserve"> 06DV0000033052 </t>
  </si>
  <si>
    <t>12528</t>
  </si>
  <si>
    <t>3x1ml</t>
  </si>
  <si>
    <t xml:space="preserve"> 06DV0000082097 </t>
  </si>
  <si>
    <t>31213</t>
  </si>
  <si>
    <t xml:space="preserve"> 06DV0000032024 </t>
  </si>
  <si>
    <t>12502</t>
  </si>
  <si>
    <t xml:space="preserve"> 06DV0000059878 </t>
  </si>
  <si>
    <t>AC11485</t>
  </si>
  <si>
    <t xml:space="preserve"> 06DV0000049969 </t>
  </si>
  <si>
    <t>BO13416</t>
  </si>
  <si>
    <t xml:space="preserve"> 06DV0000071145 </t>
  </si>
  <si>
    <t>BO11524</t>
  </si>
  <si>
    <t>5x50ml</t>
  </si>
  <si>
    <t xml:space="preserve"> 06DV0000053986 </t>
  </si>
  <si>
    <t>12516</t>
  </si>
  <si>
    <t>06DV0000044522</t>
  </si>
  <si>
    <t>12550</t>
  </si>
  <si>
    <t xml:space="preserve"> 06DV0000096985 </t>
  </si>
  <si>
    <t>12520</t>
  </si>
  <si>
    <t>2x100ml</t>
  </si>
  <si>
    <t>06DV3018866983</t>
  </si>
  <si>
    <t>619</t>
  </si>
  <si>
    <t>1x80ml</t>
  </si>
  <si>
    <t>06DV0000010458</t>
  </si>
  <si>
    <t>12557</t>
  </si>
  <si>
    <t>06DV0000052002</t>
  </si>
  <si>
    <t>12570</t>
  </si>
  <si>
    <t>06DV0000071452</t>
  </si>
  <si>
    <t>12514</t>
  </si>
  <si>
    <t>06DV0000047801</t>
  </si>
  <si>
    <t>12503</t>
  </si>
  <si>
    <t>06DV0000059878</t>
  </si>
  <si>
    <t>AC10770</t>
  </si>
  <si>
    <t>Tody laboratories/   Румъния</t>
  </si>
  <si>
    <t xml:space="preserve"> 06DV0000086043 </t>
  </si>
  <si>
    <t>C62RT1008</t>
  </si>
  <si>
    <t>06DV0000071836</t>
  </si>
  <si>
    <t>C61RT1015</t>
  </si>
  <si>
    <t>06DV0000064556</t>
  </si>
  <si>
    <t>1003/G</t>
  </si>
  <si>
    <t>Dahlhausen</t>
  </si>
  <si>
    <t>РСР ЕООД</t>
  </si>
  <si>
    <t>100 бр в опаковка</t>
  </si>
  <si>
    <t>10IV1363891456</t>
  </si>
  <si>
    <t>D-fix/70.700.41.072</t>
  </si>
  <si>
    <t>Unomedical/Convatec</t>
  </si>
  <si>
    <t>1 бр в опаковка</t>
  </si>
  <si>
    <t xml:space="preserve">Feeding tube/12027182; 12030182; 12033182 </t>
  </si>
  <si>
    <t>Fresenius Kabi</t>
  </si>
  <si>
    <t>10IV1167717446</t>
  </si>
  <si>
    <t>Applix Gravity Varioline bag/7751953</t>
  </si>
  <si>
    <t>10IV1677939830</t>
  </si>
  <si>
    <t>Suction connecting Tubing/07.068.25.200</t>
  </si>
  <si>
    <t>Suction connecting Tubing/07.068.30.300</t>
  </si>
  <si>
    <t>10IIaV1677942891</t>
  </si>
  <si>
    <t>Suction set Yankauer/07.049.08.559</t>
  </si>
  <si>
    <t>Unometer change bag system/ 158100710190</t>
  </si>
  <si>
    <t>Change bag/308101S-90</t>
  </si>
  <si>
    <t>10IIaV3583373051</t>
  </si>
  <si>
    <t>Injectomat line/9004242</t>
  </si>
  <si>
    <t>10IIaV3583330954</t>
  </si>
  <si>
    <t>Infudrop Air PP/2886544</t>
  </si>
  <si>
    <t>10IV1664976632</t>
  </si>
  <si>
    <t>Frekadrop/M48403573</t>
  </si>
  <si>
    <t>10IV1664920043</t>
  </si>
  <si>
    <t>Infudrop Air-Nitro G, DEHP - free/2886422</t>
  </si>
  <si>
    <t>Интравенозна система за подаване на инфузионни разтвори. Универсална гравитационна интравенозна система с пластмасова игла, за твърди и деформируеми контейнери, самообезвъздушаваща се и филтър за бързо пълнене, клапан за подаване на въздух, снабден с бактериален филтър и капаче, капкова камера за 20 капки = 1 мл; 15 µm фил, без латекс, без ПВЦ и без DEHP, Материал полиуретан - съвместим с агресини медикаменти и цитостатици.UV - фотозащитена за светлочувствителни медикаменти.</t>
  </si>
  <si>
    <t>Convatec</t>
  </si>
  <si>
    <t>10IV3107556288</t>
  </si>
  <si>
    <t>Esteem Plus  Drainable Pouch /416719</t>
  </si>
  <si>
    <t>10IA3107576676</t>
  </si>
  <si>
    <t>Stomadress Plus Drainable/175523</t>
  </si>
  <si>
    <t xml:space="preserve">Едно-компонентна  източваща се торбичка. Овално оформен фланец за по-добро сцепление. Обогатена с медицински Манука Мед с анти-бактериални свойства за подтискане на възпаления. С филтър за премахване на миризмите. С вградена система за затваряне (велкро) за лесен дренаж. С разделен заден капак за по-лесно позициониране на торбата и мониторинг на изхода. </t>
  </si>
  <si>
    <t>Ambix Noncorstick Safe/8084261;8084281;8084291;8084321;8084331</t>
  </si>
  <si>
    <t>N/A</t>
  </si>
  <si>
    <t>Autoclave Tape, with indicator/72.160.20.902</t>
  </si>
  <si>
    <t>ABBOTT DIABETES CARE - United Kingdom</t>
  </si>
  <si>
    <t>50 бр./ опаковка</t>
  </si>
  <si>
    <t>06B9B3022115502</t>
  </si>
  <si>
    <t>70687-80</t>
  </si>
  <si>
    <t>Bio Optica</t>
  </si>
  <si>
    <t>Ди Ем Джи Клиник</t>
  </si>
  <si>
    <t>06DV0000096492</t>
  </si>
  <si>
    <t>05-06004/L</t>
  </si>
  <si>
    <t xml:space="preserve">06DV0000018984 </t>
  </si>
  <si>
    <t>05-06002/L</t>
  </si>
  <si>
    <t xml:space="preserve">06DV0000099130 </t>
  </si>
  <si>
    <t>05-06014/L</t>
  </si>
  <si>
    <t>25 гр.</t>
  </si>
  <si>
    <t>06DV0000077827</t>
  </si>
  <si>
    <t>34-Р129/25</t>
  </si>
  <si>
    <t>06DV0000026917</t>
  </si>
  <si>
    <t>34-Р132/25</t>
  </si>
  <si>
    <t>06DV0000007409</t>
  </si>
  <si>
    <t>34-Р172/25</t>
  </si>
  <si>
    <t>100 теста/ оп.</t>
  </si>
  <si>
    <t>06DV0000047162</t>
  </si>
  <si>
    <t>04-045872</t>
  </si>
  <si>
    <t>06DV0000034141</t>
  </si>
  <si>
    <t>04-210822</t>
  </si>
  <si>
    <t>100 теста/ кит</t>
  </si>
  <si>
    <t>06DV0000057668</t>
  </si>
  <si>
    <t>04-161802</t>
  </si>
  <si>
    <t>06DV0000062628</t>
  </si>
  <si>
    <t>04-055802</t>
  </si>
  <si>
    <t>06DV0000033085</t>
  </si>
  <si>
    <t>04-110802</t>
  </si>
  <si>
    <t>72 теста/ оп.</t>
  </si>
  <si>
    <t>06DV0000096219</t>
  </si>
  <si>
    <t>04-180807</t>
  </si>
  <si>
    <t>06DV0000080379</t>
  </si>
  <si>
    <t>04-052812</t>
  </si>
  <si>
    <t>06DV0000032897</t>
  </si>
  <si>
    <t>04-053812</t>
  </si>
  <si>
    <t>06DV0000076952</t>
  </si>
  <si>
    <t>04-169812</t>
  </si>
  <si>
    <t>06DV0000090375</t>
  </si>
  <si>
    <t>04-011802</t>
  </si>
  <si>
    <t>06DV0000081275</t>
  </si>
  <si>
    <t>04-041822</t>
  </si>
  <si>
    <t>06DV0000024415</t>
  </si>
  <si>
    <t>04-220923</t>
  </si>
  <si>
    <t>06DV0000075703</t>
  </si>
  <si>
    <t>04-043823</t>
  </si>
  <si>
    <t>06DV0000055523</t>
  </si>
  <si>
    <t>04-090805</t>
  </si>
  <si>
    <t>75 теста/ оп.</t>
  </si>
  <si>
    <t>06DV0000058824</t>
  </si>
  <si>
    <t>04-090803</t>
  </si>
  <si>
    <t>06DV0000093806</t>
  </si>
  <si>
    <t>05-12005/L</t>
  </si>
  <si>
    <t>FEATHER/pfm medical</t>
  </si>
  <si>
    <t>50 бр./оп</t>
  </si>
  <si>
    <t>06DV1224922785</t>
  </si>
  <si>
    <t>Biosigma</t>
  </si>
  <si>
    <t>200 бр./оп</t>
  </si>
  <si>
    <t>06DV0000036256</t>
  </si>
  <si>
    <t>06DV0000056866</t>
  </si>
  <si>
    <t>500 бр./оп</t>
  </si>
  <si>
    <t>06DV0000051550</t>
  </si>
  <si>
    <t>*07-7100</t>
  </si>
  <si>
    <t>06DV0000051662</t>
  </si>
  <si>
    <t>07-7290</t>
  </si>
  <si>
    <t>bioMerieux</t>
  </si>
  <si>
    <t>Медиклим ЕООД</t>
  </si>
  <si>
    <t>1 оп, 60 теста</t>
  </si>
  <si>
    <t>1 оп, 30 теста</t>
  </si>
  <si>
    <t>1 оп, 1 бр.</t>
  </si>
  <si>
    <t>30455-02</t>
  </si>
  <si>
    <t>Унимакс Медикъл Продъктс</t>
  </si>
  <si>
    <t>Фаркол АД</t>
  </si>
  <si>
    <t>оп.х 1</t>
  </si>
  <si>
    <t xml:space="preserve"> 10IJ0000098367 </t>
  </si>
  <si>
    <t>10IV4701702056</t>
  </si>
  <si>
    <t>оп.х 50</t>
  </si>
  <si>
    <t>10ID0000051645</t>
  </si>
  <si>
    <t>МОМИНА КРЕПОСТ АД</t>
  </si>
  <si>
    <t xml:space="preserve"> 10IIaV1523709630 </t>
  </si>
  <si>
    <t>Нингбо Уникмед</t>
  </si>
  <si>
    <t>10IIaV1380375980</t>
  </si>
  <si>
    <t>UM070709</t>
  </si>
  <si>
    <t>CHIRANA</t>
  </si>
  <si>
    <t>10IIaV4701744338</t>
  </si>
  <si>
    <t>CH010L</t>
  </si>
  <si>
    <t>10IIaV4701726587</t>
  </si>
  <si>
    <t>CH020L</t>
  </si>
  <si>
    <t xml:space="preserve"> 10IIaV4707111948 </t>
  </si>
  <si>
    <t>CH03050C</t>
  </si>
  <si>
    <t>10IIaV1392975572</t>
  </si>
  <si>
    <t>CH25040020</t>
  </si>
  <si>
    <t xml:space="preserve"> 10IG1130123312 </t>
  </si>
  <si>
    <t xml:space="preserve"> 10IIaV4701710958 </t>
  </si>
  <si>
    <t>CH2600011</t>
  </si>
  <si>
    <t>Софарма АД</t>
  </si>
  <si>
    <t>"Софарма Трейдинг" АД</t>
  </si>
  <si>
    <t>10IB1132715423</t>
  </si>
  <si>
    <t>МОНОПОЛ ЕООД</t>
  </si>
  <si>
    <t>10IV1300798354</t>
  </si>
  <si>
    <t>Продуктът няма каталожен номер</t>
  </si>
  <si>
    <t>HARTMANN RICO SPOL. SRO</t>
  </si>
  <si>
    <t>10IV1002833559</t>
  </si>
  <si>
    <t xml:space="preserve"> 685792</t>
  </si>
  <si>
    <t>10IB1003108426</t>
  </si>
  <si>
    <t>10IV0000008511</t>
  </si>
  <si>
    <t>10IV1521654093</t>
  </si>
  <si>
    <t>10IV1002833376</t>
  </si>
  <si>
    <t>10IIbV0000004526</t>
  </si>
  <si>
    <t>10IIaV1188392906</t>
  </si>
  <si>
    <t>10IIaV1188383613</t>
  </si>
  <si>
    <t>10IV0000030614</t>
  </si>
  <si>
    <t xml:space="preserve"> 489293</t>
  </si>
  <si>
    <t>10IV0000001378</t>
  </si>
  <si>
    <t>10IV0000048848</t>
  </si>
  <si>
    <t>10IB1341407282</t>
  </si>
  <si>
    <t>10IV1028833985</t>
  </si>
  <si>
    <t>10IV0000042313</t>
  </si>
  <si>
    <t>10IV0000099960</t>
  </si>
  <si>
    <t>10IV1028884799</t>
  </si>
  <si>
    <t>Момина Крепост АД</t>
  </si>
  <si>
    <t>10IIaV1523773525</t>
  </si>
  <si>
    <t>30511*</t>
  </si>
  <si>
    <t>10IIaV0000034558</t>
  </si>
  <si>
    <t>3132*</t>
  </si>
  <si>
    <t>GUANGDONG BAIHE MEDICAL TECHNOLOGY</t>
  </si>
  <si>
    <t>10IIaV1380336391</t>
  </si>
  <si>
    <t>FS-3002</t>
  </si>
  <si>
    <t>CHANGZHOU HEKANG MEDICAL INSTR.</t>
  </si>
  <si>
    <t>10IV0000087490</t>
  </si>
  <si>
    <t>HK1204</t>
  </si>
  <si>
    <t>SA LABORATOIRES EUROMEDIS</t>
  </si>
  <si>
    <t>10IIaV0000053980</t>
  </si>
  <si>
    <t>17426*</t>
  </si>
  <si>
    <t>SHANGHAI HBM HEALTHCARES, INC</t>
  </si>
  <si>
    <t xml:space="preserve"> 	10IIaV4717894863 </t>
  </si>
  <si>
    <t>982*PF</t>
  </si>
  <si>
    <t>10IV1188226466</t>
  </si>
  <si>
    <t>94220*</t>
  </si>
  <si>
    <t>MEDPLUS MEDICAL GROUP LIMITED</t>
  </si>
  <si>
    <t>10IV1190122617</t>
  </si>
  <si>
    <t>CP010240</t>
  </si>
  <si>
    <t>10IV1564665580</t>
  </si>
  <si>
    <t>10IV0000019001</t>
  </si>
  <si>
    <t>10IV1389275219</t>
  </si>
  <si>
    <t>10IV0000073170</t>
  </si>
  <si>
    <t>10IV1236873814</t>
  </si>
  <si>
    <t>SHANGHAI CHANNELMED IMPORT &amp; EXPORT</t>
  </si>
  <si>
    <t>10IIaV0000028183</t>
  </si>
  <si>
    <t xml:space="preserve">		10IIaV0000072810</t>
  </si>
  <si>
    <t xml:space="preserve">		10IIaV0000074429</t>
  </si>
  <si>
    <t>SCMDSN1026</t>
  </si>
  <si>
    <t>10IIaV0000040346</t>
  </si>
  <si>
    <t>SCMDSN1055</t>
  </si>
  <si>
    <t>10IV0000095718</t>
  </si>
  <si>
    <t>HK104</t>
  </si>
  <si>
    <t>VOGT MEDICAL VERTRIEB GMBH</t>
  </si>
  <si>
    <t xml:space="preserve">		10IIaV0000006565</t>
  </si>
  <si>
    <t>131117*</t>
  </si>
  <si>
    <t>10IIaV0000021132</t>
  </si>
  <si>
    <t>SCMDSN1041</t>
  </si>
  <si>
    <t>LUMED SRL</t>
  </si>
  <si>
    <t>10IV0000085734</t>
  </si>
  <si>
    <t>ЕТ1119</t>
  </si>
  <si>
    <t xml:space="preserve">		10IV0000049482</t>
  </si>
  <si>
    <t>CFOB012</t>
  </si>
  <si>
    <t>KATSAN KATGUT SANAYI TICARET A.S.</t>
  </si>
  <si>
    <t>10IIIV000006315</t>
  </si>
  <si>
    <t>C0426V4T75</t>
  </si>
  <si>
    <t>C0240Z4T75</t>
  </si>
  <si>
    <t>A0240Z1T90</t>
  </si>
  <si>
    <t>10IIIV0000029256</t>
  </si>
  <si>
    <t>продуктът няма каталожен номер</t>
  </si>
  <si>
    <t>ZHEJIANG GONGDONG MEDIC.TECHNOL.CO,</t>
  </si>
  <si>
    <t>10IIaV0000036753</t>
  </si>
  <si>
    <t>E1007</t>
  </si>
  <si>
    <t>E1008</t>
  </si>
  <si>
    <t>Halyard, САЩ</t>
  </si>
  <si>
    <t>Инфомед ЕООД</t>
  </si>
  <si>
    <t>100 чифта вкутия</t>
  </si>
  <si>
    <t>10IV1188213766</t>
  </si>
  <si>
    <t>Нитрилни нестерилни ръкавици 44750, 44751, 44752, 44753</t>
  </si>
  <si>
    <t>100 броя в кашон</t>
  </si>
  <si>
    <t>10IV1189753559</t>
  </si>
  <si>
    <t>Нестерилна престилка, 54100</t>
  </si>
  <si>
    <t>BAY DIS TICARET A.Ş.</t>
  </si>
  <si>
    <t>8 броя в кашон</t>
  </si>
  <si>
    <t>10IV4778390305</t>
  </si>
  <si>
    <t>Стерилен еднократен операционен комплект за коремни операции SP-02004-51</t>
  </si>
  <si>
    <t>12 броя в кашон</t>
  </si>
  <si>
    <t>10IV4778384580</t>
  </si>
  <si>
    <t>Стерилен сет за лапароскопски процедури, SP-02006-01</t>
  </si>
  <si>
    <t>250 броя в кашон</t>
  </si>
  <si>
    <t>10IV4778316435</t>
  </si>
  <si>
    <t>Eднократни стерилни 3-слойни операционни чаршафи размер 75 х 90 см, SD-04209-39</t>
  </si>
  <si>
    <t>150 броя в кашон</t>
  </si>
  <si>
    <t>10IV4778323049</t>
  </si>
  <si>
    <t>Eднократни стерилни 3-слойни операционни чаршафи 90 х 150 см., SD-04209-42</t>
  </si>
  <si>
    <t>10IV4778311476</t>
  </si>
  <si>
    <t>Eднократни стерилни 3-слойни операционни чаршафи 150 х 240 см.,SD-04209-12</t>
  </si>
  <si>
    <t>15 броя в кашон</t>
  </si>
  <si>
    <t>10IV4778326220</t>
  </si>
  <si>
    <t>Стерилен еднократен операц. сет  за гръдни о коремни операции  SP-02004-50</t>
  </si>
  <si>
    <t>FARUM   S.A Полша</t>
  </si>
  <si>
    <t>ЕЛПАК ЛИЗИНГ ЕООД</t>
  </si>
  <si>
    <t>50 броя</t>
  </si>
  <si>
    <t>FES-50A</t>
  </si>
  <si>
    <t>FES-55A</t>
  </si>
  <si>
    <t>Little Doctor, Китай</t>
  </si>
  <si>
    <t>LD-51A</t>
  </si>
  <si>
    <t>90.00</t>
  </si>
  <si>
    <t>108.00</t>
  </si>
  <si>
    <t>LD-prof-1</t>
  </si>
  <si>
    <t>6.00</t>
  </si>
  <si>
    <t>Lumed S.r.l, Италия</t>
  </si>
  <si>
    <t>1 брой</t>
  </si>
  <si>
    <t>CMOB012</t>
  </si>
  <si>
    <t>BMCO004</t>
  </si>
  <si>
    <t>BFAS001</t>
  </si>
  <si>
    <t>FL Medical, Италия</t>
  </si>
  <si>
    <t>500 бр</t>
  </si>
  <si>
    <t>15.00</t>
  </si>
  <si>
    <t>5.00</t>
  </si>
  <si>
    <t>Accumax Lab,Индия</t>
  </si>
  <si>
    <t>FA-0050</t>
  </si>
  <si>
    <t>41.00</t>
  </si>
  <si>
    <t>49.20</t>
  </si>
  <si>
    <t>FA-0100</t>
  </si>
  <si>
    <t>FA-1000</t>
  </si>
  <si>
    <t>FA-0200</t>
  </si>
  <si>
    <t>FA-0500</t>
  </si>
  <si>
    <t>All Medicus Co. Ltd Корея</t>
  </si>
  <si>
    <t>TS25</t>
  </si>
  <si>
    <t>Стойност взета в предвид при класирането</t>
  </si>
  <si>
    <t>Класиране</t>
  </si>
  <si>
    <t>жр</t>
  </si>
  <si>
    <t>класирано по опаковка</t>
  </si>
  <si>
    <t>об</t>
  </si>
  <si>
    <t>отстранен на основание чл. 107, т. 3</t>
  </si>
  <si>
    <t>отстранени на основание чл. 104, ал. 5</t>
  </si>
  <si>
    <t>Приложение № 1</t>
  </si>
  <si>
    <t>Отстранени</t>
  </si>
  <si>
    <t>Приложение № 2</t>
  </si>
  <si>
    <t>Приложение № 3</t>
  </si>
  <si>
    <t>КЛАСИРАНЕ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</si>
</sst>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л_в_._-;\-* #,##0.00\ _л_в_._-;_-* &quot;-&quot;??\ _л_в_._-;_-@_-"/>
    <numFmt numFmtId="164" formatCode="_-* #,##0.00\ _л_в_-;\-* #,##0.00\ _л_в_-;_-* &quot;-&quot;??\ _л_в_-;_-@_-"/>
    <numFmt numFmtId="165" formatCode="0.000"/>
    <numFmt numFmtId="166" formatCode="_-* #,##0.00\ _л_в_-;\-* #,##0.00\ _л_в_-;_-* \-??\ _л_в_-;_-@_-"/>
    <numFmt numFmtId="167" formatCode="0.0000;[Red]0.0000"/>
    <numFmt numFmtId="168" formatCode="0.00;[Red]0.00"/>
    <numFmt numFmtId="169" formatCode="0.0000"/>
    <numFmt numFmtId="170" formatCode="#,##0.00\ &quot;лв.&quot;"/>
    <numFmt numFmtId="171" formatCode="_-* #,##0.00_-;\-* #,##0.00_-;_-* &quot;-&quot;??_-;_-@_-"/>
    <numFmt numFmtId="172" formatCode="#,##0.0000"/>
  </numFmts>
  <fonts count="28" x14ac:knownFonts="1">
    <font>
      <sz val="11"/>
      <color theme="1"/>
      <name val="Calibri"/>
      <family val="2"/>
      <charset val="204"/>
      <scheme val="minor"/>
    </font>
    <font>
      <sz val="10"/>
      <name val="Arial"/>
      <charset val="204"/>
    </font>
    <font>
      <sz val="10"/>
      <name val="Arial"/>
      <family val="2"/>
      <charset val="204"/>
    </font>
    <font>
      <b/>
      <sz val="12"/>
      <name val="Times New Roman"/>
      <family val="1"/>
      <charset val="204"/>
    </font>
    <font>
      <sz val="12"/>
      <name val="Times New Roman"/>
      <family val="1"/>
      <charset val="204"/>
    </font>
    <font>
      <sz val="11"/>
      <color indexed="8"/>
      <name val="Calibri"/>
      <family val="2"/>
      <charset val="238"/>
    </font>
    <font>
      <sz val="12"/>
      <color indexed="8"/>
      <name val="Times New Roman"/>
      <family val="1"/>
      <charset val="204"/>
    </font>
    <font>
      <b/>
      <sz val="12"/>
      <color indexed="8"/>
      <name val="Times New Roman"/>
      <family val="1"/>
      <charset val="204"/>
    </font>
    <font>
      <b/>
      <i/>
      <sz val="12"/>
      <name val="Times New Roman"/>
      <family val="1"/>
      <charset val="204"/>
    </font>
    <font>
      <sz val="12"/>
      <color indexed="63"/>
      <name val="Times New Roman"/>
      <family val="1"/>
      <charset val="204"/>
    </font>
    <font>
      <sz val="12"/>
      <color rgb="FFFF0000"/>
      <name val="Times New Roman"/>
      <family val="1"/>
      <charset val="204"/>
    </font>
    <font>
      <b/>
      <sz val="12"/>
      <color rgb="FFFF0000"/>
      <name val="Times New Roman"/>
      <family val="1"/>
      <charset val="204"/>
    </font>
    <font>
      <sz val="12"/>
      <color rgb="FF22222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1"/>
      <color theme="1"/>
      <name val="Calibri"/>
      <family val="2"/>
      <charset val="204"/>
      <scheme val="minor"/>
    </font>
    <font>
      <b/>
      <sz val="18"/>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sz val="11"/>
      <name val="Calibri"/>
      <family val="2"/>
      <charset val="204"/>
      <scheme val="minor"/>
    </font>
    <font>
      <sz val="12"/>
      <color rgb="FF343434"/>
      <name val="Times New Roman"/>
      <family val="1"/>
      <charset val="204"/>
    </font>
    <font>
      <sz val="10"/>
      <name val="Calibri"/>
      <family val="2"/>
      <charset val="162"/>
      <scheme val="minor"/>
    </font>
    <font>
      <sz val="11"/>
      <color theme="1"/>
      <name val="Calibri"/>
      <family val="2"/>
      <scheme val="minor"/>
    </font>
    <font>
      <sz val="12"/>
      <name val="Times New Roman"/>
      <family val="1"/>
    </font>
    <font>
      <sz val="12"/>
      <color theme="1"/>
      <name val="Times New Roman"/>
      <family val="1"/>
    </font>
    <font>
      <sz val="11"/>
      <color indexed="8"/>
      <name val="Calibri"/>
      <family val="2"/>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indexed="2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1" fillId="0" borderId="0"/>
    <xf numFmtId="166" fontId="2" fillId="0" borderId="0" applyFill="0" applyBorder="0" applyAlignment="0" applyProtection="0"/>
    <xf numFmtId="0" fontId="5"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43" fontId="18" fillId="0" borderId="0" applyFont="0" applyFill="0" applyBorder="0" applyAlignment="0" applyProtection="0"/>
    <xf numFmtId="0" fontId="2" fillId="0" borderId="0"/>
    <xf numFmtId="0" fontId="24" fillId="0" borderId="0"/>
    <xf numFmtId="0" fontId="27" fillId="0" borderId="0"/>
  </cellStyleXfs>
  <cellXfs count="385">
    <xf numFmtId="0" fontId="0" fillId="0" borderId="0" xfId="0"/>
    <xf numFmtId="0" fontId="4" fillId="0" borderId="1" xfId="1" applyNumberFormat="1" applyFont="1" applyFill="1" applyBorder="1" applyAlignment="1">
      <alignment horizontal="left" vertical="top" wrapText="1"/>
    </xf>
    <xf numFmtId="0" fontId="4"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wrapText="1"/>
    </xf>
    <xf numFmtId="0" fontId="4" fillId="0" borderId="1" xfId="1" applyFont="1" applyFill="1" applyBorder="1" applyAlignment="1">
      <alignment vertical="center" wrapText="1"/>
    </xf>
    <xf numFmtId="0" fontId="4" fillId="2" borderId="1" xfId="1" applyNumberFormat="1" applyFont="1" applyFill="1" applyBorder="1" applyAlignment="1">
      <alignment horizontal="left" vertical="top" wrapText="1"/>
    </xf>
    <xf numFmtId="0" fontId="4" fillId="2" borderId="1" xfId="1" applyNumberFormat="1" applyFont="1" applyFill="1" applyBorder="1" applyAlignment="1">
      <alignment horizontal="right" vertical="top" wrapText="1"/>
    </xf>
    <xf numFmtId="0" fontId="4" fillId="0" borderId="1" xfId="1" applyFont="1" applyBorder="1"/>
    <xf numFmtId="0" fontId="4" fillId="2" borderId="1" xfId="1" applyFont="1" applyFill="1" applyBorder="1"/>
    <xf numFmtId="49" fontId="4" fillId="0" borderId="1" xfId="3" applyNumberFormat="1" applyFont="1" applyFill="1" applyBorder="1" applyAlignment="1">
      <alignment horizontal="left" vertical="top" wrapText="1"/>
    </xf>
    <xf numFmtId="49" fontId="4" fillId="0" borderId="1" xfId="1" applyNumberFormat="1" applyFont="1" applyFill="1" applyBorder="1" applyAlignment="1">
      <alignment wrapText="1"/>
    </xf>
    <xf numFmtId="0" fontId="4" fillId="0" borderId="1" xfId="6" applyNumberFormat="1" applyFont="1" applyFill="1" applyBorder="1" applyAlignment="1">
      <alignment horizontal="left" wrapText="1"/>
    </xf>
    <xf numFmtId="0" fontId="4" fillId="0" borderId="1" xfId="6" applyNumberFormat="1" applyFont="1" applyFill="1" applyBorder="1" applyAlignment="1">
      <alignment wrapText="1"/>
    </xf>
    <xf numFmtId="0" fontId="0" fillId="3" borderId="0" xfId="0" applyFill="1"/>
    <xf numFmtId="0" fontId="0" fillId="0" borderId="0" xfId="0" applyAlignment="1">
      <alignment wrapText="1"/>
    </xf>
    <xf numFmtId="0" fontId="6"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left"/>
    </xf>
    <xf numFmtId="0" fontId="3" fillId="0" borderId="1" xfId="1" applyNumberFormat="1" applyFont="1" applyFill="1" applyBorder="1" applyAlignment="1">
      <alignment horizontal="left" wrapText="1"/>
    </xf>
    <xf numFmtId="49" fontId="4" fillId="0" borderId="1" xfId="1" applyNumberFormat="1" applyFont="1" applyFill="1" applyBorder="1" applyAlignment="1">
      <alignment horizontal="left"/>
    </xf>
    <xf numFmtId="0" fontId="4" fillId="0" borderId="1" xfId="1" applyFont="1" applyFill="1" applyBorder="1" applyAlignment="1">
      <alignment wrapText="1"/>
    </xf>
    <xf numFmtId="0" fontId="8" fillId="0" borderId="1" xfId="1" applyNumberFormat="1" applyFont="1" applyFill="1" applyBorder="1" applyAlignment="1">
      <alignment horizontal="right" wrapText="1"/>
    </xf>
    <xf numFmtId="17" fontId="4" fillId="0" borderId="1" xfId="1" applyNumberFormat="1" applyFont="1" applyFill="1" applyBorder="1" applyAlignment="1">
      <alignment horizontal="left" vertical="top" wrapText="1"/>
    </xf>
    <xf numFmtId="16" fontId="4" fillId="0" borderId="1" xfId="1" applyNumberFormat="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wrapText="1"/>
    </xf>
    <xf numFmtId="0" fontId="6" fillId="0" borderId="1" xfId="1" applyNumberFormat="1" applyFont="1" applyFill="1" applyBorder="1" applyAlignment="1">
      <alignment horizontal="left" wrapText="1"/>
    </xf>
    <xf numFmtId="0" fontId="14" fillId="0" borderId="1" xfId="3"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 xfId="1" applyFont="1" applyFill="1" applyBorder="1" applyAlignment="1">
      <alignment vertical="center" wrapText="1"/>
    </xf>
    <xf numFmtId="0" fontId="14" fillId="0" borderId="1" xfId="1" applyFont="1" applyFill="1" applyBorder="1" applyAlignment="1">
      <alignment vertical="top" wrapText="1"/>
    </xf>
    <xf numFmtId="0" fontId="10" fillId="0" borderId="1" xfId="1" applyNumberFormat="1" applyFont="1" applyFill="1" applyBorder="1" applyAlignment="1">
      <alignment horizontal="left"/>
    </xf>
    <xf numFmtId="0" fontId="14" fillId="0" borderId="1" xfId="1" applyFont="1" applyFill="1" applyBorder="1" applyAlignment="1">
      <alignment wrapText="1"/>
    </xf>
    <xf numFmtId="0" fontId="4" fillId="0" borderId="1" xfId="1" applyNumberFormat="1" applyFont="1" applyFill="1" applyBorder="1" applyAlignment="1">
      <alignment wrapText="1"/>
    </xf>
    <xf numFmtId="49" fontId="4" fillId="0" borderId="1" xfId="6" applyNumberFormat="1" applyFont="1" applyFill="1" applyBorder="1" applyAlignment="1"/>
    <xf numFmtId="0" fontId="3" fillId="0" borderId="1" xfId="6" applyNumberFormat="1" applyFont="1" applyFill="1" applyBorder="1" applyAlignment="1">
      <alignment horizontal="left" wrapText="1"/>
    </xf>
    <xf numFmtId="0" fontId="4" fillId="0" borderId="1" xfId="6" applyNumberFormat="1" applyFont="1" applyFill="1" applyBorder="1" applyAlignment="1">
      <alignment horizontal="left" vertical="top" wrapText="1"/>
    </xf>
    <xf numFmtId="49" fontId="4" fillId="0" borderId="1" xfId="1" applyNumberFormat="1" applyFont="1" applyFill="1" applyBorder="1" applyAlignment="1"/>
    <xf numFmtId="17" fontId="4" fillId="0" borderId="1" xfId="1" applyNumberFormat="1" applyFont="1" applyFill="1" applyBorder="1" applyAlignment="1">
      <alignment wrapText="1"/>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right" vertical="top" wrapText="1"/>
    </xf>
    <xf numFmtId="0" fontId="4" fillId="0" borderId="1" xfId="1" applyFont="1" applyFill="1" applyBorder="1" applyAlignment="1">
      <alignment horizontal="left" vertical="top" wrapText="1"/>
    </xf>
    <xf numFmtId="2" fontId="4" fillId="0" borderId="1" xfId="1" applyNumberFormat="1" applyFont="1" applyFill="1" applyBorder="1" applyAlignment="1" applyProtection="1">
      <alignment wrapText="1"/>
      <protection locked="0"/>
    </xf>
    <xf numFmtId="2" fontId="4" fillId="0" borderId="1" xfId="0" applyNumberFormat="1" applyFont="1" applyFill="1" applyBorder="1" applyAlignment="1" applyProtection="1">
      <alignment wrapText="1"/>
      <protection locked="0"/>
    </xf>
    <xf numFmtId="0" fontId="15" fillId="0" borderId="1" xfId="1" applyFont="1" applyFill="1" applyBorder="1" applyAlignment="1">
      <alignment horizontal="center" vertical="top"/>
    </xf>
    <xf numFmtId="0" fontId="14" fillId="0" borderId="1" xfId="1" applyFont="1" applyFill="1" applyBorder="1" applyAlignment="1">
      <alignment vertical="top"/>
    </xf>
    <xf numFmtId="0" fontId="13" fillId="0" borderId="1" xfId="1" applyFont="1" applyFill="1" applyBorder="1" applyAlignment="1">
      <alignment horizontal="justify" vertical="top" wrapText="1"/>
    </xf>
    <xf numFmtId="0" fontId="4" fillId="0" borderId="1" xfId="1" applyFont="1" applyFill="1" applyBorder="1" applyAlignment="1">
      <alignment vertical="top" wrapText="1"/>
    </xf>
    <xf numFmtId="0" fontId="4" fillId="0" borderId="1" xfId="1" applyFont="1" applyFill="1" applyBorder="1" applyAlignment="1" applyProtection="1">
      <alignment horizontal="justify" vertical="top" wrapText="1"/>
    </xf>
    <xf numFmtId="49" fontId="4" fillId="0" borderId="1" xfId="6" applyNumberFormat="1" applyFont="1" applyFill="1" applyBorder="1" applyAlignment="1">
      <alignment wrapText="1"/>
    </xf>
    <xf numFmtId="0" fontId="3" fillId="0" borderId="1" xfId="1" applyNumberFormat="1" applyFont="1" applyFill="1" applyBorder="1" applyAlignment="1">
      <alignment horizontal="left" vertical="top" wrapText="1"/>
    </xf>
    <xf numFmtId="49" fontId="3" fillId="0" borderId="1" xfId="1" applyNumberFormat="1" applyFont="1" applyFill="1" applyBorder="1" applyAlignment="1">
      <alignment wrapText="1"/>
    </xf>
    <xf numFmtId="0" fontId="3" fillId="0" borderId="1" xfId="1" applyNumberFormat="1" applyFont="1" applyFill="1" applyBorder="1" applyAlignment="1">
      <alignment vertical="top" wrapText="1"/>
    </xf>
    <xf numFmtId="0" fontId="4" fillId="0" borderId="1" xfId="6" applyFont="1" applyFill="1" applyBorder="1" applyAlignment="1">
      <alignment horizontal="left" wrapText="1"/>
    </xf>
    <xf numFmtId="0" fontId="4" fillId="0" borderId="1" xfId="6" applyFont="1" applyFill="1" applyBorder="1" applyAlignment="1">
      <alignment horizontal="left" vertical="top" wrapText="1"/>
    </xf>
    <xf numFmtId="49" fontId="4" fillId="0" borderId="1" xfId="6" applyNumberFormat="1" applyFont="1" applyFill="1" applyBorder="1" applyAlignment="1">
      <alignment vertical="center"/>
    </xf>
    <xf numFmtId="0" fontId="4" fillId="0" borderId="1" xfId="6" applyNumberFormat="1" applyFont="1" applyFill="1" applyBorder="1" applyAlignment="1">
      <alignment horizontal="left" vertical="center" wrapText="1"/>
    </xf>
    <xf numFmtId="0" fontId="4" fillId="0" borderId="1" xfId="6" applyFont="1" applyFill="1" applyBorder="1" applyAlignment="1">
      <alignment vertical="center" wrapText="1"/>
    </xf>
    <xf numFmtId="0" fontId="3" fillId="0" borderId="1" xfId="6" applyNumberFormat="1" applyFont="1" applyFill="1" applyBorder="1" applyAlignment="1">
      <alignment vertical="center" wrapText="1"/>
    </xf>
    <xf numFmtId="0" fontId="4" fillId="0" borderId="1" xfId="1" applyFont="1" applyFill="1" applyBorder="1" applyAlignment="1">
      <alignment horizontal="left"/>
    </xf>
    <xf numFmtId="0" fontId="4" fillId="0" borderId="1" xfId="4" applyNumberFormat="1" applyFont="1" applyFill="1" applyBorder="1" applyAlignment="1">
      <alignment horizontal="left" vertical="top" wrapText="1"/>
    </xf>
    <xf numFmtId="0" fontId="13" fillId="0" borderId="1" xfId="1" applyFont="1" applyFill="1" applyBorder="1" applyAlignment="1">
      <alignment wrapText="1"/>
    </xf>
    <xf numFmtId="0" fontId="11" fillId="0" borderId="1" xfId="1" applyNumberFormat="1" applyFont="1" applyFill="1" applyBorder="1" applyAlignment="1">
      <alignment horizontal="right" vertical="center" wrapText="1"/>
    </xf>
    <xf numFmtId="0" fontId="11" fillId="0" borderId="1" xfId="1" applyNumberFormat="1" applyFont="1" applyFill="1" applyBorder="1" applyAlignment="1">
      <alignment horizontal="right"/>
    </xf>
    <xf numFmtId="0" fontId="4" fillId="0" borderId="1" xfId="1" applyFont="1" applyFill="1" applyBorder="1" applyAlignment="1">
      <alignment horizontal="left" vertical="center" wrapText="1"/>
    </xf>
    <xf numFmtId="0" fontId="14" fillId="0" borderId="1" xfId="1" applyFont="1" applyFill="1" applyBorder="1" applyAlignment="1">
      <alignment horizontal="left" wrapText="1"/>
    </xf>
    <xf numFmtId="0" fontId="12" fillId="0" borderId="1" xfId="1" applyFont="1" applyFill="1" applyBorder="1" applyAlignment="1">
      <alignment wrapText="1"/>
    </xf>
    <xf numFmtId="0" fontId="4" fillId="0" borderId="1" xfId="1" applyFont="1" applyFill="1" applyBorder="1" applyAlignment="1">
      <alignment horizontal="center" wrapText="1"/>
    </xf>
    <xf numFmtId="2" fontId="4" fillId="0" borderId="1" xfId="1" applyNumberFormat="1" applyFont="1" applyFill="1" applyBorder="1" applyAlignment="1">
      <alignment wrapText="1"/>
    </xf>
    <xf numFmtId="2" fontId="4" fillId="0" borderId="1" xfId="0" applyNumberFormat="1" applyFont="1" applyFill="1" applyBorder="1" applyAlignment="1">
      <alignment wrapText="1"/>
    </xf>
    <xf numFmtId="0" fontId="4" fillId="0" borderId="1" xfId="6" applyNumberFormat="1" applyFont="1" applyFill="1" applyBorder="1" applyAlignment="1">
      <alignment vertical="center" wrapText="1"/>
    </xf>
    <xf numFmtId="0" fontId="4" fillId="0" borderId="1" xfId="5" applyFont="1" applyFill="1" applyBorder="1" applyAlignment="1">
      <alignment vertical="center" wrapText="1"/>
    </xf>
    <xf numFmtId="0" fontId="4" fillId="5" borderId="1" xfId="1" applyFont="1" applyFill="1" applyBorder="1" applyAlignment="1">
      <alignment wrapText="1"/>
    </xf>
    <xf numFmtId="0" fontId="4" fillId="5" borderId="1" xfId="1" applyNumberFormat="1" applyFont="1" applyFill="1" applyBorder="1" applyAlignment="1">
      <alignment horizontal="left" vertical="top" wrapText="1"/>
    </xf>
    <xf numFmtId="0" fontId="4" fillId="5" borderId="1" xfId="1" applyNumberFormat="1" applyFont="1" applyFill="1" applyBorder="1" applyAlignment="1">
      <alignment horizontal="left" wrapText="1"/>
    </xf>
    <xf numFmtId="0" fontId="0" fillId="0" borderId="1" xfId="0" applyBorder="1"/>
    <xf numFmtId="0" fontId="0" fillId="0" borderId="1" xfId="0" applyBorder="1" applyAlignment="1">
      <alignment wrapText="1"/>
    </xf>
    <xf numFmtId="0" fontId="3" fillId="0" borderId="1" xfId="6" applyNumberFormat="1" applyFont="1" applyFill="1" applyBorder="1" applyAlignment="1">
      <alignment horizontal="center" vertical="center" wrapText="1"/>
    </xf>
    <xf numFmtId="0" fontId="3" fillId="0" borderId="1" xfId="6" applyNumberFormat="1" applyFont="1" applyFill="1" applyBorder="1" applyAlignment="1">
      <alignment horizontal="center" vertical="top" wrapText="1"/>
    </xf>
    <xf numFmtId="0" fontId="3" fillId="0" borderId="1" xfId="6" applyNumberFormat="1" applyFont="1" applyFill="1" applyBorder="1" applyAlignment="1">
      <alignment horizontal="left" vertical="top" wrapText="1"/>
    </xf>
    <xf numFmtId="0" fontId="15" fillId="2" borderId="1" xfId="0" applyFont="1" applyFill="1" applyBorder="1" applyAlignment="1"/>
    <xf numFmtId="0" fontId="0" fillId="6" borderId="0" xfId="0" applyFill="1" applyAlignment="1"/>
    <xf numFmtId="0" fontId="4" fillId="2" borderId="1" xfId="6" applyNumberFormat="1" applyFont="1" applyFill="1" applyBorder="1" applyAlignment="1">
      <alignment horizontal="left" vertical="top" wrapText="1"/>
    </xf>
    <xf numFmtId="0" fontId="4" fillId="2" borderId="1" xfId="6" applyNumberFormat="1" applyFont="1" applyFill="1" applyBorder="1" applyAlignment="1">
      <alignment horizontal="left" wrapText="1"/>
    </xf>
    <xf numFmtId="0" fontId="4" fillId="2" borderId="1" xfId="1" applyFont="1" applyFill="1" applyBorder="1" applyAlignment="1">
      <alignment wrapText="1"/>
    </xf>
    <xf numFmtId="0" fontId="4" fillId="0" borderId="1" xfId="1" applyNumberFormat="1" applyFont="1" applyFill="1" applyBorder="1" applyAlignment="1">
      <alignment horizontal="center" vertical="top" wrapText="1"/>
    </xf>
    <xf numFmtId="0" fontId="8" fillId="0" borderId="1" xfId="1" applyNumberFormat="1" applyFont="1" applyFill="1" applyBorder="1" applyAlignment="1">
      <alignment horizontal="center" wrapText="1"/>
    </xf>
    <xf numFmtId="0" fontId="3" fillId="0" borderId="1" xfId="1" applyNumberFormat="1" applyFont="1" applyFill="1" applyBorder="1" applyAlignment="1">
      <alignment horizontal="center"/>
    </xf>
    <xf numFmtId="0" fontId="7" fillId="0" borderId="1" xfId="1" applyNumberFormat="1" applyFont="1" applyFill="1" applyBorder="1" applyAlignment="1">
      <alignment horizontal="center" vertical="top" wrapText="1"/>
    </xf>
    <xf numFmtId="0" fontId="3" fillId="0" borderId="1" xfId="6" applyFont="1" applyFill="1" applyBorder="1" applyAlignment="1">
      <alignment horizontal="center" wrapText="1"/>
    </xf>
    <xf numFmtId="0" fontId="3" fillId="0" borderId="1" xfId="1" applyNumberFormat="1" applyFont="1" applyFill="1" applyBorder="1" applyAlignment="1">
      <alignment horizontal="center" wrapText="1"/>
    </xf>
    <xf numFmtId="0" fontId="15" fillId="0" borderId="1" xfId="1" applyFont="1" applyFill="1" applyBorder="1" applyAlignment="1">
      <alignment horizontal="center" vertical="top" wrapText="1"/>
    </xf>
    <xf numFmtId="0" fontId="3" fillId="0" borderId="1" xfId="6" applyNumberFormat="1" applyFont="1" applyFill="1" applyBorder="1" applyAlignment="1">
      <alignment horizontal="center" vertical="top" wrapText="1"/>
    </xf>
    <xf numFmtId="0"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left"/>
    </xf>
    <xf numFmtId="0" fontId="3" fillId="0" borderId="1" xfId="6" applyNumberFormat="1" applyFont="1" applyFill="1" applyBorder="1" applyAlignment="1">
      <alignment horizontal="center" vertical="center" wrapText="1"/>
    </xf>
    <xf numFmtId="0" fontId="3" fillId="0" borderId="1" xfId="6" applyNumberFormat="1" applyFont="1" applyFill="1" applyBorder="1" applyAlignment="1">
      <alignment horizontal="center" wrapText="1"/>
    </xf>
    <xf numFmtId="0" fontId="3" fillId="0" borderId="1" xfId="6" applyNumberFormat="1" applyFont="1" applyFill="1" applyBorder="1" applyAlignment="1">
      <alignment horizontal="center"/>
    </xf>
    <xf numFmtId="0" fontId="3" fillId="0" borderId="1" xfId="6" applyNumberFormat="1"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2" borderId="1" xfId="1" applyNumberFormat="1" applyFont="1" applyFill="1" applyBorder="1" applyAlignment="1">
      <alignment vertical="center" wrapText="1"/>
    </xf>
    <xf numFmtId="0" fontId="3" fillId="2" borderId="1" xfId="1" applyNumberFormat="1" applyFont="1" applyFill="1" applyBorder="1" applyAlignment="1">
      <alignment horizontal="left" vertical="center" wrapText="1"/>
    </xf>
    <xf numFmtId="0" fontId="0" fillId="2" borderId="0" xfId="0" applyFill="1"/>
    <xf numFmtId="0" fontId="0" fillId="2" borderId="0" xfId="0" applyFill="1" applyAlignment="1"/>
    <xf numFmtId="0" fontId="3" fillId="2" borderId="1" xfId="1" applyNumberFormat="1" applyFont="1" applyFill="1" applyBorder="1" applyAlignment="1">
      <alignment wrapText="1"/>
    </xf>
    <xf numFmtId="0" fontId="3" fillId="2" borderId="1" xfId="1" applyNumberFormat="1" applyFont="1" applyFill="1" applyBorder="1" applyAlignment="1">
      <alignment horizontal="left" wrapText="1"/>
    </xf>
    <xf numFmtId="0" fontId="4" fillId="2" borderId="1" xfId="1" applyNumberFormat="1" applyFont="1" applyFill="1" applyBorder="1" applyAlignment="1">
      <alignment wrapText="1"/>
    </xf>
    <xf numFmtId="0" fontId="4" fillId="2" borderId="1" xfId="1" applyNumberFormat="1" applyFont="1" applyFill="1" applyBorder="1" applyAlignment="1">
      <alignment horizontal="left" wrapText="1"/>
    </xf>
    <xf numFmtId="0" fontId="4" fillId="2" borderId="1" xfId="1" applyNumberFormat="1" applyFont="1" applyFill="1" applyBorder="1" applyAlignment="1">
      <alignment vertical="top" wrapText="1"/>
    </xf>
    <xf numFmtId="0" fontId="10" fillId="2" borderId="1" xfId="1" applyNumberFormat="1" applyFont="1" applyFill="1" applyBorder="1" applyAlignment="1"/>
    <xf numFmtId="0" fontId="4" fillId="2" borderId="1" xfId="1" applyFont="1" applyFill="1" applyBorder="1" applyAlignment="1"/>
    <xf numFmtId="0" fontId="0" fillId="2" borderId="1" xfId="0" applyFill="1" applyBorder="1"/>
    <xf numFmtId="0" fontId="3" fillId="2" borderId="1" xfId="1" applyNumberFormat="1" applyFont="1" applyFill="1" applyBorder="1" applyAlignment="1"/>
    <xf numFmtId="0" fontId="3" fillId="2" borderId="1" xfId="1" applyNumberFormat="1" applyFont="1" applyFill="1" applyBorder="1" applyAlignment="1">
      <alignment horizontal="center" wrapText="1"/>
    </xf>
    <xf numFmtId="0" fontId="14" fillId="2" borderId="1" xfId="1" applyFont="1" applyFill="1" applyBorder="1" applyAlignment="1">
      <alignment vertical="top"/>
    </xf>
    <xf numFmtId="0" fontId="3" fillId="2" borderId="1" xfId="6" applyNumberFormat="1" applyFont="1" applyFill="1" applyBorder="1" applyAlignment="1">
      <alignment vertical="top" wrapText="1"/>
    </xf>
    <xf numFmtId="0" fontId="3" fillId="2" borderId="1" xfId="6" applyNumberFormat="1" applyFont="1" applyFill="1" applyBorder="1" applyAlignment="1">
      <alignment horizontal="center" vertical="top" wrapText="1"/>
    </xf>
    <xf numFmtId="0" fontId="3" fillId="2" borderId="1" xfId="6" applyNumberFormat="1" applyFont="1" applyFill="1" applyBorder="1" applyAlignment="1">
      <alignment horizontal="left" vertical="top" wrapText="1"/>
    </xf>
    <xf numFmtId="0" fontId="4" fillId="2" borderId="1" xfId="6" applyNumberFormat="1" applyFont="1" applyFill="1" applyBorder="1" applyAlignment="1">
      <alignment vertical="top" wrapText="1"/>
    </xf>
    <xf numFmtId="165" fontId="4" fillId="2" borderId="1" xfId="6" applyNumberFormat="1" applyFont="1" applyFill="1" applyBorder="1" applyAlignment="1">
      <alignment vertical="top" wrapText="1"/>
    </xf>
    <xf numFmtId="0" fontId="4" fillId="2" borderId="1" xfId="6" applyFont="1" applyFill="1" applyBorder="1" applyAlignment="1">
      <alignment wrapText="1"/>
    </xf>
    <xf numFmtId="0" fontId="4" fillId="2" borderId="1" xfId="6" applyFont="1" applyFill="1" applyBorder="1" applyAlignment="1">
      <alignment horizontal="left" wrapText="1"/>
    </xf>
    <xf numFmtId="0" fontId="3" fillId="2" borderId="1" xfId="6" applyFont="1" applyFill="1" applyBorder="1" applyAlignment="1">
      <alignment wrapText="1"/>
    </xf>
    <xf numFmtId="0" fontId="3" fillId="2" borderId="1" xfId="6" applyFont="1" applyFill="1" applyBorder="1" applyAlignment="1">
      <alignment horizontal="center" wrapText="1"/>
    </xf>
    <xf numFmtId="0" fontId="4" fillId="2" borderId="1" xfId="6" applyNumberFormat="1" applyFont="1" applyFill="1" applyBorder="1" applyAlignment="1"/>
    <xf numFmtId="0" fontId="4" fillId="2" borderId="1" xfId="6" applyNumberFormat="1" applyFont="1" applyFill="1" applyBorder="1" applyAlignment="1">
      <alignment wrapText="1"/>
    </xf>
    <xf numFmtId="0" fontId="14" fillId="2" borderId="1" xfId="1" applyFont="1" applyFill="1" applyBorder="1" applyAlignment="1">
      <alignment horizontal="right"/>
    </xf>
    <xf numFmtId="0" fontId="4" fillId="2" borderId="1" xfId="6" applyNumberFormat="1" applyFont="1" applyFill="1" applyBorder="1" applyAlignment="1">
      <alignment vertical="center" wrapText="1"/>
    </xf>
    <xf numFmtId="0" fontId="4" fillId="2" borderId="1" xfId="6" applyNumberFormat="1" applyFont="1" applyFill="1" applyBorder="1" applyAlignment="1">
      <alignment horizontal="left" vertical="center" wrapText="1"/>
    </xf>
    <xf numFmtId="0" fontId="3" fillId="2" borderId="1" xfId="6" applyNumberFormat="1" applyFont="1" applyFill="1" applyBorder="1" applyAlignment="1">
      <alignment vertical="center" wrapText="1"/>
    </xf>
    <xf numFmtId="0" fontId="3" fillId="2" borderId="1" xfId="6" applyNumberFormat="1" applyFont="1" applyFill="1" applyBorder="1" applyAlignment="1">
      <alignment horizontal="center" vertical="center" wrapText="1"/>
    </xf>
    <xf numFmtId="0" fontId="0" fillId="2" borderId="1" xfId="0" applyFill="1" applyBorder="1" applyAlignment="1"/>
    <xf numFmtId="0" fontId="4" fillId="2" borderId="1" xfId="1" applyNumberFormat="1" applyFont="1" applyFill="1" applyBorder="1" applyAlignment="1">
      <alignment horizontal="right" wrapText="1"/>
    </xf>
    <xf numFmtId="0" fontId="4" fillId="2" borderId="1" xfId="1" applyNumberFormat="1" applyFont="1" applyFill="1" applyBorder="1" applyAlignment="1">
      <alignment horizontal="right"/>
    </xf>
    <xf numFmtId="0" fontId="4" fillId="2" borderId="1" xfId="6" applyNumberFormat="1" applyFont="1" applyFill="1" applyBorder="1" applyAlignment="1">
      <alignment horizontal="right"/>
    </xf>
    <xf numFmtId="0" fontId="4" fillId="2" borderId="1" xfId="6" applyNumberFormat="1" applyFont="1" applyFill="1" applyBorder="1" applyAlignment="1">
      <alignment horizontal="right" vertical="top" wrapText="1"/>
    </xf>
    <xf numFmtId="0" fontId="4" fillId="2" borderId="1" xfId="2" applyNumberFormat="1" applyFont="1" applyFill="1" applyBorder="1" applyAlignment="1" applyProtection="1">
      <alignment horizontal="right" wrapText="1"/>
    </xf>
    <xf numFmtId="165" fontId="4" fillId="2" borderId="1" xfId="6" applyNumberFormat="1" applyFont="1" applyFill="1" applyBorder="1" applyAlignment="1">
      <alignment horizontal="right" vertical="top" wrapText="1"/>
    </xf>
    <xf numFmtId="0" fontId="4" fillId="2" borderId="1" xfId="6" applyFont="1" applyFill="1" applyBorder="1" applyAlignment="1">
      <alignment horizontal="right" wrapText="1"/>
    </xf>
    <xf numFmtId="0" fontId="4" fillId="2" borderId="1" xfId="6" applyNumberFormat="1" applyFont="1" applyFill="1" applyBorder="1" applyAlignment="1">
      <alignment horizontal="right" wrapText="1"/>
    </xf>
    <xf numFmtId="0" fontId="4" fillId="2" borderId="1" xfId="6" applyFont="1" applyFill="1" applyBorder="1" applyAlignment="1" applyProtection="1">
      <alignment horizontal="right" vertical="center" wrapText="1"/>
      <protection locked="0"/>
    </xf>
    <xf numFmtId="0" fontId="4" fillId="2" borderId="1" xfId="6" applyNumberFormat="1" applyFont="1" applyFill="1" applyBorder="1" applyAlignment="1">
      <alignment horizontal="right" vertical="center" wrapText="1"/>
    </xf>
    <xf numFmtId="0" fontId="4" fillId="2" borderId="1" xfId="6" applyNumberFormat="1" applyFont="1" applyFill="1" applyBorder="1" applyAlignment="1">
      <alignment horizontal="right" vertical="center"/>
    </xf>
    <xf numFmtId="1" fontId="4" fillId="2" borderId="1" xfId="2" applyNumberFormat="1" applyFont="1" applyFill="1" applyBorder="1" applyAlignment="1" applyProtection="1">
      <alignment horizontal="right" vertical="center" wrapText="1"/>
    </xf>
    <xf numFmtId="0" fontId="4" fillId="2" borderId="1" xfId="1" applyFont="1" applyFill="1" applyBorder="1" applyAlignment="1">
      <alignment horizontal="right"/>
    </xf>
    <xf numFmtId="0" fontId="4" fillId="2" borderId="1" xfId="4" applyNumberFormat="1" applyFont="1" applyFill="1" applyBorder="1" applyAlignment="1">
      <alignment horizontal="right"/>
    </xf>
    <xf numFmtId="2" fontId="4" fillId="2" borderId="1" xfId="1" applyNumberFormat="1" applyFont="1" applyFill="1" applyBorder="1"/>
    <xf numFmtId="0" fontId="10" fillId="2" borderId="1" xfId="1" applyNumberFormat="1" applyFont="1" applyFill="1" applyBorder="1" applyAlignment="1">
      <alignment horizontal="right"/>
    </xf>
    <xf numFmtId="0" fontId="10"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right"/>
    </xf>
    <xf numFmtId="0" fontId="0" fillId="2" borderId="1" xfId="0" applyFill="1" applyBorder="1" applyAlignment="1">
      <alignment wrapText="1"/>
    </xf>
    <xf numFmtId="0" fontId="3" fillId="2" borderId="1" xfId="1" applyNumberFormat="1" applyFont="1" applyFill="1" applyBorder="1" applyAlignment="1">
      <alignment horizontal="right" wrapText="1"/>
    </xf>
    <xf numFmtId="0" fontId="10" fillId="2" borderId="1" xfId="1" applyFont="1" applyFill="1" applyBorder="1"/>
    <xf numFmtId="0" fontId="0" fillId="2" borderId="0" xfId="0" applyFill="1" applyAlignment="1">
      <alignment wrapText="1"/>
    </xf>
    <xf numFmtId="0" fontId="19" fillId="2" borderId="1" xfId="6" applyNumberFormat="1" applyFont="1" applyFill="1" applyBorder="1" applyAlignment="1">
      <alignment horizontal="left" vertical="top" wrapText="1"/>
    </xf>
    <xf numFmtId="0" fontId="20" fillId="2" borderId="1" xfId="0" applyFont="1" applyFill="1" applyBorder="1" applyAlignment="1">
      <alignment wrapText="1"/>
    </xf>
    <xf numFmtId="0" fontId="20" fillId="2" borderId="1" xfId="0" applyFont="1" applyFill="1" applyBorder="1" applyAlignment="1"/>
    <xf numFmtId="0" fontId="19" fillId="2" borderId="1" xfId="6" applyNumberFormat="1" applyFont="1" applyFill="1" applyBorder="1" applyAlignment="1">
      <alignment horizontal="right" vertical="top" wrapText="1"/>
    </xf>
    <xf numFmtId="4" fontId="19" fillId="2" borderId="1" xfId="1" applyNumberFormat="1" applyFont="1" applyFill="1" applyBorder="1"/>
    <xf numFmtId="0" fontId="19" fillId="2" borderId="1" xfId="6" applyFont="1" applyFill="1" applyBorder="1" applyAlignment="1">
      <alignment horizontal="left" wrapText="1"/>
    </xf>
    <xf numFmtId="0" fontId="19" fillId="0" borderId="1" xfId="0" applyFont="1" applyBorder="1" applyAlignment="1">
      <alignment wrapText="1"/>
    </xf>
    <xf numFmtId="0" fontId="0" fillId="2" borderId="1" xfId="0" applyFill="1" applyBorder="1" applyAlignment="1">
      <alignment vertical="center"/>
    </xf>
    <xf numFmtId="167" fontId="21" fillId="2" borderId="1" xfId="1" applyNumberFormat="1" applyFont="1" applyFill="1" applyBorder="1" applyAlignment="1">
      <alignment vertical="center"/>
    </xf>
    <xf numFmtId="168" fontId="21" fillId="2" borderId="1" xfId="1" applyNumberFormat="1" applyFont="1" applyFill="1" applyBorder="1" applyAlignment="1">
      <alignment vertical="center"/>
    </xf>
    <xf numFmtId="0" fontId="4" fillId="2" borderId="1" xfId="1"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22" fillId="0" borderId="0" xfId="0" applyFont="1" applyAlignment="1">
      <alignment horizontal="center" vertical="center" wrapText="1"/>
    </xf>
    <xf numFmtId="169" fontId="4" fillId="2" borderId="1" xfId="1" applyNumberFormat="1" applyFont="1" applyFill="1" applyBorder="1" applyAlignment="1">
      <alignment horizontal="center" vertical="center"/>
    </xf>
    <xf numFmtId="2" fontId="4" fillId="2" borderId="1" xfId="1" applyNumberFormat="1" applyFont="1" applyFill="1" applyBorder="1" applyAlignment="1">
      <alignment vertical="center"/>
    </xf>
    <xf numFmtId="0" fontId="22" fillId="0" borderId="1" xfId="0" applyFont="1" applyBorder="1" applyAlignment="1">
      <alignment horizontal="center" vertical="center" wrapText="1"/>
    </xf>
    <xf numFmtId="0" fontId="4" fillId="2" borderId="1" xfId="1" applyNumberFormat="1" applyFont="1" applyFill="1" applyBorder="1" applyAlignment="1">
      <alignment horizontal="center" vertical="center"/>
    </xf>
    <xf numFmtId="169" fontId="4" fillId="2" borderId="1" xfId="10" applyNumberFormat="1" applyFont="1" applyFill="1" applyBorder="1" applyAlignment="1">
      <alignment horizontal="center" vertical="center"/>
    </xf>
    <xf numFmtId="0" fontId="21" fillId="0" borderId="1" xfId="0" applyFont="1" applyFill="1" applyBorder="1" applyAlignment="1">
      <alignment wrapText="1"/>
    </xf>
    <xf numFmtId="0" fontId="0" fillId="0" borderId="1" xfId="0" applyFill="1" applyBorder="1" applyAlignment="1"/>
    <xf numFmtId="0" fontId="4" fillId="0" borderId="1" xfId="0" applyFont="1" applyFill="1" applyBorder="1" applyAlignment="1" applyProtection="1">
      <alignment horizontal="center" vertical="center" wrapText="1"/>
      <protection locked="0" hidden="1"/>
    </xf>
    <xf numFmtId="0" fontId="21" fillId="2" borderId="1" xfId="0" applyFont="1" applyFill="1" applyBorder="1" applyAlignment="1">
      <alignment wrapText="1"/>
    </xf>
    <xf numFmtId="49" fontId="4" fillId="2" borderId="1" xfId="1" applyNumberFormat="1" applyFont="1" applyFill="1" applyBorder="1" applyAlignment="1">
      <alignment horizontal="left"/>
    </xf>
    <xf numFmtId="49" fontId="4" fillId="2" borderId="1" xfId="1" applyNumberFormat="1" applyFont="1" applyFill="1" applyBorder="1" applyAlignment="1"/>
    <xf numFmtId="49" fontId="4" fillId="0" borderId="1" xfId="1"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0" fontId="4" fillId="2" borderId="1" xfId="1"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4" fillId="2" borderId="1" xfId="1" applyFont="1" applyFill="1" applyBorder="1" applyAlignment="1">
      <alignment horizontal="left" vertical="center" wrapText="1"/>
    </xf>
    <xf numFmtId="2" fontId="4" fillId="2" borderId="1" xfId="1" applyNumberFormat="1" applyFont="1" applyFill="1" applyBorder="1" applyAlignment="1">
      <alignment horizontal="left" vertical="center" wrapText="1"/>
    </xf>
    <xf numFmtId="49" fontId="4" fillId="0" borderId="1" xfId="1" applyNumberFormat="1" applyFont="1" applyFill="1" applyBorder="1" applyAlignment="1">
      <alignment vertical="center" wrapText="1"/>
    </xf>
    <xf numFmtId="0" fontId="4" fillId="0" borderId="1" xfId="1" applyNumberFormat="1" applyFont="1" applyFill="1" applyBorder="1" applyAlignment="1">
      <alignment vertical="center" wrapText="1"/>
    </xf>
    <xf numFmtId="0" fontId="4" fillId="2" borderId="1" xfId="1" applyNumberFormat="1" applyFont="1" applyFill="1" applyBorder="1" applyAlignment="1">
      <alignment vertical="center" wrapText="1"/>
    </xf>
    <xf numFmtId="0" fontId="0" fillId="2" borderId="1" xfId="0" applyFill="1" applyBorder="1" applyAlignment="1">
      <alignment horizontal="center" vertical="center" wrapText="1"/>
    </xf>
    <xf numFmtId="0" fontId="4" fillId="2" borderId="1" xfId="1" applyNumberFormat="1" applyFont="1" applyFill="1" applyBorder="1" applyAlignment="1">
      <alignment horizontal="right" vertical="center" wrapText="1"/>
    </xf>
    <xf numFmtId="171" fontId="4" fillId="2" borderId="1" xfId="10" applyNumberFormat="1" applyFont="1" applyFill="1" applyBorder="1" applyAlignment="1">
      <alignment vertical="center" wrapText="1"/>
    </xf>
    <xf numFmtId="0" fontId="4" fillId="2" borderId="1" xfId="1" applyFont="1" applyFill="1" applyBorder="1" applyAlignment="1">
      <alignment vertical="center" wrapText="1"/>
    </xf>
    <xf numFmtId="0" fontId="4" fillId="2" borderId="1" xfId="1" applyFont="1" applyFill="1" applyBorder="1" applyAlignment="1">
      <alignment horizontal="left" wrapText="1"/>
    </xf>
    <xf numFmtId="0" fontId="14" fillId="2" borderId="1" xfId="1" applyFont="1" applyFill="1" applyBorder="1" applyAlignment="1">
      <alignment horizontal="right" wrapText="1"/>
    </xf>
    <xf numFmtId="49" fontId="4" fillId="0" borderId="1" xfId="11" applyNumberFormat="1" applyFont="1" applyFill="1" applyBorder="1" applyAlignment="1">
      <alignment horizontal="left"/>
    </xf>
    <xf numFmtId="0" fontId="4" fillId="0" borderId="1" xfId="11" applyNumberFormat="1" applyFont="1" applyFill="1" applyBorder="1" applyAlignment="1">
      <alignment horizontal="left" vertical="center" wrapText="1"/>
    </xf>
    <xf numFmtId="0" fontId="4" fillId="0" borderId="1" xfId="11" applyNumberFormat="1" applyFont="1" applyFill="1" applyBorder="1" applyAlignment="1">
      <alignment horizontal="left" vertical="top" wrapText="1"/>
    </xf>
    <xf numFmtId="0" fontId="4" fillId="2" borderId="1" xfId="11" applyNumberFormat="1" applyFont="1" applyFill="1" applyBorder="1" applyAlignment="1">
      <alignment vertical="top" wrapText="1"/>
    </xf>
    <xf numFmtId="0" fontId="4" fillId="2" borderId="1" xfId="11" applyNumberFormat="1" applyFont="1" applyFill="1" applyBorder="1" applyAlignment="1">
      <alignment horizontal="left" vertical="top" wrapText="1"/>
    </xf>
    <xf numFmtId="0" fontId="4" fillId="2" borderId="1" xfId="11" applyNumberFormat="1" applyFont="1" applyFill="1" applyBorder="1" applyAlignment="1">
      <alignment horizontal="right"/>
    </xf>
    <xf numFmtId="169" fontId="4" fillId="2" borderId="1" xfId="11" applyNumberFormat="1" applyFont="1" applyFill="1" applyBorder="1"/>
    <xf numFmtId="2" fontId="4" fillId="2" borderId="1" xfId="11" applyNumberFormat="1" applyFont="1" applyFill="1" applyBorder="1"/>
    <xf numFmtId="0" fontId="4" fillId="2" borderId="1" xfId="11" applyNumberFormat="1" applyFont="1" applyFill="1" applyBorder="1" applyAlignment="1">
      <alignment horizontal="right" wrapText="1"/>
    </xf>
    <xf numFmtId="0" fontId="4" fillId="0" borderId="1" xfId="11" applyNumberFormat="1" applyFont="1" applyFill="1" applyBorder="1" applyAlignment="1">
      <alignment horizontal="left" wrapText="1"/>
    </xf>
    <xf numFmtId="0" fontId="4" fillId="2" borderId="1" xfId="11" applyFont="1" applyFill="1" applyBorder="1"/>
    <xf numFmtId="0" fontId="4" fillId="2" borderId="1" xfId="11" applyNumberFormat="1" applyFont="1" applyFill="1" applyBorder="1" applyAlignment="1">
      <alignment wrapText="1"/>
    </xf>
    <xf numFmtId="0" fontId="4" fillId="2" borderId="1" xfId="11" applyNumberFormat="1" applyFont="1" applyFill="1" applyBorder="1" applyAlignment="1">
      <alignment horizontal="left" wrapText="1"/>
    </xf>
    <xf numFmtId="169" fontId="4" fillId="2" borderId="1" xfId="11" applyNumberFormat="1" applyFont="1" applyFill="1" applyBorder="1" applyAlignment="1">
      <alignment horizontal="right" wrapText="1"/>
    </xf>
    <xf numFmtId="169" fontId="4" fillId="0" borderId="1" xfId="1" applyNumberFormat="1" applyFont="1" applyFill="1" applyBorder="1" applyAlignment="1">
      <alignment wrapText="1"/>
    </xf>
    <xf numFmtId="170" fontId="2" fillId="0" borderId="1" xfId="0" applyNumberFormat="1" applyFont="1" applyFill="1" applyBorder="1" applyAlignment="1">
      <alignment vertical="center" wrapText="1"/>
    </xf>
    <xf numFmtId="0" fontId="10" fillId="2" borderId="1" xfId="1" applyNumberFormat="1" applyFont="1" applyFill="1" applyBorder="1" applyAlignment="1">
      <alignment horizontal="left" wrapText="1"/>
    </xf>
    <xf numFmtId="0" fontId="14" fillId="2" borderId="1" xfId="1" applyFont="1" applyFill="1" applyBorder="1" applyAlignment="1">
      <alignment vertical="top" wrapText="1"/>
    </xf>
    <xf numFmtId="0" fontId="0" fillId="2" borderId="1" xfId="0" applyFill="1" applyBorder="1" applyAlignment="1">
      <alignment vertical="center" wrapText="1"/>
    </xf>
    <xf numFmtId="0" fontId="0" fillId="3" borderId="0" xfId="0" applyFill="1" applyAlignment="1">
      <alignment wrapText="1"/>
    </xf>
    <xf numFmtId="0" fontId="4" fillId="2" borderId="0" xfId="1" applyNumberFormat="1" applyFont="1" applyFill="1" applyBorder="1" applyAlignment="1">
      <alignment horizontal="right" vertical="top" wrapText="1"/>
    </xf>
    <xf numFmtId="49" fontId="4" fillId="3" borderId="1" xfId="1" applyNumberFormat="1" applyFont="1" applyFill="1" applyBorder="1" applyAlignment="1"/>
    <xf numFmtId="0" fontId="4" fillId="3" borderId="1" xfId="1" applyNumberFormat="1" applyFont="1" applyFill="1" applyBorder="1" applyAlignment="1">
      <alignment wrapText="1"/>
    </xf>
    <xf numFmtId="0" fontId="4" fillId="3" borderId="1" xfId="1" applyNumberFormat="1" applyFont="1" applyFill="1" applyBorder="1" applyAlignment="1">
      <alignment horizontal="left" wrapText="1"/>
    </xf>
    <xf numFmtId="0" fontId="4" fillId="3" borderId="1" xfId="1" applyFont="1" applyFill="1" applyBorder="1" applyAlignment="1">
      <alignment horizontal="left" wrapText="1"/>
    </xf>
    <xf numFmtId="169" fontId="4" fillId="3" borderId="1" xfId="1" applyNumberFormat="1" applyFont="1" applyFill="1" applyBorder="1" applyAlignment="1">
      <alignment wrapText="1"/>
    </xf>
    <xf numFmtId="2" fontId="4" fillId="3" borderId="1" xfId="1" applyNumberFormat="1" applyFont="1" applyFill="1" applyBorder="1" applyAlignment="1">
      <alignment wrapText="1"/>
    </xf>
    <xf numFmtId="0" fontId="23" fillId="3" borderId="0" xfId="0" applyFont="1" applyFill="1" applyBorder="1"/>
    <xf numFmtId="0" fontId="0" fillId="3" borderId="0" xfId="0" applyFill="1" applyBorder="1"/>
    <xf numFmtId="0" fontId="25" fillId="2" borderId="1" xfId="6" applyNumberFormat="1" applyFont="1" applyFill="1" applyBorder="1" applyAlignment="1">
      <alignment horizontal="left" vertical="top" wrapText="1"/>
    </xf>
    <xf numFmtId="0" fontId="26" fillId="0" borderId="0" xfId="0" applyFont="1" applyAlignment="1">
      <alignment wrapText="1"/>
    </xf>
    <xf numFmtId="49" fontId="4" fillId="2" borderId="1" xfId="6" applyNumberFormat="1" applyFont="1" applyFill="1" applyBorder="1" applyAlignment="1">
      <alignment horizontal="right" vertical="top" wrapText="1"/>
    </xf>
    <xf numFmtId="172" fontId="4" fillId="2" borderId="1" xfId="1" applyNumberFormat="1" applyFont="1" applyFill="1" applyBorder="1" applyAlignment="1">
      <alignment horizontal="left" wrapText="1"/>
    </xf>
    <xf numFmtId="4" fontId="4" fillId="2" borderId="1" xfId="1" applyNumberFormat="1" applyFont="1" applyFill="1" applyBorder="1" applyAlignment="1">
      <alignment horizontal="left" wrapText="1"/>
    </xf>
    <xf numFmtId="49" fontId="4" fillId="7" borderId="1" xfId="1" applyNumberFormat="1" applyFont="1" applyFill="1" applyBorder="1" applyAlignment="1">
      <alignment horizontal="left"/>
    </xf>
    <xf numFmtId="0" fontId="4" fillId="7" borderId="1" xfId="1" applyNumberFormat="1" applyFont="1" applyFill="1" applyBorder="1" applyAlignment="1">
      <alignment horizontal="left" vertical="top" wrapText="1"/>
    </xf>
    <xf numFmtId="0" fontId="4" fillId="7" borderId="1" xfId="1" applyNumberFormat="1" applyFont="1" applyFill="1" applyBorder="1" applyAlignment="1">
      <alignment horizontal="left" wrapText="1"/>
    </xf>
    <xf numFmtId="0" fontId="4" fillId="7" borderId="1" xfId="1" applyNumberFormat="1" applyFont="1" applyFill="1" applyBorder="1" applyAlignment="1">
      <alignment wrapText="1"/>
    </xf>
    <xf numFmtId="0" fontId="0" fillId="7" borderId="1" xfId="0" applyFill="1" applyBorder="1" applyAlignment="1">
      <alignment wrapText="1"/>
    </xf>
    <xf numFmtId="0" fontId="0" fillId="7" borderId="1" xfId="0" applyFill="1" applyBorder="1" applyAlignment="1"/>
    <xf numFmtId="0" fontId="4" fillId="7" borderId="1" xfId="1" applyNumberFormat="1" applyFont="1" applyFill="1" applyBorder="1" applyAlignment="1">
      <alignment horizontal="right" vertical="top" wrapText="1"/>
    </xf>
    <xf numFmtId="0" fontId="4" fillId="7" borderId="1" xfId="1" applyFont="1" applyFill="1" applyBorder="1"/>
    <xf numFmtId="2" fontId="4" fillId="7" borderId="1" xfId="1" applyNumberFormat="1" applyFont="1" applyFill="1" applyBorder="1"/>
    <xf numFmtId="0" fontId="4" fillId="7" borderId="1" xfId="1" applyFont="1" applyFill="1" applyBorder="1" applyAlignment="1">
      <alignment wrapText="1"/>
    </xf>
    <xf numFmtId="0" fontId="2" fillId="8" borderId="1" xfId="0" applyFont="1" applyFill="1" applyBorder="1" applyAlignment="1">
      <alignment vertical="center" wrapText="1"/>
    </xf>
    <xf numFmtId="169" fontId="4" fillId="2" borderId="1" xfId="1" applyNumberFormat="1" applyFont="1" applyFill="1" applyBorder="1"/>
    <xf numFmtId="169" fontId="4" fillId="7" borderId="1" xfId="1" applyNumberFormat="1" applyFont="1" applyFill="1" applyBorder="1"/>
    <xf numFmtId="169" fontId="4" fillId="2" borderId="1" xfId="1" applyNumberFormat="1" applyFont="1" applyFill="1" applyBorder="1" applyAlignment="1">
      <alignment horizontal="left" wrapText="1"/>
    </xf>
    <xf numFmtId="169" fontId="4" fillId="2" borderId="1" xfId="1" applyNumberFormat="1" applyFont="1" applyFill="1" applyBorder="1" applyAlignment="1">
      <alignment horizontal="left" vertical="top" wrapText="1"/>
    </xf>
    <xf numFmtId="169" fontId="4" fillId="2" borderId="1" xfId="1" applyNumberFormat="1" applyFont="1" applyFill="1" applyBorder="1" applyAlignment="1">
      <alignment horizontal="right" vertical="top" wrapText="1"/>
    </xf>
    <xf numFmtId="169" fontId="4" fillId="2" borderId="1" xfId="1" applyNumberFormat="1" applyFont="1" applyFill="1" applyBorder="1" applyAlignment="1">
      <alignment horizontal="left" vertical="center" wrapText="1"/>
    </xf>
    <xf numFmtId="169" fontId="0" fillId="2" borderId="1" xfId="0" applyNumberFormat="1" applyFill="1" applyBorder="1"/>
    <xf numFmtId="169" fontId="10" fillId="2" borderId="1" xfId="1" applyNumberFormat="1" applyFont="1" applyFill="1" applyBorder="1"/>
    <xf numFmtId="169" fontId="4" fillId="2" borderId="1" xfId="10" applyNumberFormat="1" applyFont="1" applyFill="1" applyBorder="1" applyAlignment="1">
      <alignment vertical="center" wrapText="1"/>
    </xf>
    <xf numFmtId="169" fontId="4" fillId="2" borderId="1" xfId="1" applyNumberFormat="1" applyFont="1" applyFill="1" applyBorder="1" applyAlignment="1">
      <alignment vertical="center" wrapText="1"/>
    </xf>
    <xf numFmtId="169" fontId="14" fillId="2" borderId="1" xfId="1" applyNumberFormat="1" applyFont="1" applyFill="1" applyBorder="1" applyAlignment="1">
      <alignment vertical="top"/>
    </xf>
    <xf numFmtId="169" fontId="21" fillId="2" borderId="1" xfId="1" applyNumberFormat="1" applyFont="1" applyFill="1" applyBorder="1" applyAlignment="1">
      <alignment vertical="center"/>
    </xf>
    <xf numFmtId="169" fontId="19" fillId="2" borderId="1" xfId="1" applyNumberFormat="1" applyFont="1" applyFill="1" applyBorder="1"/>
    <xf numFmtId="169" fontId="4" fillId="2" borderId="1" xfId="1" applyNumberFormat="1" applyFont="1" applyFill="1" applyBorder="1" applyAlignment="1">
      <alignment vertical="center"/>
    </xf>
    <xf numFmtId="0" fontId="2" fillId="8" borderId="2" xfId="0" applyFont="1" applyFill="1" applyBorder="1" applyAlignment="1">
      <alignment vertical="center" wrapText="1"/>
    </xf>
    <xf numFmtId="0" fontId="4" fillId="0" borderId="2" xfId="1" applyFont="1" applyBorder="1"/>
    <xf numFmtId="0" fontId="4" fillId="2" borderId="2" xfId="1" applyFont="1" applyFill="1" applyBorder="1"/>
    <xf numFmtId="0" fontId="4" fillId="7" borderId="2" xfId="1" applyFont="1" applyFill="1" applyBorder="1"/>
    <xf numFmtId="169" fontId="4" fillId="2" borderId="2" xfId="1" applyNumberFormat="1" applyFont="1" applyFill="1" applyBorder="1"/>
    <xf numFmtId="169" fontId="4" fillId="7" borderId="2" xfId="1" applyNumberFormat="1" applyFont="1" applyFill="1" applyBorder="1"/>
    <xf numFmtId="169" fontId="4" fillId="2" borderId="2" xfId="1" applyNumberFormat="1" applyFont="1" applyFill="1" applyBorder="1" applyAlignment="1">
      <alignment horizontal="left" wrapText="1"/>
    </xf>
    <xf numFmtId="169" fontId="4" fillId="2" borderId="2" xfId="1" applyNumberFormat="1" applyFont="1" applyFill="1" applyBorder="1" applyAlignment="1">
      <alignment horizontal="left" vertical="top" wrapText="1"/>
    </xf>
    <xf numFmtId="169" fontId="4" fillId="2" borderId="2" xfId="1" applyNumberFormat="1" applyFont="1" applyFill="1" applyBorder="1" applyAlignment="1">
      <alignment horizontal="right" vertical="top" wrapText="1"/>
    </xf>
    <xf numFmtId="169" fontId="4" fillId="2" borderId="2" xfId="11" applyNumberFormat="1" applyFont="1" applyFill="1" applyBorder="1"/>
    <xf numFmtId="169" fontId="4" fillId="2" borderId="2" xfId="11" applyNumberFormat="1" applyFont="1" applyFill="1" applyBorder="1" applyAlignment="1">
      <alignment horizontal="right" wrapText="1"/>
    </xf>
    <xf numFmtId="169" fontId="4" fillId="2" borderId="2" xfId="1" applyNumberFormat="1" applyFont="1" applyFill="1" applyBorder="1" applyAlignment="1">
      <alignment horizontal="center" vertical="center"/>
    </xf>
    <xf numFmtId="169" fontId="4" fillId="2" borderId="2" xfId="1" applyNumberFormat="1" applyFont="1" applyFill="1" applyBorder="1" applyAlignment="1">
      <alignment horizontal="left" vertical="center" wrapText="1"/>
    </xf>
    <xf numFmtId="169" fontId="0" fillId="2" borderId="2" xfId="0" applyNumberFormat="1" applyFill="1" applyBorder="1"/>
    <xf numFmtId="169" fontId="4" fillId="3" borderId="2" xfId="1" applyNumberFormat="1" applyFont="1" applyFill="1" applyBorder="1" applyAlignment="1">
      <alignment wrapText="1"/>
    </xf>
    <xf numFmtId="169" fontId="4" fillId="0" borderId="2" xfId="1" applyNumberFormat="1" applyFont="1" applyFill="1" applyBorder="1" applyAlignment="1">
      <alignment wrapText="1"/>
    </xf>
    <xf numFmtId="169" fontId="10" fillId="2" borderId="2" xfId="1" applyNumberFormat="1" applyFont="1" applyFill="1" applyBorder="1"/>
    <xf numFmtId="169" fontId="4" fillId="2" borderId="2" xfId="10" applyNumberFormat="1" applyFont="1" applyFill="1" applyBorder="1" applyAlignment="1">
      <alignment vertical="center" wrapText="1"/>
    </xf>
    <xf numFmtId="169" fontId="4" fillId="2" borderId="2" xfId="10" applyNumberFormat="1" applyFont="1" applyFill="1" applyBorder="1" applyAlignment="1">
      <alignment horizontal="center" vertical="center"/>
    </xf>
    <xf numFmtId="169" fontId="4" fillId="2" borderId="2" xfId="1" applyNumberFormat="1" applyFont="1" applyFill="1" applyBorder="1" applyAlignment="1">
      <alignment vertical="center" wrapText="1"/>
    </xf>
    <xf numFmtId="169" fontId="14" fillId="2" borderId="2" xfId="1" applyNumberFormat="1" applyFont="1" applyFill="1" applyBorder="1" applyAlignment="1">
      <alignment vertical="top"/>
    </xf>
    <xf numFmtId="169" fontId="21" fillId="2" borderId="2" xfId="1" applyNumberFormat="1" applyFont="1" applyFill="1" applyBorder="1" applyAlignment="1">
      <alignment vertical="center"/>
    </xf>
    <xf numFmtId="169" fontId="19" fillId="2" borderId="2" xfId="1" applyNumberFormat="1" applyFont="1" applyFill="1" applyBorder="1"/>
    <xf numFmtId="0" fontId="16" fillId="4" borderId="5" xfId="0" applyFont="1" applyFill="1" applyBorder="1" applyAlignment="1">
      <alignment horizontal="center" vertical="center" wrapText="1"/>
    </xf>
    <xf numFmtId="0" fontId="4" fillId="0" borderId="5" xfId="1" applyFont="1" applyBorder="1"/>
    <xf numFmtId="2" fontId="4" fillId="2" borderId="5" xfId="1" applyNumberFormat="1" applyFont="1" applyFill="1" applyBorder="1"/>
    <xf numFmtId="2" fontId="4" fillId="7" borderId="5" xfId="1" applyNumberFormat="1" applyFont="1" applyFill="1" applyBorder="1"/>
    <xf numFmtId="4" fontId="4" fillId="2" borderId="5" xfId="1" applyNumberFormat="1" applyFont="1" applyFill="1" applyBorder="1" applyAlignment="1">
      <alignment horizontal="left" wrapText="1"/>
    </xf>
    <xf numFmtId="2" fontId="4" fillId="2" borderId="5" xfId="11" applyNumberFormat="1" applyFont="1" applyFill="1" applyBorder="1"/>
    <xf numFmtId="2" fontId="4" fillId="2" borderId="5" xfId="1" applyNumberFormat="1" applyFont="1" applyFill="1" applyBorder="1" applyAlignment="1">
      <alignment vertical="center"/>
    </xf>
    <xf numFmtId="2" fontId="4" fillId="2" borderId="5" xfId="1" applyNumberFormat="1" applyFont="1" applyFill="1" applyBorder="1" applyAlignment="1">
      <alignment horizontal="left" vertical="center" wrapText="1"/>
    </xf>
    <xf numFmtId="0" fontId="0" fillId="2" borderId="5" xfId="0" applyFill="1" applyBorder="1"/>
    <xf numFmtId="2" fontId="4" fillId="3" borderId="5" xfId="1" applyNumberFormat="1" applyFont="1" applyFill="1" applyBorder="1" applyAlignment="1">
      <alignment wrapText="1"/>
    </xf>
    <xf numFmtId="2" fontId="4" fillId="0" borderId="5" xfId="1" applyNumberFormat="1" applyFont="1" applyFill="1" applyBorder="1" applyAlignment="1">
      <alignment wrapText="1"/>
    </xf>
    <xf numFmtId="171" fontId="4" fillId="2" borderId="5" xfId="10" applyNumberFormat="1" applyFont="1" applyFill="1" applyBorder="1" applyAlignment="1">
      <alignment vertical="center" wrapText="1"/>
    </xf>
    <xf numFmtId="168" fontId="21" fillId="2" borderId="5" xfId="1" applyNumberFormat="1" applyFont="1" applyFill="1" applyBorder="1" applyAlignment="1">
      <alignment vertical="center"/>
    </xf>
    <xf numFmtId="4" fontId="19" fillId="2" borderId="5" xfId="1" applyNumberFormat="1" applyFont="1" applyFill="1" applyBorder="1"/>
    <xf numFmtId="2" fontId="4" fillId="2" borderId="1" xfId="1" applyNumberFormat="1" applyFont="1" applyFill="1" applyBorder="1" applyAlignment="1">
      <alignment wrapText="1"/>
    </xf>
    <xf numFmtId="169" fontId="4" fillId="3" borderId="2" xfId="1" applyNumberFormat="1" applyFont="1" applyFill="1" applyBorder="1"/>
    <xf numFmtId="169" fontId="4" fillId="3" borderId="1" xfId="1" applyNumberFormat="1" applyFont="1" applyFill="1" applyBorder="1"/>
    <xf numFmtId="169" fontId="0" fillId="0" borderId="0" xfId="0" applyNumberFormat="1"/>
    <xf numFmtId="0" fontId="0" fillId="0" borderId="0" xfId="0" applyFill="1"/>
    <xf numFmtId="0" fontId="0" fillId="3" borderId="1" xfId="0" applyFill="1" applyBorder="1" applyAlignment="1">
      <alignment wrapText="1"/>
    </xf>
    <xf numFmtId="0" fontId="4" fillId="3" borderId="1" xfId="1" applyFont="1" applyFill="1" applyBorder="1"/>
    <xf numFmtId="2" fontId="4" fillId="3" borderId="5" xfId="1" applyNumberFormat="1" applyFont="1" applyFill="1" applyBorder="1"/>
    <xf numFmtId="49" fontId="4" fillId="3" borderId="1" xfId="1" applyNumberFormat="1" applyFont="1" applyFill="1" applyBorder="1" applyAlignment="1">
      <alignment horizontal="left"/>
    </xf>
    <xf numFmtId="0" fontId="4" fillId="3" borderId="1" xfId="1" applyNumberFormat="1" applyFont="1" applyFill="1" applyBorder="1" applyAlignment="1">
      <alignment horizontal="left" vertical="center" wrapText="1"/>
    </xf>
    <xf numFmtId="0" fontId="0" fillId="3" borderId="1" xfId="0" applyFill="1" applyBorder="1" applyAlignment="1"/>
    <xf numFmtId="0" fontId="4" fillId="3" borderId="1" xfId="1" applyNumberFormat="1" applyFont="1" applyFill="1" applyBorder="1" applyAlignment="1">
      <alignment horizontal="right" vertical="top" wrapText="1"/>
    </xf>
    <xf numFmtId="0" fontId="4" fillId="3" borderId="1" xfId="1" applyFont="1" applyFill="1" applyBorder="1" applyAlignment="1">
      <alignment wrapText="1"/>
    </xf>
    <xf numFmtId="1" fontId="4" fillId="2" borderId="1" xfId="11" applyNumberFormat="1" applyFont="1" applyFill="1" applyBorder="1"/>
    <xf numFmtId="1" fontId="0" fillId="0" borderId="0" xfId="0" applyNumberFormat="1" applyAlignment="1">
      <alignment wrapText="1"/>
    </xf>
    <xf numFmtId="1" fontId="2" fillId="8" borderId="1" xfId="0" applyNumberFormat="1" applyFont="1" applyFill="1" applyBorder="1" applyAlignment="1">
      <alignment vertical="center" wrapText="1"/>
    </xf>
    <xf numFmtId="1" fontId="4" fillId="0" borderId="1" xfId="1" applyNumberFormat="1" applyFont="1" applyBorder="1"/>
    <xf numFmtId="1" fontId="4" fillId="2" borderId="1" xfId="1" applyNumberFormat="1" applyFont="1" applyFill="1" applyBorder="1"/>
    <xf numFmtId="1" fontId="4" fillId="7" borderId="1" xfId="1" applyNumberFormat="1" applyFont="1" applyFill="1" applyBorder="1"/>
    <xf numFmtId="1" fontId="4" fillId="3" borderId="1" xfId="1" applyNumberFormat="1" applyFont="1" applyFill="1" applyBorder="1"/>
    <xf numFmtId="1" fontId="4" fillId="2" borderId="1" xfId="1" applyNumberFormat="1" applyFont="1" applyFill="1" applyBorder="1" applyAlignment="1">
      <alignment horizontal="right" vertical="top" wrapText="1"/>
    </xf>
    <xf numFmtId="1" fontId="4" fillId="2" borderId="1" xfId="11" applyNumberFormat="1" applyFont="1" applyFill="1" applyBorder="1" applyAlignment="1">
      <alignment horizontal="right" wrapText="1"/>
    </xf>
    <xf numFmtId="1" fontId="4" fillId="2" borderId="1" xfId="1" applyNumberFormat="1" applyFont="1" applyFill="1" applyBorder="1" applyAlignment="1">
      <alignment horizontal="center" vertical="center"/>
    </xf>
    <xf numFmtId="1" fontId="4" fillId="2" borderId="1" xfId="1" applyNumberFormat="1" applyFont="1" applyFill="1" applyBorder="1" applyAlignment="1">
      <alignment horizontal="left" vertical="center" wrapText="1"/>
    </xf>
    <xf numFmtId="1" fontId="0" fillId="2" borderId="1" xfId="0" applyNumberFormat="1" applyFill="1" applyBorder="1"/>
    <xf numFmtId="1" fontId="4" fillId="0" borderId="1" xfId="1" applyNumberFormat="1" applyFont="1" applyFill="1" applyBorder="1" applyAlignment="1">
      <alignment wrapText="1"/>
    </xf>
    <xf numFmtId="1" fontId="14" fillId="2" borderId="1" xfId="1" applyNumberFormat="1" applyFont="1" applyFill="1" applyBorder="1" applyAlignment="1">
      <alignment vertical="top"/>
    </xf>
    <xf numFmtId="1" fontId="21" fillId="2" borderId="1" xfId="1" applyNumberFormat="1" applyFont="1" applyFill="1" applyBorder="1" applyAlignment="1">
      <alignment vertical="center"/>
    </xf>
    <xf numFmtId="1" fontId="0" fillId="2" borderId="0" xfId="0" applyNumberFormat="1" applyFill="1"/>
    <xf numFmtId="1" fontId="0" fillId="0" borderId="0" xfId="0" applyNumberFormat="1"/>
    <xf numFmtId="0" fontId="21" fillId="3" borderId="1" xfId="0" applyFont="1" applyFill="1" applyBorder="1" applyAlignment="1">
      <alignment wrapText="1"/>
    </xf>
    <xf numFmtId="0" fontId="4" fillId="3" borderId="1" xfId="1" applyNumberFormat="1" applyFont="1" applyFill="1" applyBorder="1" applyAlignment="1">
      <alignment horizontal="left" vertical="top" wrapText="1"/>
    </xf>
    <xf numFmtId="169" fontId="4" fillId="2" borderId="2" xfId="1" applyNumberFormat="1" applyFont="1" applyFill="1" applyBorder="1" applyAlignment="1">
      <alignment horizontal="right"/>
    </xf>
    <xf numFmtId="0" fontId="0" fillId="0" borderId="1" xfId="0" applyFill="1" applyBorder="1" applyAlignment="1">
      <alignment wrapText="1"/>
    </xf>
    <xf numFmtId="0" fontId="4" fillId="0" borderId="1" xfId="6" applyNumberFormat="1" applyFont="1" applyFill="1" applyBorder="1" applyAlignment="1">
      <alignment horizontal="right" wrapText="1"/>
    </xf>
    <xf numFmtId="169" fontId="4" fillId="0" borderId="1" xfId="1" applyNumberFormat="1" applyFont="1" applyFill="1" applyBorder="1"/>
    <xf numFmtId="0" fontId="4" fillId="0" borderId="1" xfId="1" applyFont="1" applyFill="1" applyBorder="1"/>
    <xf numFmtId="2" fontId="4" fillId="0" borderId="5" xfId="1" applyNumberFormat="1" applyFont="1" applyFill="1" applyBorder="1"/>
    <xf numFmtId="169" fontId="4" fillId="0" borderId="2" xfId="1" applyNumberFormat="1" applyFont="1" applyFill="1" applyBorder="1"/>
    <xf numFmtId="1" fontId="4" fillId="0" borderId="1" xfId="1" applyNumberFormat="1" applyFont="1" applyFill="1" applyBorder="1"/>
    <xf numFmtId="169" fontId="4" fillId="2" borderId="1" xfId="1" applyNumberFormat="1" applyFont="1" applyFill="1" applyBorder="1" applyAlignment="1">
      <alignment horizontal="right"/>
    </xf>
    <xf numFmtId="0" fontId="4" fillId="3" borderId="1" xfId="1" applyFont="1" applyFill="1" applyBorder="1" applyAlignment="1">
      <alignment vertical="center" wrapText="1"/>
    </xf>
    <xf numFmtId="0" fontId="4" fillId="3" borderId="1" xfId="1" applyNumberFormat="1" applyFont="1" applyFill="1" applyBorder="1" applyAlignment="1">
      <alignment vertical="top" wrapText="1"/>
    </xf>
    <xf numFmtId="0" fontId="4" fillId="0" borderId="1" xfId="11" applyNumberFormat="1" applyFont="1" applyFill="1" applyBorder="1" applyAlignment="1">
      <alignment wrapText="1"/>
    </xf>
    <xf numFmtId="0" fontId="4" fillId="0" borderId="1" xfId="11" applyNumberFormat="1" applyFont="1" applyFill="1" applyBorder="1" applyAlignment="1">
      <alignment horizontal="right"/>
    </xf>
    <xf numFmtId="169" fontId="4" fillId="0" borderId="1" xfId="11" applyNumberFormat="1" applyFont="1" applyFill="1" applyBorder="1" applyAlignment="1">
      <alignment horizontal="right" wrapText="1"/>
    </xf>
    <xf numFmtId="169" fontId="4" fillId="0" borderId="1" xfId="11" applyNumberFormat="1" applyFont="1" applyFill="1" applyBorder="1"/>
    <xf numFmtId="2" fontId="4" fillId="0" borderId="1" xfId="11" applyNumberFormat="1" applyFont="1" applyFill="1" applyBorder="1"/>
    <xf numFmtId="2" fontId="4" fillId="0" borderId="5" xfId="11" applyNumberFormat="1" applyFont="1" applyFill="1" applyBorder="1"/>
    <xf numFmtId="169" fontId="4" fillId="0" borderId="2" xfId="11" applyNumberFormat="1" applyFont="1" applyFill="1" applyBorder="1" applyAlignment="1">
      <alignment horizontal="right" wrapText="1"/>
    </xf>
    <xf numFmtId="1" fontId="4" fillId="0" borderId="1" xfId="11" applyNumberFormat="1" applyFont="1" applyFill="1" applyBorder="1" applyAlignment="1">
      <alignment horizontal="right" wrapText="1"/>
    </xf>
    <xf numFmtId="0" fontId="4" fillId="0" borderId="1" xfId="6" applyNumberFormat="1" applyFont="1" applyFill="1" applyBorder="1" applyAlignment="1">
      <alignment vertical="top" wrapText="1"/>
    </xf>
    <xf numFmtId="0" fontId="0" fillId="0" borderId="1" xfId="0" applyFill="1" applyBorder="1" applyAlignment="1">
      <alignment vertical="center" wrapText="1"/>
    </xf>
    <xf numFmtId="0" fontId="0" fillId="0" borderId="1" xfId="0" applyFill="1" applyBorder="1" applyAlignment="1">
      <alignment vertical="center"/>
    </xf>
    <xf numFmtId="169" fontId="21" fillId="0" borderId="1" xfId="1" applyNumberFormat="1" applyFont="1" applyFill="1" applyBorder="1" applyAlignment="1">
      <alignment vertical="center"/>
    </xf>
    <xf numFmtId="168" fontId="21" fillId="0" borderId="1" xfId="1" applyNumberFormat="1" applyFont="1" applyFill="1" applyBorder="1" applyAlignment="1">
      <alignment vertical="center"/>
    </xf>
    <xf numFmtId="168" fontId="21" fillId="0" borderId="5" xfId="1" applyNumberFormat="1" applyFont="1" applyFill="1" applyBorder="1" applyAlignment="1">
      <alignment vertical="center"/>
    </xf>
    <xf numFmtId="169" fontId="21" fillId="0" borderId="2" xfId="1" applyNumberFormat="1" applyFont="1" applyFill="1" applyBorder="1" applyAlignment="1">
      <alignment vertical="center"/>
    </xf>
    <xf numFmtId="1" fontId="21" fillId="0" borderId="1" xfId="1" applyNumberFormat="1" applyFont="1" applyFill="1" applyBorder="1" applyAlignment="1">
      <alignment vertical="center"/>
    </xf>
    <xf numFmtId="0" fontId="26" fillId="0" borderId="0" xfId="0" applyFont="1" applyFill="1" applyAlignment="1">
      <alignment wrapText="1"/>
    </xf>
    <xf numFmtId="0" fontId="4" fillId="0" borderId="1" xfId="6" applyNumberFormat="1" applyFont="1" applyFill="1" applyBorder="1" applyAlignment="1">
      <alignment horizontal="right" vertical="top" wrapText="1"/>
    </xf>
    <xf numFmtId="0" fontId="4" fillId="0" borderId="1" xfId="6" applyFont="1" applyFill="1" applyBorder="1" applyAlignment="1" applyProtection="1">
      <alignment horizontal="right" vertical="center" wrapText="1"/>
      <protection locked="0"/>
    </xf>
    <xf numFmtId="0" fontId="0" fillId="0" borderId="0" xfId="0" applyFill="1" applyAlignment="1">
      <alignment wrapText="1"/>
    </xf>
    <xf numFmtId="0" fontId="0" fillId="0" borderId="0" xfId="0" applyFill="1" applyAlignment="1"/>
    <xf numFmtId="0" fontId="0" fillId="0" borderId="1" xfId="0" applyFill="1" applyBorder="1" applyAlignment="1">
      <alignment horizontal="left" vertical="center" wrapText="1"/>
    </xf>
    <xf numFmtId="0" fontId="14"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4" fillId="0" borderId="1" xfId="1" applyFont="1" applyFill="1" applyBorder="1" applyAlignment="1">
      <alignment horizontal="left" wrapText="1"/>
    </xf>
    <xf numFmtId="0" fontId="16" fillId="0" borderId="0" xfId="0" applyFont="1" applyAlignment="1">
      <alignment horizontal="center" wrapText="1"/>
    </xf>
    <xf numFmtId="0" fontId="17" fillId="0" borderId="0" xfId="0" applyFont="1" applyAlignment="1">
      <alignment horizontal="center" wrapText="1"/>
    </xf>
    <xf numFmtId="0" fontId="15" fillId="0" borderId="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3" fillId="0" borderId="3" xfId="6" applyNumberFormat="1" applyFont="1" applyFill="1" applyBorder="1" applyAlignment="1">
      <alignment horizontal="center" vertical="top" wrapText="1"/>
    </xf>
    <xf numFmtId="0" fontId="3" fillId="0" borderId="2" xfId="6" applyNumberFormat="1" applyFont="1" applyFill="1" applyBorder="1" applyAlignment="1">
      <alignment horizontal="center" vertical="top" wrapText="1"/>
    </xf>
    <xf numFmtId="0" fontId="4" fillId="0" borderId="3" xfId="1" applyNumberFormat="1" applyFont="1" applyFill="1" applyBorder="1" applyAlignment="1">
      <alignment horizontal="center" vertical="top" wrapText="1"/>
    </xf>
    <xf numFmtId="0" fontId="4" fillId="0" borderId="2" xfId="1" applyNumberFormat="1" applyFont="1" applyFill="1" applyBorder="1" applyAlignment="1">
      <alignment horizontal="center" vertical="top" wrapText="1"/>
    </xf>
    <xf numFmtId="0" fontId="3" fillId="0" borderId="3"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wrapText="1"/>
    </xf>
    <xf numFmtId="0" fontId="3" fillId="0" borderId="4" xfId="1" applyNumberFormat="1" applyFont="1" applyFill="1" applyBorder="1" applyAlignment="1">
      <alignment horizontal="center" wrapText="1"/>
    </xf>
    <xf numFmtId="0" fontId="3" fillId="0" borderId="2" xfId="1" applyNumberFormat="1" applyFont="1" applyFill="1" applyBorder="1" applyAlignment="1">
      <alignment horizontal="center" wrapText="1"/>
    </xf>
    <xf numFmtId="0" fontId="0" fillId="0" borderId="0" xfId="0" applyAlignment="1">
      <alignment horizontal="center" wrapText="1"/>
    </xf>
    <xf numFmtId="0" fontId="3" fillId="0" borderId="3" xfId="6" applyNumberFormat="1" applyFont="1" applyFill="1" applyBorder="1" applyAlignment="1">
      <alignment horizontal="center" vertical="center" wrapText="1"/>
    </xf>
    <xf numFmtId="0" fontId="3" fillId="0" borderId="4" xfId="6" applyNumberFormat="1" applyFont="1" applyFill="1" applyBorder="1" applyAlignment="1">
      <alignment horizontal="center" vertical="center" wrapText="1"/>
    </xf>
    <xf numFmtId="0" fontId="3" fillId="0" borderId="2" xfId="6" applyNumberFormat="1" applyFont="1" applyFill="1" applyBorder="1" applyAlignment="1">
      <alignment horizontal="center" vertical="center" wrapText="1"/>
    </xf>
    <xf numFmtId="0" fontId="3" fillId="0" borderId="3" xfId="6" applyFont="1" applyFill="1" applyBorder="1" applyAlignment="1">
      <alignment horizontal="center" wrapText="1"/>
    </xf>
    <xf numFmtId="0" fontId="3" fillId="0" borderId="4" xfId="6" applyFont="1" applyFill="1" applyBorder="1" applyAlignment="1">
      <alignment horizontal="center" wrapText="1"/>
    </xf>
    <xf numFmtId="0" fontId="3" fillId="0" borderId="2" xfId="6" applyFont="1" applyFill="1" applyBorder="1" applyAlignment="1">
      <alignment horizontal="center" wrapText="1"/>
    </xf>
    <xf numFmtId="0" fontId="3" fillId="0" borderId="3" xfId="1" applyFont="1" applyFill="1" applyBorder="1" applyAlignment="1">
      <alignment horizontal="center" wrapText="1"/>
    </xf>
    <xf numFmtId="0" fontId="3" fillId="0" borderId="2" xfId="1" applyFont="1" applyFill="1" applyBorder="1" applyAlignment="1">
      <alignment horizontal="center" wrapText="1"/>
    </xf>
    <xf numFmtId="0" fontId="0" fillId="2" borderId="3" xfId="0" applyFill="1" applyBorder="1" applyAlignment="1">
      <alignment horizontal="center"/>
    </xf>
    <xf numFmtId="0" fontId="0" fillId="2" borderId="2" xfId="0" applyFill="1" applyBorder="1" applyAlignment="1">
      <alignment horizontal="center"/>
    </xf>
  </cellXfs>
  <cellStyles count="14">
    <cellStyle name="Comma" xfId="10" builtinId="3"/>
    <cellStyle name="Comma_Sheet1" xfId="2"/>
    <cellStyle name="Excel Built-in Normal" xfId="13"/>
    <cellStyle name="Normal" xfId="0" builtinId="0"/>
    <cellStyle name="Normal 13" xfId="12"/>
    <cellStyle name="Normal 2" xfId="3"/>
    <cellStyle name="Normal 3" xfId="4"/>
    <cellStyle name="Normal_Book2" xfId="5"/>
    <cellStyle name="Normal_Sheet1" xfId="6"/>
    <cellStyle name="Запетая 2" xfId="7"/>
    <cellStyle name="Запетая 2 2" xfId="8"/>
    <cellStyle name="Нормален 2" xfId="1"/>
    <cellStyle name="Нормален 2 2" xfId="9"/>
    <cellStyle name="Нормален 2 3" xfId="11"/>
  </cellStyles>
  <dxfs count="20">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2"/>
  <sheetViews>
    <sheetView tabSelected="1" zoomScale="85" zoomScaleNormal="85" workbookViewId="0">
      <pane ySplit="3" topLeftCell="A4" activePane="bottomLeft" state="frozen"/>
      <selection pane="bottomLeft" activeCell="A2" sqref="A2:N2"/>
    </sheetView>
  </sheetViews>
  <sheetFormatPr defaultRowHeight="14.4" x14ac:dyDescent="0.3"/>
  <cols>
    <col min="1" max="1" width="6.109375" customWidth="1"/>
    <col min="2" max="2" width="33.44140625" style="14" customWidth="1"/>
    <col min="3" max="3" width="41.44140625" style="14" customWidth="1"/>
    <col min="4" max="4" width="7.33203125" style="14" customWidth="1"/>
    <col min="5" max="5" width="8" style="14" customWidth="1"/>
    <col min="6" max="6" width="8.88671875" style="14" customWidth="1"/>
    <col min="7" max="7" width="10.5546875" style="14" customWidth="1"/>
    <col min="8" max="8" width="9.6640625" style="83" customWidth="1"/>
    <col min="9" max="9" width="7.33203125" style="215" customWidth="1"/>
    <col min="10" max="10" width="9.6640625" customWidth="1"/>
    <col min="11" max="11" width="11.88671875" bestFit="1" customWidth="1"/>
    <col min="12" max="12" width="11.5546875" bestFit="1" customWidth="1"/>
    <col min="13" max="13" width="9.109375" style="14" customWidth="1"/>
    <col min="14" max="14" width="12.33203125" customWidth="1"/>
    <col min="15" max="15" width="13" customWidth="1"/>
    <col min="16" max="16" width="9.5546875" style="321" bestFit="1" customWidth="1"/>
  </cols>
  <sheetData>
    <row r="1" spans="1:18" s="14" customFormat="1" ht="19.5" customHeight="1" x14ac:dyDescent="0.3">
      <c r="L1" s="360" t="s">
        <v>1134</v>
      </c>
      <c r="M1" s="360"/>
      <c r="N1" s="360"/>
      <c r="P1" s="306"/>
    </row>
    <row r="2" spans="1:18" s="14" customFormat="1" ht="23.4" x14ac:dyDescent="0.45">
      <c r="A2" s="361" t="s">
        <v>2179</v>
      </c>
      <c r="B2" s="361"/>
      <c r="C2" s="361"/>
      <c r="D2" s="361"/>
      <c r="E2" s="361"/>
      <c r="F2" s="361"/>
      <c r="G2" s="361"/>
      <c r="H2" s="361"/>
      <c r="I2" s="361"/>
      <c r="J2" s="361"/>
      <c r="K2" s="361"/>
      <c r="L2" s="361"/>
      <c r="M2" s="361"/>
      <c r="N2" s="361"/>
      <c r="P2" s="306"/>
    </row>
    <row r="3" spans="1:18" s="14" customFormat="1" ht="98.25" customHeight="1" x14ac:dyDescent="0.3">
      <c r="A3" s="101" t="s">
        <v>0</v>
      </c>
      <c r="B3" s="101" t="s">
        <v>1</v>
      </c>
      <c r="C3" s="101" t="s">
        <v>2</v>
      </c>
      <c r="D3" s="101" t="s">
        <v>1136</v>
      </c>
      <c r="E3" s="101" t="s">
        <v>1146</v>
      </c>
      <c r="F3" s="101" t="s">
        <v>1137</v>
      </c>
      <c r="G3" s="101" t="s">
        <v>1138</v>
      </c>
      <c r="H3" s="101" t="s">
        <v>1139</v>
      </c>
      <c r="I3" s="101" t="s">
        <v>1140</v>
      </c>
      <c r="J3" s="101" t="s">
        <v>1141</v>
      </c>
      <c r="K3" s="101" t="s">
        <v>1142</v>
      </c>
      <c r="L3" s="101" t="s">
        <v>1143</v>
      </c>
      <c r="M3" s="101" t="s">
        <v>1144</v>
      </c>
      <c r="N3" s="278" t="s">
        <v>1145</v>
      </c>
      <c r="O3" s="255" t="s">
        <v>2168</v>
      </c>
      <c r="P3" s="307" t="s">
        <v>2169</v>
      </c>
    </row>
    <row r="4" spans="1:18" ht="15.6" x14ac:dyDescent="0.3">
      <c r="A4" s="17"/>
      <c r="B4" s="95" t="s">
        <v>3</v>
      </c>
      <c r="C4" s="95"/>
      <c r="D4" s="16"/>
      <c r="E4" s="102"/>
      <c r="F4" s="103"/>
      <c r="G4" s="152"/>
      <c r="H4" s="133"/>
      <c r="I4" s="103"/>
      <c r="J4" s="64"/>
      <c r="K4" s="7"/>
      <c r="L4" s="7"/>
      <c r="M4" s="7"/>
      <c r="N4" s="279"/>
      <c r="O4" s="256"/>
      <c r="P4" s="308"/>
    </row>
    <row r="5" spans="1:18" ht="15.6" x14ac:dyDescent="0.3">
      <c r="A5" s="18"/>
      <c r="B5" s="96" t="s">
        <v>4</v>
      </c>
      <c r="C5" s="96"/>
      <c r="D5" s="19"/>
      <c r="E5" s="106"/>
      <c r="F5" s="107"/>
      <c r="G5" s="152"/>
      <c r="H5" s="133"/>
      <c r="I5" s="107"/>
      <c r="J5" s="65"/>
      <c r="K5" s="7"/>
      <c r="L5" s="7"/>
      <c r="M5" s="7"/>
      <c r="N5" s="279"/>
      <c r="O5" s="256"/>
      <c r="P5" s="308"/>
    </row>
    <row r="6" spans="1:18" ht="15.6" x14ac:dyDescent="0.3">
      <c r="A6" s="20" t="s">
        <v>5</v>
      </c>
      <c r="B6" s="1" t="s">
        <v>6</v>
      </c>
      <c r="C6" s="1" t="s">
        <v>7</v>
      </c>
      <c r="D6" s="3" t="s">
        <v>790</v>
      </c>
      <c r="E6" s="108">
        <v>10000</v>
      </c>
      <c r="F6" s="109"/>
      <c r="G6" s="152"/>
      <c r="H6" s="133"/>
      <c r="I6" s="109"/>
      <c r="J6" s="6"/>
      <c r="K6" s="8"/>
      <c r="L6" s="148"/>
      <c r="M6" s="86"/>
      <c r="N6" s="280"/>
      <c r="O6" s="257"/>
      <c r="P6" s="309"/>
    </row>
    <row r="7" spans="1:18" ht="15.6" x14ac:dyDescent="0.3">
      <c r="A7" s="230"/>
      <c r="B7" s="231"/>
      <c r="C7" s="231"/>
      <c r="D7" s="232"/>
      <c r="E7" s="233"/>
      <c r="F7" s="232"/>
      <c r="G7" s="234"/>
      <c r="H7" s="235"/>
      <c r="I7" s="232"/>
      <c r="J7" s="236"/>
      <c r="K7" s="237"/>
      <c r="L7" s="242"/>
      <c r="M7" s="239"/>
      <c r="N7" s="281"/>
      <c r="O7" s="258"/>
      <c r="P7" s="310"/>
    </row>
    <row r="8" spans="1:18" ht="46.8" x14ac:dyDescent="0.3">
      <c r="A8" s="20" t="s">
        <v>8</v>
      </c>
      <c r="B8" s="1" t="s">
        <v>9</v>
      </c>
      <c r="C8" s="1" t="s">
        <v>10</v>
      </c>
      <c r="D8" s="3" t="s">
        <v>790</v>
      </c>
      <c r="E8" s="108">
        <v>10000</v>
      </c>
      <c r="F8" s="109" t="s">
        <v>2030</v>
      </c>
      <c r="G8" s="152" t="s">
        <v>2031</v>
      </c>
      <c r="H8" s="133">
        <v>200</v>
      </c>
      <c r="I8" s="109" t="s">
        <v>2032</v>
      </c>
      <c r="J8" s="6">
        <v>407230</v>
      </c>
      <c r="K8" s="8">
        <v>0.26400000000000001</v>
      </c>
      <c r="L8" s="241">
        <v>0.31680000000000003</v>
      </c>
      <c r="M8" s="86">
        <v>52.8</v>
      </c>
      <c r="N8" s="280">
        <v>63.36</v>
      </c>
      <c r="O8" s="257">
        <v>0.26400000000000001</v>
      </c>
      <c r="P8" s="309">
        <v>1</v>
      </c>
    </row>
    <row r="9" spans="1:18" ht="93.6" x14ac:dyDescent="0.3">
      <c r="A9" s="20" t="s">
        <v>8</v>
      </c>
      <c r="B9" s="1" t="s">
        <v>9</v>
      </c>
      <c r="C9" s="1" t="s">
        <v>10</v>
      </c>
      <c r="D9" s="3" t="s">
        <v>790</v>
      </c>
      <c r="E9" s="108">
        <v>10000</v>
      </c>
      <c r="F9" s="109" t="s">
        <v>2006</v>
      </c>
      <c r="G9" s="152" t="s">
        <v>2007</v>
      </c>
      <c r="H9" s="133" t="s">
        <v>2008</v>
      </c>
      <c r="I9" s="109" t="s">
        <v>2009</v>
      </c>
      <c r="J9" s="6" t="s">
        <v>1931</v>
      </c>
      <c r="K9" s="8">
        <v>0.32850000000000001</v>
      </c>
      <c r="L9" s="241">
        <v>0.39419999999999999</v>
      </c>
      <c r="M9" s="86">
        <v>13140</v>
      </c>
      <c r="N9" s="280">
        <v>15768</v>
      </c>
      <c r="O9" s="257">
        <v>0.32850000000000001</v>
      </c>
      <c r="P9" s="309">
        <v>2</v>
      </c>
    </row>
    <row r="10" spans="1:18" ht="15.6" x14ac:dyDescent="0.3">
      <c r="A10" s="230"/>
      <c r="B10" s="231"/>
      <c r="C10" s="231"/>
      <c r="D10" s="232"/>
      <c r="E10" s="233"/>
      <c r="F10" s="232"/>
      <c r="G10" s="234"/>
      <c r="H10" s="235"/>
      <c r="I10" s="232"/>
      <c r="J10" s="236"/>
      <c r="K10" s="237"/>
      <c r="L10" s="242"/>
      <c r="M10" s="239"/>
      <c r="N10" s="281"/>
      <c r="O10" s="258"/>
      <c r="P10" s="310"/>
    </row>
    <row r="11" spans="1:18" ht="46.8" x14ac:dyDescent="0.3">
      <c r="A11" s="20" t="s">
        <v>866</v>
      </c>
      <c r="B11" s="2" t="s">
        <v>13</v>
      </c>
      <c r="C11" s="3" t="s">
        <v>11</v>
      </c>
      <c r="D11" s="3" t="s">
        <v>791</v>
      </c>
      <c r="E11" s="108">
        <v>250000</v>
      </c>
      <c r="F11" s="109" t="s">
        <v>1464</v>
      </c>
      <c r="G11" s="152" t="s">
        <v>1465</v>
      </c>
      <c r="H11" s="133">
        <v>5000</v>
      </c>
      <c r="I11" s="109" t="s">
        <v>1466</v>
      </c>
      <c r="J11" s="6" t="s">
        <v>1467</v>
      </c>
      <c r="K11" s="241">
        <v>1.6000000000000001E-3</v>
      </c>
      <c r="L11" s="241">
        <f>MMULT(K11,1.2)</f>
        <v>1.92E-3</v>
      </c>
      <c r="M11" s="86">
        <f>MMULT(H11,K11)</f>
        <v>8</v>
      </c>
      <c r="N11" s="280">
        <f>MMULT(M11,1.2)</f>
        <v>9.6</v>
      </c>
      <c r="O11" s="259">
        <v>1.6000000000000001E-3</v>
      </c>
      <c r="P11" s="309">
        <v>1</v>
      </c>
      <c r="R11" t="s">
        <v>2170</v>
      </c>
    </row>
    <row r="12" spans="1:18" ht="62.4" x14ac:dyDescent="0.3">
      <c r="A12" s="20" t="s">
        <v>866</v>
      </c>
      <c r="B12" s="2" t="s">
        <v>13</v>
      </c>
      <c r="C12" s="4" t="s">
        <v>11</v>
      </c>
      <c r="D12" s="3" t="s">
        <v>791</v>
      </c>
      <c r="E12" s="108">
        <v>250000</v>
      </c>
      <c r="F12" s="109" t="s">
        <v>2033</v>
      </c>
      <c r="G12" s="152" t="s">
        <v>2031</v>
      </c>
      <c r="H12" s="133">
        <v>5000</v>
      </c>
      <c r="I12" s="109" t="s">
        <v>2034</v>
      </c>
      <c r="J12" s="6" t="s">
        <v>2035</v>
      </c>
      <c r="K12" s="8">
        <v>1.6000000000000001E-3</v>
      </c>
      <c r="L12" s="241">
        <v>1.9E-3</v>
      </c>
      <c r="M12" s="86">
        <v>8</v>
      </c>
      <c r="N12" s="280">
        <v>9.6</v>
      </c>
      <c r="O12" s="257">
        <v>1.6000000000000001E-3</v>
      </c>
      <c r="P12" s="309">
        <v>2</v>
      </c>
      <c r="R12" t="s">
        <v>2170</v>
      </c>
    </row>
    <row r="13" spans="1:18" ht="15.6" x14ac:dyDescent="0.3">
      <c r="A13" s="230"/>
      <c r="B13" s="231"/>
      <c r="C13" s="231"/>
      <c r="D13" s="232"/>
      <c r="E13" s="233"/>
      <c r="F13" s="232"/>
      <c r="G13" s="234"/>
      <c r="H13" s="235"/>
      <c r="I13" s="232"/>
      <c r="J13" s="236"/>
      <c r="K13" s="237"/>
      <c r="L13" s="242"/>
      <c r="M13" s="239"/>
      <c r="N13" s="281"/>
      <c r="O13" s="258"/>
      <c r="P13" s="310"/>
    </row>
    <row r="14" spans="1:18" ht="109.2" x14ac:dyDescent="0.3">
      <c r="A14" s="20" t="s">
        <v>867</v>
      </c>
      <c r="B14" s="2" t="s">
        <v>15</v>
      </c>
      <c r="C14" s="4" t="s">
        <v>16</v>
      </c>
      <c r="D14" s="3" t="s">
        <v>34</v>
      </c>
      <c r="E14" s="108">
        <v>10</v>
      </c>
      <c r="F14" s="109" t="s">
        <v>1468</v>
      </c>
      <c r="G14" s="152" t="s">
        <v>1465</v>
      </c>
      <c r="H14" s="133">
        <v>1</v>
      </c>
      <c r="I14" s="109" t="s">
        <v>1469</v>
      </c>
      <c r="J14" s="6" t="s">
        <v>1470</v>
      </c>
      <c r="K14" s="8">
        <v>2.75</v>
      </c>
      <c r="L14" s="241">
        <f>MMULT(K14,1.2)</f>
        <v>3.3</v>
      </c>
      <c r="M14" s="86">
        <f>MMULT(H14,K14)</f>
        <v>2.75</v>
      </c>
      <c r="N14" s="280">
        <f>MMULT(M14,1.2)</f>
        <v>3.3</v>
      </c>
      <c r="O14" s="257">
        <v>2.75</v>
      </c>
      <c r="P14" s="309">
        <v>1</v>
      </c>
    </row>
    <row r="15" spans="1:18" ht="109.2" x14ac:dyDescent="0.3">
      <c r="A15" s="20" t="s">
        <v>867</v>
      </c>
      <c r="B15" s="2" t="s">
        <v>15</v>
      </c>
      <c r="C15" s="4" t="s">
        <v>16</v>
      </c>
      <c r="D15" s="3" t="s">
        <v>34</v>
      </c>
      <c r="E15" s="108">
        <v>10</v>
      </c>
      <c r="F15" s="109" t="s">
        <v>2036</v>
      </c>
      <c r="G15" s="152" t="s">
        <v>2031</v>
      </c>
      <c r="H15" s="133">
        <v>1</v>
      </c>
      <c r="I15" s="109" t="s">
        <v>2037</v>
      </c>
      <c r="J15" s="6" t="s">
        <v>2038</v>
      </c>
      <c r="K15" s="8">
        <v>26.3</v>
      </c>
      <c r="L15" s="241">
        <v>31.56</v>
      </c>
      <c r="M15" s="86">
        <v>26.3</v>
      </c>
      <c r="N15" s="280">
        <v>31.56</v>
      </c>
      <c r="O15" s="257">
        <v>26.3</v>
      </c>
      <c r="P15" s="309">
        <v>2</v>
      </c>
    </row>
    <row r="16" spans="1:18" ht="15.6" x14ac:dyDescent="0.3">
      <c r="A16" s="230"/>
      <c r="B16" s="231"/>
      <c r="C16" s="231"/>
      <c r="D16" s="232"/>
      <c r="E16" s="233"/>
      <c r="F16" s="232"/>
      <c r="G16" s="234"/>
      <c r="H16" s="235"/>
      <c r="I16" s="232"/>
      <c r="J16" s="236"/>
      <c r="K16" s="237"/>
      <c r="L16" s="242"/>
      <c r="M16" s="239"/>
      <c r="N16" s="281"/>
      <c r="O16" s="258"/>
      <c r="P16" s="310"/>
    </row>
    <row r="17" spans="1:17" ht="46.8" x14ac:dyDescent="0.3">
      <c r="A17" s="20" t="s">
        <v>868</v>
      </c>
      <c r="B17" s="2" t="s">
        <v>18</v>
      </c>
      <c r="C17" s="2" t="s">
        <v>19</v>
      </c>
      <c r="D17" s="3" t="s">
        <v>34</v>
      </c>
      <c r="E17" s="108">
        <v>2500</v>
      </c>
      <c r="F17" s="109" t="s">
        <v>1468</v>
      </c>
      <c r="G17" s="152" t="s">
        <v>1465</v>
      </c>
      <c r="H17" s="133">
        <v>6</v>
      </c>
      <c r="I17" s="109" t="s">
        <v>1471</v>
      </c>
      <c r="J17" s="6" t="s">
        <v>1470</v>
      </c>
      <c r="K17" s="241">
        <v>0.9</v>
      </c>
      <c r="L17" s="241">
        <f>MMULT(K17,1.2)</f>
        <v>1.08</v>
      </c>
      <c r="M17" s="86">
        <f>MMULT(H17,K17)</f>
        <v>5.4</v>
      </c>
      <c r="N17" s="280">
        <f>MMULT(M17,1.2)</f>
        <v>6.48</v>
      </c>
      <c r="O17" s="259">
        <v>0.9</v>
      </c>
      <c r="P17" s="309">
        <v>1</v>
      </c>
      <c r="Q17" t="s">
        <v>2172</v>
      </c>
    </row>
    <row r="18" spans="1:17" ht="46.8" x14ac:dyDescent="0.3">
      <c r="A18" s="20" t="s">
        <v>868</v>
      </c>
      <c r="B18" s="2" t="s">
        <v>18</v>
      </c>
      <c r="C18" s="2" t="s">
        <v>19</v>
      </c>
      <c r="D18" s="3" t="s">
        <v>34</v>
      </c>
      <c r="E18" s="108">
        <v>2500</v>
      </c>
      <c r="F18" s="109" t="s">
        <v>2030</v>
      </c>
      <c r="G18" s="152" t="s">
        <v>2031</v>
      </c>
      <c r="H18" s="133">
        <v>1</v>
      </c>
      <c r="I18" s="109" t="s">
        <v>2039</v>
      </c>
      <c r="J18" s="6">
        <v>496260</v>
      </c>
      <c r="K18" s="241">
        <v>1.02</v>
      </c>
      <c r="L18" s="241">
        <v>1.224</v>
      </c>
      <c r="M18" s="86">
        <v>1.02</v>
      </c>
      <c r="N18" s="280">
        <v>1.22</v>
      </c>
      <c r="O18" s="259">
        <v>1.02</v>
      </c>
      <c r="P18" s="309">
        <v>2</v>
      </c>
    </row>
    <row r="19" spans="1:17" ht="93.6" x14ac:dyDescent="0.3">
      <c r="A19" s="20" t="s">
        <v>868</v>
      </c>
      <c r="B19" s="2" t="s">
        <v>18</v>
      </c>
      <c r="C19" s="2" t="s">
        <v>19</v>
      </c>
      <c r="D19" s="3" t="s">
        <v>34</v>
      </c>
      <c r="E19" s="108">
        <v>2500</v>
      </c>
      <c r="F19" s="109" t="s">
        <v>2006</v>
      </c>
      <c r="G19" s="152" t="s">
        <v>2007</v>
      </c>
      <c r="H19" s="133" t="s">
        <v>2008</v>
      </c>
      <c r="I19" s="109" t="s">
        <v>2010</v>
      </c>
      <c r="J19" s="6" t="s">
        <v>1931</v>
      </c>
      <c r="K19" s="241">
        <v>1.42</v>
      </c>
      <c r="L19" s="241">
        <f>K19*1.2</f>
        <v>1.704</v>
      </c>
      <c r="M19" s="86">
        <f>K19*E19</f>
        <v>3550</v>
      </c>
      <c r="N19" s="280">
        <f>L19*E19</f>
        <v>4260</v>
      </c>
      <c r="O19" s="259">
        <v>1.42</v>
      </c>
      <c r="P19" s="309">
        <v>3</v>
      </c>
    </row>
    <row r="20" spans="1:17" ht="15.6" x14ac:dyDescent="0.3">
      <c r="A20" s="230"/>
      <c r="B20" s="231"/>
      <c r="C20" s="231"/>
      <c r="D20" s="232"/>
      <c r="E20" s="233"/>
      <c r="F20" s="232"/>
      <c r="G20" s="234"/>
      <c r="H20" s="235"/>
      <c r="I20" s="232"/>
      <c r="J20" s="236"/>
      <c r="K20" s="237"/>
      <c r="L20" s="242"/>
      <c r="M20" s="239"/>
      <c r="N20" s="281"/>
      <c r="O20" s="258"/>
      <c r="P20" s="310"/>
    </row>
    <row r="21" spans="1:17" ht="46.8" x14ac:dyDescent="0.3">
      <c r="A21" s="20" t="s">
        <v>869</v>
      </c>
      <c r="B21" s="2" t="s">
        <v>21</v>
      </c>
      <c r="C21" s="2" t="s">
        <v>19</v>
      </c>
      <c r="D21" s="3" t="s">
        <v>34</v>
      </c>
      <c r="E21" s="108">
        <v>1000</v>
      </c>
      <c r="F21" s="109" t="s">
        <v>1468</v>
      </c>
      <c r="G21" s="152" t="s">
        <v>1465</v>
      </c>
      <c r="H21" s="133">
        <v>1</v>
      </c>
      <c r="I21" s="109" t="s">
        <v>1472</v>
      </c>
      <c r="J21" s="6" t="s">
        <v>1470</v>
      </c>
      <c r="K21" s="241">
        <v>1.5</v>
      </c>
      <c r="L21" s="241">
        <f>MMULT(K21,1.2)</f>
        <v>1.7999999999999998</v>
      </c>
      <c r="M21" s="86">
        <f>MMULT(H21,K21)</f>
        <v>1.5</v>
      </c>
      <c r="N21" s="280">
        <f>MMULT(M21,1.2)</f>
        <v>1.7999999999999998</v>
      </c>
      <c r="O21" s="259">
        <v>1.5</v>
      </c>
      <c r="P21" s="309">
        <v>1</v>
      </c>
    </row>
    <row r="22" spans="1:17" ht="46.8" x14ac:dyDescent="0.3">
      <c r="A22" s="20" t="s">
        <v>869</v>
      </c>
      <c r="B22" s="2" t="s">
        <v>21</v>
      </c>
      <c r="C22" s="2" t="s">
        <v>19</v>
      </c>
      <c r="D22" s="3" t="s">
        <v>34</v>
      </c>
      <c r="E22" s="108">
        <v>1000</v>
      </c>
      <c r="F22" s="109" t="s">
        <v>2030</v>
      </c>
      <c r="G22" s="152" t="s">
        <v>2031</v>
      </c>
      <c r="H22" s="133">
        <v>1</v>
      </c>
      <c r="I22" s="109" t="s">
        <v>2040</v>
      </c>
      <c r="J22" s="6">
        <v>497790</v>
      </c>
      <c r="K22" s="241">
        <v>1.55</v>
      </c>
      <c r="L22" s="241">
        <v>1.86</v>
      </c>
      <c r="M22" s="86">
        <v>1.55</v>
      </c>
      <c r="N22" s="280">
        <v>1.86</v>
      </c>
      <c r="O22" s="259">
        <v>1.55</v>
      </c>
      <c r="P22" s="309">
        <v>2</v>
      </c>
    </row>
    <row r="23" spans="1:17" ht="46.8" x14ac:dyDescent="0.3">
      <c r="A23" s="20" t="s">
        <v>869</v>
      </c>
      <c r="B23" s="2" t="s">
        <v>21</v>
      </c>
      <c r="C23" s="2" t="s">
        <v>19</v>
      </c>
      <c r="D23" s="3" t="s">
        <v>34</v>
      </c>
      <c r="E23" s="108">
        <v>1000</v>
      </c>
      <c r="F23" s="109" t="s">
        <v>1636</v>
      </c>
      <c r="G23" s="152" t="s">
        <v>1637</v>
      </c>
      <c r="H23" s="133">
        <v>1</v>
      </c>
      <c r="I23" s="109" t="s">
        <v>1638</v>
      </c>
      <c r="J23" s="6">
        <v>715001</v>
      </c>
      <c r="K23" s="241">
        <v>1.85</v>
      </c>
      <c r="L23" s="241">
        <v>2.2200000000000002</v>
      </c>
      <c r="M23" s="86">
        <v>1.85</v>
      </c>
      <c r="N23" s="280">
        <v>2.2200000000000002</v>
      </c>
      <c r="O23" s="259">
        <v>1.85</v>
      </c>
      <c r="P23" s="309">
        <v>3</v>
      </c>
    </row>
    <row r="24" spans="1:17" ht="15.6" x14ac:dyDescent="0.3">
      <c r="A24" s="230"/>
      <c r="B24" s="231"/>
      <c r="C24" s="231"/>
      <c r="D24" s="232"/>
      <c r="E24" s="233"/>
      <c r="F24" s="232"/>
      <c r="G24" s="234"/>
      <c r="H24" s="235"/>
      <c r="I24" s="232"/>
      <c r="J24" s="236"/>
      <c r="K24" s="242"/>
      <c r="L24" s="242"/>
      <c r="M24" s="239"/>
      <c r="N24" s="281"/>
      <c r="O24" s="260"/>
      <c r="P24" s="310"/>
    </row>
    <row r="25" spans="1:17" ht="78" x14ac:dyDescent="0.3">
      <c r="A25" s="20" t="s">
        <v>870</v>
      </c>
      <c r="B25" s="2" t="s">
        <v>23</v>
      </c>
      <c r="C25" s="2" t="s">
        <v>24</v>
      </c>
      <c r="D25" s="3" t="s">
        <v>34</v>
      </c>
      <c r="E25" s="108">
        <v>250</v>
      </c>
      <c r="F25" s="109" t="s">
        <v>2036</v>
      </c>
      <c r="G25" s="152" t="s">
        <v>2031</v>
      </c>
      <c r="H25" s="133">
        <v>25</v>
      </c>
      <c r="I25" s="109" t="s">
        <v>2041</v>
      </c>
      <c r="J25" s="6">
        <v>413770</v>
      </c>
      <c r="K25" s="241">
        <v>0.25</v>
      </c>
      <c r="L25" s="241">
        <v>0.3</v>
      </c>
      <c r="M25" s="86">
        <v>6.25</v>
      </c>
      <c r="N25" s="280">
        <v>7.5</v>
      </c>
      <c r="O25" s="259">
        <v>0.25</v>
      </c>
      <c r="P25" s="309">
        <v>1</v>
      </c>
    </row>
    <row r="26" spans="1:17" ht="15.6" x14ac:dyDescent="0.3">
      <c r="A26" s="230"/>
      <c r="B26" s="231"/>
      <c r="C26" s="231"/>
      <c r="D26" s="232"/>
      <c r="E26" s="233"/>
      <c r="F26" s="232"/>
      <c r="G26" s="234"/>
      <c r="H26" s="235"/>
      <c r="I26" s="232"/>
      <c r="J26" s="236"/>
      <c r="K26" s="242"/>
      <c r="L26" s="242"/>
      <c r="M26" s="239"/>
      <c r="N26" s="281"/>
      <c r="O26" s="260"/>
      <c r="P26" s="310"/>
    </row>
    <row r="27" spans="1:17" ht="78" x14ac:dyDescent="0.3">
      <c r="A27" s="20" t="s">
        <v>871</v>
      </c>
      <c r="B27" s="2" t="s">
        <v>26</v>
      </c>
      <c r="C27" s="2" t="s">
        <v>24</v>
      </c>
      <c r="D27" s="3" t="s">
        <v>34</v>
      </c>
      <c r="E27" s="108">
        <v>250</v>
      </c>
      <c r="F27" s="109" t="s">
        <v>2036</v>
      </c>
      <c r="G27" s="152" t="s">
        <v>2031</v>
      </c>
      <c r="H27" s="133">
        <v>25</v>
      </c>
      <c r="I27" s="109" t="s">
        <v>2041</v>
      </c>
      <c r="J27" s="6">
        <v>413771</v>
      </c>
      <c r="K27" s="241">
        <v>0.34499999999999997</v>
      </c>
      <c r="L27" s="241">
        <v>0.41399999999999998</v>
      </c>
      <c r="M27" s="86">
        <v>8.6300000000000008</v>
      </c>
      <c r="N27" s="280">
        <v>10.36</v>
      </c>
      <c r="O27" s="259">
        <v>0.34499999999999997</v>
      </c>
      <c r="P27" s="309">
        <v>1</v>
      </c>
    </row>
    <row r="28" spans="1:17" ht="15.6" x14ac:dyDescent="0.3">
      <c r="A28" s="230"/>
      <c r="B28" s="231"/>
      <c r="C28" s="231"/>
      <c r="D28" s="232"/>
      <c r="E28" s="233"/>
      <c r="F28" s="232"/>
      <c r="G28" s="234"/>
      <c r="H28" s="235"/>
      <c r="I28" s="232"/>
      <c r="J28" s="236"/>
      <c r="K28" s="242"/>
      <c r="L28" s="242"/>
      <c r="M28" s="239"/>
      <c r="N28" s="281"/>
      <c r="O28" s="260"/>
      <c r="P28" s="310"/>
    </row>
    <row r="29" spans="1:17" ht="78" x14ac:dyDescent="0.3">
      <c r="A29" s="20" t="s">
        <v>12</v>
      </c>
      <c r="B29" s="2" t="s">
        <v>28</v>
      </c>
      <c r="C29" s="2" t="s">
        <v>24</v>
      </c>
      <c r="D29" s="3" t="s">
        <v>34</v>
      </c>
      <c r="E29" s="108">
        <v>250</v>
      </c>
      <c r="F29" s="109" t="s">
        <v>2036</v>
      </c>
      <c r="G29" s="152" t="s">
        <v>2031</v>
      </c>
      <c r="H29" s="133">
        <v>25</v>
      </c>
      <c r="I29" s="109" t="s">
        <v>2041</v>
      </c>
      <c r="J29" s="6">
        <v>413772</v>
      </c>
      <c r="K29" s="241">
        <v>0.45400000000000001</v>
      </c>
      <c r="L29" s="241">
        <v>0.54479999999999995</v>
      </c>
      <c r="M29" s="8">
        <v>11.35</v>
      </c>
      <c r="N29" s="280">
        <v>13.62</v>
      </c>
      <c r="O29" s="259">
        <v>0.45400000000000001</v>
      </c>
      <c r="P29" s="309">
        <v>1</v>
      </c>
    </row>
    <row r="30" spans="1:17" ht="15.6" x14ac:dyDescent="0.3">
      <c r="A30" s="230"/>
      <c r="B30" s="231"/>
      <c r="C30" s="231"/>
      <c r="D30" s="232"/>
      <c r="E30" s="233"/>
      <c r="F30" s="232"/>
      <c r="G30" s="234"/>
      <c r="H30" s="235"/>
      <c r="I30" s="232"/>
      <c r="J30" s="236"/>
      <c r="K30" s="237"/>
      <c r="L30" s="242"/>
      <c r="M30" s="239"/>
      <c r="N30" s="281"/>
      <c r="O30" s="258"/>
      <c r="P30" s="310"/>
    </row>
    <row r="31" spans="1:17" ht="78" x14ac:dyDescent="0.3">
      <c r="A31" s="20" t="s">
        <v>14</v>
      </c>
      <c r="B31" s="2" t="s">
        <v>30</v>
      </c>
      <c r="C31" s="2" t="s">
        <v>24</v>
      </c>
      <c r="D31" s="3" t="s">
        <v>34</v>
      </c>
      <c r="E31" s="108">
        <v>250</v>
      </c>
      <c r="F31" s="109" t="s">
        <v>2036</v>
      </c>
      <c r="G31" s="152" t="s">
        <v>2031</v>
      </c>
      <c r="H31" s="133">
        <v>10</v>
      </c>
      <c r="I31" s="109" t="s">
        <v>2041</v>
      </c>
      <c r="J31" s="6">
        <v>413773</v>
      </c>
      <c r="K31" s="241">
        <v>0.53</v>
      </c>
      <c r="L31" s="241">
        <v>0.63600000000000001</v>
      </c>
      <c r="M31" s="86">
        <v>5.3</v>
      </c>
      <c r="N31" s="280">
        <v>6.36</v>
      </c>
      <c r="O31" s="259">
        <v>0.53</v>
      </c>
      <c r="P31" s="309">
        <v>1</v>
      </c>
    </row>
    <row r="32" spans="1:17" ht="15.6" x14ac:dyDescent="0.3">
      <c r="A32" s="230"/>
      <c r="B32" s="231"/>
      <c r="C32" s="231"/>
      <c r="D32" s="232"/>
      <c r="E32" s="233"/>
      <c r="F32" s="232"/>
      <c r="G32" s="234"/>
      <c r="H32" s="235"/>
      <c r="I32" s="232"/>
      <c r="J32" s="236"/>
      <c r="K32" s="242"/>
      <c r="L32" s="242"/>
      <c r="M32" s="239"/>
      <c r="N32" s="281"/>
      <c r="O32" s="260"/>
      <c r="P32" s="310"/>
    </row>
    <row r="33" spans="1:16" ht="78" x14ac:dyDescent="0.3">
      <c r="A33" s="20" t="s">
        <v>17</v>
      </c>
      <c r="B33" s="2" t="s">
        <v>33</v>
      </c>
      <c r="C33" s="2" t="s">
        <v>31</v>
      </c>
      <c r="D33" s="3" t="s">
        <v>34</v>
      </c>
      <c r="E33" s="108">
        <v>10</v>
      </c>
      <c r="F33" s="109" t="s">
        <v>1473</v>
      </c>
      <c r="G33" s="152" t="s">
        <v>1465</v>
      </c>
      <c r="H33" s="133">
        <v>1</v>
      </c>
      <c r="I33" s="109" t="s">
        <v>1474</v>
      </c>
      <c r="J33" s="6" t="s">
        <v>1475</v>
      </c>
      <c r="K33" s="241">
        <v>4</v>
      </c>
      <c r="L33" s="241">
        <f>MMULT(K33,1.2)</f>
        <v>4.8</v>
      </c>
      <c r="M33" s="86">
        <f>MMULT(H33,K33)</f>
        <v>4</v>
      </c>
      <c r="N33" s="280">
        <f>MMULT(M33,1.2)</f>
        <v>4.8</v>
      </c>
      <c r="O33" s="259">
        <v>4</v>
      </c>
      <c r="P33" s="309">
        <v>1</v>
      </c>
    </row>
    <row r="34" spans="1:16" ht="78" x14ac:dyDescent="0.3">
      <c r="A34" s="20" t="s">
        <v>17</v>
      </c>
      <c r="B34" s="2" t="s">
        <v>33</v>
      </c>
      <c r="C34" s="2" t="s">
        <v>31</v>
      </c>
      <c r="D34" s="3" t="s">
        <v>34</v>
      </c>
      <c r="E34" s="108">
        <v>10</v>
      </c>
      <c r="F34" s="109" t="s">
        <v>2036</v>
      </c>
      <c r="G34" s="152" t="s">
        <v>2031</v>
      </c>
      <c r="H34" s="133">
        <v>1</v>
      </c>
      <c r="I34" s="109" t="s">
        <v>2042</v>
      </c>
      <c r="J34" s="6">
        <v>900651</v>
      </c>
      <c r="K34" s="241">
        <v>5.67</v>
      </c>
      <c r="L34" s="241">
        <v>6.8040000000000003</v>
      </c>
      <c r="M34" s="86">
        <v>5.67</v>
      </c>
      <c r="N34" s="280">
        <v>6.8</v>
      </c>
      <c r="O34" s="259">
        <v>5.67</v>
      </c>
      <c r="P34" s="309">
        <v>2</v>
      </c>
    </row>
    <row r="35" spans="1:16" ht="15.6" x14ac:dyDescent="0.3">
      <c r="A35" s="230"/>
      <c r="B35" s="231"/>
      <c r="C35" s="231"/>
      <c r="D35" s="232"/>
      <c r="E35" s="233"/>
      <c r="F35" s="232"/>
      <c r="G35" s="234"/>
      <c r="H35" s="235"/>
      <c r="I35" s="232"/>
      <c r="J35" s="236"/>
      <c r="K35" s="242"/>
      <c r="L35" s="242"/>
      <c r="M35" s="239"/>
      <c r="N35" s="281"/>
      <c r="O35" s="260"/>
      <c r="P35" s="310"/>
    </row>
    <row r="36" spans="1:16" ht="62.4" x14ac:dyDescent="0.3">
      <c r="A36" s="20" t="s">
        <v>20</v>
      </c>
      <c r="B36" s="2" t="s">
        <v>36</v>
      </c>
      <c r="C36" s="2" t="s">
        <v>37</v>
      </c>
      <c r="D36" s="3" t="s">
        <v>34</v>
      </c>
      <c r="E36" s="108">
        <v>25</v>
      </c>
      <c r="F36" s="175" t="s">
        <v>2036</v>
      </c>
      <c r="G36" s="175" t="s">
        <v>2031</v>
      </c>
      <c r="H36" s="175">
        <v>1</v>
      </c>
      <c r="I36" s="211" t="s">
        <v>2043</v>
      </c>
      <c r="J36" s="6">
        <v>499572</v>
      </c>
      <c r="K36" s="241">
        <v>4.05</v>
      </c>
      <c r="L36" s="241">
        <v>4.8600000000000003</v>
      </c>
      <c r="M36" s="8">
        <v>4.05</v>
      </c>
      <c r="N36" s="280">
        <v>4.8600000000000003</v>
      </c>
      <c r="O36" s="259">
        <v>4.05</v>
      </c>
      <c r="P36" s="309">
        <v>1</v>
      </c>
    </row>
    <row r="37" spans="1:16" ht="62.4" x14ac:dyDescent="0.3">
      <c r="A37" s="20" t="s">
        <v>20</v>
      </c>
      <c r="B37" s="2" t="s">
        <v>36</v>
      </c>
      <c r="C37" s="2" t="s">
        <v>37</v>
      </c>
      <c r="D37" s="3" t="s">
        <v>34</v>
      </c>
      <c r="E37" s="108">
        <v>25</v>
      </c>
      <c r="F37" s="175" t="s">
        <v>1258</v>
      </c>
      <c r="G37" s="175" t="s">
        <v>1259</v>
      </c>
      <c r="H37" s="175">
        <v>10</v>
      </c>
      <c r="I37" s="211" t="s">
        <v>1260</v>
      </c>
      <c r="J37" s="6">
        <v>6201010</v>
      </c>
      <c r="K37" s="241">
        <v>6.4</v>
      </c>
      <c r="L37" s="241">
        <f>K37*1.2</f>
        <v>7.68</v>
      </c>
      <c r="M37" s="8">
        <f>K37*H37</f>
        <v>64</v>
      </c>
      <c r="N37" s="280">
        <f>M37*1.2</f>
        <v>76.8</v>
      </c>
      <c r="O37" s="259">
        <v>6.4</v>
      </c>
      <c r="P37" s="309">
        <v>2</v>
      </c>
    </row>
    <row r="38" spans="1:16" ht="15.6" x14ac:dyDescent="0.3">
      <c r="A38" s="230"/>
      <c r="B38" s="231"/>
      <c r="C38" s="231"/>
      <c r="D38" s="232"/>
      <c r="E38" s="233"/>
      <c r="F38" s="232"/>
      <c r="G38" s="234"/>
      <c r="H38" s="235"/>
      <c r="I38" s="232"/>
      <c r="J38" s="236"/>
      <c r="K38" s="242"/>
      <c r="L38" s="242"/>
      <c r="M38" s="239"/>
      <c r="N38" s="281"/>
      <c r="O38" s="260"/>
      <c r="P38" s="310"/>
    </row>
    <row r="39" spans="1:16" ht="109.2" x14ac:dyDescent="0.3">
      <c r="A39" s="20" t="s">
        <v>872</v>
      </c>
      <c r="B39" s="2" t="s">
        <v>36</v>
      </c>
      <c r="C39" s="2" t="s">
        <v>39</v>
      </c>
      <c r="D39" s="3" t="s">
        <v>34</v>
      </c>
      <c r="E39" s="108">
        <v>25</v>
      </c>
      <c r="F39" s="175" t="s">
        <v>1258</v>
      </c>
      <c r="G39" s="175" t="s">
        <v>1259</v>
      </c>
      <c r="H39" s="175">
        <v>10</v>
      </c>
      <c r="I39" s="3" t="s">
        <v>1261</v>
      </c>
      <c r="J39" s="6">
        <v>6211010</v>
      </c>
      <c r="K39" s="241">
        <v>6.63</v>
      </c>
      <c r="L39" s="241">
        <f t="shared" ref="L39:L43" si="0">K39*1.2</f>
        <v>7.9559999999999995</v>
      </c>
      <c r="M39" s="8">
        <f t="shared" ref="M39:M43" si="1">K39*H39</f>
        <v>66.3</v>
      </c>
      <c r="N39" s="280">
        <f t="shared" ref="N39:N43" si="2">M39*1.2</f>
        <v>79.559999999999988</v>
      </c>
      <c r="O39" s="259">
        <v>6.63</v>
      </c>
      <c r="P39" s="309">
        <v>1</v>
      </c>
    </row>
    <row r="40" spans="1:16" ht="15.6" x14ac:dyDescent="0.3">
      <c r="A40" s="230"/>
      <c r="B40" s="231"/>
      <c r="C40" s="231"/>
      <c r="D40" s="232"/>
      <c r="E40" s="233"/>
      <c r="F40" s="232"/>
      <c r="G40" s="234"/>
      <c r="H40" s="235"/>
      <c r="I40" s="232"/>
      <c r="J40" s="236"/>
      <c r="K40" s="242"/>
      <c r="L40" s="242"/>
      <c r="M40" s="239"/>
      <c r="N40" s="281"/>
      <c r="O40" s="260"/>
      <c r="P40" s="310"/>
    </row>
    <row r="41" spans="1:16" ht="109.2" x14ac:dyDescent="0.3">
      <c r="A41" s="20" t="s">
        <v>873</v>
      </c>
      <c r="B41" s="2" t="s">
        <v>41</v>
      </c>
      <c r="C41" s="2" t="s">
        <v>39</v>
      </c>
      <c r="D41" s="3" t="s">
        <v>34</v>
      </c>
      <c r="E41" s="108">
        <v>25</v>
      </c>
      <c r="F41" s="175" t="s">
        <v>1258</v>
      </c>
      <c r="G41" s="175" t="s">
        <v>1259</v>
      </c>
      <c r="H41" s="175">
        <v>10</v>
      </c>
      <c r="I41" s="3" t="s">
        <v>1262</v>
      </c>
      <c r="J41" s="6">
        <v>6211510</v>
      </c>
      <c r="K41" s="241">
        <v>14.36</v>
      </c>
      <c r="L41" s="241">
        <f t="shared" si="0"/>
        <v>17.231999999999999</v>
      </c>
      <c r="M41" s="8">
        <f t="shared" si="1"/>
        <v>143.6</v>
      </c>
      <c r="N41" s="280">
        <f t="shared" si="2"/>
        <v>172.32</v>
      </c>
      <c r="O41" s="259">
        <v>14.36</v>
      </c>
      <c r="P41" s="309">
        <v>1</v>
      </c>
    </row>
    <row r="42" spans="1:16" ht="15.6" x14ac:dyDescent="0.3">
      <c r="A42" s="230"/>
      <c r="B42" s="231"/>
      <c r="C42" s="231"/>
      <c r="D42" s="232"/>
      <c r="E42" s="233"/>
      <c r="F42" s="232"/>
      <c r="G42" s="234"/>
      <c r="H42" s="235"/>
      <c r="I42" s="232"/>
      <c r="J42" s="236"/>
      <c r="K42" s="242"/>
      <c r="L42" s="242"/>
      <c r="M42" s="239"/>
      <c r="N42" s="281"/>
      <c r="O42" s="260"/>
      <c r="P42" s="310"/>
    </row>
    <row r="43" spans="1:16" ht="62.4" x14ac:dyDescent="0.3">
      <c r="A43" s="20" t="s">
        <v>22</v>
      </c>
      <c r="B43" s="2" t="s">
        <v>44</v>
      </c>
      <c r="C43" s="2" t="s">
        <v>45</v>
      </c>
      <c r="D43" s="3" t="s">
        <v>34</v>
      </c>
      <c r="E43" s="108">
        <v>50</v>
      </c>
      <c r="F43" s="175" t="s">
        <v>1258</v>
      </c>
      <c r="G43" s="175" t="s">
        <v>1259</v>
      </c>
      <c r="H43" s="176">
        <v>30</v>
      </c>
      <c r="I43" s="3" t="s">
        <v>1263</v>
      </c>
      <c r="J43" s="6">
        <v>9086536</v>
      </c>
      <c r="K43" s="241">
        <v>0.92</v>
      </c>
      <c r="L43" s="241">
        <f t="shared" si="0"/>
        <v>1.1040000000000001</v>
      </c>
      <c r="M43" s="8">
        <f t="shared" si="1"/>
        <v>27.6</v>
      </c>
      <c r="N43" s="280">
        <f t="shared" si="2"/>
        <v>33.119999999999997</v>
      </c>
      <c r="O43" s="259">
        <v>0.92</v>
      </c>
      <c r="P43" s="309">
        <v>1</v>
      </c>
    </row>
    <row r="44" spans="1:16" ht="62.4" x14ac:dyDescent="0.3">
      <c r="A44" s="20" t="s">
        <v>22</v>
      </c>
      <c r="B44" s="2" t="s">
        <v>44</v>
      </c>
      <c r="C44" s="2" t="s">
        <v>45</v>
      </c>
      <c r="D44" s="3" t="s">
        <v>34</v>
      </c>
      <c r="E44" s="108">
        <v>50</v>
      </c>
      <c r="F44" s="175" t="s">
        <v>2036</v>
      </c>
      <c r="G44" s="175" t="s">
        <v>2031</v>
      </c>
      <c r="H44" s="176">
        <v>25</v>
      </c>
      <c r="I44" s="3" t="s">
        <v>2044</v>
      </c>
      <c r="J44" s="6">
        <v>685778</v>
      </c>
      <c r="K44" s="241">
        <v>0.97799999999999998</v>
      </c>
      <c r="L44" s="241">
        <v>1.1736</v>
      </c>
      <c r="M44" s="8">
        <v>24.45</v>
      </c>
      <c r="N44" s="280">
        <v>29.34</v>
      </c>
      <c r="O44" s="259">
        <v>0.97799999999999998</v>
      </c>
      <c r="P44" s="309">
        <v>2</v>
      </c>
    </row>
    <row r="45" spans="1:16" ht="15.6" x14ac:dyDescent="0.3">
      <c r="A45" s="230"/>
      <c r="B45" s="231"/>
      <c r="C45" s="231"/>
      <c r="D45" s="232"/>
      <c r="E45" s="233"/>
      <c r="F45" s="232"/>
      <c r="G45" s="234"/>
      <c r="H45" s="235"/>
      <c r="I45" s="232"/>
      <c r="J45" s="236"/>
      <c r="K45" s="242"/>
      <c r="L45" s="242"/>
      <c r="M45" s="239"/>
      <c r="N45" s="281"/>
      <c r="O45" s="260"/>
      <c r="P45" s="310"/>
    </row>
    <row r="46" spans="1:16" ht="78" x14ac:dyDescent="0.3">
      <c r="A46" s="20" t="s">
        <v>25</v>
      </c>
      <c r="B46" s="2" t="s">
        <v>47</v>
      </c>
      <c r="C46" s="2" t="s">
        <v>48</v>
      </c>
      <c r="D46" s="3" t="s">
        <v>34</v>
      </c>
      <c r="E46" s="108">
        <v>50</v>
      </c>
      <c r="F46" s="109" t="s">
        <v>2036</v>
      </c>
      <c r="G46" s="152" t="s">
        <v>2031</v>
      </c>
      <c r="H46" s="133">
        <v>25</v>
      </c>
      <c r="I46" s="109" t="s">
        <v>2044</v>
      </c>
      <c r="J46" s="6">
        <v>685779</v>
      </c>
      <c r="K46" s="241">
        <v>1.012</v>
      </c>
      <c r="L46" s="241">
        <v>1.2143999999999999</v>
      </c>
      <c r="M46" s="86">
        <v>25.3</v>
      </c>
      <c r="N46" s="280">
        <v>30.36</v>
      </c>
      <c r="O46" s="259">
        <v>1.012</v>
      </c>
      <c r="P46" s="309">
        <v>1</v>
      </c>
    </row>
    <row r="47" spans="1:16" ht="15.6" x14ac:dyDescent="0.3">
      <c r="A47" s="230"/>
      <c r="B47" s="231"/>
      <c r="C47" s="231"/>
      <c r="D47" s="232"/>
      <c r="E47" s="233"/>
      <c r="F47" s="232"/>
      <c r="G47" s="234"/>
      <c r="H47" s="235"/>
      <c r="I47" s="232"/>
      <c r="J47" s="236"/>
      <c r="K47" s="242"/>
      <c r="L47" s="242"/>
      <c r="M47" s="239"/>
      <c r="N47" s="281"/>
      <c r="O47" s="260"/>
      <c r="P47" s="310"/>
    </row>
    <row r="48" spans="1:16" ht="93.6" x14ac:dyDescent="0.3">
      <c r="A48" s="20" t="s">
        <v>27</v>
      </c>
      <c r="B48" s="2" t="s">
        <v>42</v>
      </c>
      <c r="C48" s="21" t="s">
        <v>799</v>
      </c>
      <c r="D48" s="3" t="s">
        <v>34</v>
      </c>
      <c r="E48" s="108">
        <v>100</v>
      </c>
      <c r="F48" s="175" t="s">
        <v>2036</v>
      </c>
      <c r="G48" s="175" t="s">
        <v>2031</v>
      </c>
      <c r="H48" s="176">
        <v>10</v>
      </c>
      <c r="I48" s="3" t="s">
        <v>2045</v>
      </c>
      <c r="J48" s="6">
        <v>685759</v>
      </c>
      <c r="K48" s="241">
        <v>0.73</v>
      </c>
      <c r="L48" s="241">
        <v>0.876</v>
      </c>
      <c r="M48" s="8">
        <v>7.3</v>
      </c>
      <c r="N48" s="280">
        <v>8.76</v>
      </c>
      <c r="O48" s="259">
        <v>0.73</v>
      </c>
      <c r="P48" s="309">
        <v>1</v>
      </c>
    </row>
    <row r="49" spans="1:17" ht="93.6" x14ac:dyDescent="0.3">
      <c r="A49" s="20" t="s">
        <v>27</v>
      </c>
      <c r="B49" s="2" t="s">
        <v>42</v>
      </c>
      <c r="C49" s="21" t="s">
        <v>799</v>
      </c>
      <c r="D49" s="3" t="s">
        <v>34</v>
      </c>
      <c r="E49" s="108">
        <v>100</v>
      </c>
      <c r="F49" s="175" t="s">
        <v>1258</v>
      </c>
      <c r="G49" s="175" t="s">
        <v>1259</v>
      </c>
      <c r="H49" s="176">
        <v>40</v>
      </c>
      <c r="I49" s="3" t="s">
        <v>1264</v>
      </c>
      <c r="J49" s="6">
        <v>9086528</v>
      </c>
      <c r="K49" s="241">
        <v>0.76</v>
      </c>
      <c r="L49" s="241">
        <f t="shared" ref="L49" si="3">K49*1.2</f>
        <v>0.91199999999999992</v>
      </c>
      <c r="M49" s="8">
        <f t="shared" ref="M49" si="4">K49*H49</f>
        <v>30.4</v>
      </c>
      <c r="N49" s="280">
        <f t="shared" ref="N49" si="5">M49*1.2</f>
        <v>36.479999999999997</v>
      </c>
      <c r="O49" s="259">
        <v>0.76</v>
      </c>
      <c r="P49" s="309">
        <v>2</v>
      </c>
    </row>
    <row r="50" spans="1:17" ht="15.6" x14ac:dyDescent="0.3">
      <c r="A50" s="230"/>
      <c r="B50" s="231"/>
      <c r="C50" s="231"/>
      <c r="D50" s="232"/>
      <c r="E50" s="233"/>
      <c r="F50" s="232"/>
      <c r="G50" s="234"/>
      <c r="H50" s="235"/>
      <c r="I50" s="232"/>
      <c r="J50" s="236"/>
      <c r="K50" s="242"/>
      <c r="L50" s="242"/>
      <c r="M50" s="239"/>
      <c r="N50" s="281"/>
      <c r="O50" s="260"/>
      <c r="P50" s="310"/>
    </row>
    <row r="51" spans="1:17" ht="78" x14ac:dyDescent="0.3">
      <c r="A51" s="20" t="s">
        <v>29</v>
      </c>
      <c r="B51" s="2" t="s">
        <v>51</v>
      </c>
      <c r="C51" s="2" t="s">
        <v>52</v>
      </c>
      <c r="D51" s="3" t="s">
        <v>34</v>
      </c>
      <c r="E51" s="108">
        <v>1000</v>
      </c>
      <c r="F51" s="109" t="s">
        <v>2036</v>
      </c>
      <c r="G51" s="152" t="s">
        <v>2031</v>
      </c>
      <c r="H51" s="133">
        <v>1000</v>
      </c>
      <c r="I51" s="109" t="s">
        <v>2046</v>
      </c>
      <c r="J51" s="6">
        <v>489290</v>
      </c>
      <c r="K51" s="241">
        <v>4.2000000000000003E-2</v>
      </c>
      <c r="L51" s="241">
        <v>5.04E-2</v>
      </c>
      <c r="M51" s="8">
        <v>42</v>
      </c>
      <c r="N51" s="280">
        <v>50.4</v>
      </c>
      <c r="O51" s="259">
        <v>4.2000000000000003E-2</v>
      </c>
      <c r="P51" s="309">
        <v>1</v>
      </c>
    </row>
    <row r="52" spans="1:17" ht="15.6" x14ac:dyDescent="0.3">
      <c r="A52" s="230"/>
      <c r="B52" s="231"/>
      <c r="C52" s="231"/>
      <c r="D52" s="232"/>
      <c r="E52" s="233"/>
      <c r="F52" s="232"/>
      <c r="G52" s="234"/>
      <c r="H52" s="235"/>
      <c r="I52" s="232"/>
      <c r="J52" s="236"/>
      <c r="K52" s="242"/>
      <c r="L52" s="242"/>
      <c r="M52" s="239"/>
      <c r="N52" s="281"/>
      <c r="O52" s="260"/>
      <c r="P52" s="310"/>
    </row>
    <row r="53" spans="1:17" ht="78" x14ac:dyDescent="0.3">
      <c r="A53" s="20" t="s">
        <v>874</v>
      </c>
      <c r="B53" s="2" t="s">
        <v>54</v>
      </c>
      <c r="C53" s="2" t="s">
        <v>55</v>
      </c>
      <c r="D53" s="3" t="s">
        <v>34</v>
      </c>
      <c r="E53" s="108">
        <v>1000</v>
      </c>
      <c r="F53" s="109" t="s">
        <v>2036</v>
      </c>
      <c r="G53" s="152" t="s">
        <v>2031</v>
      </c>
      <c r="H53" s="133">
        <v>1000</v>
      </c>
      <c r="I53" s="109" t="s">
        <v>2046</v>
      </c>
      <c r="J53" s="6" t="s">
        <v>2047</v>
      </c>
      <c r="K53" s="241">
        <v>0.14199999999999999</v>
      </c>
      <c r="L53" s="241">
        <v>0.1704</v>
      </c>
      <c r="M53" s="8">
        <v>142</v>
      </c>
      <c r="N53" s="280">
        <v>170.4</v>
      </c>
      <c r="O53" s="259">
        <v>0.14199999999999999</v>
      </c>
      <c r="P53" s="309">
        <v>1</v>
      </c>
    </row>
    <row r="54" spans="1:17" ht="15.6" x14ac:dyDescent="0.3">
      <c r="A54" s="230"/>
      <c r="B54" s="231"/>
      <c r="C54" s="231"/>
      <c r="D54" s="232"/>
      <c r="E54" s="233"/>
      <c r="F54" s="232"/>
      <c r="G54" s="234"/>
      <c r="H54" s="235"/>
      <c r="I54" s="232"/>
      <c r="J54" s="236"/>
      <c r="K54" s="242"/>
      <c r="L54" s="242"/>
      <c r="M54" s="239"/>
      <c r="N54" s="281"/>
      <c r="O54" s="260"/>
      <c r="P54" s="310"/>
    </row>
    <row r="55" spans="1:17" ht="93.6" x14ac:dyDescent="0.3">
      <c r="A55" s="20" t="s">
        <v>875</v>
      </c>
      <c r="B55" s="2" t="s">
        <v>57</v>
      </c>
      <c r="C55" s="21" t="s">
        <v>58</v>
      </c>
      <c r="D55" s="3" t="s">
        <v>34</v>
      </c>
      <c r="E55" s="108">
        <v>50</v>
      </c>
      <c r="F55" s="109" t="s">
        <v>2036</v>
      </c>
      <c r="G55" s="152" t="s">
        <v>2031</v>
      </c>
      <c r="H55" s="133">
        <v>1</v>
      </c>
      <c r="I55" s="109" t="s">
        <v>2048</v>
      </c>
      <c r="J55" s="6">
        <v>931323</v>
      </c>
      <c r="K55" s="241">
        <v>1.42</v>
      </c>
      <c r="L55" s="241">
        <v>1.704</v>
      </c>
      <c r="M55" s="86">
        <v>1.42</v>
      </c>
      <c r="N55" s="280">
        <v>1.7</v>
      </c>
      <c r="O55" s="259">
        <v>1.42</v>
      </c>
      <c r="P55" s="309">
        <v>1</v>
      </c>
    </row>
    <row r="56" spans="1:17" ht="15.6" x14ac:dyDescent="0.3">
      <c r="A56" s="230"/>
      <c r="B56" s="231"/>
      <c r="C56" s="231"/>
      <c r="D56" s="232"/>
      <c r="E56" s="233"/>
      <c r="F56" s="232"/>
      <c r="G56" s="234"/>
      <c r="H56" s="235"/>
      <c r="I56" s="232"/>
      <c r="J56" s="236"/>
      <c r="K56" s="242"/>
      <c r="L56" s="242"/>
      <c r="M56" s="239"/>
      <c r="N56" s="281"/>
      <c r="O56" s="260"/>
      <c r="P56" s="310"/>
    </row>
    <row r="57" spans="1:17" ht="156" x14ac:dyDescent="0.3">
      <c r="A57" s="20" t="s">
        <v>32</v>
      </c>
      <c r="B57" s="2" t="s">
        <v>57</v>
      </c>
      <c r="C57" s="74" t="s">
        <v>838</v>
      </c>
      <c r="D57" s="3" t="s">
        <v>34</v>
      </c>
      <c r="E57" s="108">
        <v>50</v>
      </c>
      <c r="F57" s="109" t="s">
        <v>2036</v>
      </c>
      <c r="G57" s="152" t="s">
        <v>2031</v>
      </c>
      <c r="H57" s="133">
        <v>1</v>
      </c>
      <c r="I57" s="109" t="s">
        <v>2049</v>
      </c>
      <c r="J57" s="6">
        <v>932449</v>
      </c>
      <c r="K57" s="241">
        <v>8.18</v>
      </c>
      <c r="L57" s="241">
        <v>9.8160000000000007</v>
      </c>
      <c r="M57" s="8">
        <v>8.18</v>
      </c>
      <c r="N57" s="280">
        <v>9.82</v>
      </c>
      <c r="O57" s="259">
        <v>8.18</v>
      </c>
      <c r="P57" s="309">
        <v>1</v>
      </c>
    </row>
    <row r="58" spans="1:17" ht="15.6" x14ac:dyDescent="0.3">
      <c r="A58" s="230"/>
      <c r="B58" s="231"/>
      <c r="C58" s="231"/>
      <c r="D58" s="232"/>
      <c r="E58" s="233"/>
      <c r="F58" s="232"/>
      <c r="G58" s="234"/>
      <c r="H58" s="235"/>
      <c r="I58" s="232"/>
      <c r="J58" s="236"/>
      <c r="K58" s="242"/>
      <c r="L58" s="242"/>
      <c r="M58" s="239"/>
      <c r="N58" s="281"/>
      <c r="O58" s="260"/>
      <c r="P58" s="310"/>
    </row>
    <row r="59" spans="1:17" ht="109.2" x14ac:dyDescent="0.3">
      <c r="A59" s="20" t="s">
        <v>876</v>
      </c>
      <c r="B59" s="2" t="s">
        <v>57</v>
      </c>
      <c r="C59" s="21" t="s">
        <v>61</v>
      </c>
      <c r="D59" s="3" t="s">
        <v>34</v>
      </c>
      <c r="E59" s="108">
        <v>50</v>
      </c>
      <c r="F59" s="109" t="s">
        <v>2036</v>
      </c>
      <c r="G59" s="152" t="s">
        <v>2031</v>
      </c>
      <c r="H59" s="133">
        <v>1</v>
      </c>
      <c r="I59" s="109" t="s">
        <v>2049</v>
      </c>
      <c r="J59" s="6">
        <v>303088</v>
      </c>
      <c r="K59" s="241">
        <v>0.56999999999999995</v>
      </c>
      <c r="L59" s="241">
        <v>0.68400000000000005</v>
      </c>
      <c r="M59" s="8">
        <v>0.56999999999999995</v>
      </c>
      <c r="N59" s="280">
        <v>0.68</v>
      </c>
      <c r="O59" s="259">
        <v>0.56999999999999995</v>
      </c>
      <c r="P59" s="309">
        <v>1</v>
      </c>
    </row>
    <row r="60" spans="1:17" ht="15.6" x14ac:dyDescent="0.3">
      <c r="A60" s="230"/>
      <c r="B60" s="231"/>
      <c r="C60" s="231"/>
      <c r="D60" s="232"/>
      <c r="E60" s="233"/>
      <c r="F60" s="232"/>
      <c r="G60" s="234"/>
      <c r="H60" s="235"/>
      <c r="I60" s="232"/>
      <c r="J60" s="236"/>
      <c r="K60" s="242"/>
      <c r="L60" s="242"/>
      <c r="M60" s="239"/>
      <c r="N60" s="281"/>
      <c r="O60" s="260"/>
      <c r="P60" s="310"/>
    </row>
    <row r="61" spans="1:17" ht="46.8" x14ac:dyDescent="0.3">
      <c r="A61" s="20" t="s">
        <v>877</v>
      </c>
      <c r="B61" s="2" t="s">
        <v>63</v>
      </c>
      <c r="C61" s="2" t="s">
        <v>64</v>
      </c>
      <c r="D61" s="3" t="s">
        <v>791</v>
      </c>
      <c r="E61" s="35">
        <v>400</v>
      </c>
      <c r="F61" s="3" t="s">
        <v>2030</v>
      </c>
      <c r="G61" s="325" t="s">
        <v>2031</v>
      </c>
      <c r="H61" s="176">
        <v>80</v>
      </c>
      <c r="I61" s="3" t="s">
        <v>2050</v>
      </c>
      <c r="J61" s="42">
        <v>400770</v>
      </c>
      <c r="K61" s="327">
        <v>8.8999999999999999E-3</v>
      </c>
      <c r="L61" s="327">
        <v>1.0699999999999999E-2</v>
      </c>
      <c r="M61" s="70">
        <v>0.71</v>
      </c>
      <c r="N61" s="329">
        <v>0.85</v>
      </c>
      <c r="O61" s="327">
        <v>8.8999999999999999E-3</v>
      </c>
      <c r="P61" s="331">
        <v>1</v>
      </c>
    </row>
    <row r="62" spans="1:17" ht="46.8" x14ac:dyDescent="0.3">
      <c r="A62" s="20" t="s">
        <v>877</v>
      </c>
      <c r="B62" s="2" t="s">
        <v>63</v>
      </c>
      <c r="C62" s="2" t="s">
        <v>64</v>
      </c>
      <c r="D62" s="3" t="s">
        <v>791</v>
      </c>
      <c r="E62" s="35">
        <v>400</v>
      </c>
      <c r="F62" s="3" t="s">
        <v>1468</v>
      </c>
      <c r="G62" s="325" t="s">
        <v>1465</v>
      </c>
      <c r="H62" s="176">
        <v>1</v>
      </c>
      <c r="I62" s="3" t="s">
        <v>1476</v>
      </c>
      <c r="J62" s="42" t="s">
        <v>1477</v>
      </c>
      <c r="K62" s="327">
        <v>0.6</v>
      </c>
      <c r="L62" s="327">
        <f>MMULT(K62,1.2)</f>
        <v>0.72</v>
      </c>
      <c r="M62" s="21">
        <f>MMULT(H62,K62)</f>
        <v>0.6</v>
      </c>
      <c r="N62" s="329">
        <f>MMULT(M62,1.2)</f>
        <v>0.72</v>
      </c>
      <c r="O62" s="330">
        <v>0.6</v>
      </c>
      <c r="P62" s="331">
        <v>2</v>
      </c>
    </row>
    <row r="63" spans="1:17" ht="15.6" x14ac:dyDescent="0.3">
      <c r="A63" s="230"/>
      <c r="B63" s="231"/>
      <c r="C63" s="231"/>
      <c r="D63" s="232"/>
      <c r="E63" s="233"/>
      <c r="F63" s="232"/>
      <c r="G63" s="234"/>
      <c r="H63" s="235"/>
      <c r="I63" s="232"/>
      <c r="J63" s="236"/>
      <c r="K63" s="242"/>
      <c r="L63" s="242"/>
      <c r="M63" s="239"/>
      <c r="N63" s="281"/>
      <c r="O63" s="260"/>
      <c r="P63" s="310"/>
    </row>
    <row r="64" spans="1:17" ht="140.4" x14ac:dyDescent="0.3">
      <c r="A64" s="20" t="s">
        <v>878</v>
      </c>
      <c r="B64" s="3" t="s">
        <v>66</v>
      </c>
      <c r="C64" s="3" t="s">
        <v>67</v>
      </c>
      <c r="D64" s="3" t="s">
        <v>34</v>
      </c>
      <c r="E64" s="108">
        <v>3000</v>
      </c>
      <c r="F64" s="175" t="s">
        <v>1468</v>
      </c>
      <c r="G64" s="175" t="s">
        <v>1465</v>
      </c>
      <c r="H64" s="176">
        <v>50</v>
      </c>
      <c r="I64" s="3" t="s">
        <v>1478</v>
      </c>
      <c r="J64" s="6" t="s">
        <v>1479</v>
      </c>
      <c r="K64" s="241">
        <v>7.8E-2</v>
      </c>
      <c r="L64" s="241">
        <f>MMULT(K64,1.2)</f>
        <v>9.3600000000000003E-2</v>
      </c>
      <c r="M64" s="8">
        <f>MMULT(H64,K64)</f>
        <v>3.9</v>
      </c>
      <c r="N64" s="280">
        <f>MMULT(M64,1.2)</f>
        <v>4.68</v>
      </c>
      <c r="O64" s="259">
        <v>7.8E-2</v>
      </c>
      <c r="P64" s="309">
        <v>1</v>
      </c>
      <c r="Q64" t="s">
        <v>2172</v>
      </c>
    </row>
    <row r="65" spans="1:18" ht="140.4" x14ac:dyDescent="0.3">
      <c r="A65" s="20" t="s">
        <v>878</v>
      </c>
      <c r="B65" s="3" t="s">
        <v>66</v>
      </c>
      <c r="C65" s="3" t="s">
        <v>67</v>
      </c>
      <c r="D65" s="3" t="s">
        <v>34</v>
      </c>
      <c r="E65" s="108">
        <v>3000</v>
      </c>
      <c r="F65" s="175" t="s">
        <v>2036</v>
      </c>
      <c r="G65" s="175" t="s">
        <v>2031</v>
      </c>
      <c r="H65" s="176">
        <v>50</v>
      </c>
      <c r="I65" s="3" t="s">
        <v>2051</v>
      </c>
      <c r="J65" s="6">
        <v>900805</v>
      </c>
      <c r="K65" s="241">
        <v>0.11799999999999999</v>
      </c>
      <c r="L65" s="241">
        <v>0.1416</v>
      </c>
      <c r="M65" s="8">
        <v>5.9</v>
      </c>
      <c r="N65" s="280">
        <v>7.08</v>
      </c>
      <c r="O65" s="259">
        <v>0.11799999999999999</v>
      </c>
      <c r="P65" s="309">
        <v>2</v>
      </c>
      <c r="Q65" t="s">
        <v>2172</v>
      </c>
    </row>
    <row r="66" spans="1:18" ht="140.4" x14ac:dyDescent="0.3">
      <c r="A66" s="20" t="s">
        <v>878</v>
      </c>
      <c r="B66" s="3" t="s">
        <v>66</v>
      </c>
      <c r="C66" s="3" t="s">
        <v>67</v>
      </c>
      <c r="D66" s="3" t="s">
        <v>34</v>
      </c>
      <c r="E66" s="108">
        <v>3000</v>
      </c>
      <c r="F66" s="175" t="s">
        <v>1258</v>
      </c>
      <c r="G66" s="175" t="s">
        <v>1259</v>
      </c>
      <c r="H66" s="176">
        <v>50</v>
      </c>
      <c r="I66" s="3" t="s">
        <v>1265</v>
      </c>
      <c r="J66" s="6">
        <v>9086919</v>
      </c>
      <c r="K66" s="241">
        <v>0.43</v>
      </c>
      <c r="L66" s="241">
        <f t="shared" ref="L66" si="6">K66*1.2</f>
        <v>0.51600000000000001</v>
      </c>
      <c r="M66" s="8">
        <f t="shared" ref="M66" si="7">K66*H66</f>
        <v>21.5</v>
      </c>
      <c r="N66" s="280">
        <f t="shared" ref="N66" si="8">M66*1.2</f>
        <v>25.8</v>
      </c>
      <c r="O66" s="259">
        <v>0.43</v>
      </c>
      <c r="P66" s="309">
        <v>3</v>
      </c>
    </row>
    <row r="67" spans="1:18" ht="15.6" x14ac:dyDescent="0.3">
      <c r="A67" s="230"/>
      <c r="B67" s="231"/>
      <c r="C67" s="231"/>
      <c r="D67" s="232"/>
      <c r="E67" s="233"/>
      <c r="F67" s="232"/>
      <c r="G67" s="234"/>
      <c r="H67" s="235"/>
      <c r="I67" s="232"/>
      <c r="J67" s="236"/>
      <c r="K67" s="242"/>
      <c r="L67" s="242"/>
      <c r="M67" s="239"/>
      <c r="N67" s="281"/>
      <c r="O67" s="260"/>
      <c r="P67" s="310"/>
    </row>
    <row r="68" spans="1:18" ht="57.6" x14ac:dyDescent="0.3">
      <c r="A68" s="179" t="s">
        <v>879</v>
      </c>
      <c r="B68" s="109" t="s">
        <v>68</v>
      </c>
      <c r="C68" s="109" t="s">
        <v>70</v>
      </c>
      <c r="D68" s="109" t="s">
        <v>34</v>
      </c>
      <c r="E68" s="108">
        <v>2000</v>
      </c>
      <c r="F68" s="178" t="s">
        <v>2006</v>
      </c>
      <c r="G68" s="178" t="s">
        <v>2007</v>
      </c>
      <c r="H68" s="133" t="s">
        <v>2011</v>
      </c>
      <c r="I68" s="109" t="s">
        <v>2012</v>
      </c>
      <c r="J68" s="6" t="s">
        <v>1931</v>
      </c>
      <c r="K68" s="241">
        <v>0.1444</v>
      </c>
      <c r="L68" s="241">
        <f>K68*1.2</f>
        <v>0.17327999999999999</v>
      </c>
      <c r="M68" s="8">
        <f>K68*E68</f>
        <v>288.8</v>
      </c>
      <c r="N68" s="280">
        <f>L68*E68</f>
        <v>346.56</v>
      </c>
      <c r="O68" s="259">
        <v>0.1444</v>
      </c>
      <c r="P68" s="309">
        <v>0</v>
      </c>
      <c r="Q68" t="s">
        <v>2172</v>
      </c>
      <c r="R68" t="s">
        <v>2173</v>
      </c>
    </row>
    <row r="69" spans="1:18" ht="46.8" x14ac:dyDescent="0.3">
      <c r="A69" s="20" t="s">
        <v>879</v>
      </c>
      <c r="B69" s="3" t="s">
        <v>68</v>
      </c>
      <c r="C69" s="3" t="s">
        <v>70</v>
      </c>
      <c r="D69" s="3" t="s">
        <v>34</v>
      </c>
      <c r="E69" s="108">
        <v>2000</v>
      </c>
      <c r="F69" s="175" t="s">
        <v>2030</v>
      </c>
      <c r="G69" s="175" t="s">
        <v>2031</v>
      </c>
      <c r="H69" s="176">
        <v>50</v>
      </c>
      <c r="I69" s="3" t="s">
        <v>2052</v>
      </c>
      <c r="J69" s="6">
        <v>497830</v>
      </c>
      <c r="K69" s="241">
        <v>0.17299999999999999</v>
      </c>
      <c r="L69" s="241">
        <v>0.20760000000000001</v>
      </c>
      <c r="M69" s="8">
        <v>8.65</v>
      </c>
      <c r="N69" s="280">
        <v>10.38</v>
      </c>
      <c r="O69" s="259">
        <v>0.17299999999999999</v>
      </c>
      <c r="P69" s="309">
        <v>1</v>
      </c>
      <c r="Q69" t="s">
        <v>2172</v>
      </c>
    </row>
    <row r="70" spans="1:18" ht="46.8" x14ac:dyDescent="0.3">
      <c r="A70" s="20" t="s">
        <v>879</v>
      </c>
      <c r="B70" s="3" t="s">
        <v>68</v>
      </c>
      <c r="C70" s="3" t="s">
        <v>70</v>
      </c>
      <c r="D70" s="3" t="s">
        <v>34</v>
      </c>
      <c r="E70" s="108">
        <v>2000</v>
      </c>
      <c r="F70" s="175" t="s">
        <v>1636</v>
      </c>
      <c r="G70" s="175" t="s">
        <v>1637</v>
      </c>
      <c r="H70" s="176">
        <v>100</v>
      </c>
      <c r="I70" s="3" t="s">
        <v>1639</v>
      </c>
      <c r="J70" s="6" t="s">
        <v>1640</v>
      </c>
      <c r="K70" s="241">
        <v>0.2</v>
      </c>
      <c r="L70" s="241">
        <f>SUM(K70*1.2)</f>
        <v>0.24</v>
      </c>
      <c r="M70" s="8">
        <f>SUM(H70*K70)</f>
        <v>20</v>
      </c>
      <c r="N70" s="280">
        <f>SUM(M70*1.2)</f>
        <v>24</v>
      </c>
      <c r="O70" s="259">
        <v>0.2</v>
      </c>
      <c r="P70" s="309">
        <v>2</v>
      </c>
      <c r="Q70" t="s">
        <v>2172</v>
      </c>
    </row>
    <row r="71" spans="1:18" ht="46.8" x14ac:dyDescent="0.3">
      <c r="A71" s="20" t="s">
        <v>879</v>
      </c>
      <c r="B71" s="3" t="s">
        <v>68</v>
      </c>
      <c r="C71" s="3" t="s">
        <v>70</v>
      </c>
      <c r="D71" s="3" t="s">
        <v>34</v>
      </c>
      <c r="E71" s="108">
        <v>2000</v>
      </c>
      <c r="F71" s="175" t="s">
        <v>1258</v>
      </c>
      <c r="G71" s="175" t="s">
        <v>1259</v>
      </c>
      <c r="H71" s="176">
        <v>50</v>
      </c>
      <c r="I71" s="3" t="s">
        <v>1266</v>
      </c>
      <c r="J71" s="6">
        <v>9086893</v>
      </c>
      <c r="K71" s="241">
        <v>0.46</v>
      </c>
      <c r="L71" s="241">
        <f>K71*1.2</f>
        <v>0.55200000000000005</v>
      </c>
      <c r="M71" s="8">
        <f>K71*H71</f>
        <v>23</v>
      </c>
      <c r="N71" s="280">
        <f>M71*1.2</f>
        <v>27.599999999999998</v>
      </c>
      <c r="O71" s="259">
        <v>0.46</v>
      </c>
      <c r="P71" s="309">
        <v>3</v>
      </c>
    </row>
    <row r="72" spans="1:18" ht="15.6" x14ac:dyDescent="0.3">
      <c r="A72" s="230"/>
      <c r="B72" s="231"/>
      <c r="C72" s="231"/>
      <c r="D72" s="232"/>
      <c r="E72" s="233"/>
      <c r="F72" s="232"/>
      <c r="G72" s="234"/>
      <c r="H72" s="235"/>
      <c r="I72" s="232"/>
      <c r="J72" s="236"/>
      <c r="K72" s="242"/>
      <c r="L72" s="242"/>
      <c r="M72" s="239"/>
      <c r="N72" s="281"/>
      <c r="O72" s="260"/>
      <c r="P72" s="310"/>
    </row>
    <row r="73" spans="1:18" ht="140.4" x14ac:dyDescent="0.3">
      <c r="A73" s="20" t="s">
        <v>880</v>
      </c>
      <c r="B73" s="3" t="s">
        <v>72</v>
      </c>
      <c r="C73" s="3" t="s">
        <v>73</v>
      </c>
      <c r="D73" s="3" t="s">
        <v>34</v>
      </c>
      <c r="E73" s="108">
        <v>2000</v>
      </c>
      <c r="F73" s="175" t="s">
        <v>1468</v>
      </c>
      <c r="G73" s="175" t="s">
        <v>1465</v>
      </c>
      <c r="H73" s="176">
        <v>50</v>
      </c>
      <c r="I73" s="3" t="s">
        <v>1478</v>
      </c>
      <c r="J73" s="6" t="s">
        <v>1479</v>
      </c>
      <c r="K73" s="241">
        <v>7.8E-2</v>
      </c>
      <c r="L73" s="241">
        <f>MMULT(K73,1.2)</f>
        <v>9.3600000000000003E-2</v>
      </c>
      <c r="M73" s="8">
        <f>MMULT(H73,K73)</f>
        <v>3.9</v>
      </c>
      <c r="N73" s="280">
        <f>MMULT(M73,1.2)</f>
        <v>4.68</v>
      </c>
      <c r="O73" s="259">
        <v>7.8E-2</v>
      </c>
      <c r="P73" s="309">
        <v>1</v>
      </c>
      <c r="Q73" t="s">
        <v>2172</v>
      </c>
    </row>
    <row r="74" spans="1:18" ht="140.4" x14ac:dyDescent="0.3">
      <c r="A74" s="20" t="s">
        <v>880</v>
      </c>
      <c r="B74" s="3" t="s">
        <v>72</v>
      </c>
      <c r="C74" s="3" t="s">
        <v>73</v>
      </c>
      <c r="D74" s="3" t="s">
        <v>34</v>
      </c>
      <c r="E74" s="108">
        <v>2000</v>
      </c>
      <c r="F74" s="175" t="s">
        <v>2036</v>
      </c>
      <c r="G74" s="175" t="s">
        <v>2031</v>
      </c>
      <c r="H74" s="176">
        <v>50</v>
      </c>
      <c r="I74" s="3" t="s">
        <v>2053</v>
      </c>
      <c r="J74" s="6">
        <v>685740</v>
      </c>
      <c r="K74" s="241">
        <v>0.36799999999999999</v>
      </c>
      <c r="L74" s="241">
        <v>0.44159999999999999</v>
      </c>
      <c r="M74" s="8">
        <v>18.399999999999999</v>
      </c>
      <c r="N74" s="280">
        <v>22.08</v>
      </c>
      <c r="O74" s="259">
        <v>0.36799999999999999</v>
      </c>
      <c r="P74" s="309">
        <v>2</v>
      </c>
    </row>
    <row r="75" spans="1:18" ht="140.4" x14ac:dyDescent="0.3">
      <c r="A75" s="20" t="s">
        <v>880</v>
      </c>
      <c r="B75" s="3" t="s">
        <v>72</v>
      </c>
      <c r="C75" s="3" t="s">
        <v>73</v>
      </c>
      <c r="D75" s="3" t="s">
        <v>34</v>
      </c>
      <c r="E75" s="108">
        <v>2000</v>
      </c>
      <c r="F75" s="175" t="s">
        <v>1258</v>
      </c>
      <c r="G75" s="175" t="s">
        <v>1259</v>
      </c>
      <c r="H75" s="176">
        <v>50</v>
      </c>
      <c r="I75" s="3" t="s">
        <v>1266</v>
      </c>
      <c r="J75" s="6">
        <v>9086893</v>
      </c>
      <c r="K75" s="241">
        <v>0.46</v>
      </c>
      <c r="L75" s="241">
        <f t="shared" ref="L75" si="9">K75*1.2</f>
        <v>0.55200000000000005</v>
      </c>
      <c r="M75" s="8">
        <f t="shared" ref="M75" si="10">K75*H75</f>
        <v>23</v>
      </c>
      <c r="N75" s="280">
        <f t="shared" ref="N75" si="11">M75*1.2</f>
        <v>27.599999999999998</v>
      </c>
      <c r="O75" s="259">
        <v>0.46</v>
      </c>
      <c r="P75" s="309">
        <v>3</v>
      </c>
    </row>
    <row r="76" spans="1:18" ht="15.6" x14ac:dyDescent="0.3">
      <c r="A76" s="230"/>
      <c r="B76" s="231"/>
      <c r="C76" s="231"/>
      <c r="D76" s="232"/>
      <c r="E76" s="233"/>
      <c r="F76" s="232"/>
      <c r="G76" s="234"/>
      <c r="H76" s="235"/>
      <c r="I76" s="232"/>
      <c r="J76" s="236"/>
      <c r="K76" s="242"/>
      <c r="L76" s="242"/>
      <c r="M76" s="239"/>
      <c r="N76" s="281"/>
      <c r="O76" s="260"/>
      <c r="P76" s="310"/>
    </row>
    <row r="77" spans="1:18" ht="62.4" x14ac:dyDescent="0.3">
      <c r="A77" s="20" t="s">
        <v>881</v>
      </c>
      <c r="B77" s="3" t="s">
        <v>68</v>
      </c>
      <c r="C77" s="21" t="s">
        <v>800</v>
      </c>
      <c r="D77" s="3" t="s">
        <v>34</v>
      </c>
      <c r="E77" s="108">
        <v>5000</v>
      </c>
      <c r="F77" s="109" t="s">
        <v>1897</v>
      </c>
      <c r="G77" s="152" t="s">
        <v>1898</v>
      </c>
      <c r="H77" s="133" t="s">
        <v>1899</v>
      </c>
      <c r="I77" s="109" t="s">
        <v>1900</v>
      </c>
      <c r="J77" s="6" t="s">
        <v>1901</v>
      </c>
      <c r="K77" s="241">
        <v>0.15</v>
      </c>
      <c r="L77" s="241">
        <f t="array" ref="L77">MMULT(K77,1.2)</f>
        <v>0.18</v>
      </c>
      <c r="M77" s="86">
        <f t="array" ref="M77">MMULT(K77,100)</f>
        <v>15</v>
      </c>
      <c r="N77" s="280">
        <f t="array" ref="N77">MMULT(M77,1.2)</f>
        <v>18</v>
      </c>
      <c r="O77" s="259">
        <v>0.15</v>
      </c>
      <c r="P77" s="309">
        <v>1</v>
      </c>
    </row>
    <row r="78" spans="1:18" ht="78" x14ac:dyDescent="0.3">
      <c r="A78" s="20" t="s">
        <v>881</v>
      </c>
      <c r="B78" s="3" t="s">
        <v>68</v>
      </c>
      <c r="C78" s="21" t="s">
        <v>800</v>
      </c>
      <c r="D78" s="3" t="s">
        <v>34</v>
      </c>
      <c r="E78" s="108">
        <v>5000</v>
      </c>
      <c r="F78" s="109" t="s">
        <v>2036</v>
      </c>
      <c r="G78" s="152" t="s">
        <v>2031</v>
      </c>
      <c r="H78" s="133">
        <v>100</v>
      </c>
      <c r="I78" s="109" t="s">
        <v>2054</v>
      </c>
      <c r="J78" s="6">
        <v>900818</v>
      </c>
      <c r="K78" s="241">
        <v>0.30399999999999999</v>
      </c>
      <c r="L78" s="241">
        <v>0.36480000000000001</v>
      </c>
      <c r="M78" s="86">
        <v>30.4</v>
      </c>
      <c r="N78" s="280">
        <v>36.479999999999997</v>
      </c>
      <c r="O78" s="259">
        <v>0.30399999999999999</v>
      </c>
      <c r="P78" s="309">
        <v>2</v>
      </c>
    </row>
    <row r="79" spans="1:18" ht="15.6" x14ac:dyDescent="0.3">
      <c r="A79" s="230"/>
      <c r="B79" s="231"/>
      <c r="C79" s="231"/>
      <c r="D79" s="232"/>
      <c r="E79" s="233"/>
      <c r="F79" s="232"/>
      <c r="G79" s="234"/>
      <c r="H79" s="235"/>
      <c r="I79" s="232"/>
      <c r="J79" s="236"/>
      <c r="K79" s="242"/>
      <c r="L79" s="242"/>
      <c r="M79" s="239"/>
      <c r="N79" s="281"/>
      <c r="O79" s="260"/>
      <c r="P79" s="310"/>
    </row>
    <row r="80" spans="1:18" ht="16.2" x14ac:dyDescent="0.35">
      <c r="A80" s="20"/>
      <c r="B80" s="22" t="s">
        <v>75</v>
      </c>
      <c r="C80" s="3"/>
      <c r="D80" s="3"/>
      <c r="E80" s="108"/>
      <c r="F80" s="109"/>
      <c r="G80" s="152"/>
      <c r="H80" s="133"/>
      <c r="I80" s="109"/>
      <c r="J80" s="149"/>
      <c r="K80" s="241"/>
      <c r="L80" s="241"/>
      <c r="M80" s="8"/>
      <c r="N80" s="280"/>
      <c r="O80" s="259"/>
      <c r="P80" s="309"/>
    </row>
    <row r="81" spans="1:17" ht="46.8" x14ac:dyDescent="0.3">
      <c r="A81" s="20" t="s">
        <v>882</v>
      </c>
      <c r="B81" s="1" t="s">
        <v>77</v>
      </c>
      <c r="C81" s="1" t="s">
        <v>78</v>
      </c>
      <c r="D81" s="1" t="s">
        <v>34</v>
      </c>
      <c r="E81" s="110">
        <v>10</v>
      </c>
      <c r="F81" s="5" t="s">
        <v>1641</v>
      </c>
      <c r="G81" s="152" t="s">
        <v>1637</v>
      </c>
      <c r="H81" s="133">
        <v>1</v>
      </c>
      <c r="I81" s="5" t="s">
        <v>1642</v>
      </c>
      <c r="J81" s="6" t="s">
        <v>1643</v>
      </c>
      <c r="K81" s="241">
        <v>13.5</v>
      </c>
      <c r="L81" s="241">
        <f t="shared" ref="L81:L83" si="12">K81*1.2</f>
        <v>16.2</v>
      </c>
      <c r="M81" s="8">
        <f t="shared" ref="M81:M83" si="13">K81*H81</f>
        <v>13.5</v>
      </c>
      <c r="N81" s="280">
        <f t="shared" ref="N81:N83" si="14">M81*1.2</f>
        <v>16.2</v>
      </c>
      <c r="O81" s="259">
        <v>13.5</v>
      </c>
      <c r="P81" s="309">
        <v>1</v>
      </c>
    </row>
    <row r="82" spans="1:17" ht="15.6" x14ac:dyDescent="0.3">
      <c r="A82" s="230"/>
      <c r="B82" s="231"/>
      <c r="C82" s="231"/>
      <c r="D82" s="232"/>
      <c r="E82" s="233"/>
      <c r="F82" s="232"/>
      <c r="G82" s="234"/>
      <c r="H82" s="235"/>
      <c r="I82" s="232"/>
      <c r="J82" s="236"/>
      <c r="K82" s="242"/>
      <c r="L82" s="242"/>
      <c r="M82" s="239"/>
      <c r="N82" s="281"/>
      <c r="O82" s="260"/>
      <c r="P82" s="310"/>
    </row>
    <row r="83" spans="1:17" ht="46.8" x14ac:dyDescent="0.3">
      <c r="A83" s="20" t="s">
        <v>883</v>
      </c>
      <c r="B83" s="1" t="s">
        <v>81</v>
      </c>
      <c r="C83" s="1" t="s">
        <v>82</v>
      </c>
      <c r="D83" s="1" t="s">
        <v>34</v>
      </c>
      <c r="E83" s="110">
        <v>10</v>
      </c>
      <c r="F83" s="5" t="s">
        <v>1641</v>
      </c>
      <c r="G83" s="152" t="s">
        <v>1637</v>
      </c>
      <c r="H83" s="133">
        <v>1</v>
      </c>
      <c r="I83" s="5" t="s">
        <v>1644</v>
      </c>
      <c r="J83" s="6" t="s">
        <v>1645</v>
      </c>
      <c r="K83" s="241">
        <v>135</v>
      </c>
      <c r="L83" s="241">
        <f t="shared" si="12"/>
        <v>162</v>
      </c>
      <c r="M83" s="8">
        <f t="shared" si="13"/>
        <v>135</v>
      </c>
      <c r="N83" s="280">
        <f t="shared" si="14"/>
        <v>162</v>
      </c>
      <c r="O83" s="259">
        <v>135</v>
      </c>
      <c r="P83" s="309">
        <v>1</v>
      </c>
    </row>
    <row r="84" spans="1:17" ht="15.6" x14ac:dyDescent="0.3">
      <c r="A84" s="230"/>
      <c r="B84" s="231"/>
      <c r="C84" s="231"/>
      <c r="D84" s="232"/>
      <c r="E84" s="233"/>
      <c r="F84" s="232"/>
      <c r="G84" s="234"/>
      <c r="H84" s="235"/>
      <c r="I84" s="232"/>
      <c r="J84" s="236"/>
      <c r="K84" s="242"/>
      <c r="L84" s="242"/>
      <c r="M84" s="239"/>
      <c r="N84" s="281"/>
      <c r="O84" s="260"/>
      <c r="P84" s="310"/>
    </row>
    <row r="85" spans="1:17" ht="46.8" x14ac:dyDescent="0.3">
      <c r="A85" s="20" t="s">
        <v>35</v>
      </c>
      <c r="B85" s="1" t="s">
        <v>84</v>
      </c>
      <c r="C85" s="1" t="s">
        <v>85</v>
      </c>
      <c r="D85" s="1" t="s">
        <v>34</v>
      </c>
      <c r="E85" s="110">
        <v>1000</v>
      </c>
      <c r="F85" s="5" t="s">
        <v>1473</v>
      </c>
      <c r="G85" s="152" t="s">
        <v>1465</v>
      </c>
      <c r="H85" s="133">
        <v>100</v>
      </c>
      <c r="I85" s="5" t="s">
        <v>1480</v>
      </c>
      <c r="J85" s="6" t="s">
        <v>1481</v>
      </c>
      <c r="K85" s="245">
        <v>0.27500000000000002</v>
      </c>
      <c r="L85" s="241">
        <f>MMULT(K85,1.2)</f>
        <v>0.33</v>
      </c>
      <c r="M85" s="86">
        <f>MMULT(H85,K85)</f>
        <v>27.500000000000004</v>
      </c>
      <c r="N85" s="280">
        <f>MMULT(M85,1.2)</f>
        <v>33</v>
      </c>
      <c r="O85" s="263">
        <v>0.27500000000000002</v>
      </c>
      <c r="P85" s="312">
        <v>1</v>
      </c>
      <c r="Q85" t="s">
        <v>2172</v>
      </c>
    </row>
    <row r="86" spans="1:17" ht="109.2" x14ac:dyDescent="0.3">
      <c r="A86" s="20" t="s">
        <v>35</v>
      </c>
      <c r="B86" s="1" t="s">
        <v>84</v>
      </c>
      <c r="C86" s="1" t="s">
        <v>85</v>
      </c>
      <c r="D86" s="1" t="s">
        <v>34</v>
      </c>
      <c r="E86" s="110">
        <v>1000</v>
      </c>
      <c r="F86" s="5" t="s">
        <v>1902</v>
      </c>
      <c r="G86" s="152" t="s">
        <v>1898</v>
      </c>
      <c r="H86" s="152" t="s">
        <v>1903</v>
      </c>
      <c r="I86" s="5"/>
      <c r="J86" s="6" t="s">
        <v>1904</v>
      </c>
      <c r="K86" s="245">
        <v>0.43</v>
      </c>
      <c r="L86" s="241">
        <f t="array" ref="L86">MMULT(K86,1.2)</f>
        <v>0.51600000000000001</v>
      </c>
      <c r="M86" s="86">
        <v>0.43</v>
      </c>
      <c r="N86" s="280">
        <v>0.51600000000000001</v>
      </c>
      <c r="O86" s="263">
        <v>0.43</v>
      </c>
      <c r="P86" s="312">
        <v>2</v>
      </c>
    </row>
    <row r="87" spans="1:17" ht="46.8" x14ac:dyDescent="0.3">
      <c r="A87" s="20" t="s">
        <v>35</v>
      </c>
      <c r="B87" s="1" t="s">
        <v>84</v>
      </c>
      <c r="C87" s="1" t="s">
        <v>85</v>
      </c>
      <c r="D87" s="1" t="s">
        <v>34</v>
      </c>
      <c r="E87" s="110">
        <v>1000</v>
      </c>
      <c r="F87" s="5" t="s">
        <v>2055</v>
      </c>
      <c r="G87" s="152" t="s">
        <v>2031</v>
      </c>
      <c r="H87" s="133">
        <v>1</v>
      </c>
      <c r="I87" s="5" t="s">
        <v>2056</v>
      </c>
      <c r="J87" s="6" t="s">
        <v>2057</v>
      </c>
      <c r="K87" s="245">
        <v>0.435</v>
      </c>
      <c r="L87" s="241">
        <v>0.52200000000000002</v>
      </c>
      <c r="M87" s="86">
        <v>0.44</v>
      </c>
      <c r="N87" s="280">
        <v>0.53</v>
      </c>
      <c r="O87" s="263">
        <v>0.435</v>
      </c>
      <c r="P87" s="312">
        <v>3</v>
      </c>
    </row>
    <row r="88" spans="1:17" ht="62.4" x14ac:dyDescent="0.3">
      <c r="A88" s="20" t="s">
        <v>35</v>
      </c>
      <c r="B88" s="1" t="s">
        <v>84</v>
      </c>
      <c r="C88" s="1" t="s">
        <v>85</v>
      </c>
      <c r="D88" s="1" t="s">
        <v>34</v>
      </c>
      <c r="E88" s="110">
        <v>1000</v>
      </c>
      <c r="F88" s="5" t="s">
        <v>2013</v>
      </c>
      <c r="G88" s="152" t="s">
        <v>2007</v>
      </c>
      <c r="H88" s="133" t="s">
        <v>2008</v>
      </c>
      <c r="I88" s="5" t="s">
        <v>2014</v>
      </c>
      <c r="J88" s="6" t="s">
        <v>1931</v>
      </c>
      <c r="K88" s="245">
        <v>0.46550000000000002</v>
      </c>
      <c r="L88" s="241">
        <f>K88*1.2</f>
        <v>0.55859999999999999</v>
      </c>
      <c r="M88" s="86">
        <f>K88*E88</f>
        <v>465.5</v>
      </c>
      <c r="N88" s="280">
        <f>L88*E88</f>
        <v>558.6</v>
      </c>
      <c r="O88" s="263">
        <v>0.46550000000000002</v>
      </c>
      <c r="P88" s="312">
        <v>4</v>
      </c>
    </row>
    <row r="89" spans="1:17" ht="15.6" x14ac:dyDescent="0.3">
      <c r="A89" s="230"/>
      <c r="B89" s="231"/>
      <c r="C89" s="231"/>
      <c r="D89" s="232"/>
      <c r="E89" s="233"/>
      <c r="F89" s="232"/>
      <c r="G89" s="234"/>
      <c r="H89" s="235"/>
      <c r="I89" s="232"/>
      <c r="J89" s="236"/>
      <c r="K89" s="242"/>
      <c r="L89" s="242"/>
      <c r="M89" s="239"/>
      <c r="N89" s="281"/>
      <c r="O89" s="260"/>
      <c r="P89" s="310"/>
    </row>
    <row r="90" spans="1:17" ht="46.8" x14ac:dyDescent="0.3">
      <c r="A90" s="20" t="s">
        <v>884</v>
      </c>
      <c r="B90" s="1" t="s">
        <v>87</v>
      </c>
      <c r="C90" s="23" t="s">
        <v>88</v>
      </c>
      <c r="D90" s="1" t="s">
        <v>34</v>
      </c>
      <c r="E90" s="110">
        <v>20</v>
      </c>
      <c r="F90" s="5" t="s">
        <v>1641</v>
      </c>
      <c r="G90" s="152" t="s">
        <v>1637</v>
      </c>
      <c r="H90" s="133">
        <v>5</v>
      </c>
      <c r="I90" s="5" t="s">
        <v>1646</v>
      </c>
      <c r="J90" s="6" t="s">
        <v>1647</v>
      </c>
      <c r="K90" s="241">
        <v>7</v>
      </c>
      <c r="L90" s="241">
        <f t="shared" ref="L90" si="15">K90*1.2</f>
        <v>8.4</v>
      </c>
      <c r="M90" s="8">
        <f t="shared" ref="M90" si="16">K90*H90</f>
        <v>35</v>
      </c>
      <c r="N90" s="280">
        <f t="shared" ref="N90" si="17">M90*1.2</f>
        <v>42</v>
      </c>
      <c r="O90" s="259">
        <v>7</v>
      </c>
      <c r="P90" s="309">
        <v>1</v>
      </c>
    </row>
    <row r="91" spans="1:17" ht="15.6" x14ac:dyDescent="0.3">
      <c r="A91" s="230"/>
      <c r="B91" s="231"/>
      <c r="C91" s="231"/>
      <c r="D91" s="232"/>
      <c r="E91" s="233"/>
      <c r="F91" s="232"/>
      <c r="G91" s="234"/>
      <c r="H91" s="235"/>
      <c r="I91" s="232"/>
      <c r="J91" s="236"/>
      <c r="K91" s="242"/>
      <c r="L91" s="242"/>
      <c r="M91" s="239"/>
      <c r="N91" s="281"/>
      <c r="O91" s="260"/>
      <c r="P91" s="310"/>
    </row>
    <row r="92" spans="1:17" ht="15.6" x14ac:dyDescent="0.3">
      <c r="A92" s="20" t="s">
        <v>38</v>
      </c>
      <c r="B92" s="1" t="s">
        <v>87</v>
      </c>
      <c r="C92" s="23" t="s">
        <v>90</v>
      </c>
      <c r="D92" s="1" t="s">
        <v>34</v>
      </c>
      <c r="E92" s="110">
        <v>20</v>
      </c>
      <c r="F92" s="5"/>
      <c r="G92" s="152"/>
      <c r="H92" s="133"/>
      <c r="I92" s="5"/>
      <c r="J92" s="6"/>
      <c r="K92" s="241"/>
      <c r="L92" s="241"/>
      <c r="M92" s="8"/>
      <c r="N92" s="280"/>
      <c r="O92" s="259"/>
      <c r="P92" s="309">
        <v>0</v>
      </c>
    </row>
    <row r="93" spans="1:17" ht="15.6" x14ac:dyDescent="0.3">
      <c r="A93" s="230"/>
      <c r="B93" s="231"/>
      <c r="C93" s="231"/>
      <c r="D93" s="232"/>
      <c r="E93" s="233"/>
      <c r="F93" s="232"/>
      <c r="G93" s="234"/>
      <c r="H93" s="235"/>
      <c r="I93" s="232"/>
      <c r="J93" s="236"/>
      <c r="K93" s="242"/>
      <c r="L93" s="242"/>
      <c r="M93" s="239"/>
      <c r="N93" s="281"/>
      <c r="O93" s="260"/>
      <c r="P93" s="310"/>
    </row>
    <row r="94" spans="1:17" ht="78" x14ac:dyDescent="0.3">
      <c r="A94" s="20" t="s">
        <v>40</v>
      </c>
      <c r="B94" s="1" t="s">
        <v>92</v>
      </c>
      <c r="C94" s="1" t="s">
        <v>93</v>
      </c>
      <c r="D94" s="1" t="s">
        <v>34</v>
      </c>
      <c r="E94" s="110">
        <v>50</v>
      </c>
      <c r="F94" s="5" t="s">
        <v>1905</v>
      </c>
      <c r="G94" s="152" t="s">
        <v>1898</v>
      </c>
      <c r="H94" s="133" t="s">
        <v>1903</v>
      </c>
      <c r="I94" s="5" t="s">
        <v>1906</v>
      </c>
      <c r="J94" s="6" t="s">
        <v>1907</v>
      </c>
      <c r="K94" s="241">
        <v>5</v>
      </c>
      <c r="L94" s="241">
        <v>6</v>
      </c>
      <c r="M94" s="8">
        <v>5</v>
      </c>
      <c r="N94" s="280">
        <v>6</v>
      </c>
      <c r="O94" s="259">
        <v>5</v>
      </c>
      <c r="P94" s="309">
        <v>1</v>
      </c>
    </row>
    <row r="95" spans="1:17" ht="15.6" x14ac:dyDescent="0.3">
      <c r="A95" s="230"/>
      <c r="B95" s="231"/>
      <c r="C95" s="231"/>
      <c r="D95" s="232"/>
      <c r="E95" s="233"/>
      <c r="F95" s="232"/>
      <c r="G95" s="234"/>
      <c r="H95" s="235"/>
      <c r="I95" s="232"/>
      <c r="J95" s="236"/>
      <c r="K95" s="242"/>
      <c r="L95" s="242"/>
      <c r="M95" s="239"/>
      <c r="N95" s="281"/>
      <c r="O95" s="260"/>
      <c r="P95" s="310"/>
    </row>
    <row r="96" spans="1:17" ht="46.8" x14ac:dyDescent="0.3">
      <c r="A96" s="20" t="s">
        <v>885</v>
      </c>
      <c r="B96" s="1" t="s">
        <v>95</v>
      </c>
      <c r="C96" s="1" t="s">
        <v>96</v>
      </c>
      <c r="D96" s="1" t="s">
        <v>34</v>
      </c>
      <c r="E96" s="110">
        <v>20</v>
      </c>
      <c r="F96" s="5" t="s">
        <v>2055</v>
      </c>
      <c r="G96" s="152" t="s">
        <v>2031</v>
      </c>
      <c r="H96" s="133">
        <v>1</v>
      </c>
      <c r="I96" s="5" t="s">
        <v>2058</v>
      </c>
      <c r="J96" s="6" t="s">
        <v>2059</v>
      </c>
      <c r="K96" s="241">
        <v>2.85</v>
      </c>
      <c r="L96" s="241">
        <v>3.42</v>
      </c>
      <c r="M96" s="8">
        <v>2.85</v>
      </c>
      <c r="N96" s="280">
        <v>3.42</v>
      </c>
      <c r="O96" s="259">
        <v>2.85</v>
      </c>
      <c r="P96" s="309">
        <v>1</v>
      </c>
    </row>
    <row r="97" spans="1:17" ht="15.6" x14ac:dyDescent="0.3">
      <c r="A97" s="230"/>
      <c r="B97" s="231"/>
      <c r="C97" s="231"/>
      <c r="D97" s="232"/>
      <c r="E97" s="233"/>
      <c r="F97" s="232"/>
      <c r="G97" s="234"/>
      <c r="H97" s="235"/>
      <c r="I97" s="232"/>
      <c r="J97" s="236"/>
      <c r="K97" s="242"/>
      <c r="L97" s="242"/>
      <c r="M97" s="239"/>
      <c r="N97" s="281"/>
      <c r="O97" s="260"/>
      <c r="P97" s="310"/>
    </row>
    <row r="98" spans="1:17" ht="15.75" customHeight="1" x14ac:dyDescent="0.35">
      <c r="A98" s="20"/>
      <c r="B98" s="88" t="s">
        <v>97</v>
      </c>
      <c r="C98" s="88"/>
      <c r="D98" s="1"/>
      <c r="E98" s="110"/>
      <c r="F98" s="5"/>
      <c r="G98" s="152"/>
      <c r="H98" s="133"/>
      <c r="I98" s="5"/>
      <c r="J98" s="150"/>
      <c r="K98" s="241"/>
      <c r="L98" s="241"/>
      <c r="M98" s="8"/>
      <c r="N98" s="280"/>
      <c r="O98" s="259"/>
      <c r="P98" s="309"/>
    </row>
    <row r="99" spans="1:17" ht="78" x14ac:dyDescent="0.3">
      <c r="A99" s="20" t="s">
        <v>886</v>
      </c>
      <c r="B99" s="1" t="s">
        <v>98</v>
      </c>
      <c r="C99" s="3" t="s">
        <v>100</v>
      </c>
      <c r="D99" s="1" t="s">
        <v>34</v>
      </c>
      <c r="E99" s="110">
        <v>1000</v>
      </c>
      <c r="F99" s="5" t="s">
        <v>1648</v>
      </c>
      <c r="G99" s="152" t="s">
        <v>1637</v>
      </c>
      <c r="H99" s="133">
        <v>50</v>
      </c>
      <c r="I99" s="5" t="s">
        <v>1649</v>
      </c>
      <c r="J99" s="6" t="s">
        <v>1650</v>
      </c>
      <c r="K99" s="241">
        <v>0.25</v>
      </c>
      <c r="L99" s="241">
        <f>K99*1.2</f>
        <v>0.3</v>
      </c>
      <c r="M99" s="8">
        <f>H99*K99</f>
        <v>12.5</v>
      </c>
      <c r="N99" s="280">
        <f>M99*1.2</f>
        <v>15</v>
      </c>
      <c r="O99" s="259">
        <v>0.25</v>
      </c>
      <c r="P99" s="309">
        <v>1</v>
      </c>
    </row>
    <row r="100" spans="1:17" ht="15.6" x14ac:dyDescent="0.3">
      <c r="A100" s="230"/>
      <c r="B100" s="231"/>
      <c r="C100" s="231"/>
      <c r="D100" s="232"/>
      <c r="E100" s="233"/>
      <c r="F100" s="232"/>
      <c r="G100" s="234"/>
      <c r="H100" s="235"/>
      <c r="I100" s="232"/>
      <c r="J100" s="236"/>
      <c r="K100" s="237"/>
      <c r="L100" s="242"/>
      <c r="M100" s="239"/>
      <c r="N100" s="281"/>
      <c r="O100" s="258"/>
      <c r="P100" s="310"/>
    </row>
    <row r="101" spans="1:17" ht="15.6" x14ac:dyDescent="0.3">
      <c r="A101" s="20"/>
      <c r="B101" s="89" t="s">
        <v>101</v>
      </c>
      <c r="C101" s="89"/>
      <c r="D101" s="3"/>
      <c r="E101" s="108"/>
      <c r="F101" s="109"/>
      <c r="G101" s="152"/>
      <c r="H101" s="133"/>
      <c r="I101" s="109"/>
      <c r="J101" s="149"/>
      <c r="K101" s="8"/>
      <c r="L101" s="241"/>
      <c r="M101" s="8"/>
      <c r="N101" s="280"/>
      <c r="O101" s="257"/>
      <c r="P101" s="309"/>
    </row>
    <row r="102" spans="1:17" ht="46.8" x14ac:dyDescent="0.3">
      <c r="A102" s="20" t="s">
        <v>43</v>
      </c>
      <c r="B102" s="1" t="s">
        <v>103</v>
      </c>
      <c r="C102" s="1" t="s">
        <v>104</v>
      </c>
      <c r="D102" s="1" t="s">
        <v>34</v>
      </c>
      <c r="E102" s="110">
        <v>20</v>
      </c>
      <c r="F102" s="5" t="s">
        <v>1651</v>
      </c>
      <c r="G102" s="152" t="s">
        <v>1637</v>
      </c>
      <c r="H102" s="133">
        <v>1</v>
      </c>
      <c r="I102" s="5" t="s">
        <v>1652</v>
      </c>
      <c r="J102" s="6" t="s">
        <v>1653</v>
      </c>
      <c r="K102" s="241">
        <v>10</v>
      </c>
      <c r="L102" s="241">
        <f t="shared" ref="L102" si="18">K102*1.2</f>
        <v>12</v>
      </c>
      <c r="M102" s="8">
        <f t="shared" ref="M102" si="19">K102*H102</f>
        <v>10</v>
      </c>
      <c r="N102" s="280">
        <f t="shared" ref="N102" si="20">M102*1.2</f>
        <v>12</v>
      </c>
      <c r="O102" s="259">
        <v>10</v>
      </c>
      <c r="P102" s="309">
        <v>1</v>
      </c>
    </row>
    <row r="103" spans="1:17" ht="15.6" x14ac:dyDescent="0.3">
      <c r="A103" s="230"/>
      <c r="B103" s="231"/>
      <c r="C103" s="231"/>
      <c r="D103" s="232"/>
      <c r="E103" s="233"/>
      <c r="F103" s="232"/>
      <c r="G103" s="234"/>
      <c r="H103" s="235"/>
      <c r="I103" s="232"/>
      <c r="J103" s="236"/>
      <c r="K103" s="242"/>
      <c r="L103" s="242"/>
      <c r="M103" s="239"/>
      <c r="N103" s="281"/>
      <c r="O103" s="260"/>
      <c r="P103" s="310"/>
    </row>
    <row r="104" spans="1:17" ht="15.6" x14ac:dyDescent="0.3">
      <c r="A104" s="20" t="s">
        <v>46</v>
      </c>
      <c r="B104" s="1" t="s">
        <v>106</v>
      </c>
      <c r="C104" s="1" t="s">
        <v>107</v>
      </c>
      <c r="D104" s="1" t="s">
        <v>34</v>
      </c>
      <c r="E104" s="110">
        <v>10</v>
      </c>
      <c r="F104" s="5"/>
      <c r="G104" s="152"/>
      <c r="H104" s="133"/>
      <c r="I104" s="5"/>
      <c r="J104" s="6"/>
      <c r="K104" s="241"/>
      <c r="L104" s="241"/>
      <c r="M104" s="8"/>
      <c r="N104" s="280"/>
      <c r="O104" s="259"/>
      <c r="P104" s="309"/>
    </row>
    <row r="105" spans="1:17" ht="15.6" x14ac:dyDescent="0.3">
      <c r="A105" s="230"/>
      <c r="B105" s="231"/>
      <c r="C105" s="231"/>
      <c r="D105" s="232"/>
      <c r="E105" s="233"/>
      <c r="F105" s="232"/>
      <c r="G105" s="234"/>
      <c r="H105" s="235"/>
      <c r="I105" s="232"/>
      <c r="J105" s="236"/>
      <c r="K105" s="242"/>
      <c r="L105" s="242"/>
      <c r="M105" s="239"/>
      <c r="N105" s="281"/>
      <c r="O105" s="260"/>
      <c r="P105" s="310"/>
    </row>
    <row r="106" spans="1:17" ht="46.8" x14ac:dyDescent="0.3">
      <c r="A106" s="20" t="s">
        <v>49</v>
      </c>
      <c r="B106" s="1" t="s">
        <v>109</v>
      </c>
      <c r="C106" s="1" t="s">
        <v>110</v>
      </c>
      <c r="D106" s="1" t="s">
        <v>34</v>
      </c>
      <c r="E106" s="110">
        <v>10</v>
      </c>
      <c r="F106" s="5" t="s">
        <v>1651</v>
      </c>
      <c r="G106" s="152" t="s">
        <v>1637</v>
      </c>
      <c r="H106" s="133">
        <v>1</v>
      </c>
      <c r="I106" s="5" t="s">
        <v>1654</v>
      </c>
      <c r="J106" s="6" t="s">
        <v>1655</v>
      </c>
      <c r="K106" s="241">
        <v>1.35</v>
      </c>
      <c r="L106" s="241">
        <f t="shared" ref="L106" si="21">K106*1.2</f>
        <v>1.62</v>
      </c>
      <c r="M106" s="8">
        <f t="shared" ref="M106" si="22">K106*H106</f>
        <v>1.35</v>
      </c>
      <c r="N106" s="280">
        <f t="shared" ref="N106" si="23">M106*1.2</f>
        <v>1.62</v>
      </c>
      <c r="O106" s="259">
        <v>1.35</v>
      </c>
      <c r="P106" s="309">
        <v>1</v>
      </c>
    </row>
    <row r="107" spans="1:17" ht="15.6" x14ac:dyDescent="0.3">
      <c r="A107" s="230"/>
      <c r="B107" s="231"/>
      <c r="C107" s="231"/>
      <c r="D107" s="232"/>
      <c r="E107" s="233"/>
      <c r="F107" s="232"/>
      <c r="G107" s="234"/>
      <c r="H107" s="235"/>
      <c r="I107" s="232"/>
      <c r="J107" s="236"/>
      <c r="K107" s="242"/>
      <c r="L107" s="242"/>
      <c r="M107" s="239"/>
      <c r="N107" s="281"/>
      <c r="O107" s="260"/>
      <c r="P107" s="310"/>
    </row>
    <row r="108" spans="1:17" ht="93.6" x14ac:dyDescent="0.3">
      <c r="A108" s="20" t="s">
        <v>50</v>
      </c>
      <c r="B108" s="15" t="s">
        <v>112</v>
      </c>
      <c r="C108" s="15" t="s">
        <v>113</v>
      </c>
      <c r="D108" s="1" t="s">
        <v>34</v>
      </c>
      <c r="E108" s="110">
        <v>400</v>
      </c>
      <c r="F108" s="175" t="s">
        <v>1482</v>
      </c>
      <c r="G108" s="175" t="s">
        <v>1465</v>
      </c>
      <c r="H108" s="175">
        <v>50</v>
      </c>
      <c r="I108" s="175" t="s">
        <v>1483</v>
      </c>
      <c r="J108" s="175" t="s">
        <v>1484</v>
      </c>
      <c r="K108" s="241">
        <v>0.18</v>
      </c>
      <c r="L108" s="241">
        <f>MMULT(K108,1.2)</f>
        <v>0.216</v>
      </c>
      <c r="M108" s="8">
        <f>MMULT(H108,K108)</f>
        <v>9</v>
      </c>
      <c r="N108" s="280">
        <f>MMULT(M108,1.2)</f>
        <v>10.799999999999999</v>
      </c>
      <c r="O108" s="259">
        <v>0.18</v>
      </c>
      <c r="P108" s="309">
        <v>1</v>
      </c>
      <c r="Q108" t="s">
        <v>2172</v>
      </c>
    </row>
    <row r="109" spans="1:17" ht="93.6" x14ac:dyDescent="0.3">
      <c r="A109" s="20" t="s">
        <v>50</v>
      </c>
      <c r="B109" s="15" t="s">
        <v>112</v>
      </c>
      <c r="C109" s="15" t="s">
        <v>113</v>
      </c>
      <c r="D109" s="1" t="s">
        <v>34</v>
      </c>
      <c r="E109" s="110">
        <v>400</v>
      </c>
      <c r="F109" s="175" t="s">
        <v>2060</v>
      </c>
      <c r="G109" s="175" t="s">
        <v>2031</v>
      </c>
      <c r="H109" s="175">
        <v>50</v>
      </c>
      <c r="I109" s="175" t="s">
        <v>2061</v>
      </c>
      <c r="J109" s="175" t="s">
        <v>2062</v>
      </c>
      <c r="K109" s="241">
        <v>0.19</v>
      </c>
      <c r="L109" s="241">
        <v>0.22800000000000001</v>
      </c>
      <c r="M109" s="8">
        <v>9.5</v>
      </c>
      <c r="N109" s="280">
        <v>11.4</v>
      </c>
      <c r="O109" s="259">
        <v>0.19</v>
      </c>
      <c r="P109" s="309">
        <v>2</v>
      </c>
      <c r="Q109" t="s">
        <v>2172</v>
      </c>
    </row>
    <row r="110" spans="1:17" ht="93.6" x14ac:dyDescent="0.3">
      <c r="A110" s="20" t="s">
        <v>50</v>
      </c>
      <c r="B110" s="15" t="s">
        <v>112</v>
      </c>
      <c r="C110" s="15" t="s">
        <v>113</v>
      </c>
      <c r="D110" s="1" t="s">
        <v>34</v>
      </c>
      <c r="E110" s="110">
        <v>400</v>
      </c>
      <c r="F110" s="175" t="s">
        <v>2015</v>
      </c>
      <c r="G110" s="175" t="s">
        <v>2007</v>
      </c>
      <c r="H110" s="175" t="s">
        <v>2008</v>
      </c>
      <c r="I110" s="175" t="s">
        <v>2016</v>
      </c>
      <c r="J110" s="175" t="s">
        <v>2017</v>
      </c>
      <c r="K110" s="241">
        <v>0.24</v>
      </c>
      <c r="L110" s="241">
        <v>0.28799999999999998</v>
      </c>
      <c r="M110" s="8">
        <v>144</v>
      </c>
      <c r="N110" s="280">
        <v>172.8</v>
      </c>
      <c r="O110" s="259">
        <v>0.24</v>
      </c>
      <c r="P110" s="309">
        <v>3</v>
      </c>
    </row>
    <row r="111" spans="1:17" ht="93.6" x14ac:dyDescent="0.3">
      <c r="A111" s="20" t="s">
        <v>50</v>
      </c>
      <c r="B111" s="15" t="s">
        <v>112</v>
      </c>
      <c r="C111" s="15" t="s">
        <v>113</v>
      </c>
      <c r="D111" s="1" t="s">
        <v>34</v>
      </c>
      <c r="E111" s="110">
        <v>400</v>
      </c>
      <c r="F111" s="175" t="s">
        <v>1656</v>
      </c>
      <c r="G111" s="175" t="s">
        <v>1637</v>
      </c>
      <c r="H111" s="175">
        <v>1</v>
      </c>
      <c r="I111" s="175" t="s">
        <v>1657</v>
      </c>
      <c r="J111" s="175">
        <v>773499</v>
      </c>
      <c r="K111" s="241">
        <v>0.25</v>
      </c>
      <c r="L111" s="241">
        <f t="shared" ref="L111" si="24">K111*1.2</f>
        <v>0.3</v>
      </c>
      <c r="M111" s="8">
        <f t="shared" ref="M111" si="25">H111*K111</f>
        <v>0.25</v>
      </c>
      <c r="N111" s="280">
        <f t="shared" ref="N111" si="26">M111*1.2</f>
        <v>0.3</v>
      </c>
      <c r="O111" s="259">
        <v>0.25</v>
      </c>
      <c r="P111" s="309">
        <v>4</v>
      </c>
    </row>
    <row r="112" spans="1:17" ht="93.6" x14ac:dyDescent="0.3">
      <c r="A112" s="20" t="s">
        <v>50</v>
      </c>
      <c r="B112" s="15" t="s">
        <v>112</v>
      </c>
      <c r="C112" s="15" t="s">
        <v>113</v>
      </c>
      <c r="D112" s="1" t="s">
        <v>34</v>
      </c>
      <c r="E112" s="110">
        <v>400</v>
      </c>
      <c r="F112" s="175" t="s">
        <v>1267</v>
      </c>
      <c r="G112" s="175" t="s">
        <v>1259</v>
      </c>
      <c r="H112" s="175">
        <v>100</v>
      </c>
      <c r="I112" s="175" t="s">
        <v>1268</v>
      </c>
      <c r="J112" s="175" t="s">
        <v>1269</v>
      </c>
      <c r="K112" s="241">
        <v>0.51</v>
      </c>
      <c r="L112" s="241">
        <f t="shared" ref="L112" si="27">K112*1.2</f>
        <v>0.61199999999999999</v>
      </c>
      <c r="M112" s="8">
        <f t="shared" ref="M112" si="28">K112*H112</f>
        <v>51</v>
      </c>
      <c r="N112" s="280">
        <f t="shared" ref="N112" si="29">M112*1.2</f>
        <v>61.199999999999996</v>
      </c>
      <c r="O112" s="259">
        <v>0.51</v>
      </c>
      <c r="P112" s="309">
        <v>5</v>
      </c>
    </row>
    <row r="113" spans="1:16" ht="15.6" x14ac:dyDescent="0.3">
      <c r="A113" s="230"/>
      <c r="B113" s="231"/>
      <c r="C113" s="231"/>
      <c r="D113" s="232"/>
      <c r="E113" s="233"/>
      <c r="F113" s="232"/>
      <c r="G113" s="234"/>
      <c r="H113" s="235"/>
      <c r="I113" s="232"/>
      <c r="J113" s="236"/>
      <c r="K113" s="242"/>
      <c r="L113" s="242"/>
      <c r="M113" s="239"/>
      <c r="N113" s="281"/>
      <c r="O113" s="260"/>
      <c r="P113" s="310"/>
    </row>
    <row r="114" spans="1:16" ht="46.8" x14ac:dyDescent="0.3">
      <c r="A114" s="20" t="s">
        <v>887</v>
      </c>
      <c r="B114" s="15" t="s">
        <v>115</v>
      </c>
      <c r="C114" s="4" t="s">
        <v>116</v>
      </c>
      <c r="D114" s="1" t="s">
        <v>34</v>
      </c>
      <c r="E114" s="110">
        <v>100</v>
      </c>
      <c r="F114" s="5" t="s">
        <v>1485</v>
      </c>
      <c r="G114" s="152" t="s">
        <v>1465</v>
      </c>
      <c r="H114" s="133">
        <v>1</v>
      </c>
      <c r="I114" s="5" t="s">
        <v>1486</v>
      </c>
      <c r="J114" s="6" t="s">
        <v>1487</v>
      </c>
      <c r="K114" s="241">
        <v>10</v>
      </c>
      <c r="L114" s="241">
        <f>MMULT(K114,1.2)</f>
        <v>12</v>
      </c>
      <c r="M114" s="86">
        <f>MMULT(H114,K114)</f>
        <v>10</v>
      </c>
      <c r="N114" s="280">
        <f>MMULT(M114,1.2)</f>
        <v>12</v>
      </c>
      <c r="O114" s="259">
        <v>10</v>
      </c>
      <c r="P114" s="309">
        <v>1</v>
      </c>
    </row>
    <row r="115" spans="1:16" ht="15.6" x14ac:dyDescent="0.3">
      <c r="A115" s="230"/>
      <c r="B115" s="231"/>
      <c r="C115" s="231"/>
      <c r="D115" s="232"/>
      <c r="E115" s="233"/>
      <c r="F115" s="232"/>
      <c r="G115" s="234"/>
      <c r="H115" s="235"/>
      <c r="I115" s="232"/>
      <c r="J115" s="236"/>
      <c r="K115" s="242"/>
      <c r="L115" s="242"/>
      <c r="M115" s="239"/>
      <c r="N115" s="281"/>
      <c r="O115" s="260"/>
      <c r="P115" s="310"/>
    </row>
    <row r="116" spans="1:16" ht="109.2" x14ac:dyDescent="0.3">
      <c r="A116" s="20" t="s">
        <v>53</v>
      </c>
      <c r="B116" s="15" t="s">
        <v>118</v>
      </c>
      <c r="C116" s="1" t="s">
        <v>119</v>
      </c>
      <c r="D116" s="1" t="s">
        <v>34</v>
      </c>
      <c r="E116" s="110">
        <v>10</v>
      </c>
      <c r="F116" s="5" t="s">
        <v>2063</v>
      </c>
      <c r="G116" s="152" t="s">
        <v>2031</v>
      </c>
      <c r="H116" s="133">
        <v>1</v>
      </c>
      <c r="I116" s="5" t="s">
        <v>2064</v>
      </c>
      <c r="J116" s="6" t="s">
        <v>2065</v>
      </c>
      <c r="K116" s="241">
        <v>0.7</v>
      </c>
      <c r="L116" s="241">
        <v>0.84</v>
      </c>
      <c r="M116" s="8">
        <v>0.7</v>
      </c>
      <c r="N116" s="280">
        <v>0.84</v>
      </c>
      <c r="O116" s="259">
        <v>0.7</v>
      </c>
      <c r="P116" s="309">
        <v>1</v>
      </c>
    </row>
    <row r="117" spans="1:16" ht="15.6" x14ac:dyDescent="0.3">
      <c r="A117" s="230"/>
      <c r="B117" s="231"/>
      <c r="C117" s="231"/>
      <c r="D117" s="232"/>
      <c r="E117" s="233"/>
      <c r="F117" s="232"/>
      <c r="G117" s="234"/>
      <c r="H117" s="235"/>
      <c r="I117" s="232"/>
      <c r="J117" s="236"/>
      <c r="K117" s="242"/>
      <c r="L117" s="242"/>
      <c r="M117" s="239"/>
      <c r="N117" s="281"/>
      <c r="O117" s="260"/>
      <c r="P117" s="310"/>
    </row>
    <row r="118" spans="1:16" ht="15.6" x14ac:dyDescent="0.3">
      <c r="A118" s="20" t="s">
        <v>888</v>
      </c>
      <c r="B118" s="15" t="s">
        <v>121</v>
      </c>
      <c r="C118" s="4"/>
      <c r="D118" s="1" t="s">
        <v>34</v>
      </c>
      <c r="E118" s="110">
        <v>5</v>
      </c>
      <c r="F118" s="5"/>
      <c r="G118" s="152"/>
      <c r="H118" s="133"/>
      <c r="I118" s="5"/>
      <c r="J118" s="6"/>
      <c r="K118" s="241"/>
      <c r="L118" s="241"/>
      <c r="M118" s="86"/>
      <c r="N118" s="280"/>
      <c r="O118" s="259"/>
      <c r="P118" s="309">
        <v>0</v>
      </c>
    </row>
    <row r="119" spans="1:16" ht="15.6" x14ac:dyDescent="0.3">
      <c r="A119" s="230"/>
      <c r="B119" s="231"/>
      <c r="C119" s="231"/>
      <c r="D119" s="232"/>
      <c r="E119" s="233"/>
      <c r="F119" s="232"/>
      <c r="G119" s="234"/>
      <c r="H119" s="235"/>
      <c r="I119" s="232"/>
      <c r="J119" s="236"/>
      <c r="K119" s="242"/>
      <c r="L119" s="242"/>
      <c r="M119" s="239"/>
      <c r="N119" s="281"/>
      <c r="O119" s="260"/>
      <c r="P119" s="310"/>
    </row>
    <row r="120" spans="1:16" ht="93.6" x14ac:dyDescent="0.3">
      <c r="A120" s="20" t="s">
        <v>889</v>
      </c>
      <c r="B120" s="3" t="s">
        <v>123</v>
      </c>
      <c r="C120" s="3" t="s">
        <v>124</v>
      </c>
      <c r="D120" s="1" t="s">
        <v>34</v>
      </c>
      <c r="E120" s="110">
        <v>10</v>
      </c>
      <c r="F120" s="5" t="s">
        <v>2066</v>
      </c>
      <c r="G120" s="152" t="s">
        <v>2031</v>
      </c>
      <c r="H120" s="133">
        <v>1</v>
      </c>
      <c r="I120" s="5" t="s">
        <v>2067</v>
      </c>
      <c r="J120" s="6" t="s">
        <v>2068</v>
      </c>
      <c r="K120" s="241">
        <v>0.19</v>
      </c>
      <c r="L120" s="241">
        <v>0.22800000000000001</v>
      </c>
      <c r="M120" s="86">
        <v>0.19</v>
      </c>
      <c r="N120" s="280">
        <v>0.23</v>
      </c>
      <c r="O120" s="259">
        <v>0.19</v>
      </c>
      <c r="P120" s="309">
        <v>1</v>
      </c>
    </row>
    <row r="121" spans="1:16" ht="15.6" x14ac:dyDescent="0.3">
      <c r="A121" s="230"/>
      <c r="B121" s="231"/>
      <c r="C121" s="231"/>
      <c r="D121" s="232"/>
      <c r="E121" s="233"/>
      <c r="F121" s="232"/>
      <c r="G121" s="234"/>
      <c r="H121" s="235"/>
      <c r="I121" s="232"/>
      <c r="J121" s="236"/>
      <c r="K121" s="242"/>
      <c r="L121" s="242"/>
      <c r="M121" s="239"/>
      <c r="N121" s="281"/>
      <c r="O121" s="260"/>
      <c r="P121" s="310"/>
    </row>
    <row r="122" spans="1:16" ht="93.6" x14ac:dyDescent="0.3">
      <c r="A122" s="20" t="s">
        <v>890</v>
      </c>
      <c r="B122" s="1" t="s">
        <v>126</v>
      </c>
      <c r="C122" s="1" t="s">
        <v>127</v>
      </c>
      <c r="D122" s="1" t="s">
        <v>34</v>
      </c>
      <c r="E122" s="110">
        <v>10</v>
      </c>
      <c r="F122" s="5" t="s">
        <v>1897</v>
      </c>
      <c r="G122" s="152" t="s">
        <v>1898</v>
      </c>
      <c r="H122" s="133" t="s">
        <v>1903</v>
      </c>
      <c r="I122" s="5" t="s">
        <v>1908</v>
      </c>
      <c r="J122" s="6" t="s">
        <v>1909</v>
      </c>
      <c r="K122" s="241">
        <v>2</v>
      </c>
      <c r="L122" s="241">
        <v>2.4</v>
      </c>
      <c r="M122" s="8">
        <v>2</v>
      </c>
      <c r="N122" s="280">
        <v>2.4</v>
      </c>
      <c r="O122" s="259">
        <v>2</v>
      </c>
      <c r="P122" s="309">
        <v>1</v>
      </c>
    </row>
    <row r="123" spans="1:16" ht="15.6" x14ac:dyDescent="0.3">
      <c r="A123" s="230"/>
      <c r="B123" s="231"/>
      <c r="C123" s="231"/>
      <c r="D123" s="232"/>
      <c r="E123" s="233"/>
      <c r="F123" s="232"/>
      <c r="G123" s="234"/>
      <c r="H123" s="235"/>
      <c r="I123" s="232"/>
      <c r="J123" s="236"/>
      <c r="K123" s="242"/>
      <c r="L123" s="242"/>
      <c r="M123" s="239"/>
      <c r="N123" s="281"/>
      <c r="O123" s="260"/>
      <c r="P123" s="310"/>
    </row>
    <row r="124" spans="1:16" ht="93.6" x14ac:dyDescent="0.3">
      <c r="A124" s="20" t="s">
        <v>891</v>
      </c>
      <c r="B124" s="1" t="s">
        <v>126</v>
      </c>
      <c r="C124" s="1" t="s">
        <v>129</v>
      </c>
      <c r="D124" s="1" t="s">
        <v>34</v>
      </c>
      <c r="E124" s="110">
        <v>10</v>
      </c>
      <c r="F124" s="5" t="s">
        <v>1897</v>
      </c>
      <c r="G124" s="152" t="s">
        <v>1898</v>
      </c>
      <c r="H124" s="133" t="s">
        <v>1903</v>
      </c>
      <c r="I124" s="5" t="s">
        <v>1908</v>
      </c>
      <c r="J124" s="6" t="s">
        <v>1910</v>
      </c>
      <c r="K124" s="241">
        <v>2.6</v>
      </c>
      <c r="L124" s="241">
        <v>3.12</v>
      </c>
      <c r="M124" s="8">
        <v>2.6</v>
      </c>
      <c r="N124" s="280">
        <v>3.12</v>
      </c>
      <c r="O124" s="259">
        <v>2.6</v>
      </c>
      <c r="P124" s="309">
        <v>1</v>
      </c>
    </row>
    <row r="125" spans="1:16" ht="15.6" x14ac:dyDescent="0.3">
      <c r="A125" s="230"/>
      <c r="B125" s="231"/>
      <c r="C125" s="231"/>
      <c r="D125" s="232"/>
      <c r="E125" s="233"/>
      <c r="F125" s="232"/>
      <c r="G125" s="234"/>
      <c r="H125" s="235"/>
      <c r="I125" s="232"/>
      <c r="J125" s="236"/>
      <c r="K125" s="242"/>
      <c r="L125" s="242"/>
      <c r="M125" s="239"/>
      <c r="N125" s="281"/>
      <c r="O125" s="260"/>
      <c r="P125" s="310"/>
    </row>
    <row r="126" spans="1:16" ht="27" customHeight="1" x14ac:dyDescent="0.3">
      <c r="A126" s="20" t="s">
        <v>892</v>
      </c>
      <c r="B126" s="15" t="s">
        <v>131</v>
      </c>
      <c r="C126" s="4" t="s">
        <v>132</v>
      </c>
      <c r="D126" s="1" t="s">
        <v>34</v>
      </c>
      <c r="E126" s="110">
        <v>10</v>
      </c>
      <c r="F126" s="5"/>
      <c r="G126" s="152"/>
      <c r="H126" s="133"/>
      <c r="I126" s="5"/>
      <c r="J126" s="6"/>
      <c r="K126" s="241"/>
      <c r="L126" s="241"/>
      <c r="M126" s="86"/>
      <c r="N126" s="280"/>
      <c r="O126" s="259">
        <v>0</v>
      </c>
      <c r="P126" s="309">
        <v>0</v>
      </c>
    </row>
    <row r="127" spans="1:16" ht="15.6" x14ac:dyDescent="0.3">
      <c r="A127" s="230"/>
      <c r="B127" s="231"/>
      <c r="C127" s="231"/>
      <c r="D127" s="232"/>
      <c r="E127" s="233"/>
      <c r="F127" s="232"/>
      <c r="G127" s="234"/>
      <c r="H127" s="235"/>
      <c r="I127" s="232"/>
      <c r="J127" s="236"/>
      <c r="K127" s="242"/>
      <c r="L127" s="242"/>
      <c r="M127" s="239"/>
      <c r="N127" s="281"/>
      <c r="O127" s="260"/>
      <c r="P127" s="310"/>
    </row>
    <row r="128" spans="1:16" ht="78" x14ac:dyDescent="0.3">
      <c r="A128" s="20" t="s">
        <v>56</v>
      </c>
      <c r="B128" s="1" t="s">
        <v>131</v>
      </c>
      <c r="C128" s="1" t="s">
        <v>134</v>
      </c>
      <c r="D128" s="1" t="s">
        <v>34</v>
      </c>
      <c r="E128" s="110">
        <v>10</v>
      </c>
      <c r="F128" s="5" t="s">
        <v>1897</v>
      </c>
      <c r="G128" s="152" t="s">
        <v>1898</v>
      </c>
      <c r="H128" s="133" t="s">
        <v>1903</v>
      </c>
      <c r="I128" s="5" t="s">
        <v>1911</v>
      </c>
      <c r="J128" s="6" t="s">
        <v>1912</v>
      </c>
      <c r="K128" s="241">
        <v>3</v>
      </c>
      <c r="L128" s="241">
        <v>3.6</v>
      </c>
      <c r="M128" s="8">
        <v>3</v>
      </c>
      <c r="N128" s="280">
        <v>3.6</v>
      </c>
      <c r="O128" s="259">
        <v>3</v>
      </c>
      <c r="P128" s="309">
        <v>1</v>
      </c>
    </row>
    <row r="129" spans="1:16" ht="15.6" x14ac:dyDescent="0.3">
      <c r="A129" s="230"/>
      <c r="B129" s="231"/>
      <c r="C129" s="231"/>
      <c r="D129" s="232"/>
      <c r="E129" s="233"/>
      <c r="F129" s="232"/>
      <c r="G129" s="234"/>
      <c r="H129" s="235"/>
      <c r="I129" s="232"/>
      <c r="J129" s="236"/>
      <c r="K129" s="242"/>
      <c r="L129" s="242"/>
      <c r="M129" s="239"/>
      <c r="N129" s="281"/>
      <c r="O129" s="260"/>
      <c r="P129" s="310"/>
    </row>
    <row r="130" spans="1:16" ht="78" x14ac:dyDescent="0.3">
      <c r="A130" s="20" t="s">
        <v>59</v>
      </c>
      <c r="B130" s="1" t="s">
        <v>136</v>
      </c>
      <c r="C130" s="1" t="s">
        <v>137</v>
      </c>
      <c r="D130" s="1" t="s">
        <v>34</v>
      </c>
      <c r="E130" s="110">
        <v>10</v>
      </c>
      <c r="F130" s="5" t="s">
        <v>1897</v>
      </c>
      <c r="G130" s="152" t="s">
        <v>1898</v>
      </c>
      <c r="H130" s="133" t="s">
        <v>1903</v>
      </c>
      <c r="I130" s="5" t="s">
        <v>1911</v>
      </c>
      <c r="J130" s="6" t="s">
        <v>1912</v>
      </c>
      <c r="K130" s="241">
        <v>3</v>
      </c>
      <c r="L130" s="241">
        <v>3.6</v>
      </c>
      <c r="M130" s="8">
        <v>3</v>
      </c>
      <c r="N130" s="280">
        <v>3.6</v>
      </c>
      <c r="O130" s="259">
        <v>3</v>
      </c>
      <c r="P130" s="309">
        <v>1</v>
      </c>
    </row>
    <row r="131" spans="1:16" ht="15.6" x14ac:dyDescent="0.3">
      <c r="A131" s="230"/>
      <c r="B131" s="231"/>
      <c r="C131" s="231"/>
      <c r="D131" s="232"/>
      <c r="E131" s="233"/>
      <c r="F131" s="232"/>
      <c r="G131" s="234"/>
      <c r="H131" s="235"/>
      <c r="I131" s="232"/>
      <c r="J131" s="236"/>
      <c r="K131" s="242"/>
      <c r="L131" s="242"/>
      <c r="M131" s="239"/>
      <c r="N131" s="281"/>
      <c r="O131" s="260"/>
      <c r="P131" s="310"/>
    </row>
    <row r="132" spans="1:16" ht="124.8" x14ac:dyDescent="0.3">
      <c r="A132" s="20" t="s">
        <v>60</v>
      </c>
      <c r="B132" s="1" t="s">
        <v>139</v>
      </c>
      <c r="C132" s="2" t="s">
        <v>140</v>
      </c>
      <c r="D132" s="1" t="s">
        <v>34</v>
      </c>
      <c r="E132" s="110">
        <v>100</v>
      </c>
      <c r="F132" s="175" t="s">
        <v>1267</v>
      </c>
      <c r="G132" s="175" t="s">
        <v>1259</v>
      </c>
      <c r="H132" s="176">
        <v>50</v>
      </c>
      <c r="I132" s="1" t="s">
        <v>1270</v>
      </c>
      <c r="J132" s="6" t="s">
        <v>1271</v>
      </c>
      <c r="K132" s="241">
        <v>1.2</v>
      </c>
      <c r="L132" s="241">
        <f t="shared" ref="L132:L139" si="30">K132*1.2</f>
        <v>1.44</v>
      </c>
      <c r="M132" s="8">
        <f t="shared" ref="M132:M139" si="31">K132*H132</f>
        <v>60</v>
      </c>
      <c r="N132" s="280">
        <f t="shared" ref="N132:N139" si="32">M132*1.2</f>
        <v>72</v>
      </c>
      <c r="O132" s="259">
        <v>1.2</v>
      </c>
      <c r="P132" s="309">
        <v>1</v>
      </c>
    </row>
    <row r="133" spans="1:16" ht="15.6" x14ac:dyDescent="0.3">
      <c r="A133" s="230"/>
      <c r="B133" s="231"/>
      <c r="C133" s="231"/>
      <c r="D133" s="232"/>
      <c r="E133" s="233"/>
      <c r="F133" s="232"/>
      <c r="G133" s="234"/>
      <c r="H133" s="235"/>
      <c r="I133" s="232"/>
      <c r="J133" s="236"/>
      <c r="K133" s="242"/>
      <c r="L133" s="242"/>
      <c r="M133" s="239"/>
      <c r="N133" s="281"/>
      <c r="O133" s="260"/>
      <c r="P133" s="310"/>
    </row>
    <row r="134" spans="1:16" ht="124.8" x14ac:dyDescent="0.3">
      <c r="A134" s="20" t="s">
        <v>62</v>
      </c>
      <c r="B134" s="1" t="s">
        <v>139</v>
      </c>
      <c r="C134" s="2" t="s">
        <v>142</v>
      </c>
      <c r="D134" s="1" t="s">
        <v>34</v>
      </c>
      <c r="E134" s="110">
        <v>100</v>
      </c>
      <c r="F134" s="175" t="s">
        <v>1656</v>
      </c>
      <c r="G134" s="175" t="s">
        <v>1637</v>
      </c>
      <c r="H134" s="176">
        <v>1</v>
      </c>
      <c r="I134" s="1" t="s">
        <v>1658</v>
      </c>
      <c r="J134" s="6">
        <v>767221</v>
      </c>
      <c r="K134" s="241">
        <v>0.75</v>
      </c>
      <c r="L134" s="241">
        <f>K134*1.2</f>
        <v>0.89999999999999991</v>
      </c>
      <c r="M134" s="8">
        <f t="shared" ref="M134" si="33">H134*K134</f>
        <v>0.75</v>
      </c>
      <c r="N134" s="280">
        <f>M134*1.2</f>
        <v>0.89999999999999991</v>
      </c>
      <c r="O134" s="259">
        <v>0.75</v>
      </c>
      <c r="P134" s="309">
        <v>1</v>
      </c>
    </row>
    <row r="135" spans="1:16" ht="124.8" x14ac:dyDescent="0.3">
      <c r="A135" s="20" t="s">
        <v>62</v>
      </c>
      <c r="B135" s="1" t="s">
        <v>139</v>
      </c>
      <c r="C135" s="2" t="s">
        <v>142</v>
      </c>
      <c r="D135" s="1" t="s">
        <v>34</v>
      </c>
      <c r="E135" s="110">
        <v>100</v>
      </c>
      <c r="F135" s="175" t="s">
        <v>1267</v>
      </c>
      <c r="G135" s="175" t="s">
        <v>1259</v>
      </c>
      <c r="H135" s="176">
        <v>50</v>
      </c>
      <c r="I135" s="1" t="s">
        <v>1272</v>
      </c>
      <c r="J135" s="6" t="s">
        <v>1273</v>
      </c>
      <c r="K135" s="241">
        <v>1.2</v>
      </c>
      <c r="L135" s="241">
        <f t="shared" ref="L135" si="34">K135*1.2</f>
        <v>1.44</v>
      </c>
      <c r="M135" s="8">
        <f t="shared" ref="M135" si="35">K135*H135</f>
        <v>60</v>
      </c>
      <c r="N135" s="280">
        <f t="shared" ref="N135" si="36">M135*1.2</f>
        <v>72</v>
      </c>
      <c r="O135" s="259">
        <v>1.2</v>
      </c>
      <c r="P135" s="309">
        <v>2</v>
      </c>
    </row>
    <row r="136" spans="1:16" ht="15.6" x14ac:dyDescent="0.3">
      <c r="A136" s="230"/>
      <c r="B136" s="231"/>
      <c r="C136" s="231"/>
      <c r="D136" s="232"/>
      <c r="E136" s="233"/>
      <c r="F136" s="232"/>
      <c r="G136" s="234"/>
      <c r="H136" s="235"/>
      <c r="I136" s="232"/>
      <c r="J136" s="236"/>
      <c r="K136" s="242"/>
      <c r="L136" s="242"/>
      <c r="M136" s="239"/>
      <c r="N136" s="281"/>
      <c r="O136" s="260"/>
      <c r="P136" s="310"/>
    </row>
    <row r="137" spans="1:16" ht="124.8" x14ac:dyDescent="0.3">
      <c r="A137" s="20" t="s">
        <v>893</v>
      </c>
      <c r="B137" s="1" t="s">
        <v>139</v>
      </c>
      <c r="C137" s="2" t="s">
        <v>144</v>
      </c>
      <c r="D137" s="1" t="s">
        <v>34</v>
      </c>
      <c r="E137" s="110">
        <v>100</v>
      </c>
      <c r="F137" s="175" t="s">
        <v>1267</v>
      </c>
      <c r="G137" s="175" t="s">
        <v>1259</v>
      </c>
      <c r="H137" s="176">
        <v>50</v>
      </c>
      <c r="I137" s="1" t="s">
        <v>1274</v>
      </c>
      <c r="J137" s="6" t="s">
        <v>1275</v>
      </c>
      <c r="K137" s="241">
        <v>1.2</v>
      </c>
      <c r="L137" s="241">
        <f t="shared" si="30"/>
        <v>1.44</v>
      </c>
      <c r="M137" s="8">
        <f t="shared" si="31"/>
        <v>60</v>
      </c>
      <c r="N137" s="280">
        <f t="shared" si="32"/>
        <v>72</v>
      </c>
      <c r="O137" s="259">
        <v>1.2</v>
      </c>
      <c r="P137" s="309">
        <v>1</v>
      </c>
    </row>
    <row r="138" spans="1:16" ht="15.6" x14ac:dyDescent="0.3">
      <c r="A138" s="230"/>
      <c r="B138" s="231"/>
      <c r="C138" s="231"/>
      <c r="D138" s="232"/>
      <c r="E138" s="233"/>
      <c r="F138" s="232"/>
      <c r="G138" s="234"/>
      <c r="H138" s="235"/>
      <c r="I138" s="232"/>
      <c r="J138" s="236"/>
      <c r="K138" s="242"/>
      <c r="L138" s="242"/>
      <c r="M138" s="239"/>
      <c r="N138" s="281"/>
      <c r="O138" s="260"/>
      <c r="P138" s="310"/>
    </row>
    <row r="139" spans="1:16" ht="46.8" x14ac:dyDescent="0.3">
      <c r="A139" s="20" t="s">
        <v>894</v>
      </c>
      <c r="B139" s="3" t="s">
        <v>146</v>
      </c>
      <c r="C139" s="3" t="s">
        <v>147</v>
      </c>
      <c r="D139" s="1" t="s">
        <v>34</v>
      </c>
      <c r="E139" s="110">
        <v>10</v>
      </c>
      <c r="F139" s="175" t="s">
        <v>1267</v>
      </c>
      <c r="G139" s="175" t="s">
        <v>1259</v>
      </c>
      <c r="H139" s="176">
        <v>10</v>
      </c>
      <c r="I139" s="1" t="s">
        <v>1276</v>
      </c>
      <c r="J139" s="6">
        <v>4462505</v>
      </c>
      <c r="K139" s="241">
        <v>38</v>
      </c>
      <c r="L139" s="241">
        <f t="shared" si="30"/>
        <v>45.6</v>
      </c>
      <c r="M139" s="8">
        <f t="shared" si="31"/>
        <v>380</v>
      </c>
      <c r="N139" s="280">
        <f t="shared" si="32"/>
        <v>456</v>
      </c>
      <c r="O139" s="259">
        <v>38</v>
      </c>
      <c r="P139" s="309">
        <v>1</v>
      </c>
    </row>
    <row r="140" spans="1:16" ht="15.6" x14ac:dyDescent="0.3">
      <c r="A140" s="230"/>
      <c r="B140" s="231"/>
      <c r="C140" s="231"/>
      <c r="D140" s="232"/>
      <c r="E140" s="233"/>
      <c r="F140" s="232"/>
      <c r="G140" s="234"/>
      <c r="H140" s="235"/>
      <c r="I140" s="232"/>
      <c r="J140" s="236"/>
      <c r="K140" s="242"/>
      <c r="L140" s="242"/>
      <c r="M140" s="239"/>
      <c r="N140" s="281"/>
      <c r="O140" s="260"/>
      <c r="P140" s="310"/>
    </row>
    <row r="141" spans="1:16" ht="16.2" x14ac:dyDescent="0.35">
      <c r="A141" s="20"/>
      <c r="B141" s="22" t="s">
        <v>148</v>
      </c>
      <c r="C141" s="3"/>
      <c r="D141" s="3"/>
      <c r="E141" s="108"/>
      <c r="F141" s="109"/>
      <c r="G141" s="152"/>
      <c r="H141" s="133"/>
      <c r="I141" s="109"/>
      <c r="J141" s="149"/>
      <c r="K141" s="241"/>
      <c r="L141" s="241"/>
      <c r="M141" s="8"/>
      <c r="N141" s="280"/>
      <c r="O141" s="259"/>
      <c r="P141" s="309"/>
    </row>
    <row r="142" spans="1:16" ht="23.25" customHeight="1" x14ac:dyDescent="0.3">
      <c r="A142" s="20" t="s">
        <v>895</v>
      </c>
      <c r="B142" s="3" t="s">
        <v>842</v>
      </c>
      <c r="C142" s="3" t="s">
        <v>843</v>
      </c>
      <c r="D142" s="1" t="s">
        <v>34</v>
      </c>
      <c r="E142" s="110">
        <v>4</v>
      </c>
      <c r="F142" s="175"/>
      <c r="G142" s="175"/>
      <c r="H142" s="176"/>
      <c r="I142" s="1"/>
      <c r="J142" s="6"/>
      <c r="K142" s="241"/>
      <c r="L142" s="241"/>
      <c r="M142" s="8"/>
      <c r="N142" s="280"/>
      <c r="O142" s="259">
        <v>0</v>
      </c>
      <c r="P142" s="309">
        <v>0</v>
      </c>
    </row>
    <row r="143" spans="1:16" ht="15.6" x14ac:dyDescent="0.3">
      <c r="A143" s="230"/>
      <c r="B143" s="231"/>
      <c r="C143" s="231"/>
      <c r="D143" s="232"/>
      <c r="E143" s="233"/>
      <c r="F143" s="232"/>
      <c r="G143" s="234"/>
      <c r="H143" s="235"/>
      <c r="I143" s="232"/>
      <c r="J143" s="236"/>
      <c r="K143" s="242"/>
      <c r="L143" s="242"/>
      <c r="M143" s="239"/>
      <c r="N143" s="281"/>
      <c r="O143" s="260"/>
      <c r="P143" s="310"/>
    </row>
    <row r="144" spans="1:16" ht="23.25" customHeight="1" x14ac:dyDescent="0.3">
      <c r="A144" s="20" t="s">
        <v>65</v>
      </c>
      <c r="B144" s="3" t="s">
        <v>840</v>
      </c>
      <c r="C144" s="3" t="s">
        <v>841</v>
      </c>
      <c r="D144" s="1" t="s">
        <v>34</v>
      </c>
      <c r="E144" s="110">
        <v>4</v>
      </c>
      <c r="F144" s="175"/>
      <c r="G144" s="175"/>
      <c r="H144" s="176"/>
      <c r="I144" s="1"/>
      <c r="J144" s="6"/>
      <c r="K144" s="241"/>
      <c r="L144" s="241"/>
      <c r="M144" s="8"/>
      <c r="N144" s="280"/>
      <c r="O144" s="259">
        <v>0</v>
      </c>
      <c r="P144" s="309">
        <v>0</v>
      </c>
    </row>
    <row r="145" spans="1:17" ht="15.6" x14ac:dyDescent="0.3">
      <c r="A145" s="230"/>
      <c r="B145" s="231"/>
      <c r="C145" s="231"/>
      <c r="D145" s="232"/>
      <c r="E145" s="233"/>
      <c r="F145" s="232"/>
      <c r="G145" s="234"/>
      <c r="H145" s="235"/>
      <c r="I145" s="232"/>
      <c r="J145" s="236"/>
      <c r="K145" s="242"/>
      <c r="L145" s="242"/>
      <c r="M145" s="239"/>
      <c r="N145" s="281"/>
      <c r="O145" s="260"/>
      <c r="P145" s="310"/>
    </row>
    <row r="146" spans="1:17" ht="202.8" x14ac:dyDescent="0.3">
      <c r="A146" s="20" t="s">
        <v>896</v>
      </c>
      <c r="B146" s="1" t="s">
        <v>150</v>
      </c>
      <c r="C146" s="1" t="s">
        <v>151</v>
      </c>
      <c r="D146" s="1" t="s">
        <v>34</v>
      </c>
      <c r="E146" s="110">
        <v>10</v>
      </c>
      <c r="F146" s="175" t="s">
        <v>1258</v>
      </c>
      <c r="G146" s="175" t="s">
        <v>1259</v>
      </c>
      <c r="H146" s="176">
        <v>10</v>
      </c>
      <c r="I146" s="1" t="s">
        <v>1277</v>
      </c>
      <c r="J146" s="177" t="s">
        <v>1278</v>
      </c>
      <c r="K146" s="241">
        <v>29</v>
      </c>
      <c r="L146" s="241">
        <f t="shared" ref="L146:L148" si="37">K146*1.2</f>
        <v>34.799999999999997</v>
      </c>
      <c r="M146" s="8">
        <f t="shared" ref="M146:M148" si="38">K146*H146</f>
        <v>290</v>
      </c>
      <c r="N146" s="280">
        <f t="shared" ref="N146:N148" si="39">M146*1.2</f>
        <v>348</v>
      </c>
      <c r="O146" s="259">
        <v>29</v>
      </c>
      <c r="P146" s="309">
        <v>1</v>
      </c>
    </row>
    <row r="147" spans="1:17" ht="15.6" x14ac:dyDescent="0.3">
      <c r="A147" s="230"/>
      <c r="B147" s="231"/>
      <c r="C147" s="231"/>
      <c r="D147" s="232"/>
      <c r="E147" s="233"/>
      <c r="F147" s="232"/>
      <c r="G147" s="234"/>
      <c r="H147" s="235"/>
      <c r="I147" s="232"/>
      <c r="J147" s="236"/>
      <c r="K147" s="242"/>
      <c r="L147" s="242"/>
      <c r="M147" s="239"/>
      <c r="N147" s="281"/>
      <c r="O147" s="260"/>
      <c r="P147" s="310"/>
    </row>
    <row r="148" spans="1:17" ht="62.4" x14ac:dyDescent="0.3">
      <c r="A148" s="20" t="s">
        <v>69</v>
      </c>
      <c r="B148" s="1" t="s">
        <v>153</v>
      </c>
      <c r="C148" s="1" t="s">
        <v>154</v>
      </c>
      <c r="D148" s="1" t="s">
        <v>34</v>
      </c>
      <c r="E148" s="110">
        <v>10</v>
      </c>
      <c r="F148" s="175" t="s">
        <v>1258</v>
      </c>
      <c r="G148" s="175" t="s">
        <v>1259</v>
      </c>
      <c r="H148" s="176">
        <v>100</v>
      </c>
      <c r="I148" s="1"/>
      <c r="J148" s="6" t="s">
        <v>1279</v>
      </c>
      <c r="K148" s="241">
        <v>0.47</v>
      </c>
      <c r="L148" s="241">
        <f t="shared" si="37"/>
        <v>0.56399999999999995</v>
      </c>
      <c r="M148" s="8">
        <f t="shared" si="38"/>
        <v>47</v>
      </c>
      <c r="N148" s="280">
        <f t="shared" si="39"/>
        <v>56.4</v>
      </c>
      <c r="O148" s="259">
        <v>0.47</v>
      </c>
      <c r="P148" s="309">
        <v>1</v>
      </c>
    </row>
    <row r="149" spans="1:17" ht="15.6" x14ac:dyDescent="0.3">
      <c r="A149" s="230"/>
      <c r="B149" s="231"/>
      <c r="C149" s="231"/>
      <c r="D149" s="232"/>
      <c r="E149" s="233"/>
      <c r="F149" s="232"/>
      <c r="G149" s="234"/>
      <c r="H149" s="235"/>
      <c r="I149" s="232"/>
      <c r="J149" s="236"/>
      <c r="K149" s="242"/>
      <c r="L149" s="242"/>
      <c r="M149" s="239"/>
      <c r="N149" s="281"/>
      <c r="O149" s="260"/>
      <c r="P149" s="310"/>
    </row>
    <row r="150" spans="1:17" ht="124.8" x14ac:dyDescent="0.3">
      <c r="A150" s="20" t="s">
        <v>71</v>
      </c>
      <c r="B150" s="1" t="s">
        <v>156</v>
      </c>
      <c r="C150" s="75" t="s">
        <v>839</v>
      </c>
      <c r="D150" s="1" t="s">
        <v>34</v>
      </c>
      <c r="E150" s="110">
        <v>10</v>
      </c>
      <c r="F150" s="5" t="s">
        <v>1473</v>
      </c>
      <c r="G150" s="152" t="s">
        <v>1465</v>
      </c>
      <c r="H150" s="133">
        <v>1</v>
      </c>
      <c r="I150" s="5" t="s">
        <v>1488</v>
      </c>
      <c r="J150" s="6" t="s">
        <v>1489</v>
      </c>
      <c r="K150" s="241">
        <v>4</v>
      </c>
      <c r="L150" s="241">
        <f>MMULT(K150,1.2)</f>
        <v>4.8</v>
      </c>
      <c r="M150" s="8">
        <f>MMULT(H150,K150)</f>
        <v>4</v>
      </c>
      <c r="N150" s="280">
        <f>MMULT(M150,1.2)</f>
        <v>4.8</v>
      </c>
      <c r="O150" s="259">
        <v>4</v>
      </c>
      <c r="P150" s="309">
        <v>1</v>
      </c>
    </row>
    <row r="151" spans="1:17" ht="15.6" x14ac:dyDescent="0.3">
      <c r="A151" s="230"/>
      <c r="B151" s="231"/>
      <c r="C151" s="231"/>
      <c r="D151" s="232"/>
      <c r="E151" s="233"/>
      <c r="F151" s="232"/>
      <c r="G151" s="234"/>
      <c r="H151" s="235"/>
      <c r="I151" s="232"/>
      <c r="J151" s="236"/>
      <c r="K151" s="242"/>
      <c r="L151" s="242"/>
      <c r="M151" s="239"/>
      <c r="N151" s="281"/>
      <c r="O151" s="260"/>
      <c r="P151" s="310"/>
    </row>
    <row r="152" spans="1:17" ht="46.8" x14ac:dyDescent="0.3">
      <c r="A152" s="20" t="s">
        <v>74</v>
      </c>
      <c r="B152" s="1" t="s">
        <v>158</v>
      </c>
      <c r="C152" s="1" t="s">
        <v>159</v>
      </c>
      <c r="D152" s="1" t="s">
        <v>34</v>
      </c>
      <c r="E152" s="110">
        <v>10</v>
      </c>
      <c r="F152" s="5" t="s">
        <v>1641</v>
      </c>
      <c r="G152" s="152" t="s">
        <v>1637</v>
      </c>
      <c r="H152" s="133">
        <v>1</v>
      </c>
      <c r="I152" s="5" t="s">
        <v>1659</v>
      </c>
      <c r="J152" s="6" t="s">
        <v>1660</v>
      </c>
      <c r="K152" s="241">
        <v>8.5</v>
      </c>
      <c r="L152" s="241">
        <f t="shared" ref="L152" si="40">K152*1.2</f>
        <v>10.199999999999999</v>
      </c>
      <c r="M152" s="8">
        <f t="shared" ref="M152" si="41">K152*H152</f>
        <v>8.5</v>
      </c>
      <c r="N152" s="280">
        <f t="shared" ref="N152" si="42">M152*1.2</f>
        <v>10.199999999999999</v>
      </c>
      <c r="O152" s="259">
        <v>8.5</v>
      </c>
      <c r="P152" s="309">
        <v>1</v>
      </c>
    </row>
    <row r="153" spans="1:17" ht="15.6" x14ac:dyDescent="0.3">
      <c r="A153" s="230"/>
      <c r="B153" s="231"/>
      <c r="C153" s="231"/>
      <c r="D153" s="232"/>
      <c r="E153" s="233"/>
      <c r="F153" s="232"/>
      <c r="G153" s="234"/>
      <c r="H153" s="235"/>
      <c r="I153" s="232"/>
      <c r="J153" s="236"/>
      <c r="K153" s="242"/>
      <c r="L153" s="242"/>
      <c r="M153" s="239"/>
      <c r="N153" s="281"/>
      <c r="O153" s="260"/>
      <c r="P153" s="310"/>
    </row>
    <row r="154" spans="1:17" ht="202.8" x14ac:dyDescent="0.3">
      <c r="A154" s="20" t="s">
        <v>76</v>
      </c>
      <c r="B154" s="1" t="s">
        <v>161</v>
      </c>
      <c r="C154" s="15" t="s">
        <v>162</v>
      </c>
      <c r="D154" s="1" t="s">
        <v>34</v>
      </c>
      <c r="E154" s="110">
        <v>10</v>
      </c>
      <c r="F154" s="175" t="s">
        <v>1641</v>
      </c>
      <c r="G154" s="175" t="s">
        <v>1637</v>
      </c>
      <c r="H154" s="176">
        <v>1</v>
      </c>
      <c r="I154" s="1" t="s">
        <v>1661</v>
      </c>
      <c r="J154" s="6" t="s">
        <v>1662</v>
      </c>
      <c r="K154" s="241">
        <v>45</v>
      </c>
      <c r="L154" s="241">
        <f>K154*1.2</f>
        <v>54</v>
      </c>
      <c r="M154" s="8">
        <f>K154*H154</f>
        <v>45</v>
      </c>
      <c r="N154" s="280">
        <f>M154*1.2</f>
        <v>54</v>
      </c>
      <c r="O154" s="259">
        <v>45</v>
      </c>
      <c r="P154" s="309">
        <v>1</v>
      </c>
    </row>
    <row r="155" spans="1:17" ht="202.8" x14ac:dyDescent="0.3">
      <c r="A155" s="20" t="s">
        <v>76</v>
      </c>
      <c r="B155" s="1" t="s">
        <v>161</v>
      </c>
      <c r="C155" s="15" t="s">
        <v>162</v>
      </c>
      <c r="D155" s="1" t="s">
        <v>34</v>
      </c>
      <c r="E155" s="110">
        <v>10</v>
      </c>
      <c r="F155" s="175" t="s">
        <v>1258</v>
      </c>
      <c r="G155" s="175" t="s">
        <v>1259</v>
      </c>
      <c r="H155" s="176">
        <v>10</v>
      </c>
      <c r="I155" s="1" t="s">
        <v>1280</v>
      </c>
      <c r="J155" s="6" t="s">
        <v>1281</v>
      </c>
      <c r="K155" s="241">
        <v>52.48</v>
      </c>
      <c r="L155" s="241">
        <f t="shared" ref="L155" si="43">K155*1.2</f>
        <v>62.975999999999992</v>
      </c>
      <c r="M155" s="8">
        <f t="shared" ref="M155" si="44">K155*H155</f>
        <v>524.79999999999995</v>
      </c>
      <c r="N155" s="280">
        <f t="shared" ref="N155" si="45">M155*1.2</f>
        <v>629.75999999999988</v>
      </c>
      <c r="O155" s="259">
        <v>52.48</v>
      </c>
      <c r="P155" s="309">
        <v>2</v>
      </c>
    </row>
    <row r="156" spans="1:17" ht="15.6" x14ac:dyDescent="0.3">
      <c r="A156" s="230"/>
      <c r="B156" s="231"/>
      <c r="C156" s="231"/>
      <c r="D156" s="232"/>
      <c r="E156" s="233"/>
      <c r="F156" s="232"/>
      <c r="G156" s="234"/>
      <c r="H156" s="235"/>
      <c r="I156" s="232"/>
      <c r="J156" s="236"/>
      <c r="K156" s="242"/>
      <c r="L156" s="242"/>
      <c r="M156" s="239"/>
      <c r="N156" s="281"/>
      <c r="O156" s="260"/>
      <c r="P156" s="310"/>
    </row>
    <row r="157" spans="1:17" ht="202.8" x14ac:dyDescent="0.3">
      <c r="A157" s="20" t="s">
        <v>80</v>
      </c>
      <c r="B157" s="1" t="s">
        <v>164</v>
      </c>
      <c r="C157" s="15" t="s">
        <v>165</v>
      </c>
      <c r="D157" s="1" t="s">
        <v>34</v>
      </c>
      <c r="E157" s="110">
        <v>10</v>
      </c>
      <c r="F157" s="175" t="s">
        <v>1641</v>
      </c>
      <c r="G157" s="175" t="s">
        <v>1637</v>
      </c>
      <c r="H157" s="176">
        <v>1</v>
      </c>
      <c r="I157" s="1" t="s">
        <v>1661</v>
      </c>
      <c r="J157" s="6" t="s">
        <v>1663</v>
      </c>
      <c r="K157" s="241">
        <v>45</v>
      </c>
      <c r="L157" s="241">
        <f>K157*1.2</f>
        <v>54</v>
      </c>
      <c r="M157" s="8">
        <f>K157*H157</f>
        <v>45</v>
      </c>
      <c r="N157" s="280">
        <f>M157*1.2</f>
        <v>54</v>
      </c>
      <c r="O157" s="259">
        <v>45</v>
      </c>
      <c r="P157" s="309">
        <v>1</v>
      </c>
    </row>
    <row r="158" spans="1:17" ht="202.8" x14ac:dyDescent="0.3">
      <c r="A158" s="20" t="s">
        <v>80</v>
      </c>
      <c r="B158" s="1" t="s">
        <v>164</v>
      </c>
      <c r="C158" s="15" t="s">
        <v>165</v>
      </c>
      <c r="D158" s="1" t="s">
        <v>34</v>
      </c>
      <c r="E158" s="110">
        <v>10</v>
      </c>
      <c r="F158" s="175" t="s">
        <v>1258</v>
      </c>
      <c r="G158" s="175" t="s">
        <v>1259</v>
      </c>
      <c r="H158" s="176">
        <v>10</v>
      </c>
      <c r="I158" s="1" t="s">
        <v>1282</v>
      </c>
      <c r="J158" s="6" t="s">
        <v>1283</v>
      </c>
      <c r="K158" s="241">
        <v>52.72</v>
      </c>
      <c r="L158" s="241">
        <f t="shared" ref="L158" si="46">K158*1.2</f>
        <v>63.263999999999996</v>
      </c>
      <c r="M158" s="8">
        <f t="shared" ref="M158" si="47">K158*H158</f>
        <v>527.20000000000005</v>
      </c>
      <c r="N158" s="280">
        <f t="shared" ref="N158" si="48">M158*1.2</f>
        <v>632.64</v>
      </c>
      <c r="O158" s="259">
        <v>52.72</v>
      </c>
      <c r="P158" s="309">
        <v>2</v>
      </c>
    </row>
    <row r="159" spans="1:17" ht="15.6" x14ac:dyDescent="0.3">
      <c r="A159" s="230"/>
      <c r="B159" s="231"/>
      <c r="C159" s="231"/>
      <c r="D159" s="232"/>
      <c r="E159" s="233"/>
      <c r="F159" s="232"/>
      <c r="G159" s="234"/>
      <c r="H159" s="235"/>
      <c r="I159" s="232"/>
      <c r="J159" s="236"/>
      <c r="K159" s="242"/>
      <c r="L159" s="242"/>
      <c r="M159" s="239"/>
      <c r="N159" s="281"/>
      <c r="O159" s="260"/>
      <c r="P159" s="310"/>
    </row>
    <row r="160" spans="1:17" ht="62.4" x14ac:dyDescent="0.3">
      <c r="A160" s="20" t="s">
        <v>897</v>
      </c>
      <c r="B160" s="1" t="s">
        <v>167</v>
      </c>
      <c r="C160" s="1" t="s">
        <v>168</v>
      </c>
      <c r="D160" s="1" t="s">
        <v>34</v>
      </c>
      <c r="E160" s="110">
        <v>50</v>
      </c>
      <c r="F160" s="175" t="s">
        <v>1473</v>
      </c>
      <c r="G160" s="175" t="s">
        <v>1465</v>
      </c>
      <c r="H160" s="176">
        <v>1</v>
      </c>
      <c r="I160" s="1" t="s">
        <v>1490</v>
      </c>
      <c r="J160" s="6" t="s">
        <v>1491</v>
      </c>
      <c r="K160" s="241">
        <v>4</v>
      </c>
      <c r="L160" s="241">
        <f>MMULT(K160,1.2)</f>
        <v>4.8</v>
      </c>
      <c r="M160" s="8">
        <f>MMULT(H160,K160)</f>
        <v>4</v>
      </c>
      <c r="N160" s="280">
        <f>MMULT(M160,1.2)</f>
        <v>4.8</v>
      </c>
      <c r="O160" s="259">
        <v>4</v>
      </c>
      <c r="P160" s="309">
        <v>1</v>
      </c>
      <c r="Q160" t="s">
        <v>2172</v>
      </c>
    </row>
    <row r="161" spans="1:17" ht="109.2" x14ac:dyDescent="0.3">
      <c r="A161" s="20" t="s">
        <v>897</v>
      </c>
      <c r="B161" s="1" t="s">
        <v>167</v>
      </c>
      <c r="C161" s="1" t="s">
        <v>168</v>
      </c>
      <c r="D161" s="1" t="s">
        <v>34</v>
      </c>
      <c r="E161" s="110">
        <v>50</v>
      </c>
      <c r="F161" s="175" t="s">
        <v>1258</v>
      </c>
      <c r="G161" s="175" t="s">
        <v>1259</v>
      </c>
      <c r="H161" s="176">
        <v>10</v>
      </c>
      <c r="I161" s="1" t="s">
        <v>1284</v>
      </c>
      <c r="J161" s="6" t="s">
        <v>1285</v>
      </c>
      <c r="K161" s="241">
        <v>4.51</v>
      </c>
      <c r="L161" s="241">
        <f t="shared" ref="L161" si="49">K161*1.2</f>
        <v>5.4119999999999999</v>
      </c>
      <c r="M161" s="8">
        <f t="shared" ref="M161" si="50">K161*H161</f>
        <v>45.099999999999994</v>
      </c>
      <c r="N161" s="280">
        <f t="shared" ref="N161" si="51">M161*1.2</f>
        <v>54.11999999999999</v>
      </c>
      <c r="O161" s="259">
        <v>4.51</v>
      </c>
      <c r="P161" s="309">
        <v>2</v>
      </c>
      <c r="Q161" t="s">
        <v>2172</v>
      </c>
    </row>
    <row r="162" spans="1:17" ht="46.8" x14ac:dyDescent="0.3">
      <c r="A162" s="20" t="s">
        <v>897</v>
      </c>
      <c r="B162" s="1" t="s">
        <v>167</v>
      </c>
      <c r="C162" s="1" t="s">
        <v>168</v>
      </c>
      <c r="D162" s="1" t="s">
        <v>34</v>
      </c>
      <c r="E162" s="110">
        <v>50</v>
      </c>
      <c r="F162" s="175" t="s">
        <v>1641</v>
      </c>
      <c r="G162" s="175" t="s">
        <v>1637</v>
      </c>
      <c r="H162" s="176">
        <v>1</v>
      </c>
      <c r="I162" s="1" t="s">
        <v>1664</v>
      </c>
      <c r="J162" s="6" t="s">
        <v>1665</v>
      </c>
      <c r="K162" s="241">
        <v>12.5</v>
      </c>
      <c r="L162" s="241">
        <f t="shared" ref="L162" si="52">K162*1.2</f>
        <v>15</v>
      </c>
      <c r="M162" s="8">
        <f t="shared" ref="M162" si="53">K162*H162</f>
        <v>12.5</v>
      </c>
      <c r="N162" s="280">
        <f t="shared" ref="N162" si="54">M162*1.2</f>
        <v>15</v>
      </c>
      <c r="O162" s="259">
        <v>12.5</v>
      </c>
      <c r="P162" s="309">
        <v>3</v>
      </c>
    </row>
    <row r="163" spans="1:17" ht="15.6" x14ac:dyDescent="0.3">
      <c r="A163" s="230"/>
      <c r="B163" s="231"/>
      <c r="C163" s="231"/>
      <c r="D163" s="232"/>
      <c r="E163" s="233"/>
      <c r="F163" s="232"/>
      <c r="G163" s="234"/>
      <c r="H163" s="235"/>
      <c r="I163" s="232"/>
      <c r="J163" s="236"/>
      <c r="K163" s="242"/>
      <c r="L163" s="242"/>
      <c r="M163" s="239"/>
      <c r="N163" s="281"/>
      <c r="O163" s="260"/>
      <c r="P163" s="310"/>
    </row>
    <row r="164" spans="1:17" ht="46.8" x14ac:dyDescent="0.3">
      <c r="A164" s="20" t="s">
        <v>83</v>
      </c>
      <c r="B164" s="1" t="s">
        <v>170</v>
      </c>
      <c r="C164" s="1" t="s">
        <v>171</v>
      </c>
      <c r="D164" s="1" t="s">
        <v>34</v>
      </c>
      <c r="E164" s="110">
        <v>500</v>
      </c>
      <c r="F164" s="5" t="s">
        <v>1666</v>
      </c>
      <c r="G164" s="152" t="s">
        <v>1637</v>
      </c>
      <c r="H164" s="133">
        <v>50</v>
      </c>
      <c r="I164" s="5" t="s">
        <v>1667</v>
      </c>
      <c r="J164" s="216" t="s">
        <v>1668</v>
      </c>
      <c r="K164" s="241">
        <v>0.22500000000000001</v>
      </c>
      <c r="L164" s="241">
        <f t="shared" ref="L164" si="55">K164*1.2</f>
        <v>0.27</v>
      </c>
      <c r="M164" s="86">
        <f t="shared" ref="M164" si="56">K164*H164</f>
        <v>11.25</v>
      </c>
      <c r="N164" s="280">
        <f t="shared" ref="N164" si="57">M164*1.2</f>
        <v>13.5</v>
      </c>
      <c r="O164" s="259">
        <v>0.22500000000000001</v>
      </c>
      <c r="P164" s="309">
        <v>1</v>
      </c>
    </row>
    <row r="165" spans="1:17" ht="15.6" x14ac:dyDescent="0.3">
      <c r="A165" s="230"/>
      <c r="B165" s="231"/>
      <c r="C165" s="231"/>
      <c r="D165" s="232"/>
      <c r="E165" s="233"/>
      <c r="F165" s="232"/>
      <c r="G165" s="234"/>
      <c r="H165" s="235"/>
      <c r="I165" s="232"/>
      <c r="J165" s="236"/>
      <c r="K165" s="242"/>
      <c r="L165" s="242"/>
      <c r="M165" s="239"/>
      <c r="N165" s="281"/>
      <c r="O165" s="260"/>
      <c r="P165" s="310"/>
    </row>
    <row r="166" spans="1:17" ht="187.2" x14ac:dyDescent="0.3">
      <c r="A166" s="20" t="s">
        <v>898</v>
      </c>
      <c r="B166" s="1" t="s">
        <v>146</v>
      </c>
      <c r="C166" s="1" t="s">
        <v>173</v>
      </c>
      <c r="D166" s="1" t="s">
        <v>34</v>
      </c>
      <c r="E166" s="110">
        <v>5</v>
      </c>
      <c r="F166" s="175" t="s">
        <v>1258</v>
      </c>
      <c r="G166" s="175" t="s">
        <v>1259</v>
      </c>
      <c r="H166" s="176">
        <v>1</v>
      </c>
      <c r="I166" s="1" t="s">
        <v>1286</v>
      </c>
      <c r="J166" s="14" t="s">
        <v>1287</v>
      </c>
      <c r="K166" s="241">
        <v>37.5</v>
      </c>
      <c r="L166" s="241">
        <f t="shared" ref="L166" si="58">K166*1.2</f>
        <v>45</v>
      </c>
      <c r="M166" s="8">
        <f t="shared" ref="M166" si="59">K166*H166</f>
        <v>37.5</v>
      </c>
      <c r="N166" s="280">
        <f t="shared" ref="N166" si="60">M166*1.2</f>
        <v>45</v>
      </c>
      <c r="O166" s="259">
        <v>37.5</v>
      </c>
      <c r="P166" s="309">
        <v>1</v>
      </c>
    </row>
    <row r="167" spans="1:17" ht="15.6" x14ac:dyDescent="0.3">
      <c r="A167" s="230"/>
      <c r="B167" s="231"/>
      <c r="C167" s="231"/>
      <c r="D167" s="232"/>
      <c r="E167" s="233"/>
      <c r="F167" s="232"/>
      <c r="G167" s="234"/>
      <c r="H167" s="235"/>
      <c r="I167" s="232"/>
      <c r="J167" s="236"/>
      <c r="K167" s="242"/>
      <c r="L167" s="242"/>
      <c r="M167" s="239"/>
      <c r="N167" s="281"/>
      <c r="O167" s="260"/>
      <c r="P167" s="310"/>
    </row>
    <row r="168" spans="1:17" ht="187.2" x14ac:dyDescent="0.3">
      <c r="A168" s="20" t="s">
        <v>899</v>
      </c>
      <c r="B168" s="1" t="s">
        <v>175</v>
      </c>
      <c r="C168" s="1" t="s">
        <v>176</v>
      </c>
      <c r="D168" s="1" t="s">
        <v>793</v>
      </c>
      <c r="E168" s="110">
        <v>10</v>
      </c>
      <c r="F168" s="5"/>
      <c r="G168" s="152"/>
      <c r="H168" s="133"/>
      <c r="I168" s="5"/>
      <c r="J168" s="6"/>
      <c r="K168" s="241"/>
      <c r="L168" s="241"/>
      <c r="M168" s="86"/>
      <c r="N168" s="280"/>
      <c r="O168" s="259"/>
      <c r="P168" s="309">
        <v>0</v>
      </c>
    </row>
    <row r="169" spans="1:17" ht="15.6" x14ac:dyDescent="0.3">
      <c r="A169" s="230"/>
      <c r="B169" s="231"/>
      <c r="C169" s="231"/>
      <c r="D169" s="232"/>
      <c r="E169" s="233"/>
      <c r="F169" s="232"/>
      <c r="G169" s="234"/>
      <c r="H169" s="235"/>
      <c r="I169" s="232"/>
      <c r="J169" s="236"/>
      <c r="K169" s="242"/>
      <c r="L169" s="242"/>
      <c r="M169" s="239"/>
      <c r="N169" s="281"/>
      <c r="O169" s="260"/>
      <c r="P169" s="310"/>
    </row>
    <row r="170" spans="1:17" ht="187.2" x14ac:dyDescent="0.3">
      <c r="A170" s="20" t="s">
        <v>86</v>
      </c>
      <c r="B170" s="1" t="s">
        <v>178</v>
      </c>
      <c r="C170" s="1" t="s">
        <v>179</v>
      </c>
      <c r="D170" s="1" t="s">
        <v>793</v>
      </c>
      <c r="E170" s="110">
        <v>10</v>
      </c>
      <c r="F170" s="175" t="s">
        <v>1258</v>
      </c>
      <c r="G170" s="175" t="s">
        <v>1259</v>
      </c>
      <c r="H170" s="176">
        <v>1</v>
      </c>
      <c r="I170" s="1" t="s">
        <v>1288</v>
      </c>
      <c r="J170" s="6">
        <v>4435087</v>
      </c>
      <c r="K170" s="241">
        <v>73.75</v>
      </c>
      <c r="L170" s="241">
        <f t="shared" ref="L170:L177" si="61">K170*1.2</f>
        <v>88.5</v>
      </c>
      <c r="M170" s="8">
        <f t="shared" ref="M170:M177" si="62">K170*H170</f>
        <v>73.75</v>
      </c>
      <c r="N170" s="280">
        <f t="shared" ref="N170:N177" si="63">M170*1.2</f>
        <v>88.5</v>
      </c>
      <c r="O170" s="259">
        <v>73.75</v>
      </c>
      <c r="P170" s="309">
        <v>1</v>
      </c>
    </row>
    <row r="171" spans="1:17" ht="15.6" x14ac:dyDescent="0.3">
      <c r="A171" s="230"/>
      <c r="B171" s="231"/>
      <c r="C171" s="231"/>
      <c r="D171" s="232"/>
      <c r="E171" s="233"/>
      <c r="F171" s="232"/>
      <c r="G171" s="234"/>
      <c r="H171" s="235"/>
      <c r="I171" s="232"/>
      <c r="J171" s="236"/>
      <c r="K171" s="242"/>
      <c r="L171" s="242"/>
      <c r="M171" s="239"/>
      <c r="N171" s="281"/>
      <c r="O171" s="260"/>
      <c r="P171" s="310"/>
    </row>
    <row r="172" spans="1:17" ht="187.2" x14ac:dyDescent="0.3">
      <c r="A172" s="20" t="s">
        <v>89</v>
      </c>
      <c r="B172" s="1" t="s">
        <v>181</v>
      </c>
      <c r="C172" s="1" t="s">
        <v>182</v>
      </c>
      <c r="D172" s="1" t="s">
        <v>793</v>
      </c>
      <c r="E172" s="110">
        <v>10</v>
      </c>
      <c r="F172" s="175" t="s">
        <v>1258</v>
      </c>
      <c r="G172" s="175" t="s">
        <v>1259</v>
      </c>
      <c r="H172" s="176">
        <v>1</v>
      </c>
      <c r="I172" s="1" t="s">
        <v>1288</v>
      </c>
      <c r="J172" s="6">
        <v>4435117</v>
      </c>
      <c r="K172" s="241">
        <v>78.3</v>
      </c>
      <c r="L172" s="241">
        <f t="shared" si="61"/>
        <v>93.96</v>
      </c>
      <c r="M172" s="8">
        <f t="shared" si="62"/>
        <v>78.3</v>
      </c>
      <c r="N172" s="280">
        <f t="shared" si="63"/>
        <v>93.96</v>
      </c>
      <c r="O172" s="259">
        <v>78.3</v>
      </c>
      <c r="P172" s="309">
        <v>1</v>
      </c>
    </row>
    <row r="173" spans="1:17" ht="15.6" x14ac:dyDescent="0.3">
      <c r="A173" s="230"/>
      <c r="B173" s="231"/>
      <c r="C173" s="231"/>
      <c r="D173" s="232"/>
      <c r="E173" s="233"/>
      <c r="F173" s="232"/>
      <c r="G173" s="234"/>
      <c r="H173" s="235"/>
      <c r="I173" s="232"/>
      <c r="J173" s="236"/>
      <c r="K173" s="242"/>
      <c r="L173" s="242"/>
      <c r="M173" s="239"/>
      <c r="N173" s="281"/>
      <c r="O173" s="260"/>
      <c r="P173" s="310"/>
    </row>
    <row r="174" spans="1:17" ht="296.39999999999998" x14ac:dyDescent="0.3">
      <c r="A174" s="20" t="s">
        <v>91</v>
      </c>
      <c r="B174" s="1" t="s">
        <v>184</v>
      </c>
      <c r="C174" s="1" t="s">
        <v>185</v>
      </c>
      <c r="D174" s="1" t="s">
        <v>34</v>
      </c>
      <c r="E174" s="110">
        <v>10</v>
      </c>
      <c r="F174" s="175" t="s">
        <v>1902</v>
      </c>
      <c r="G174" s="175" t="s">
        <v>1898</v>
      </c>
      <c r="H174" s="176">
        <v>1</v>
      </c>
      <c r="I174" s="1"/>
      <c r="J174" s="6" t="s">
        <v>1913</v>
      </c>
      <c r="K174" s="241">
        <v>14</v>
      </c>
      <c r="L174" s="241">
        <v>16.8</v>
      </c>
      <c r="M174" s="8">
        <v>14</v>
      </c>
      <c r="N174" s="280">
        <v>16.8</v>
      </c>
      <c r="O174" s="259">
        <v>14</v>
      </c>
      <c r="P174" s="309">
        <v>1</v>
      </c>
    </row>
    <row r="175" spans="1:17" ht="296.39999999999998" x14ac:dyDescent="0.3">
      <c r="A175" s="20" t="s">
        <v>91</v>
      </c>
      <c r="B175" s="1" t="s">
        <v>184</v>
      </c>
      <c r="C175" s="1" t="s">
        <v>185</v>
      </c>
      <c r="D175" s="1" t="s">
        <v>34</v>
      </c>
      <c r="E175" s="110">
        <v>10</v>
      </c>
      <c r="F175" s="175" t="s">
        <v>1258</v>
      </c>
      <c r="G175" s="175" t="s">
        <v>1259</v>
      </c>
      <c r="H175" s="176">
        <v>10</v>
      </c>
      <c r="I175" s="1" t="s">
        <v>1289</v>
      </c>
      <c r="J175" s="6">
        <v>4417920</v>
      </c>
      <c r="K175" s="241">
        <v>14.32</v>
      </c>
      <c r="L175" s="241">
        <f t="shared" ref="L175" si="64">K175*1.2</f>
        <v>17.184000000000001</v>
      </c>
      <c r="M175" s="8">
        <f t="shared" ref="M175" si="65">K175*H175</f>
        <v>143.19999999999999</v>
      </c>
      <c r="N175" s="280">
        <f t="shared" ref="N175" si="66">M175*1.2</f>
        <v>171.83999999999997</v>
      </c>
      <c r="O175" s="259">
        <v>14.32</v>
      </c>
      <c r="P175" s="309">
        <v>2</v>
      </c>
    </row>
    <row r="176" spans="1:17" ht="15.6" x14ac:dyDescent="0.3">
      <c r="A176" s="230"/>
      <c r="B176" s="231"/>
      <c r="C176" s="231"/>
      <c r="D176" s="232"/>
      <c r="E176" s="233"/>
      <c r="F176" s="232"/>
      <c r="G176" s="234"/>
      <c r="H176" s="235"/>
      <c r="I176" s="232"/>
      <c r="J176" s="236"/>
      <c r="K176" s="242"/>
      <c r="L176" s="242"/>
      <c r="M176" s="239"/>
      <c r="N176" s="281"/>
      <c r="O176" s="260"/>
      <c r="P176" s="310"/>
    </row>
    <row r="177" spans="1:17" ht="62.4" x14ac:dyDescent="0.3">
      <c r="A177" s="20" t="s">
        <v>900</v>
      </c>
      <c r="B177" s="1" t="s">
        <v>187</v>
      </c>
      <c r="C177" s="1" t="s">
        <v>188</v>
      </c>
      <c r="D177" s="1" t="s">
        <v>34</v>
      </c>
      <c r="E177" s="110">
        <v>20</v>
      </c>
      <c r="F177" s="175" t="s">
        <v>1258</v>
      </c>
      <c r="G177" s="175" t="s">
        <v>1259</v>
      </c>
      <c r="H177" s="176">
        <v>100</v>
      </c>
      <c r="I177" s="1"/>
      <c r="J177" s="6">
        <v>29450</v>
      </c>
      <c r="K177" s="241">
        <v>0.63</v>
      </c>
      <c r="L177" s="241">
        <f t="shared" si="61"/>
        <v>0.75600000000000001</v>
      </c>
      <c r="M177" s="8">
        <f t="shared" si="62"/>
        <v>63</v>
      </c>
      <c r="N177" s="280">
        <f t="shared" si="63"/>
        <v>75.599999999999994</v>
      </c>
      <c r="O177" s="259">
        <v>0.63</v>
      </c>
      <c r="P177" s="309">
        <v>1</v>
      </c>
    </row>
    <row r="178" spans="1:17" ht="62.4" x14ac:dyDescent="0.3">
      <c r="A178" s="20" t="s">
        <v>900</v>
      </c>
      <c r="B178" s="1" t="s">
        <v>187</v>
      </c>
      <c r="C178" s="1" t="s">
        <v>188</v>
      </c>
      <c r="D178" s="1" t="s">
        <v>34</v>
      </c>
      <c r="E178" s="110">
        <v>20</v>
      </c>
      <c r="F178" s="175" t="s">
        <v>1902</v>
      </c>
      <c r="G178" s="175" t="s">
        <v>1898</v>
      </c>
      <c r="H178" s="176">
        <v>1</v>
      </c>
      <c r="I178" s="1"/>
      <c r="J178" s="6" t="s">
        <v>1914</v>
      </c>
      <c r="K178" s="241">
        <v>1.9</v>
      </c>
      <c r="L178" s="241">
        <v>2.2799999999999998</v>
      </c>
      <c r="M178" s="8">
        <v>1.9</v>
      </c>
      <c r="N178" s="280">
        <v>2.2799999999999998</v>
      </c>
      <c r="O178" s="259">
        <v>1.9</v>
      </c>
      <c r="P178" s="309">
        <v>2</v>
      </c>
    </row>
    <row r="179" spans="1:17" ht="15.6" x14ac:dyDescent="0.3">
      <c r="A179" s="230"/>
      <c r="B179" s="231"/>
      <c r="C179" s="231"/>
      <c r="D179" s="232"/>
      <c r="E179" s="233"/>
      <c r="F179" s="232"/>
      <c r="G179" s="234"/>
      <c r="H179" s="235"/>
      <c r="I179" s="232"/>
      <c r="J179" s="236"/>
      <c r="K179" s="242"/>
      <c r="L179" s="242"/>
      <c r="M179" s="239"/>
      <c r="N179" s="281"/>
      <c r="O179" s="260"/>
      <c r="P179" s="310"/>
    </row>
    <row r="180" spans="1:17" ht="124.8" x14ac:dyDescent="0.3">
      <c r="A180" s="20" t="s">
        <v>901</v>
      </c>
      <c r="B180" s="25" t="s">
        <v>189</v>
      </c>
      <c r="C180" s="21" t="s">
        <v>191</v>
      </c>
      <c r="D180" s="3" t="s">
        <v>34</v>
      </c>
      <c r="E180" s="108">
        <v>12</v>
      </c>
      <c r="F180" s="109"/>
      <c r="G180" s="152"/>
      <c r="H180" s="133"/>
      <c r="I180" s="109"/>
      <c r="J180" s="6"/>
      <c r="K180" s="241"/>
      <c r="L180" s="241"/>
      <c r="M180" s="8"/>
      <c r="N180" s="280"/>
      <c r="O180" s="259">
        <v>0</v>
      </c>
      <c r="P180" s="309">
        <v>0</v>
      </c>
    </row>
    <row r="181" spans="1:17" ht="15.6" x14ac:dyDescent="0.3">
      <c r="A181" s="230"/>
      <c r="B181" s="231"/>
      <c r="C181" s="231"/>
      <c r="D181" s="232"/>
      <c r="E181" s="233"/>
      <c r="F181" s="232"/>
      <c r="G181" s="234"/>
      <c r="H181" s="235"/>
      <c r="I181" s="232"/>
      <c r="J181" s="236"/>
      <c r="K181" s="242"/>
      <c r="L181" s="242"/>
      <c r="M181" s="239"/>
      <c r="N181" s="281"/>
      <c r="O181" s="260"/>
      <c r="P181" s="310"/>
    </row>
    <row r="182" spans="1:17" ht="32.4" x14ac:dyDescent="0.35">
      <c r="A182" s="20" t="s">
        <v>94</v>
      </c>
      <c r="B182" s="22" t="s">
        <v>192</v>
      </c>
      <c r="C182" s="21"/>
      <c r="D182" s="3"/>
      <c r="E182" s="108"/>
      <c r="F182" s="109"/>
      <c r="G182" s="152"/>
      <c r="H182" s="133"/>
      <c r="I182" s="109"/>
      <c r="J182" s="135"/>
      <c r="K182" s="241"/>
      <c r="L182" s="241"/>
      <c r="M182" s="8"/>
      <c r="N182" s="280"/>
      <c r="O182" s="259"/>
      <c r="P182" s="309"/>
    </row>
    <row r="183" spans="1:17" ht="15.6" x14ac:dyDescent="0.3">
      <c r="A183" s="230"/>
      <c r="B183" s="231"/>
      <c r="C183" s="231"/>
      <c r="D183" s="232"/>
      <c r="E183" s="233"/>
      <c r="F183" s="232"/>
      <c r="G183" s="234"/>
      <c r="H183" s="235"/>
      <c r="I183" s="232"/>
      <c r="J183" s="236"/>
      <c r="K183" s="242"/>
      <c r="L183" s="242"/>
      <c r="M183" s="239"/>
      <c r="N183" s="281"/>
      <c r="O183" s="260"/>
      <c r="P183" s="310"/>
    </row>
    <row r="184" spans="1:17" ht="171.6" x14ac:dyDescent="0.3">
      <c r="A184" s="20" t="s">
        <v>902</v>
      </c>
      <c r="B184" s="26" t="s">
        <v>831</v>
      </c>
      <c r="C184" s="27" t="s">
        <v>832</v>
      </c>
      <c r="D184" s="1" t="s">
        <v>193</v>
      </c>
      <c r="E184" s="110">
        <v>500</v>
      </c>
      <c r="F184" s="152" t="s">
        <v>2069</v>
      </c>
      <c r="G184" s="152" t="s">
        <v>2031</v>
      </c>
      <c r="H184" s="176">
        <v>50</v>
      </c>
      <c r="I184" s="1" t="s">
        <v>2070</v>
      </c>
      <c r="J184" s="14" t="s">
        <v>2071</v>
      </c>
      <c r="K184" s="241">
        <v>0.47</v>
      </c>
      <c r="L184" s="241">
        <v>0.56399999999999995</v>
      </c>
      <c r="M184" s="8">
        <v>23.5</v>
      </c>
      <c r="N184" s="280">
        <v>28.2</v>
      </c>
      <c r="O184" s="259">
        <v>0.47</v>
      </c>
      <c r="P184" s="309">
        <v>1</v>
      </c>
      <c r="Q184" t="s">
        <v>2172</v>
      </c>
    </row>
    <row r="185" spans="1:17" ht="171.6" x14ac:dyDescent="0.3">
      <c r="A185" s="20" t="s">
        <v>902</v>
      </c>
      <c r="B185" s="26" t="s">
        <v>831</v>
      </c>
      <c r="C185" s="27" t="s">
        <v>832</v>
      </c>
      <c r="D185" s="1" t="s">
        <v>193</v>
      </c>
      <c r="E185" s="110">
        <v>500</v>
      </c>
      <c r="F185" s="152" t="s">
        <v>1669</v>
      </c>
      <c r="G185" s="152" t="s">
        <v>1637</v>
      </c>
      <c r="H185" s="176">
        <v>1</v>
      </c>
      <c r="I185" s="1" t="s">
        <v>1670</v>
      </c>
      <c r="J185" s="14" t="s">
        <v>1671</v>
      </c>
      <c r="K185" s="241">
        <v>0.95</v>
      </c>
      <c r="L185" s="241">
        <f>SUM(K185*1.2)</f>
        <v>1.1399999999999999</v>
      </c>
      <c r="M185" s="8">
        <v>0.95</v>
      </c>
      <c r="N185" s="280">
        <f>SUM(M185*1.2)</f>
        <v>1.1399999999999999</v>
      </c>
      <c r="O185" s="259">
        <v>0.95</v>
      </c>
      <c r="P185" s="309">
        <v>2</v>
      </c>
    </row>
    <row r="186" spans="1:17" ht="171.6" x14ac:dyDescent="0.3">
      <c r="A186" s="20" t="s">
        <v>902</v>
      </c>
      <c r="B186" s="26" t="s">
        <v>831</v>
      </c>
      <c r="C186" s="27" t="s">
        <v>832</v>
      </c>
      <c r="D186" s="1" t="s">
        <v>193</v>
      </c>
      <c r="E186" s="110">
        <v>500</v>
      </c>
      <c r="F186" s="152" t="s">
        <v>1267</v>
      </c>
      <c r="G186" s="152" t="s">
        <v>1259</v>
      </c>
      <c r="H186" s="176">
        <v>40</v>
      </c>
      <c r="I186" s="1" t="s">
        <v>1290</v>
      </c>
      <c r="J186" s="14" t="s">
        <v>1291</v>
      </c>
      <c r="K186" s="241">
        <v>1</v>
      </c>
      <c r="L186" s="241">
        <f t="shared" ref="L186" si="67">K186*1.2</f>
        <v>1.2</v>
      </c>
      <c r="M186" s="8">
        <f t="shared" ref="M186" si="68">K186*H186</f>
        <v>40</v>
      </c>
      <c r="N186" s="280">
        <f t="shared" ref="N186" si="69">M186*1.2</f>
        <v>48</v>
      </c>
      <c r="O186" s="259">
        <v>1</v>
      </c>
      <c r="P186" s="309">
        <v>3</v>
      </c>
    </row>
    <row r="187" spans="1:17" ht="15.6" x14ac:dyDescent="0.3">
      <c r="A187" s="230"/>
      <c r="B187" s="231"/>
      <c r="C187" s="231"/>
      <c r="D187" s="232"/>
      <c r="E187" s="233"/>
      <c r="F187" s="232"/>
      <c r="G187" s="234"/>
      <c r="H187" s="235"/>
      <c r="I187" s="232"/>
      <c r="J187" s="236"/>
      <c r="K187" s="242"/>
      <c r="L187" s="242"/>
      <c r="M187" s="239"/>
      <c r="N187" s="281"/>
      <c r="O187" s="260"/>
      <c r="P187" s="310"/>
    </row>
    <row r="188" spans="1:17" ht="109.2" x14ac:dyDescent="0.3">
      <c r="A188" s="20" t="s">
        <v>903</v>
      </c>
      <c r="B188" s="1" t="s">
        <v>835</v>
      </c>
      <c r="C188" s="4" t="s">
        <v>836</v>
      </c>
      <c r="D188" s="1" t="s">
        <v>193</v>
      </c>
      <c r="E188" s="110">
        <v>200</v>
      </c>
      <c r="F188" s="5" t="s">
        <v>2036</v>
      </c>
      <c r="G188" s="152" t="s">
        <v>2031</v>
      </c>
      <c r="H188" s="133">
        <v>100</v>
      </c>
      <c r="I188" s="5" t="s">
        <v>2072</v>
      </c>
      <c r="J188" s="6" t="s">
        <v>2073</v>
      </c>
      <c r="K188" s="241">
        <v>0.158</v>
      </c>
      <c r="L188" s="241">
        <v>0.18959999999999999</v>
      </c>
      <c r="M188" s="86">
        <v>15.8</v>
      </c>
      <c r="N188" s="280">
        <v>18.96</v>
      </c>
      <c r="O188" s="259">
        <v>0.158</v>
      </c>
      <c r="P188" s="309">
        <v>1</v>
      </c>
      <c r="Q188" t="s">
        <v>2172</v>
      </c>
    </row>
    <row r="189" spans="1:17" ht="109.2" x14ac:dyDescent="0.3">
      <c r="A189" s="20" t="s">
        <v>903</v>
      </c>
      <c r="B189" s="1" t="s">
        <v>835</v>
      </c>
      <c r="C189" s="4" t="s">
        <v>836</v>
      </c>
      <c r="D189" s="1" t="s">
        <v>193</v>
      </c>
      <c r="E189" s="110">
        <v>200</v>
      </c>
      <c r="F189" s="5" t="s">
        <v>1669</v>
      </c>
      <c r="G189" s="152" t="s">
        <v>1637</v>
      </c>
      <c r="H189" s="133">
        <v>100</v>
      </c>
      <c r="I189" s="5" t="s">
        <v>1672</v>
      </c>
      <c r="J189" s="6" t="s">
        <v>1673</v>
      </c>
      <c r="K189" s="241">
        <v>0.245</v>
      </c>
      <c r="L189" s="241">
        <f>SUM(K189*1.2)</f>
        <v>0.29399999999999998</v>
      </c>
      <c r="M189" s="86">
        <f>SUM(K189*H189)</f>
        <v>24.5</v>
      </c>
      <c r="N189" s="280">
        <f t="shared" ref="N189" si="70">SUM(M189*1.2)</f>
        <v>29.4</v>
      </c>
      <c r="O189" s="259">
        <v>0.245</v>
      </c>
      <c r="P189" s="309">
        <v>2</v>
      </c>
    </row>
    <row r="190" spans="1:17" ht="140.4" x14ac:dyDescent="0.3">
      <c r="A190" s="20" t="s">
        <v>903</v>
      </c>
      <c r="B190" s="1" t="s">
        <v>835</v>
      </c>
      <c r="C190" s="4" t="s">
        <v>836</v>
      </c>
      <c r="D190" s="1" t="s">
        <v>193</v>
      </c>
      <c r="E190" s="110">
        <v>200</v>
      </c>
      <c r="F190" s="5" t="s">
        <v>2112</v>
      </c>
      <c r="G190" s="152" t="s">
        <v>2113</v>
      </c>
      <c r="H190" s="133" t="s">
        <v>2114</v>
      </c>
      <c r="I190" s="5" t="s">
        <v>2115</v>
      </c>
      <c r="J190" s="6" t="s">
        <v>2116</v>
      </c>
      <c r="K190" s="241">
        <v>0.3</v>
      </c>
      <c r="L190" s="241">
        <v>0.36</v>
      </c>
      <c r="M190" s="86">
        <f>K190*E190</f>
        <v>60</v>
      </c>
      <c r="N190" s="280">
        <f>E190*L190</f>
        <v>72</v>
      </c>
      <c r="O190" s="259">
        <v>0.3</v>
      </c>
      <c r="P190" s="309">
        <v>3</v>
      </c>
    </row>
    <row r="191" spans="1:17" ht="109.2" x14ac:dyDescent="0.3">
      <c r="A191" s="20" t="s">
        <v>903</v>
      </c>
      <c r="B191" s="1" t="s">
        <v>835</v>
      </c>
      <c r="C191" s="4" t="s">
        <v>836</v>
      </c>
      <c r="D191" s="1" t="s">
        <v>193</v>
      </c>
      <c r="E191" s="110">
        <v>200</v>
      </c>
      <c r="F191" s="5" t="s">
        <v>1492</v>
      </c>
      <c r="G191" s="152" t="s">
        <v>1465</v>
      </c>
      <c r="H191" s="133">
        <v>50</v>
      </c>
      <c r="I191" s="5" t="s">
        <v>1493</v>
      </c>
      <c r="J191" s="6" t="s">
        <v>1494</v>
      </c>
      <c r="K191" s="241">
        <v>0.36</v>
      </c>
      <c r="L191" s="241">
        <f>MMULT(K191,1.2)</f>
        <v>0.432</v>
      </c>
      <c r="M191" s="86">
        <f>MMULT(H191,K191)</f>
        <v>18</v>
      </c>
      <c r="N191" s="280">
        <f>MMULT(M191,1.2)</f>
        <v>21.599999999999998</v>
      </c>
      <c r="O191" s="259">
        <v>0.36</v>
      </c>
      <c r="P191" s="309">
        <v>4</v>
      </c>
    </row>
    <row r="192" spans="1:17" ht="15.6" x14ac:dyDescent="0.3">
      <c r="A192" s="179"/>
      <c r="B192" s="5"/>
      <c r="C192" s="5"/>
      <c r="D192" s="109"/>
      <c r="E192" s="108"/>
      <c r="F192" s="109"/>
      <c r="G192" s="152"/>
      <c r="H192" s="133"/>
      <c r="I192" s="109"/>
      <c r="J192" s="6"/>
      <c r="K192" s="241"/>
      <c r="L192" s="241"/>
      <c r="M192" s="86"/>
      <c r="N192" s="280"/>
      <c r="O192" s="259"/>
      <c r="P192" s="309"/>
    </row>
    <row r="193" spans="1:18" ht="78" x14ac:dyDescent="0.3">
      <c r="A193" s="179" t="s">
        <v>904</v>
      </c>
      <c r="B193" s="5" t="s">
        <v>196</v>
      </c>
      <c r="C193" s="193" t="s">
        <v>197</v>
      </c>
      <c r="D193" s="5" t="s">
        <v>34</v>
      </c>
      <c r="E193" s="110">
        <v>200</v>
      </c>
      <c r="F193" s="5" t="s">
        <v>2112</v>
      </c>
      <c r="G193" s="152" t="s">
        <v>2113</v>
      </c>
      <c r="H193" s="152" t="s">
        <v>2117</v>
      </c>
      <c r="I193" s="5" t="s">
        <v>2118</v>
      </c>
      <c r="J193" s="6" t="s">
        <v>2119</v>
      </c>
      <c r="K193" s="241">
        <v>2</v>
      </c>
      <c r="L193" s="241">
        <v>2.4</v>
      </c>
      <c r="M193" s="86">
        <f>E193*K193</f>
        <v>400</v>
      </c>
      <c r="N193" s="280">
        <f>L193*E193</f>
        <v>480</v>
      </c>
      <c r="O193" s="259">
        <v>2</v>
      </c>
      <c r="P193" s="309">
        <v>0</v>
      </c>
      <c r="Q193" t="s">
        <v>2172</v>
      </c>
      <c r="R193" t="s">
        <v>2173</v>
      </c>
    </row>
    <row r="194" spans="1:18" ht="46.8" x14ac:dyDescent="0.3">
      <c r="A194" s="20" t="s">
        <v>904</v>
      </c>
      <c r="B194" s="1" t="s">
        <v>196</v>
      </c>
      <c r="C194" s="4" t="s">
        <v>197</v>
      </c>
      <c r="D194" s="1" t="s">
        <v>34</v>
      </c>
      <c r="E194" s="110">
        <v>200</v>
      </c>
      <c r="F194" s="5" t="s">
        <v>1674</v>
      </c>
      <c r="G194" s="152" t="s">
        <v>1637</v>
      </c>
      <c r="H194" s="133">
        <v>10</v>
      </c>
      <c r="I194" s="5" t="s">
        <v>1675</v>
      </c>
      <c r="J194" s="6">
        <v>1131991</v>
      </c>
      <c r="K194" s="241">
        <v>2.75</v>
      </c>
      <c r="L194" s="241">
        <f>SUM(K194*1.2)</f>
        <v>3.3</v>
      </c>
      <c r="M194" s="86">
        <f>SUM(K194*H194)</f>
        <v>27.5</v>
      </c>
      <c r="N194" s="280">
        <f t="shared" ref="N194" si="71">SUM(M194*1.2)</f>
        <v>33</v>
      </c>
      <c r="O194" s="259">
        <v>2.75</v>
      </c>
      <c r="P194" s="309">
        <v>1</v>
      </c>
    </row>
    <row r="195" spans="1:18" ht="109.2" x14ac:dyDescent="0.3">
      <c r="A195" s="20" t="s">
        <v>904</v>
      </c>
      <c r="B195" s="1" t="s">
        <v>196</v>
      </c>
      <c r="C195" s="4" t="s">
        <v>197</v>
      </c>
      <c r="D195" s="1" t="s">
        <v>34</v>
      </c>
      <c r="E195" s="110">
        <v>200</v>
      </c>
      <c r="F195" s="5" t="s">
        <v>2074</v>
      </c>
      <c r="G195" s="152" t="s">
        <v>2031</v>
      </c>
      <c r="H195" s="133">
        <v>100</v>
      </c>
      <c r="I195" s="5" t="s">
        <v>2075</v>
      </c>
      <c r="J195" s="6" t="s">
        <v>2076</v>
      </c>
      <c r="K195" s="241">
        <v>2.9</v>
      </c>
      <c r="L195" s="241">
        <v>3.48</v>
      </c>
      <c r="M195" s="86">
        <v>290</v>
      </c>
      <c r="N195" s="280">
        <v>348</v>
      </c>
      <c r="O195" s="259">
        <v>2.9</v>
      </c>
      <c r="P195" s="309">
        <v>2</v>
      </c>
    </row>
    <row r="196" spans="1:18" ht="46.8" x14ac:dyDescent="0.3">
      <c r="A196" s="20" t="s">
        <v>904</v>
      </c>
      <c r="B196" s="1" t="s">
        <v>196</v>
      </c>
      <c r="C196" s="4" t="s">
        <v>197</v>
      </c>
      <c r="D196" s="1" t="s">
        <v>34</v>
      </c>
      <c r="E196" s="110">
        <v>200</v>
      </c>
      <c r="F196" s="5" t="s">
        <v>1485</v>
      </c>
      <c r="G196" s="152" t="s">
        <v>1465</v>
      </c>
      <c r="H196" s="133">
        <v>10</v>
      </c>
      <c r="I196" s="5" t="s">
        <v>1495</v>
      </c>
      <c r="J196" s="6" t="s">
        <v>1496</v>
      </c>
      <c r="K196" s="241">
        <v>3</v>
      </c>
      <c r="L196" s="241">
        <f>MMULT(K196,1.2)</f>
        <v>3.5999999999999996</v>
      </c>
      <c r="M196" s="86">
        <f>MMULT(H196,K196)</f>
        <v>30</v>
      </c>
      <c r="N196" s="280">
        <f>MMULT(M196,1.2)</f>
        <v>36</v>
      </c>
      <c r="O196" s="259">
        <v>3</v>
      </c>
      <c r="P196" s="309">
        <v>3</v>
      </c>
    </row>
    <row r="197" spans="1:18" ht="15.6" x14ac:dyDescent="0.3">
      <c r="A197" s="230"/>
      <c r="B197" s="231"/>
      <c r="C197" s="231"/>
      <c r="D197" s="232"/>
      <c r="E197" s="233"/>
      <c r="F197" s="232"/>
      <c r="G197" s="234"/>
      <c r="H197" s="235"/>
      <c r="I197" s="232"/>
      <c r="J197" s="236"/>
      <c r="K197" s="242"/>
      <c r="L197" s="242"/>
      <c r="M197" s="239"/>
      <c r="N197" s="281"/>
      <c r="O197" s="260"/>
      <c r="P197" s="310"/>
    </row>
    <row r="198" spans="1:18" ht="62.4" x14ac:dyDescent="0.3">
      <c r="A198" s="20" t="s">
        <v>905</v>
      </c>
      <c r="B198" s="3" t="s">
        <v>199</v>
      </c>
      <c r="C198" s="3" t="s">
        <v>801</v>
      </c>
      <c r="D198" s="1" t="s">
        <v>34</v>
      </c>
      <c r="E198" s="110">
        <v>100</v>
      </c>
      <c r="F198" s="5"/>
      <c r="G198" s="152"/>
      <c r="H198" s="133"/>
      <c r="I198" s="5"/>
      <c r="J198" s="6"/>
      <c r="K198" s="241"/>
      <c r="L198" s="241"/>
      <c r="M198" s="86"/>
      <c r="N198" s="280"/>
      <c r="O198" s="259">
        <v>0</v>
      </c>
      <c r="P198" s="309">
        <v>0</v>
      </c>
    </row>
    <row r="199" spans="1:18" ht="15.6" x14ac:dyDescent="0.3">
      <c r="A199" s="230"/>
      <c r="B199" s="231"/>
      <c r="C199" s="231"/>
      <c r="D199" s="232"/>
      <c r="E199" s="233"/>
      <c r="F199" s="232"/>
      <c r="G199" s="234"/>
      <c r="H199" s="235"/>
      <c r="I199" s="232"/>
      <c r="J199" s="236"/>
      <c r="K199" s="242"/>
      <c r="L199" s="242"/>
      <c r="M199" s="239"/>
      <c r="N199" s="281"/>
      <c r="O199" s="260"/>
      <c r="P199" s="310"/>
    </row>
    <row r="200" spans="1:18" ht="140.4" x14ac:dyDescent="0.3">
      <c r="A200" s="20" t="s">
        <v>99</v>
      </c>
      <c r="B200" s="3" t="s">
        <v>201</v>
      </c>
      <c r="C200" s="3" t="s">
        <v>202</v>
      </c>
      <c r="D200" s="1" t="s">
        <v>34</v>
      </c>
      <c r="E200" s="110">
        <v>20</v>
      </c>
      <c r="F200" s="5" t="s">
        <v>2036</v>
      </c>
      <c r="G200" s="152" t="s">
        <v>2031</v>
      </c>
      <c r="H200" s="133">
        <v>1</v>
      </c>
      <c r="I200" s="5" t="s">
        <v>2077</v>
      </c>
      <c r="J200" s="6">
        <v>938754</v>
      </c>
      <c r="K200" s="241">
        <v>17.350000000000001</v>
      </c>
      <c r="L200" s="241">
        <v>20.82</v>
      </c>
      <c r="M200" s="8">
        <v>17.350000000000001</v>
      </c>
      <c r="N200" s="280">
        <v>20.82</v>
      </c>
      <c r="O200" s="259">
        <v>17.350000000000001</v>
      </c>
      <c r="P200" s="309">
        <v>1</v>
      </c>
    </row>
    <row r="201" spans="1:18" ht="15.6" x14ac:dyDescent="0.3">
      <c r="A201" s="230"/>
      <c r="B201" s="231"/>
      <c r="C201" s="231"/>
      <c r="D201" s="232"/>
      <c r="E201" s="233"/>
      <c r="F201" s="232"/>
      <c r="G201" s="234"/>
      <c r="H201" s="235"/>
      <c r="I201" s="232"/>
      <c r="J201" s="236"/>
      <c r="K201" s="242"/>
      <c r="L201" s="242"/>
      <c r="M201" s="239"/>
      <c r="N201" s="281"/>
      <c r="O201" s="260"/>
      <c r="P201" s="310"/>
    </row>
    <row r="202" spans="1:18" ht="140.4" x14ac:dyDescent="0.3">
      <c r="A202" s="20" t="s">
        <v>906</v>
      </c>
      <c r="B202" s="3" t="s">
        <v>204</v>
      </c>
      <c r="C202" s="3" t="s">
        <v>205</v>
      </c>
      <c r="D202" s="1" t="s">
        <v>34</v>
      </c>
      <c r="E202" s="110">
        <v>20</v>
      </c>
      <c r="F202" s="5" t="s">
        <v>2036</v>
      </c>
      <c r="G202" s="152" t="s">
        <v>2031</v>
      </c>
      <c r="H202" s="133">
        <v>1</v>
      </c>
      <c r="I202" s="5" t="s">
        <v>2078</v>
      </c>
      <c r="J202" s="6">
        <v>938713</v>
      </c>
      <c r="K202" s="241">
        <v>37.450000000000003</v>
      </c>
      <c r="L202" s="241">
        <v>44.94</v>
      </c>
      <c r="M202" s="86">
        <v>37.450000000000003</v>
      </c>
      <c r="N202" s="280">
        <v>44.94</v>
      </c>
      <c r="O202" s="259">
        <v>37.450000000000003</v>
      </c>
      <c r="P202" s="309">
        <v>1</v>
      </c>
    </row>
    <row r="203" spans="1:18" ht="15.6" x14ac:dyDescent="0.3">
      <c r="A203" s="230"/>
      <c r="B203" s="231"/>
      <c r="C203" s="231"/>
      <c r="D203" s="232"/>
      <c r="E203" s="233"/>
      <c r="F203" s="232"/>
      <c r="G203" s="234"/>
      <c r="H203" s="235"/>
      <c r="I203" s="232"/>
      <c r="J203" s="236"/>
      <c r="K203" s="242"/>
      <c r="L203" s="242"/>
      <c r="M203" s="239"/>
      <c r="N203" s="281"/>
      <c r="O203" s="260"/>
      <c r="P203" s="310"/>
    </row>
    <row r="204" spans="1:18" ht="156" x14ac:dyDescent="0.3">
      <c r="A204" s="20" t="s">
        <v>907</v>
      </c>
      <c r="B204" s="3" t="s">
        <v>207</v>
      </c>
      <c r="C204" s="21" t="s">
        <v>208</v>
      </c>
      <c r="D204" s="1" t="s">
        <v>34</v>
      </c>
      <c r="E204" s="110">
        <v>20</v>
      </c>
      <c r="F204" s="5" t="s">
        <v>2036</v>
      </c>
      <c r="G204" s="152" t="s">
        <v>2031</v>
      </c>
      <c r="H204" s="133">
        <v>1</v>
      </c>
      <c r="I204" s="5" t="s">
        <v>2079</v>
      </c>
      <c r="J204" s="6">
        <v>475633</v>
      </c>
      <c r="K204" s="241">
        <v>5.6</v>
      </c>
      <c r="L204" s="241">
        <v>6.72</v>
      </c>
      <c r="M204" s="8">
        <v>5.6</v>
      </c>
      <c r="N204" s="280">
        <v>6.72</v>
      </c>
      <c r="O204" s="259">
        <v>5.6</v>
      </c>
      <c r="P204" s="309">
        <v>1</v>
      </c>
    </row>
    <row r="205" spans="1:18" ht="15.6" x14ac:dyDescent="0.3">
      <c r="A205" s="230"/>
      <c r="B205" s="231"/>
      <c r="C205" s="231"/>
      <c r="D205" s="232"/>
      <c r="E205" s="233"/>
      <c r="F205" s="232"/>
      <c r="G205" s="234"/>
      <c r="H205" s="235"/>
      <c r="I205" s="232"/>
      <c r="J205" s="236"/>
      <c r="K205" s="242"/>
      <c r="L205" s="242"/>
      <c r="M205" s="239"/>
      <c r="N205" s="281"/>
      <c r="O205" s="260"/>
      <c r="P205" s="310"/>
    </row>
    <row r="206" spans="1:18" ht="78" x14ac:dyDescent="0.3">
      <c r="A206" s="196" t="s">
        <v>908</v>
      </c>
      <c r="B206" s="197" t="s">
        <v>210</v>
      </c>
      <c r="C206" s="197" t="s">
        <v>211</v>
      </c>
      <c r="D206" s="198" t="s">
        <v>34</v>
      </c>
      <c r="E206" s="199">
        <v>900</v>
      </c>
      <c r="F206" s="200" t="s">
        <v>2036</v>
      </c>
      <c r="G206" s="152" t="s">
        <v>2031</v>
      </c>
      <c r="H206" s="133">
        <v>35</v>
      </c>
      <c r="I206" s="200" t="s">
        <v>2080</v>
      </c>
      <c r="J206" s="201">
        <v>277502</v>
      </c>
      <c r="K206" s="202">
        <v>1.03</v>
      </c>
      <c r="L206" s="202">
        <v>1.236</v>
      </c>
      <c r="M206" s="203">
        <v>36.049999999999997</v>
      </c>
      <c r="N206" s="283">
        <v>43.26</v>
      </c>
      <c r="O206" s="264">
        <v>1.03</v>
      </c>
      <c r="P206" s="309">
        <v>1</v>
      </c>
    </row>
    <row r="207" spans="1:18" ht="46.8" x14ac:dyDescent="0.3">
      <c r="A207" s="196" t="s">
        <v>908</v>
      </c>
      <c r="B207" s="197" t="s">
        <v>210</v>
      </c>
      <c r="C207" s="197" t="s">
        <v>211</v>
      </c>
      <c r="D207" s="198" t="s">
        <v>34</v>
      </c>
      <c r="E207" s="199">
        <v>900</v>
      </c>
      <c r="F207" s="200" t="s">
        <v>1522</v>
      </c>
      <c r="G207" s="152" t="s">
        <v>1523</v>
      </c>
      <c r="H207" s="133">
        <v>100</v>
      </c>
      <c r="I207" s="200" t="s">
        <v>1524</v>
      </c>
      <c r="J207" s="201">
        <v>402916</v>
      </c>
      <c r="K207" s="202">
        <v>2</v>
      </c>
      <c r="L207" s="202">
        <f t="shared" ref="L207" si="72">K207*1.2</f>
        <v>2.4</v>
      </c>
      <c r="M207" s="203">
        <f>H207*K207</f>
        <v>200</v>
      </c>
      <c r="N207" s="283">
        <f t="shared" ref="N207" si="73">H207*L207</f>
        <v>240</v>
      </c>
      <c r="O207" s="264">
        <v>2</v>
      </c>
      <c r="P207" s="309">
        <v>2</v>
      </c>
    </row>
    <row r="208" spans="1:18" ht="15.6" x14ac:dyDescent="0.3">
      <c r="A208" s="230"/>
      <c r="B208" s="231"/>
      <c r="C208" s="231"/>
      <c r="D208" s="232"/>
      <c r="E208" s="233"/>
      <c r="F208" s="232"/>
      <c r="G208" s="234"/>
      <c r="H208" s="235"/>
      <c r="I208" s="232"/>
      <c r="J208" s="236"/>
      <c r="K208" s="242"/>
      <c r="L208" s="242"/>
      <c r="M208" s="239"/>
      <c r="N208" s="281"/>
      <c r="O208" s="260"/>
      <c r="P208" s="310"/>
    </row>
    <row r="209" spans="1:17" ht="78" x14ac:dyDescent="0.3">
      <c r="A209" s="196" t="s">
        <v>909</v>
      </c>
      <c r="B209" s="197" t="s">
        <v>807</v>
      </c>
      <c r="C209" s="197" t="s">
        <v>213</v>
      </c>
      <c r="D209" s="198" t="s">
        <v>34</v>
      </c>
      <c r="E209" s="199">
        <v>600</v>
      </c>
      <c r="F209" s="200" t="s">
        <v>2036</v>
      </c>
      <c r="G209" s="152" t="s">
        <v>2031</v>
      </c>
      <c r="H209" s="133">
        <v>20</v>
      </c>
      <c r="I209" s="200" t="s">
        <v>2080</v>
      </c>
      <c r="J209" s="201">
        <v>277506</v>
      </c>
      <c r="K209" s="202">
        <v>1.91</v>
      </c>
      <c r="L209" s="202">
        <v>2.2919999999999998</v>
      </c>
      <c r="M209" s="203">
        <v>38.200000000000003</v>
      </c>
      <c r="N209" s="283">
        <v>45.84</v>
      </c>
      <c r="O209" s="264">
        <v>1.91</v>
      </c>
      <c r="P209" s="309">
        <v>1</v>
      </c>
    </row>
    <row r="210" spans="1:17" ht="15.6" x14ac:dyDescent="0.3">
      <c r="A210" s="230"/>
      <c r="B210" s="231"/>
      <c r="C210" s="231"/>
      <c r="D210" s="232"/>
      <c r="E210" s="233"/>
      <c r="F210" s="232"/>
      <c r="G210" s="234"/>
      <c r="H210" s="235"/>
      <c r="I210" s="232"/>
      <c r="J210" s="236"/>
      <c r="K210" s="242"/>
      <c r="L210" s="242"/>
      <c r="M210" s="239"/>
      <c r="N210" s="281"/>
      <c r="O210" s="260"/>
      <c r="P210" s="310"/>
    </row>
    <row r="211" spans="1:17" ht="62.4" x14ac:dyDescent="0.3">
      <c r="A211" s="196" t="s">
        <v>910</v>
      </c>
      <c r="B211" s="197" t="s">
        <v>806</v>
      </c>
      <c r="C211" s="197" t="s">
        <v>215</v>
      </c>
      <c r="D211" s="198" t="s">
        <v>34</v>
      </c>
      <c r="E211" s="199">
        <v>390</v>
      </c>
      <c r="F211" s="200" t="s">
        <v>2120</v>
      </c>
      <c r="G211" s="152" t="s">
        <v>2113</v>
      </c>
      <c r="H211" s="152" t="s">
        <v>2117</v>
      </c>
      <c r="I211" s="200" t="s">
        <v>2133</v>
      </c>
      <c r="J211" s="201" t="s">
        <v>2134</v>
      </c>
      <c r="K211" s="202">
        <v>2.4</v>
      </c>
      <c r="L211" s="202">
        <v>2.88</v>
      </c>
      <c r="M211" s="203">
        <f>K211*E211</f>
        <v>936</v>
      </c>
      <c r="N211" s="283">
        <f>L211*E211</f>
        <v>1123.2</v>
      </c>
      <c r="O211" s="264">
        <v>2.4</v>
      </c>
      <c r="P211" s="309">
        <v>1</v>
      </c>
      <c r="Q211" t="s">
        <v>2172</v>
      </c>
    </row>
    <row r="212" spans="1:17" ht="78" x14ac:dyDescent="0.3">
      <c r="A212" s="196" t="s">
        <v>910</v>
      </c>
      <c r="B212" s="197" t="s">
        <v>806</v>
      </c>
      <c r="C212" s="197" t="s">
        <v>215</v>
      </c>
      <c r="D212" s="198" t="s">
        <v>34</v>
      </c>
      <c r="E212" s="199">
        <v>390</v>
      </c>
      <c r="F212" s="200" t="s">
        <v>2036</v>
      </c>
      <c r="G212" s="152" t="s">
        <v>2031</v>
      </c>
      <c r="H212" s="133">
        <v>13</v>
      </c>
      <c r="I212" s="200" t="s">
        <v>2080</v>
      </c>
      <c r="J212" s="201">
        <v>938810</v>
      </c>
      <c r="K212" s="202">
        <v>4.3600000000000003</v>
      </c>
      <c r="L212" s="202">
        <v>5.2320000000000002</v>
      </c>
      <c r="M212" s="203">
        <v>56.68</v>
      </c>
      <c r="N212" s="283">
        <v>68.02</v>
      </c>
      <c r="O212" s="264">
        <v>4.3600000000000003</v>
      </c>
      <c r="P212" s="309">
        <v>2</v>
      </c>
    </row>
    <row r="213" spans="1:17" ht="46.8" x14ac:dyDescent="0.3">
      <c r="A213" s="196" t="s">
        <v>910</v>
      </c>
      <c r="B213" s="197" t="s">
        <v>806</v>
      </c>
      <c r="C213" s="197" t="s">
        <v>215</v>
      </c>
      <c r="D213" s="198" t="s">
        <v>34</v>
      </c>
      <c r="E213" s="199">
        <v>390</v>
      </c>
      <c r="F213" s="200" t="s">
        <v>1522</v>
      </c>
      <c r="G213" s="152" t="s">
        <v>1523</v>
      </c>
      <c r="H213" s="133">
        <v>75</v>
      </c>
      <c r="I213" s="200" t="s">
        <v>1524</v>
      </c>
      <c r="J213" s="201">
        <v>404416</v>
      </c>
      <c r="K213" s="202">
        <v>4.45</v>
      </c>
      <c r="L213" s="202">
        <f t="shared" ref="L213" si="74">K213*1.2</f>
        <v>5.34</v>
      </c>
      <c r="M213" s="203">
        <f t="shared" ref="M213" si="75">H213*K213</f>
        <v>333.75</v>
      </c>
      <c r="N213" s="283">
        <f t="shared" ref="N213" si="76">H213*L213</f>
        <v>400.5</v>
      </c>
      <c r="O213" s="264">
        <v>4.45</v>
      </c>
      <c r="P213" s="309">
        <v>3</v>
      </c>
    </row>
    <row r="214" spans="1:17" ht="15.6" x14ac:dyDescent="0.3">
      <c r="A214" s="230"/>
      <c r="B214" s="231"/>
      <c r="C214" s="231"/>
      <c r="D214" s="232"/>
      <c r="E214" s="233"/>
      <c r="F214" s="232"/>
      <c r="G214" s="234"/>
      <c r="H214" s="235"/>
      <c r="I214" s="232"/>
      <c r="J214" s="236"/>
      <c r="K214" s="242"/>
      <c r="L214" s="242"/>
      <c r="M214" s="239"/>
      <c r="N214" s="281"/>
      <c r="O214" s="260"/>
      <c r="P214" s="310"/>
    </row>
    <row r="215" spans="1:17" ht="78" x14ac:dyDescent="0.3">
      <c r="A215" s="196" t="s">
        <v>911</v>
      </c>
      <c r="B215" s="197" t="s">
        <v>805</v>
      </c>
      <c r="C215" s="197" t="s">
        <v>217</v>
      </c>
      <c r="D215" s="198" t="s">
        <v>34</v>
      </c>
      <c r="E215" s="199">
        <v>3000</v>
      </c>
      <c r="F215" s="200" t="s">
        <v>2036</v>
      </c>
      <c r="G215" s="152" t="s">
        <v>2031</v>
      </c>
      <c r="H215" s="133">
        <v>90</v>
      </c>
      <c r="I215" s="200" t="s">
        <v>2080</v>
      </c>
      <c r="J215" s="201">
        <v>277546</v>
      </c>
      <c r="K215" s="202">
        <v>0.624</v>
      </c>
      <c r="L215" s="202">
        <v>0.74880000000000002</v>
      </c>
      <c r="M215" s="203">
        <v>56.16</v>
      </c>
      <c r="N215" s="283">
        <v>67.39</v>
      </c>
      <c r="O215" s="264">
        <v>0.624</v>
      </c>
      <c r="P215" s="305">
        <v>1</v>
      </c>
    </row>
    <row r="216" spans="1:17" ht="15.6" x14ac:dyDescent="0.3">
      <c r="A216" s="230"/>
      <c r="B216" s="231"/>
      <c r="C216" s="231"/>
      <c r="D216" s="232"/>
      <c r="E216" s="233"/>
      <c r="F216" s="232"/>
      <c r="G216" s="234"/>
      <c r="H216" s="235"/>
      <c r="I216" s="232"/>
      <c r="J216" s="236"/>
      <c r="K216" s="242"/>
      <c r="L216" s="242"/>
      <c r="M216" s="239"/>
      <c r="N216" s="281"/>
      <c r="O216" s="260"/>
      <c r="P216" s="310"/>
    </row>
    <row r="217" spans="1:17" ht="78" x14ac:dyDescent="0.3">
      <c r="A217" s="196" t="s">
        <v>102</v>
      </c>
      <c r="B217" s="197" t="s">
        <v>803</v>
      </c>
      <c r="C217" s="197" t="s">
        <v>219</v>
      </c>
      <c r="D217" s="198" t="s">
        <v>34</v>
      </c>
      <c r="E217" s="199">
        <v>1200</v>
      </c>
      <c r="F217" s="200" t="s">
        <v>2036</v>
      </c>
      <c r="G217" s="152" t="s">
        <v>2031</v>
      </c>
      <c r="H217" s="133">
        <v>40</v>
      </c>
      <c r="I217" s="200" t="s">
        <v>2080</v>
      </c>
      <c r="J217" s="201">
        <v>277508</v>
      </c>
      <c r="K217" s="202">
        <v>1.1870000000000001</v>
      </c>
      <c r="L217" s="202">
        <v>1.4244000000000001</v>
      </c>
      <c r="M217" s="203">
        <v>47.48</v>
      </c>
      <c r="N217" s="283">
        <v>56.98</v>
      </c>
      <c r="O217" s="264">
        <v>1.1870000000000001</v>
      </c>
      <c r="P217" s="305">
        <v>1</v>
      </c>
    </row>
    <row r="218" spans="1:17" ht="15.6" x14ac:dyDescent="0.3">
      <c r="A218" s="230"/>
      <c r="B218" s="231"/>
      <c r="C218" s="231"/>
      <c r="D218" s="232"/>
      <c r="E218" s="233"/>
      <c r="F218" s="232"/>
      <c r="G218" s="234"/>
      <c r="H218" s="235"/>
      <c r="I218" s="232"/>
      <c r="J218" s="236"/>
      <c r="K218" s="242"/>
      <c r="L218" s="242"/>
      <c r="M218" s="239"/>
      <c r="N218" s="281"/>
      <c r="O218" s="260"/>
      <c r="P218" s="310"/>
    </row>
    <row r="219" spans="1:17" ht="78" x14ac:dyDescent="0.3">
      <c r="A219" s="196" t="s">
        <v>105</v>
      </c>
      <c r="B219" s="197" t="s">
        <v>804</v>
      </c>
      <c r="C219" s="197" t="s">
        <v>802</v>
      </c>
      <c r="D219" s="198" t="s">
        <v>34</v>
      </c>
      <c r="E219" s="199">
        <v>420</v>
      </c>
      <c r="F219" s="200" t="s">
        <v>2036</v>
      </c>
      <c r="G219" s="152" t="s">
        <v>2031</v>
      </c>
      <c r="H219" s="133">
        <v>19</v>
      </c>
      <c r="I219" s="200" t="s">
        <v>2080</v>
      </c>
      <c r="J219" s="201">
        <v>277543</v>
      </c>
      <c r="K219" s="202">
        <v>5.0599999999999996</v>
      </c>
      <c r="L219" s="202">
        <v>6.0720000000000001</v>
      </c>
      <c r="M219" s="203">
        <v>96.14</v>
      </c>
      <c r="N219" s="283">
        <v>115.37</v>
      </c>
      <c r="O219" s="264">
        <v>5.0599999999999996</v>
      </c>
      <c r="P219" s="305">
        <v>1</v>
      </c>
    </row>
    <row r="220" spans="1:17" ht="15.6" x14ac:dyDescent="0.3">
      <c r="A220" s="230"/>
      <c r="B220" s="231"/>
      <c r="C220" s="231"/>
      <c r="D220" s="232"/>
      <c r="E220" s="233"/>
      <c r="F220" s="232"/>
      <c r="G220" s="234"/>
      <c r="H220" s="235"/>
      <c r="I220" s="232"/>
      <c r="J220" s="236"/>
      <c r="K220" s="242"/>
      <c r="L220" s="242"/>
      <c r="M220" s="239"/>
      <c r="N220" s="281"/>
      <c r="O220" s="260"/>
      <c r="P220" s="310"/>
    </row>
    <row r="221" spans="1:17" ht="109.2" x14ac:dyDescent="0.3">
      <c r="A221" s="196" t="s">
        <v>108</v>
      </c>
      <c r="B221" s="197" t="s">
        <v>808</v>
      </c>
      <c r="C221" s="197" t="s">
        <v>222</v>
      </c>
      <c r="D221" s="198" t="s">
        <v>34</v>
      </c>
      <c r="E221" s="199">
        <v>360</v>
      </c>
      <c r="F221" s="200" t="s">
        <v>2074</v>
      </c>
      <c r="G221" s="152" t="s">
        <v>2031</v>
      </c>
      <c r="H221" s="133">
        <v>40</v>
      </c>
      <c r="I221" s="200" t="s">
        <v>2081</v>
      </c>
      <c r="J221" s="201">
        <v>10391127</v>
      </c>
      <c r="K221" s="202">
        <v>2.5</v>
      </c>
      <c r="L221" s="202">
        <v>3</v>
      </c>
      <c r="M221" s="203">
        <v>100</v>
      </c>
      <c r="N221" s="283">
        <v>120</v>
      </c>
      <c r="O221" s="264">
        <v>2.5</v>
      </c>
      <c r="P221" s="305">
        <v>1</v>
      </c>
    </row>
    <row r="222" spans="1:17" ht="15.6" x14ac:dyDescent="0.3">
      <c r="A222" s="230"/>
      <c r="B222" s="231"/>
      <c r="C222" s="231"/>
      <c r="D222" s="232"/>
      <c r="E222" s="233"/>
      <c r="F222" s="232"/>
      <c r="G222" s="234"/>
      <c r="H222" s="235"/>
      <c r="I222" s="232"/>
      <c r="J222" s="236"/>
      <c r="K222" s="242"/>
      <c r="L222" s="242"/>
      <c r="M222" s="239"/>
      <c r="N222" s="281"/>
      <c r="O222" s="260"/>
      <c r="P222" s="310"/>
    </row>
    <row r="223" spans="1:17" ht="124.8" x14ac:dyDescent="0.3">
      <c r="A223" s="196" t="s">
        <v>912</v>
      </c>
      <c r="B223" s="197" t="s">
        <v>224</v>
      </c>
      <c r="C223" s="197" t="s">
        <v>225</v>
      </c>
      <c r="D223" s="198" t="s">
        <v>34</v>
      </c>
      <c r="E223" s="199">
        <v>30</v>
      </c>
      <c r="F223" s="200" t="s">
        <v>2036</v>
      </c>
      <c r="G223" s="152" t="s">
        <v>2031</v>
      </c>
      <c r="H223" s="133">
        <v>1</v>
      </c>
      <c r="I223" s="200" t="s">
        <v>2077</v>
      </c>
      <c r="J223" s="204">
        <v>938721</v>
      </c>
      <c r="K223" s="202">
        <v>17.21</v>
      </c>
      <c r="L223" s="202">
        <v>20.652000000000001</v>
      </c>
      <c r="M223" s="203">
        <v>17.21</v>
      </c>
      <c r="N223" s="283">
        <v>20.65</v>
      </c>
      <c r="O223" s="264">
        <v>17.21</v>
      </c>
      <c r="P223" s="305">
        <v>1</v>
      </c>
    </row>
    <row r="224" spans="1:17" ht="15.6" x14ac:dyDescent="0.3">
      <c r="A224" s="230"/>
      <c r="B224" s="231"/>
      <c r="C224" s="231"/>
      <c r="D224" s="232"/>
      <c r="E224" s="233"/>
      <c r="F224" s="232"/>
      <c r="G224" s="234"/>
      <c r="H224" s="235"/>
      <c r="I224" s="232"/>
      <c r="J224" s="236"/>
      <c r="K224" s="242"/>
      <c r="L224" s="242"/>
      <c r="M224" s="239"/>
      <c r="N224" s="281"/>
      <c r="O224" s="260"/>
      <c r="P224" s="310"/>
    </row>
    <row r="225" spans="1:16" ht="46.8" x14ac:dyDescent="0.3">
      <c r="A225" s="20" t="s">
        <v>913</v>
      </c>
      <c r="B225" s="3" t="s">
        <v>227</v>
      </c>
      <c r="C225" s="3" t="s">
        <v>228</v>
      </c>
      <c r="D225" s="1" t="s">
        <v>34</v>
      </c>
      <c r="E225" s="110">
        <v>10</v>
      </c>
      <c r="F225" s="5" t="s">
        <v>1636</v>
      </c>
      <c r="G225" s="152" t="s">
        <v>1637</v>
      </c>
      <c r="H225" s="133">
        <v>1</v>
      </c>
      <c r="I225" s="5" t="s">
        <v>1676</v>
      </c>
      <c r="J225" s="135">
        <v>717915</v>
      </c>
      <c r="K225" s="241">
        <v>2.8</v>
      </c>
      <c r="L225" s="241">
        <f>SUM(K225*1.2)</f>
        <v>3.36</v>
      </c>
      <c r="M225" s="8">
        <f>SUM(H225*K225)</f>
        <v>2.8</v>
      </c>
      <c r="N225" s="280">
        <f>SUM(M225*1.2)</f>
        <v>3.36</v>
      </c>
      <c r="O225" s="259">
        <v>2.8</v>
      </c>
      <c r="P225" s="309">
        <v>1</v>
      </c>
    </row>
    <row r="226" spans="1:16" ht="15.6" x14ac:dyDescent="0.3">
      <c r="A226" s="230"/>
      <c r="B226" s="231"/>
      <c r="C226" s="231"/>
      <c r="D226" s="232"/>
      <c r="E226" s="233"/>
      <c r="F226" s="232"/>
      <c r="G226" s="234"/>
      <c r="H226" s="235"/>
      <c r="I226" s="232"/>
      <c r="J226" s="236"/>
      <c r="K226" s="242"/>
      <c r="L226" s="242"/>
      <c r="M226" s="239"/>
      <c r="N226" s="281"/>
      <c r="O226" s="260"/>
      <c r="P226" s="310"/>
    </row>
    <row r="227" spans="1:16" ht="31.2" x14ac:dyDescent="0.3">
      <c r="A227" s="20" t="s">
        <v>111</v>
      </c>
      <c r="B227" s="3" t="s">
        <v>230</v>
      </c>
      <c r="C227" s="3" t="s">
        <v>231</v>
      </c>
      <c r="D227" s="1" t="s">
        <v>34</v>
      </c>
      <c r="E227" s="110">
        <v>10</v>
      </c>
      <c r="F227" s="5"/>
      <c r="G227" s="152"/>
      <c r="H227" s="133"/>
      <c r="I227" s="5"/>
      <c r="J227" s="135"/>
      <c r="K227" s="241"/>
      <c r="L227" s="241"/>
      <c r="M227" s="8"/>
      <c r="N227" s="280"/>
      <c r="O227" s="259">
        <v>0</v>
      </c>
      <c r="P227" s="309">
        <v>0</v>
      </c>
    </row>
    <row r="228" spans="1:16" ht="15.6" x14ac:dyDescent="0.3">
      <c r="A228" s="230"/>
      <c r="B228" s="231"/>
      <c r="C228" s="231"/>
      <c r="D228" s="232"/>
      <c r="E228" s="233"/>
      <c r="F228" s="232"/>
      <c r="G228" s="234"/>
      <c r="H228" s="235"/>
      <c r="I228" s="232"/>
      <c r="J228" s="236"/>
      <c r="K228" s="242"/>
      <c r="L228" s="242"/>
      <c r="M228" s="239"/>
      <c r="N228" s="281"/>
      <c r="O228" s="260"/>
      <c r="P228" s="310"/>
    </row>
    <row r="229" spans="1:16" ht="46.8" x14ac:dyDescent="0.3">
      <c r="A229" s="20" t="s">
        <v>914</v>
      </c>
      <c r="B229" s="3" t="s">
        <v>233</v>
      </c>
      <c r="C229" s="3" t="s">
        <v>234</v>
      </c>
      <c r="D229" s="1" t="s">
        <v>34</v>
      </c>
      <c r="E229" s="110">
        <v>10</v>
      </c>
      <c r="F229" s="5" t="s">
        <v>1636</v>
      </c>
      <c r="G229" s="152" t="s">
        <v>1637</v>
      </c>
      <c r="H229" s="133">
        <v>1</v>
      </c>
      <c r="I229" s="5" t="s">
        <v>1677</v>
      </c>
      <c r="J229" s="135">
        <v>717960</v>
      </c>
      <c r="K229" s="241">
        <v>9.6</v>
      </c>
      <c r="L229" s="241">
        <f>SUM(K229*1.2)</f>
        <v>11.52</v>
      </c>
      <c r="M229" s="8">
        <f>SUM(H229*K229)</f>
        <v>9.6</v>
      </c>
      <c r="N229" s="280">
        <f>SUM(M229*1.2)</f>
        <v>11.52</v>
      </c>
      <c r="O229" s="259">
        <v>9.6</v>
      </c>
      <c r="P229" s="309">
        <v>1</v>
      </c>
    </row>
    <row r="230" spans="1:16" ht="15.6" x14ac:dyDescent="0.3">
      <c r="A230" s="230"/>
      <c r="B230" s="231"/>
      <c r="C230" s="231"/>
      <c r="D230" s="232"/>
      <c r="E230" s="233"/>
      <c r="F230" s="232"/>
      <c r="G230" s="234"/>
      <c r="H230" s="235"/>
      <c r="I230" s="232"/>
      <c r="J230" s="236"/>
      <c r="K230" s="242"/>
      <c r="L230" s="242"/>
      <c r="M230" s="239"/>
      <c r="N230" s="281"/>
      <c r="O230" s="260"/>
      <c r="P230" s="310"/>
    </row>
    <row r="231" spans="1:16" ht="46.8" x14ac:dyDescent="0.3">
      <c r="A231" s="20" t="s">
        <v>915</v>
      </c>
      <c r="B231" s="3" t="s">
        <v>236</v>
      </c>
      <c r="C231" s="3" t="s">
        <v>237</v>
      </c>
      <c r="D231" s="1" t="s">
        <v>34</v>
      </c>
      <c r="E231" s="110">
        <v>10</v>
      </c>
      <c r="F231" s="5" t="s">
        <v>1636</v>
      </c>
      <c r="G231" s="152" t="s">
        <v>1637</v>
      </c>
      <c r="H231" s="133">
        <v>1</v>
      </c>
      <c r="I231" s="5" t="s">
        <v>1678</v>
      </c>
      <c r="J231" s="135">
        <v>717980</v>
      </c>
      <c r="K231" s="241">
        <v>12.9</v>
      </c>
      <c r="L231" s="241">
        <f>SUM(K231*1.2)</f>
        <v>15.48</v>
      </c>
      <c r="M231" s="8">
        <f>SUM(H231*K231)</f>
        <v>12.9</v>
      </c>
      <c r="N231" s="280">
        <f>SUM(M231*1.2)</f>
        <v>15.48</v>
      </c>
      <c r="O231" s="259">
        <v>12.9</v>
      </c>
      <c r="P231" s="309">
        <v>1</v>
      </c>
    </row>
    <row r="232" spans="1:16" ht="15.6" x14ac:dyDescent="0.3">
      <c r="A232" s="230"/>
      <c r="B232" s="231"/>
      <c r="C232" s="231"/>
      <c r="D232" s="232"/>
      <c r="E232" s="233"/>
      <c r="F232" s="232"/>
      <c r="G232" s="234"/>
      <c r="H232" s="235"/>
      <c r="I232" s="232"/>
      <c r="J232" s="236"/>
      <c r="K232" s="242"/>
      <c r="L232" s="242"/>
      <c r="M232" s="239"/>
      <c r="N232" s="281"/>
      <c r="O232" s="260"/>
      <c r="P232" s="310"/>
    </row>
    <row r="233" spans="1:16" ht="31.2" x14ac:dyDescent="0.3">
      <c r="A233" s="20"/>
      <c r="B233" s="19" t="s">
        <v>238</v>
      </c>
      <c r="C233" s="3"/>
      <c r="D233" s="3"/>
      <c r="E233" s="108"/>
      <c r="F233" s="109"/>
      <c r="G233" s="152"/>
      <c r="H233" s="133"/>
      <c r="I233" s="109"/>
      <c r="J233" s="149"/>
      <c r="K233" s="241"/>
      <c r="L233" s="241"/>
      <c r="M233" s="8"/>
      <c r="N233" s="280"/>
      <c r="O233" s="259"/>
      <c r="P233" s="309"/>
    </row>
    <row r="234" spans="1:16" ht="46.8" x14ac:dyDescent="0.3">
      <c r="A234" s="196" t="s">
        <v>114</v>
      </c>
      <c r="B234" s="198" t="s">
        <v>239</v>
      </c>
      <c r="C234" s="205" t="s">
        <v>241</v>
      </c>
      <c r="D234" s="198" t="s">
        <v>34</v>
      </c>
      <c r="E234" s="199">
        <v>30000</v>
      </c>
      <c r="F234" s="200" t="s">
        <v>1656</v>
      </c>
      <c r="G234" s="152" t="s">
        <v>1637</v>
      </c>
      <c r="H234" s="133">
        <v>100</v>
      </c>
      <c r="I234" s="200" t="s">
        <v>1679</v>
      </c>
      <c r="J234" s="204">
        <v>810200</v>
      </c>
      <c r="K234" s="202">
        <v>0.05</v>
      </c>
      <c r="L234" s="202">
        <f t="shared" ref="L234" si="77">K234*1.2</f>
        <v>0.06</v>
      </c>
      <c r="M234" s="203">
        <f t="shared" ref="M234" si="78">H234*K234</f>
        <v>5</v>
      </c>
      <c r="N234" s="283">
        <f t="shared" ref="N234" si="79">M234*1.2</f>
        <v>6</v>
      </c>
      <c r="O234" s="264">
        <v>0.05</v>
      </c>
      <c r="P234" s="305">
        <v>1</v>
      </c>
    </row>
    <row r="235" spans="1:16" ht="125.25" customHeight="1" x14ac:dyDescent="0.3">
      <c r="A235" s="196" t="s">
        <v>114</v>
      </c>
      <c r="B235" s="198" t="s">
        <v>239</v>
      </c>
      <c r="C235" s="205" t="s">
        <v>241</v>
      </c>
      <c r="D235" s="198" t="s">
        <v>34</v>
      </c>
      <c r="E235" s="199">
        <v>30000</v>
      </c>
      <c r="F235" s="200" t="s">
        <v>2082</v>
      </c>
      <c r="G235" s="152" t="s">
        <v>2031</v>
      </c>
      <c r="H235" s="133">
        <v>100</v>
      </c>
      <c r="I235" s="200" t="s">
        <v>2083</v>
      </c>
      <c r="J235" s="204">
        <v>102710</v>
      </c>
      <c r="K235" s="202">
        <v>5.5E-2</v>
      </c>
      <c r="L235" s="202">
        <v>6.6000000000000003E-2</v>
      </c>
      <c r="M235" s="203">
        <v>5.5</v>
      </c>
      <c r="N235" s="283">
        <v>6.6</v>
      </c>
      <c r="O235" s="264">
        <v>5.5E-2</v>
      </c>
      <c r="P235" s="305">
        <v>2</v>
      </c>
    </row>
    <row r="236" spans="1:16" ht="46.8" x14ac:dyDescent="0.3">
      <c r="A236" s="196" t="s">
        <v>114</v>
      </c>
      <c r="B236" s="198" t="s">
        <v>239</v>
      </c>
      <c r="C236" s="205" t="s">
        <v>241</v>
      </c>
      <c r="D236" s="198" t="s">
        <v>34</v>
      </c>
      <c r="E236" s="199">
        <v>30000</v>
      </c>
      <c r="F236" s="200" t="s">
        <v>2018</v>
      </c>
      <c r="G236" s="152" t="s">
        <v>2007</v>
      </c>
      <c r="H236" s="133" t="s">
        <v>2008</v>
      </c>
      <c r="I236" s="200" t="s">
        <v>2019</v>
      </c>
      <c r="J236" s="204" t="s">
        <v>2020</v>
      </c>
      <c r="K236" s="202">
        <v>5.9799999999999999E-2</v>
      </c>
      <c r="L236" s="202">
        <v>7.1800000000000003E-2</v>
      </c>
      <c r="M236" s="203">
        <f>K236*E236</f>
        <v>1794</v>
      </c>
      <c r="N236" s="283">
        <f>L236*E236</f>
        <v>2154</v>
      </c>
      <c r="O236" s="264">
        <v>5.9799999999999999E-2</v>
      </c>
      <c r="P236" s="305">
        <v>3</v>
      </c>
    </row>
    <row r="237" spans="1:16" ht="109.2" x14ac:dyDescent="0.3">
      <c r="A237" s="196" t="s">
        <v>114</v>
      </c>
      <c r="B237" s="198" t="s">
        <v>239</v>
      </c>
      <c r="C237" s="205" t="s">
        <v>241</v>
      </c>
      <c r="D237" s="198" t="s">
        <v>34</v>
      </c>
      <c r="E237" s="199">
        <v>30000</v>
      </c>
      <c r="F237" s="200" t="s">
        <v>1527</v>
      </c>
      <c r="G237" s="152" t="s">
        <v>1523</v>
      </c>
      <c r="H237" s="133">
        <v>1600</v>
      </c>
      <c r="I237" s="200" t="s">
        <v>1528</v>
      </c>
      <c r="J237" s="204" t="s">
        <v>1529</v>
      </c>
      <c r="K237" s="202">
        <v>0.06</v>
      </c>
      <c r="L237" s="202">
        <f>K237*1.2</f>
        <v>7.1999999999999995E-2</v>
      </c>
      <c r="M237" s="203">
        <f>H237*K237</f>
        <v>96</v>
      </c>
      <c r="N237" s="283">
        <f>H237*L237</f>
        <v>115.19999999999999</v>
      </c>
      <c r="O237" s="264">
        <v>0.06</v>
      </c>
      <c r="P237" s="305">
        <v>4</v>
      </c>
    </row>
    <row r="238" spans="1:16" ht="15.6" x14ac:dyDescent="0.3">
      <c r="A238" s="230"/>
      <c r="B238" s="231"/>
      <c r="C238" s="231"/>
      <c r="D238" s="232"/>
      <c r="E238" s="233"/>
      <c r="F238" s="232"/>
      <c r="G238" s="234"/>
      <c r="H238" s="235"/>
      <c r="I238" s="232"/>
      <c r="J238" s="236"/>
      <c r="K238" s="242"/>
      <c r="L238" s="242"/>
      <c r="M238" s="239"/>
      <c r="N238" s="281"/>
      <c r="O238" s="260"/>
      <c r="P238" s="310"/>
    </row>
    <row r="239" spans="1:16" ht="124.8" x14ac:dyDescent="0.3">
      <c r="A239" s="196" t="s">
        <v>916</v>
      </c>
      <c r="B239" s="198" t="s">
        <v>239</v>
      </c>
      <c r="C239" s="205" t="s">
        <v>243</v>
      </c>
      <c r="D239" s="198" t="s">
        <v>34</v>
      </c>
      <c r="E239" s="199">
        <v>15000</v>
      </c>
      <c r="F239" s="200" t="s">
        <v>2082</v>
      </c>
      <c r="G239" s="152" t="s">
        <v>2031</v>
      </c>
      <c r="H239" s="133">
        <v>50</v>
      </c>
      <c r="I239" s="200" t="s">
        <v>2083</v>
      </c>
      <c r="J239" s="204">
        <v>102720</v>
      </c>
      <c r="K239" s="202">
        <v>0.08</v>
      </c>
      <c r="L239" s="202">
        <v>9.6000000000000002E-2</v>
      </c>
      <c r="M239" s="203">
        <v>4</v>
      </c>
      <c r="N239" s="283">
        <v>4.8</v>
      </c>
      <c r="O239" s="264">
        <v>0.08</v>
      </c>
      <c r="P239" s="305">
        <v>1</v>
      </c>
    </row>
    <row r="240" spans="1:16" ht="46.8" x14ac:dyDescent="0.3">
      <c r="A240" s="196" t="s">
        <v>916</v>
      </c>
      <c r="B240" s="198" t="s">
        <v>239</v>
      </c>
      <c r="C240" s="205" t="s">
        <v>243</v>
      </c>
      <c r="D240" s="198" t="s">
        <v>34</v>
      </c>
      <c r="E240" s="199">
        <v>15000</v>
      </c>
      <c r="F240" s="200" t="s">
        <v>1656</v>
      </c>
      <c r="G240" s="152" t="s">
        <v>1637</v>
      </c>
      <c r="H240" s="133">
        <v>100</v>
      </c>
      <c r="I240" s="200" t="s">
        <v>1680</v>
      </c>
      <c r="J240" s="204">
        <v>820209</v>
      </c>
      <c r="K240" s="202">
        <v>8.7499999999999994E-2</v>
      </c>
      <c r="L240" s="202">
        <f t="shared" ref="L240" si="80">K240*1.2</f>
        <v>0.105</v>
      </c>
      <c r="M240" s="203">
        <f t="shared" ref="M240" si="81">H240*K240</f>
        <v>8.75</v>
      </c>
      <c r="N240" s="283">
        <f t="shared" ref="N240" si="82">M240*1.2</f>
        <v>10.5</v>
      </c>
      <c r="O240" s="264">
        <v>8.7499999999999994E-2</v>
      </c>
      <c r="P240" s="305">
        <v>2</v>
      </c>
    </row>
    <row r="241" spans="1:17" ht="46.8" x14ac:dyDescent="0.3">
      <c r="A241" s="196" t="s">
        <v>916</v>
      </c>
      <c r="B241" s="198" t="s">
        <v>239</v>
      </c>
      <c r="C241" s="205" t="s">
        <v>243</v>
      </c>
      <c r="D241" s="198" t="s">
        <v>34</v>
      </c>
      <c r="E241" s="199">
        <v>15000</v>
      </c>
      <c r="F241" s="200" t="s">
        <v>2018</v>
      </c>
      <c r="G241" s="152" t="s">
        <v>2007</v>
      </c>
      <c r="H241" s="133" t="s">
        <v>2008</v>
      </c>
      <c r="I241" s="200" t="s">
        <v>2021</v>
      </c>
      <c r="J241" s="204" t="s">
        <v>2022</v>
      </c>
      <c r="K241" s="202">
        <v>8.8400000000000006E-2</v>
      </c>
      <c r="L241" s="202">
        <f>K241*1.2</f>
        <v>0.10608000000000001</v>
      </c>
      <c r="M241" s="203">
        <f>K241*E241</f>
        <v>1326</v>
      </c>
      <c r="N241" s="283">
        <f>L241*E241</f>
        <v>1591.2</v>
      </c>
      <c r="O241" s="264">
        <v>8.8400000000000006E-2</v>
      </c>
      <c r="P241" s="305">
        <v>3</v>
      </c>
    </row>
    <row r="242" spans="1:17" ht="109.2" x14ac:dyDescent="0.3">
      <c r="A242" s="196" t="s">
        <v>916</v>
      </c>
      <c r="B242" s="198" t="s">
        <v>239</v>
      </c>
      <c r="C242" s="205" t="s">
        <v>243</v>
      </c>
      <c r="D242" s="198" t="s">
        <v>34</v>
      </c>
      <c r="E242" s="199">
        <v>15000</v>
      </c>
      <c r="F242" s="200" t="s">
        <v>1527</v>
      </c>
      <c r="G242" s="152" t="s">
        <v>1523</v>
      </c>
      <c r="H242" s="133">
        <v>800</v>
      </c>
      <c r="I242" s="200" t="s">
        <v>1528</v>
      </c>
      <c r="J242" s="204" t="s">
        <v>1530</v>
      </c>
      <c r="K242" s="202">
        <v>0.09</v>
      </c>
      <c r="L242" s="202">
        <f>K242*1.2</f>
        <v>0.108</v>
      </c>
      <c r="M242" s="203">
        <f>H242*K242</f>
        <v>72</v>
      </c>
      <c r="N242" s="283">
        <f>H242*L242</f>
        <v>86.4</v>
      </c>
      <c r="O242" s="264">
        <v>0.09</v>
      </c>
      <c r="P242" s="305">
        <v>4</v>
      </c>
    </row>
    <row r="243" spans="1:17" ht="15.6" x14ac:dyDescent="0.3">
      <c r="A243" s="230"/>
      <c r="B243" s="231"/>
      <c r="C243" s="231"/>
      <c r="D243" s="232"/>
      <c r="E243" s="233"/>
      <c r="F243" s="232"/>
      <c r="G243" s="234"/>
      <c r="H243" s="235"/>
      <c r="I243" s="232"/>
      <c r="J243" s="236"/>
      <c r="K243" s="242"/>
      <c r="L243" s="242"/>
      <c r="M243" s="239"/>
      <c r="N243" s="281"/>
      <c r="O243" s="260"/>
      <c r="P243" s="310"/>
    </row>
    <row r="244" spans="1:17" ht="124.8" x14ac:dyDescent="0.3">
      <c r="A244" s="196" t="s">
        <v>117</v>
      </c>
      <c r="B244" s="198" t="s">
        <v>239</v>
      </c>
      <c r="C244" s="205" t="s">
        <v>245</v>
      </c>
      <c r="D244" s="198" t="s">
        <v>34</v>
      </c>
      <c r="E244" s="199">
        <v>1000</v>
      </c>
      <c r="F244" s="200" t="s">
        <v>2082</v>
      </c>
      <c r="G244" s="152" t="s">
        <v>2031</v>
      </c>
      <c r="H244" s="133">
        <v>25</v>
      </c>
      <c r="I244" s="200" t="s">
        <v>2084</v>
      </c>
      <c r="J244" s="204">
        <v>102550</v>
      </c>
      <c r="K244" s="202">
        <v>0.21</v>
      </c>
      <c r="L244" s="202">
        <v>0.252</v>
      </c>
      <c r="M244" s="203">
        <v>5.25</v>
      </c>
      <c r="N244" s="283">
        <v>6.3</v>
      </c>
      <c r="O244" s="264">
        <v>0.21</v>
      </c>
      <c r="P244" s="305">
        <v>1</v>
      </c>
      <c r="Q244" t="s">
        <v>2172</v>
      </c>
    </row>
    <row r="245" spans="1:17" ht="109.2" x14ac:dyDescent="0.3">
      <c r="A245" s="196" t="s">
        <v>117</v>
      </c>
      <c r="B245" s="198" t="s">
        <v>239</v>
      </c>
      <c r="C245" s="205" t="s">
        <v>245</v>
      </c>
      <c r="D245" s="198" t="s">
        <v>34</v>
      </c>
      <c r="E245" s="199">
        <v>1000</v>
      </c>
      <c r="F245" s="200" t="s">
        <v>1527</v>
      </c>
      <c r="G245" s="152" t="s">
        <v>1523</v>
      </c>
      <c r="H245" s="133">
        <v>400</v>
      </c>
      <c r="I245" s="200" t="s">
        <v>1528</v>
      </c>
      <c r="J245" s="204" t="s">
        <v>1531</v>
      </c>
      <c r="K245" s="202">
        <v>0.4</v>
      </c>
      <c r="L245" s="202">
        <f>K245*1.2</f>
        <v>0.48</v>
      </c>
      <c r="M245" s="203">
        <f>H245*K245</f>
        <v>160</v>
      </c>
      <c r="N245" s="283">
        <f>H245*L245</f>
        <v>192</v>
      </c>
      <c r="O245" s="264">
        <v>0.4</v>
      </c>
      <c r="P245" s="305">
        <v>2</v>
      </c>
    </row>
    <row r="246" spans="1:17" ht="62.4" x14ac:dyDescent="0.3">
      <c r="A246" s="196" t="s">
        <v>117</v>
      </c>
      <c r="B246" s="198" t="s">
        <v>239</v>
      </c>
      <c r="C246" s="205" t="s">
        <v>245</v>
      </c>
      <c r="D246" s="198" t="s">
        <v>34</v>
      </c>
      <c r="E246" s="199">
        <v>1000</v>
      </c>
      <c r="F246" s="200" t="s">
        <v>2018</v>
      </c>
      <c r="G246" s="152" t="s">
        <v>2007</v>
      </c>
      <c r="H246" s="133" t="s">
        <v>2008</v>
      </c>
      <c r="I246" s="200" t="s">
        <v>2023</v>
      </c>
      <c r="J246" s="204" t="s">
        <v>2024</v>
      </c>
      <c r="K246" s="202">
        <v>0.4587</v>
      </c>
      <c r="L246" s="202">
        <f>K246*1.2</f>
        <v>0.55043999999999993</v>
      </c>
      <c r="M246" s="203">
        <f>K246*E246</f>
        <v>458.7</v>
      </c>
      <c r="N246" s="283">
        <f>L246*E246</f>
        <v>550.43999999999994</v>
      </c>
      <c r="O246" s="264">
        <v>0.4587</v>
      </c>
      <c r="P246" s="305">
        <v>3</v>
      </c>
    </row>
    <row r="247" spans="1:17" ht="15.6" x14ac:dyDescent="0.3">
      <c r="A247" s="230"/>
      <c r="B247" s="231"/>
      <c r="C247" s="231"/>
      <c r="D247" s="232"/>
      <c r="E247" s="233"/>
      <c r="F247" s="232"/>
      <c r="G247" s="234"/>
      <c r="H247" s="235"/>
      <c r="I247" s="232"/>
      <c r="J247" s="236"/>
      <c r="K247" s="242"/>
      <c r="L247" s="242"/>
      <c r="M247" s="239"/>
      <c r="N247" s="281"/>
      <c r="O247" s="260"/>
      <c r="P247" s="310"/>
    </row>
    <row r="248" spans="1:17" ht="100.8" x14ac:dyDescent="0.3">
      <c r="A248" s="20" t="s">
        <v>917</v>
      </c>
      <c r="B248" s="1" t="s">
        <v>247</v>
      </c>
      <c r="C248" s="1" t="s">
        <v>248</v>
      </c>
      <c r="D248" s="1" t="s">
        <v>34</v>
      </c>
      <c r="E248" s="110">
        <v>10000</v>
      </c>
      <c r="F248" s="152" t="s">
        <v>2082</v>
      </c>
      <c r="G248" s="152" t="s">
        <v>2031</v>
      </c>
      <c r="H248" s="176">
        <v>100</v>
      </c>
      <c r="I248" s="1" t="s">
        <v>2085</v>
      </c>
      <c r="J248" s="6" t="s">
        <v>2086</v>
      </c>
      <c r="K248" s="241">
        <v>4.8000000000000001E-2</v>
      </c>
      <c r="L248" s="241">
        <v>5.7599999999999998E-2</v>
      </c>
      <c r="M248" s="8">
        <v>4.8</v>
      </c>
      <c r="N248" s="280">
        <v>5.76</v>
      </c>
      <c r="O248" s="259">
        <v>4.8000000000000001E-2</v>
      </c>
      <c r="P248" s="309">
        <v>1</v>
      </c>
      <c r="Q248" t="s">
        <v>2172</v>
      </c>
    </row>
    <row r="249" spans="1:17" ht="93.6" x14ac:dyDescent="0.3">
      <c r="A249" s="20" t="s">
        <v>917</v>
      </c>
      <c r="B249" s="1" t="s">
        <v>247</v>
      </c>
      <c r="C249" s="1" t="s">
        <v>248</v>
      </c>
      <c r="D249" s="1" t="s">
        <v>34</v>
      </c>
      <c r="E249" s="110">
        <v>10000</v>
      </c>
      <c r="F249" s="152" t="s">
        <v>1656</v>
      </c>
      <c r="G249" s="152" t="s">
        <v>1637</v>
      </c>
      <c r="H249" s="176">
        <v>100</v>
      </c>
      <c r="I249" s="1" t="s">
        <v>1681</v>
      </c>
      <c r="J249" s="6">
        <v>831922</v>
      </c>
      <c r="K249" s="241">
        <v>7.0000000000000007E-2</v>
      </c>
      <c r="L249" s="241">
        <f t="shared" ref="L249" si="83">K249*1.2</f>
        <v>8.4000000000000005E-2</v>
      </c>
      <c r="M249" s="8">
        <f t="shared" ref="M249" si="84">H249*K249</f>
        <v>7.0000000000000009</v>
      </c>
      <c r="N249" s="280">
        <f t="shared" ref="N249" si="85">M249*1.2</f>
        <v>8.4</v>
      </c>
      <c r="O249" s="259">
        <v>7.0000000000000007E-2</v>
      </c>
      <c r="P249" s="309">
        <v>2</v>
      </c>
      <c r="Q249" t="s">
        <v>2172</v>
      </c>
    </row>
    <row r="250" spans="1:17" ht="93.6" x14ac:dyDescent="0.3">
      <c r="A250" s="20" t="s">
        <v>917</v>
      </c>
      <c r="B250" s="1" t="s">
        <v>247</v>
      </c>
      <c r="C250" s="1" t="s">
        <v>248</v>
      </c>
      <c r="D250" s="1" t="s">
        <v>34</v>
      </c>
      <c r="E250" s="110">
        <v>10000</v>
      </c>
      <c r="F250" s="152" t="s">
        <v>1267</v>
      </c>
      <c r="G250" s="152" t="s">
        <v>1259</v>
      </c>
      <c r="H250" s="176">
        <v>20</v>
      </c>
      <c r="I250" s="1" t="s">
        <v>1292</v>
      </c>
      <c r="J250" s="6" t="s">
        <v>1293</v>
      </c>
      <c r="K250" s="241">
        <v>0.13</v>
      </c>
      <c r="L250" s="241">
        <f>K250*1.2</f>
        <v>0.156</v>
      </c>
      <c r="M250" s="8">
        <f t="shared" ref="M250" si="86">K250*H250</f>
        <v>2.6</v>
      </c>
      <c r="N250" s="280">
        <f>M250*1.2</f>
        <v>3.12</v>
      </c>
      <c r="O250" s="259">
        <v>0.13</v>
      </c>
      <c r="P250" s="309">
        <v>3</v>
      </c>
    </row>
    <row r="251" spans="1:17" ht="15.6" x14ac:dyDescent="0.3">
      <c r="A251" s="230"/>
      <c r="B251" s="231"/>
      <c r="C251" s="231"/>
      <c r="D251" s="232"/>
      <c r="E251" s="233"/>
      <c r="F251" s="232"/>
      <c r="G251" s="234"/>
      <c r="H251" s="235"/>
      <c r="I251" s="232"/>
      <c r="J251" s="236"/>
      <c r="K251" s="242"/>
      <c r="L251" s="242"/>
      <c r="M251" s="239"/>
      <c r="N251" s="281"/>
      <c r="O251" s="260"/>
      <c r="P251" s="310"/>
    </row>
    <row r="252" spans="1:17" ht="31.2" x14ac:dyDescent="0.3">
      <c r="A252" s="20" t="s">
        <v>120</v>
      </c>
      <c r="B252" s="1" t="s">
        <v>250</v>
      </c>
      <c r="C252" s="3" t="s">
        <v>251</v>
      </c>
      <c r="D252" s="1" t="s">
        <v>34</v>
      </c>
      <c r="E252" s="110">
        <v>50</v>
      </c>
      <c r="F252" s="5"/>
      <c r="G252" s="152"/>
      <c r="H252" s="133"/>
      <c r="I252" s="5"/>
      <c r="J252" s="6"/>
      <c r="K252" s="241"/>
      <c r="L252" s="241"/>
      <c r="M252" s="8"/>
      <c r="N252" s="280"/>
      <c r="O252" s="259"/>
      <c r="P252" s="309">
        <v>0</v>
      </c>
    </row>
    <row r="253" spans="1:17" ht="15.6" x14ac:dyDescent="0.3">
      <c r="A253" s="230"/>
      <c r="B253" s="231"/>
      <c r="C253" s="231"/>
      <c r="D253" s="232"/>
      <c r="E253" s="233"/>
      <c r="F253" s="232"/>
      <c r="G253" s="234"/>
      <c r="H253" s="235"/>
      <c r="I253" s="232"/>
      <c r="J253" s="236"/>
      <c r="K253" s="242"/>
      <c r="L253" s="242"/>
      <c r="M253" s="239"/>
      <c r="N253" s="281"/>
      <c r="O253" s="260"/>
      <c r="P253" s="310"/>
    </row>
    <row r="254" spans="1:17" ht="15.6" x14ac:dyDescent="0.3">
      <c r="A254" s="20"/>
      <c r="B254" s="19" t="s">
        <v>252</v>
      </c>
      <c r="C254" s="3"/>
      <c r="D254" s="1"/>
      <c r="E254" s="110"/>
      <c r="F254" s="5"/>
      <c r="G254" s="152"/>
      <c r="H254" s="133"/>
      <c r="I254" s="5"/>
      <c r="J254" s="6"/>
      <c r="K254" s="241"/>
      <c r="L254" s="241"/>
      <c r="M254" s="8"/>
      <c r="N254" s="280"/>
      <c r="O254" s="259"/>
      <c r="P254" s="309"/>
    </row>
    <row r="255" spans="1:17" ht="100.8" x14ac:dyDescent="0.3">
      <c r="A255" s="20" t="s">
        <v>122</v>
      </c>
      <c r="B255" s="2" t="s">
        <v>253</v>
      </c>
      <c r="C255" s="3" t="s">
        <v>255</v>
      </c>
      <c r="D255" s="1" t="s">
        <v>34</v>
      </c>
      <c r="E255" s="110">
        <v>500</v>
      </c>
      <c r="F255" s="152" t="s">
        <v>2082</v>
      </c>
      <c r="G255" s="152" t="s">
        <v>2031</v>
      </c>
      <c r="H255" s="176">
        <v>40</v>
      </c>
      <c r="I255" s="1" t="s">
        <v>2087</v>
      </c>
      <c r="J255" s="6" t="s">
        <v>2088</v>
      </c>
      <c r="K255" s="241">
        <v>0.22</v>
      </c>
      <c r="L255" s="241">
        <v>0.26400000000000001</v>
      </c>
      <c r="M255" s="8">
        <v>8.8000000000000007</v>
      </c>
      <c r="N255" s="280">
        <v>10.56</v>
      </c>
      <c r="O255" s="259">
        <v>0.22</v>
      </c>
      <c r="P255" s="309">
        <v>1</v>
      </c>
      <c r="Q255" t="s">
        <v>2172</v>
      </c>
    </row>
    <row r="256" spans="1:17" ht="93.6" x14ac:dyDescent="0.3">
      <c r="A256" s="20" t="s">
        <v>122</v>
      </c>
      <c r="B256" s="2" t="s">
        <v>253</v>
      </c>
      <c r="C256" s="3" t="s">
        <v>255</v>
      </c>
      <c r="D256" s="1" t="s">
        <v>34</v>
      </c>
      <c r="E256" s="110">
        <v>500</v>
      </c>
      <c r="F256" s="152" t="s">
        <v>1482</v>
      </c>
      <c r="G256" s="152" t="s">
        <v>1465</v>
      </c>
      <c r="H256" s="176">
        <v>25</v>
      </c>
      <c r="I256" s="1" t="s">
        <v>1497</v>
      </c>
      <c r="J256" s="6" t="s">
        <v>1498</v>
      </c>
      <c r="K256" s="241">
        <v>0.23</v>
      </c>
      <c r="L256" s="241">
        <f>MMULT(K256,1.2)</f>
        <v>0.27600000000000002</v>
      </c>
      <c r="M256" s="8">
        <f>MMULT(H256,K256)</f>
        <v>5.75</v>
      </c>
      <c r="N256" s="280">
        <f>MMULT(M256,1.2)</f>
        <v>6.8999999999999995</v>
      </c>
      <c r="O256" s="259">
        <v>0.23</v>
      </c>
      <c r="P256" s="309">
        <v>2</v>
      </c>
      <c r="Q256" t="s">
        <v>2172</v>
      </c>
    </row>
    <row r="257" spans="1:18" ht="93.6" x14ac:dyDescent="0.3">
      <c r="A257" s="179" t="s">
        <v>122</v>
      </c>
      <c r="B257" s="183" t="s">
        <v>253</v>
      </c>
      <c r="C257" s="109" t="s">
        <v>255</v>
      </c>
      <c r="D257" s="5" t="s">
        <v>34</v>
      </c>
      <c r="E257" s="110">
        <v>500</v>
      </c>
      <c r="F257" s="152" t="s">
        <v>2018</v>
      </c>
      <c r="G257" s="152" t="s">
        <v>2007</v>
      </c>
      <c r="H257" s="133" t="s">
        <v>2008</v>
      </c>
      <c r="I257" s="5" t="s">
        <v>2025</v>
      </c>
      <c r="J257" s="6" t="s">
        <v>2026</v>
      </c>
      <c r="K257" s="241">
        <v>0.44829999999999998</v>
      </c>
      <c r="L257" s="241">
        <f>K257*1.2</f>
        <v>0.53795999999999999</v>
      </c>
      <c r="M257" s="8">
        <f>K257*E257</f>
        <v>224.14999999999998</v>
      </c>
      <c r="N257" s="280">
        <f>L257*E257</f>
        <v>268.98</v>
      </c>
      <c r="O257" s="259">
        <v>0.44829999999999998</v>
      </c>
      <c r="P257" s="309">
        <v>0</v>
      </c>
      <c r="Q257" t="s">
        <v>2172</v>
      </c>
      <c r="R257" t="s">
        <v>2173</v>
      </c>
    </row>
    <row r="258" spans="1:18" ht="93.6" x14ac:dyDescent="0.3">
      <c r="A258" s="20" t="s">
        <v>122</v>
      </c>
      <c r="B258" s="2" t="s">
        <v>253</v>
      </c>
      <c r="C258" s="3" t="s">
        <v>255</v>
      </c>
      <c r="D258" s="1" t="s">
        <v>34</v>
      </c>
      <c r="E258" s="110">
        <v>500</v>
      </c>
      <c r="F258" s="152" t="s">
        <v>1905</v>
      </c>
      <c r="G258" s="152" t="s">
        <v>1898</v>
      </c>
      <c r="H258" s="176" t="s">
        <v>1903</v>
      </c>
      <c r="I258" s="1" t="s">
        <v>1915</v>
      </c>
      <c r="J258" s="6" t="s">
        <v>1916</v>
      </c>
      <c r="K258" s="241">
        <v>0.95</v>
      </c>
      <c r="L258" s="241">
        <v>1.1399999999999999</v>
      </c>
      <c r="M258" s="8">
        <v>0.95</v>
      </c>
      <c r="N258" s="280">
        <v>1.1399999999999999</v>
      </c>
      <c r="O258" s="259">
        <v>0.95</v>
      </c>
      <c r="P258" s="309">
        <v>3</v>
      </c>
    </row>
    <row r="259" spans="1:18" ht="93.6" x14ac:dyDescent="0.3">
      <c r="A259" s="20" t="s">
        <v>122</v>
      </c>
      <c r="B259" s="2" t="s">
        <v>253</v>
      </c>
      <c r="C259" s="3" t="s">
        <v>255</v>
      </c>
      <c r="D259" s="1" t="s">
        <v>34</v>
      </c>
      <c r="E259" s="110">
        <v>500</v>
      </c>
      <c r="F259" s="152" t="s">
        <v>1267</v>
      </c>
      <c r="G259" s="152" t="s">
        <v>1259</v>
      </c>
      <c r="H259" s="176">
        <v>100</v>
      </c>
      <c r="I259" s="1" t="s">
        <v>1294</v>
      </c>
      <c r="J259" s="6">
        <v>8722960</v>
      </c>
      <c r="K259" s="241">
        <v>1.1499999999999999</v>
      </c>
      <c r="L259" s="241">
        <f>K259*1.2</f>
        <v>1.38</v>
      </c>
      <c r="M259" s="8">
        <f>K259*H259</f>
        <v>114.99999999999999</v>
      </c>
      <c r="N259" s="280">
        <f>M259*1.2</f>
        <v>137.99999999999997</v>
      </c>
      <c r="O259" s="259">
        <v>1.1499999999999999</v>
      </c>
      <c r="P259" s="309">
        <v>4</v>
      </c>
    </row>
    <row r="260" spans="1:18" ht="15.6" x14ac:dyDescent="0.3">
      <c r="A260" s="230"/>
      <c r="B260" s="231"/>
      <c r="C260" s="231"/>
      <c r="D260" s="232"/>
      <c r="E260" s="233"/>
      <c r="F260" s="232"/>
      <c r="G260" s="234"/>
      <c r="H260" s="235"/>
      <c r="I260" s="232"/>
      <c r="J260" s="236"/>
      <c r="K260" s="242"/>
      <c r="L260" s="242"/>
      <c r="M260" s="239"/>
      <c r="N260" s="281"/>
      <c r="O260" s="260"/>
      <c r="P260" s="310"/>
    </row>
    <row r="261" spans="1:18" ht="109.2" x14ac:dyDescent="0.3">
      <c r="A261" s="20" t="s">
        <v>125</v>
      </c>
      <c r="B261" s="1" t="s">
        <v>257</v>
      </c>
      <c r="C261" s="1" t="s">
        <v>258</v>
      </c>
      <c r="D261" s="1" t="s">
        <v>34</v>
      </c>
      <c r="E261" s="110">
        <v>2000</v>
      </c>
      <c r="F261" s="152" t="s">
        <v>1905</v>
      </c>
      <c r="G261" s="152" t="s">
        <v>1898</v>
      </c>
      <c r="H261" s="176" t="s">
        <v>1903</v>
      </c>
      <c r="I261" s="1" t="s">
        <v>1917</v>
      </c>
      <c r="J261" s="6" t="s">
        <v>1918</v>
      </c>
      <c r="K261" s="241">
        <v>7.5</v>
      </c>
      <c r="L261" s="241">
        <v>9</v>
      </c>
      <c r="M261" s="8">
        <v>7.5</v>
      </c>
      <c r="N261" s="280">
        <v>9</v>
      </c>
      <c r="O261" s="259">
        <v>7.5</v>
      </c>
      <c r="P261" s="309">
        <v>1</v>
      </c>
    </row>
    <row r="262" spans="1:18" ht="109.2" x14ac:dyDescent="0.3">
      <c r="A262" s="20" t="s">
        <v>125</v>
      </c>
      <c r="B262" s="1" t="s">
        <v>257</v>
      </c>
      <c r="C262" s="1" t="s">
        <v>258</v>
      </c>
      <c r="D262" s="1" t="s">
        <v>34</v>
      </c>
      <c r="E262" s="110">
        <v>2000</v>
      </c>
      <c r="F262" s="152" t="s">
        <v>1267</v>
      </c>
      <c r="G262" s="152" t="s">
        <v>1259</v>
      </c>
      <c r="H262" s="176">
        <v>20</v>
      </c>
      <c r="I262" s="1" t="s">
        <v>1295</v>
      </c>
      <c r="J262" s="6" t="s">
        <v>1296</v>
      </c>
      <c r="K262" s="241">
        <v>10.5</v>
      </c>
      <c r="L262" s="241">
        <f t="shared" ref="L262" si="87">K262*1.2</f>
        <v>12.6</v>
      </c>
      <c r="M262" s="8">
        <f t="shared" ref="M262" si="88">K262*H262</f>
        <v>210</v>
      </c>
      <c r="N262" s="280">
        <f t="shared" ref="N262" si="89">M262*1.2</f>
        <v>252</v>
      </c>
      <c r="O262" s="259">
        <v>10.5</v>
      </c>
      <c r="P262" s="309">
        <v>2</v>
      </c>
    </row>
    <row r="263" spans="1:18" ht="15.6" x14ac:dyDescent="0.3">
      <c r="A263" s="230"/>
      <c r="B263" s="231"/>
      <c r="C263" s="231"/>
      <c r="D263" s="232"/>
      <c r="E263" s="233"/>
      <c r="F263" s="232"/>
      <c r="G263" s="234"/>
      <c r="H263" s="235"/>
      <c r="I263" s="232"/>
      <c r="J263" s="236"/>
      <c r="K263" s="242"/>
      <c r="L263" s="242"/>
      <c r="M263" s="239"/>
      <c r="N263" s="281"/>
      <c r="O263" s="260"/>
      <c r="P263" s="310"/>
    </row>
    <row r="264" spans="1:18" ht="78" x14ac:dyDescent="0.3">
      <c r="A264" s="20" t="s">
        <v>128</v>
      </c>
      <c r="B264" s="1" t="s">
        <v>259</v>
      </c>
      <c r="C264" s="1" t="s">
        <v>260</v>
      </c>
      <c r="D264" s="1" t="s">
        <v>34</v>
      </c>
      <c r="E264" s="110">
        <v>1000</v>
      </c>
      <c r="F264" s="152" t="s">
        <v>1473</v>
      </c>
      <c r="G264" s="152" t="s">
        <v>1465</v>
      </c>
      <c r="H264" s="176">
        <v>100</v>
      </c>
      <c r="I264" s="1" t="s">
        <v>1499</v>
      </c>
      <c r="J264" s="6" t="s">
        <v>1500</v>
      </c>
      <c r="K264" s="241">
        <v>0.75</v>
      </c>
      <c r="L264" s="241">
        <f>MMULT(K264,1.2)</f>
        <v>0.89999999999999991</v>
      </c>
      <c r="M264" s="8">
        <f>MMULT(H264,K264)</f>
        <v>75</v>
      </c>
      <c r="N264" s="280">
        <f>MMULT(M264,1.2)</f>
        <v>90</v>
      </c>
      <c r="O264" s="259">
        <v>0.75</v>
      </c>
      <c r="P264" s="309">
        <v>1</v>
      </c>
    </row>
    <row r="265" spans="1:18" ht="78" x14ac:dyDescent="0.3">
      <c r="A265" s="20" t="s">
        <v>128</v>
      </c>
      <c r="B265" s="1" t="s">
        <v>259</v>
      </c>
      <c r="C265" s="1" t="s">
        <v>260</v>
      </c>
      <c r="D265" s="1" t="s">
        <v>34</v>
      </c>
      <c r="E265" s="110">
        <v>1000</v>
      </c>
      <c r="F265" s="152" t="s">
        <v>1267</v>
      </c>
      <c r="G265" s="152" t="s">
        <v>1259</v>
      </c>
      <c r="H265" s="176">
        <v>50</v>
      </c>
      <c r="I265" s="1" t="s">
        <v>1297</v>
      </c>
      <c r="J265" s="6">
        <v>4550579</v>
      </c>
      <c r="K265" s="241">
        <v>1.55</v>
      </c>
      <c r="L265" s="241">
        <f t="shared" ref="L265" si="90">K265*1.2</f>
        <v>1.8599999999999999</v>
      </c>
      <c r="M265" s="8">
        <f t="shared" ref="M265" si="91">K265*H265</f>
        <v>77.5</v>
      </c>
      <c r="N265" s="280">
        <f t="shared" ref="N265" si="92">M265*1.2</f>
        <v>93</v>
      </c>
      <c r="O265" s="259">
        <v>1.55</v>
      </c>
      <c r="P265" s="309">
        <v>2</v>
      </c>
    </row>
    <row r="266" spans="1:18" ht="15.6" x14ac:dyDescent="0.3">
      <c r="A266" s="230"/>
      <c r="B266" s="231"/>
      <c r="C266" s="231"/>
      <c r="D266" s="232"/>
      <c r="E266" s="233"/>
      <c r="F266" s="232"/>
      <c r="G266" s="234"/>
      <c r="H266" s="235"/>
      <c r="I266" s="232"/>
      <c r="J266" s="236"/>
      <c r="K266" s="242"/>
      <c r="L266" s="242"/>
      <c r="M266" s="239"/>
      <c r="N266" s="281"/>
      <c r="O266" s="260"/>
      <c r="P266" s="310"/>
    </row>
    <row r="267" spans="1:18" ht="109.2" x14ac:dyDescent="0.3">
      <c r="A267" s="196" t="s">
        <v>130</v>
      </c>
      <c r="B267" s="198" t="s">
        <v>261</v>
      </c>
      <c r="C267" s="198" t="s">
        <v>262</v>
      </c>
      <c r="D267" s="205" t="s">
        <v>34</v>
      </c>
      <c r="E267" s="207">
        <v>2000</v>
      </c>
      <c r="F267" s="200" t="s">
        <v>2063</v>
      </c>
      <c r="G267" s="152" t="s">
        <v>2031</v>
      </c>
      <c r="H267" s="133">
        <v>10</v>
      </c>
      <c r="I267" s="208" t="s">
        <v>2089</v>
      </c>
      <c r="J267" s="201" t="s">
        <v>2090</v>
      </c>
      <c r="K267" s="202">
        <v>0.31</v>
      </c>
      <c r="L267" s="202">
        <v>0.372</v>
      </c>
      <c r="M267" s="203">
        <v>3.1</v>
      </c>
      <c r="N267" s="283">
        <v>3.72</v>
      </c>
      <c r="O267" s="264">
        <v>0.31</v>
      </c>
      <c r="P267" s="305">
        <v>1</v>
      </c>
    </row>
    <row r="268" spans="1:18" ht="109.2" x14ac:dyDescent="0.3">
      <c r="A268" s="196" t="s">
        <v>130</v>
      </c>
      <c r="B268" s="198" t="s">
        <v>261</v>
      </c>
      <c r="C268" s="198" t="s">
        <v>262</v>
      </c>
      <c r="D268" s="205" t="s">
        <v>34</v>
      </c>
      <c r="E268" s="207">
        <v>2000</v>
      </c>
      <c r="F268" s="200" t="s">
        <v>1527</v>
      </c>
      <c r="G268" s="152" t="s">
        <v>1523</v>
      </c>
      <c r="H268" s="133">
        <v>160</v>
      </c>
      <c r="I268" s="208" t="s">
        <v>1532</v>
      </c>
      <c r="J268" s="201" t="s">
        <v>1533</v>
      </c>
      <c r="K268" s="202">
        <v>0.32</v>
      </c>
      <c r="L268" s="202">
        <f>K268*1.2</f>
        <v>0.38400000000000001</v>
      </c>
      <c r="M268" s="203">
        <f>H268*K268</f>
        <v>51.2</v>
      </c>
      <c r="N268" s="283">
        <f>H268*L268</f>
        <v>61.44</v>
      </c>
      <c r="O268" s="264">
        <v>0.32</v>
      </c>
      <c r="P268" s="305">
        <v>2</v>
      </c>
    </row>
    <row r="269" spans="1:18" ht="46.8" x14ac:dyDescent="0.3">
      <c r="A269" s="20" t="s">
        <v>130</v>
      </c>
      <c r="B269" s="1" t="s">
        <v>261</v>
      </c>
      <c r="C269" s="1" t="s">
        <v>262</v>
      </c>
      <c r="D269" s="3" t="s">
        <v>34</v>
      </c>
      <c r="E269" s="108">
        <v>2000</v>
      </c>
      <c r="F269" s="109" t="s">
        <v>1501</v>
      </c>
      <c r="G269" s="152" t="s">
        <v>1465</v>
      </c>
      <c r="H269" s="133">
        <v>10</v>
      </c>
      <c r="I269" s="109" t="s">
        <v>1502</v>
      </c>
      <c r="J269" s="135" t="s">
        <v>1503</v>
      </c>
      <c r="K269" s="241">
        <v>0.35</v>
      </c>
      <c r="L269" s="241">
        <f>MMULT(K269,1.2)</f>
        <v>0.42</v>
      </c>
      <c r="M269" s="86">
        <f>MMULT(H269,K269)</f>
        <v>3.5</v>
      </c>
      <c r="N269" s="280">
        <f>MMULT(M269,1.2)</f>
        <v>4.2</v>
      </c>
      <c r="O269" s="259">
        <v>0.35</v>
      </c>
      <c r="P269" s="309">
        <v>3</v>
      </c>
    </row>
    <row r="270" spans="1:18" ht="62.4" x14ac:dyDescent="0.3">
      <c r="A270" s="196" t="s">
        <v>130</v>
      </c>
      <c r="B270" s="198" t="s">
        <v>261</v>
      </c>
      <c r="C270" s="198" t="s">
        <v>262</v>
      </c>
      <c r="D270" s="205" t="s">
        <v>34</v>
      </c>
      <c r="E270" s="207">
        <v>2000</v>
      </c>
      <c r="F270" s="200" t="s">
        <v>2015</v>
      </c>
      <c r="G270" s="152" t="s">
        <v>2007</v>
      </c>
      <c r="H270" s="133" t="s">
        <v>2008</v>
      </c>
      <c r="I270" s="208" t="s">
        <v>2027</v>
      </c>
      <c r="J270" s="201" t="s">
        <v>1931</v>
      </c>
      <c r="K270" s="202">
        <v>0.35549999999999998</v>
      </c>
      <c r="L270" s="202">
        <f>K270*1.2</f>
        <v>0.42659999999999998</v>
      </c>
      <c r="M270" s="203">
        <f>K270*E270</f>
        <v>711</v>
      </c>
      <c r="N270" s="283">
        <f>L270*E270</f>
        <v>853.19999999999993</v>
      </c>
      <c r="O270" s="264">
        <v>0.35549999999999998</v>
      </c>
      <c r="P270" s="305">
        <v>4</v>
      </c>
    </row>
    <row r="271" spans="1:18" ht="62.4" x14ac:dyDescent="0.3">
      <c r="A271" s="196" t="s">
        <v>130</v>
      </c>
      <c r="B271" s="198" t="s">
        <v>261</v>
      </c>
      <c r="C271" s="198" t="s">
        <v>262</v>
      </c>
      <c r="D271" s="205" t="s">
        <v>34</v>
      </c>
      <c r="E271" s="207">
        <v>2000</v>
      </c>
      <c r="F271" s="200" t="s">
        <v>1682</v>
      </c>
      <c r="G271" s="152" t="s">
        <v>1637</v>
      </c>
      <c r="H271" s="133">
        <v>10</v>
      </c>
      <c r="I271" s="208" t="s">
        <v>1683</v>
      </c>
      <c r="J271" s="201">
        <v>203869</v>
      </c>
      <c r="K271" s="202">
        <v>0.47</v>
      </c>
      <c r="L271" s="202">
        <f t="shared" ref="L271" si="93">K271*1.2</f>
        <v>0.56399999999999995</v>
      </c>
      <c r="M271" s="203">
        <f t="shared" ref="M271" si="94">H271*K271</f>
        <v>4.6999999999999993</v>
      </c>
      <c r="N271" s="283">
        <f t="shared" ref="N271" si="95">M271*1.2</f>
        <v>5.6399999999999988</v>
      </c>
      <c r="O271" s="264">
        <v>0.47</v>
      </c>
      <c r="P271" s="305">
        <v>5</v>
      </c>
    </row>
    <row r="272" spans="1:18" ht="15.6" x14ac:dyDescent="0.3">
      <c r="A272" s="230"/>
      <c r="B272" s="231"/>
      <c r="C272" s="231"/>
      <c r="D272" s="232"/>
      <c r="E272" s="233"/>
      <c r="F272" s="232"/>
      <c r="G272" s="234"/>
      <c r="H272" s="235"/>
      <c r="I272" s="232"/>
      <c r="J272" s="236"/>
      <c r="K272" s="242"/>
      <c r="L272" s="242"/>
      <c r="M272" s="239"/>
      <c r="N272" s="281"/>
      <c r="O272" s="260"/>
      <c r="P272" s="310"/>
    </row>
    <row r="273" spans="1:18" ht="93.6" x14ac:dyDescent="0.3">
      <c r="A273" s="20" t="s">
        <v>133</v>
      </c>
      <c r="B273" s="1" t="s">
        <v>263</v>
      </c>
      <c r="C273" s="3" t="s">
        <v>264</v>
      </c>
      <c r="D273" s="3" t="s">
        <v>34</v>
      </c>
      <c r="E273" s="108">
        <v>1000</v>
      </c>
      <c r="F273" s="109" t="s">
        <v>2091</v>
      </c>
      <c r="G273" s="152" t="s">
        <v>2031</v>
      </c>
      <c r="H273" s="133">
        <v>100</v>
      </c>
      <c r="I273" s="109" t="s">
        <v>2092</v>
      </c>
      <c r="J273" s="135" t="s">
        <v>2093</v>
      </c>
      <c r="K273" s="241">
        <v>7.4999999999999997E-2</v>
      </c>
      <c r="L273" s="241">
        <v>0.09</v>
      </c>
      <c r="M273" s="86">
        <v>7.5</v>
      </c>
      <c r="N273" s="280">
        <v>9</v>
      </c>
      <c r="O273" s="259">
        <v>7.4999999999999997E-2</v>
      </c>
      <c r="P273" s="309">
        <v>1</v>
      </c>
    </row>
    <row r="274" spans="1:18" ht="62.4" x14ac:dyDescent="0.3">
      <c r="A274" s="20" t="s">
        <v>133</v>
      </c>
      <c r="B274" s="1" t="s">
        <v>263</v>
      </c>
      <c r="C274" s="3" t="s">
        <v>264</v>
      </c>
      <c r="D274" s="3" t="s">
        <v>34</v>
      </c>
      <c r="E274" s="108">
        <v>1000</v>
      </c>
      <c r="F274" s="109" t="s">
        <v>2018</v>
      </c>
      <c r="G274" s="152" t="s">
        <v>2007</v>
      </c>
      <c r="H274" s="133" t="s">
        <v>2008</v>
      </c>
      <c r="I274" s="109" t="s">
        <v>2028</v>
      </c>
      <c r="J274" s="135" t="s">
        <v>2029</v>
      </c>
      <c r="K274" s="241">
        <v>9.4399999999999998E-2</v>
      </c>
      <c r="L274" s="241">
        <f>K274*1.2</f>
        <v>0.11327999999999999</v>
      </c>
      <c r="M274" s="86">
        <f>K274*E274</f>
        <v>94.399999999999991</v>
      </c>
      <c r="N274" s="280">
        <f>L274*E274</f>
        <v>113.27999999999999</v>
      </c>
      <c r="O274" s="259">
        <v>9.4399999999999998E-2</v>
      </c>
      <c r="P274" s="309">
        <v>2</v>
      </c>
    </row>
    <row r="275" spans="1:18" ht="15.6" x14ac:dyDescent="0.3">
      <c r="A275" s="230"/>
      <c r="B275" s="231"/>
      <c r="C275" s="231"/>
      <c r="D275" s="232"/>
      <c r="E275" s="233"/>
      <c r="F275" s="232"/>
      <c r="G275" s="234"/>
      <c r="H275" s="235"/>
      <c r="I275" s="232"/>
      <c r="J275" s="236"/>
      <c r="K275" s="242"/>
      <c r="L275" s="242"/>
      <c r="M275" s="239"/>
      <c r="N275" s="281"/>
      <c r="O275" s="260"/>
      <c r="P275" s="310"/>
    </row>
    <row r="276" spans="1:18" ht="156" x14ac:dyDescent="0.3">
      <c r="A276" s="20" t="s">
        <v>135</v>
      </c>
      <c r="B276" s="3" t="s">
        <v>265</v>
      </c>
      <c r="C276" s="3" t="s">
        <v>266</v>
      </c>
      <c r="D276" s="3" t="s">
        <v>34</v>
      </c>
      <c r="E276" s="35">
        <v>5000</v>
      </c>
      <c r="F276" s="175" t="s">
        <v>1504</v>
      </c>
      <c r="G276" s="175" t="s">
        <v>1465</v>
      </c>
      <c r="H276" s="175">
        <v>500</v>
      </c>
      <c r="I276" s="1" t="s">
        <v>1505</v>
      </c>
      <c r="J276" s="42" t="s">
        <v>1506</v>
      </c>
      <c r="K276" s="327">
        <v>0.18</v>
      </c>
      <c r="L276" s="327">
        <f>MMULT(K276,1.2)</f>
        <v>0.216</v>
      </c>
      <c r="M276" s="328">
        <f>MMULT(H276,K276)</f>
        <v>90</v>
      </c>
      <c r="N276" s="329">
        <f>MMULT(M276,1.2)</f>
        <v>108</v>
      </c>
      <c r="O276" s="330">
        <v>0.18</v>
      </c>
      <c r="P276" s="331">
        <v>1</v>
      </c>
      <c r="Q276" t="s">
        <v>2172</v>
      </c>
      <c r="R276" t="s">
        <v>2170</v>
      </c>
    </row>
    <row r="277" spans="1:18" ht="156" x14ac:dyDescent="0.3">
      <c r="A277" s="196" t="s">
        <v>135</v>
      </c>
      <c r="B277" s="205" t="s">
        <v>265</v>
      </c>
      <c r="C277" s="205" t="s">
        <v>266</v>
      </c>
      <c r="D277" s="205" t="s">
        <v>34</v>
      </c>
      <c r="E277" s="335">
        <v>5000</v>
      </c>
      <c r="F277" s="205" t="s">
        <v>2082</v>
      </c>
      <c r="G277" s="325" t="s">
        <v>2031</v>
      </c>
      <c r="H277" s="176">
        <v>25</v>
      </c>
      <c r="I277" s="205" t="s">
        <v>2094</v>
      </c>
      <c r="J277" s="336" t="s">
        <v>2095</v>
      </c>
      <c r="K277" s="337">
        <v>0.18</v>
      </c>
      <c r="L277" s="338">
        <v>0.216</v>
      </c>
      <c r="M277" s="339">
        <v>4.5</v>
      </c>
      <c r="N277" s="340">
        <v>5.4</v>
      </c>
      <c r="O277" s="341">
        <v>0.18</v>
      </c>
      <c r="P277" s="342">
        <v>2</v>
      </c>
      <c r="Q277" t="s">
        <v>2172</v>
      </c>
      <c r="R277" t="s">
        <v>2170</v>
      </c>
    </row>
    <row r="278" spans="1:18" ht="156" x14ac:dyDescent="0.3">
      <c r="A278" s="196" t="s">
        <v>135</v>
      </c>
      <c r="B278" s="205" t="s">
        <v>265</v>
      </c>
      <c r="C278" s="205" t="s">
        <v>266</v>
      </c>
      <c r="D278" s="205" t="s">
        <v>34</v>
      </c>
      <c r="E278" s="207">
        <v>5000</v>
      </c>
      <c r="F278" s="208" t="s">
        <v>1527</v>
      </c>
      <c r="G278" s="152" t="s">
        <v>1523</v>
      </c>
      <c r="H278" s="133">
        <v>500</v>
      </c>
      <c r="I278" s="208" t="s">
        <v>1534</v>
      </c>
      <c r="J278" s="201" t="s">
        <v>1535</v>
      </c>
      <c r="K278" s="209">
        <v>0.22</v>
      </c>
      <c r="L278" s="202">
        <f>K278*1.2</f>
        <v>0.26400000000000001</v>
      </c>
      <c r="M278" s="203">
        <f>H278*K278</f>
        <v>110</v>
      </c>
      <c r="N278" s="283">
        <f>H278*L278</f>
        <v>132</v>
      </c>
      <c r="O278" s="265">
        <v>0.22</v>
      </c>
      <c r="P278" s="313">
        <v>3</v>
      </c>
      <c r="Q278" t="s">
        <v>2172</v>
      </c>
    </row>
    <row r="279" spans="1:18" ht="156" x14ac:dyDescent="0.3">
      <c r="A279" s="196" t="s">
        <v>135</v>
      </c>
      <c r="B279" s="205" t="s">
        <v>265</v>
      </c>
      <c r="C279" s="205" t="s">
        <v>266</v>
      </c>
      <c r="D279" s="205" t="s">
        <v>34</v>
      </c>
      <c r="E279" s="207">
        <v>5000</v>
      </c>
      <c r="F279" s="208" t="s">
        <v>1905</v>
      </c>
      <c r="G279" s="152" t="s">
        <v>1898</v>
      </c>
      <c r="H279" s="133">
        <v>1</v>
      </c>
      <c r="I279" s="208" t="s">
        <v>1919</v>
      </c>
      <c r="J279" s="201" t="s">
        <v>1920</v>
      </c>
      <c r="K279" s="209">
        <v>2.8</v>
      </c>
      <c r="L279" s="202">
        <v>3.36</v>
      </c>
      <c r="M279" s="203">
        <v>2.8</v>
      </c>
      <c r="N279" s="283">
        <v>3.36</v>
      </c>
      <c r="O279" s="265">
        <v>2.8</v>
      </c>
      <c r="P279" s="313">
        <v>4</v>
      </c>
    </row>
    <row r="280" spans="1:18" ht="156" x14ac:dyDescent="0.3">
      <c r="A280" s="20" t="s">
        <v>135</v>
      </c>
      <c r="B280" s="3" t="s">
        <v>265</v>
      </c>
      <c r="C280" s="3" t="s">
        <v>266</v>
      </c>
      <c r="D280" s="3" t="s">
        <v>34</v>
      </c>
      <c r="E280" s="108">
        <v>5000</v>
      </c>
      <c r="F280" s="175" t="s">
        <v>1267</v>
      </c>
      <c r="G280" s="175" t="s">
        <v>1259</v>
      </c>
      <c r="H280" s="175">
        <v>50</v>
      </c>
      <c r="I280" s="1" t="s">
        <v>1298</v>
      </c>
      <c r="J280" s="6">
        <v>4061209</v>
      </c>
      <c r="K280" s="241">
        <v>3.9</v>
      </c>
      <c r="L280" s="241">
        <f>K280*1.2</f>
        <v>4.68</v>
      </c>
      <c r="M280" s="8">
        <f>K280*H280</f>
        <v>195</v>
      </c>
      <c r="N280" s="280">
        <f>M280*1.2</f>
        <v>234</v>
      </c>
      <c r="O280" s="259">
        <v>3.9</v>
      </c>
      <c r="P280" s="309">
        <v>5</v>
      </c>
    </row>
    <row r="281" spans="1:18" ht="15.6" x14ac:dyDescent="0.3">
      <c r="A281" s="230"/>
      <c r="B281" s="231"/>
      <c r="C281" s="231"/>
      <c r="D281" s="232"/>
      <c r="E281" s="233"/>
      <c r="F281" s="232"/>
      <c r="G281" s="234"/>
      <c r="H281" s="235"/>
      <c r="I281" s="232"/>
      <c r="J281" s="236"/>
      <c r="K281" s="242"/>
      <c r="L281" s="242"/>
      <c r="M281" s="239"/>
      <c r="N281" s="281"/>
      <c r="O281" s="260"/>
      <c r="P281" s="310"/>
    </row>
    <row r="282" spans="1:18" ht="218.4" x14ac:dyDescent="0.3">
      <c r="A282" s="20" t="s">
        <v>918</v>
      </c>
      <c r="B282" s="3" t="s">
        <v>265</v>
      </c>
      <c r="C282" s="3" t="s">
        <v>267</v>
      </c>
      <c r="D282" s="3" t="s">
        <v>34</v>
      </c>
      <c r="E282" s="108">
        <v>1000</v>
      </c>
      <c r="F282" s="175" t="s">
        <v>1267</v>
      </c>
      <c r="G282" s="175" t="s">
        <v>1259</v>
      </c>
      <c r="H282" s="176">
        <v>100</v>
      </c>
      <c r="I282" s="1" t="s">
        <v>1299</v>
      </c>
      <c r="J282" s="6" t="s">
        <v>1300</v>
      </c>
      <c r="K282" s="241">
        <v>2.2000000000000002</v>
      </c>
      <c r="L282" s="241">
        <f t="shared" ref="L282:L291" si="96">K282*1.2</f>
        <v>2.64</v>
      </c>
      <c r="M282" s="8">
        <f t="shared" ref="M282:M291" si="97">K282*H282</f>
        <v>220.00000000000003</v>
      </c>
      <c r="N282" s="280">
        <f t="shared" ref="N282:N291" si="98">M282*1.2</f>
        <v>264</v>
      </c>
      <c r="O282" s="259">
        <v>2.2000000000000002</v>
      </c>
      <c r="P282" s="309">
        <v>1</v>
      </c>
    </row>
    <row r="283" spans="1:18" ht="218.4" x14ac:dyDescent="0.3">
      <c r="A283" s="20" t="s">
        <v>918</v>
      </c>
      <c r="B283" s="3" t="s">
        <v>265</v>
      </c>
      <c r="C283" s="3" t="s">
        <v>1923</v>
      </c>
      <c r="D283" s="3" t="s">
        <v>34</v>
      </c>
      <c r="E283" s="108">
        <v>1000</v>
      </c>
      <c r="F283" s="175" t="s">
        <v>1905</v>
      </c>
      <c r="G283" s="175" t="s">
        <v>1898</v>
      </c>
      <c r="H283" s="176">
        <v>1</v>
      </c>
      <c r="I283" s="1" t="s">
        <v>1921</v>
      </c>
      <c r="J283" s="6" t="s">
        <v>1922</v>
      </c>
      <c r="K283" s="241">
        <v>2.6</v>
      </c>
      <c r="L283" s="241">
        <v>3.12</v>
      </c>
      <c r="M283" s="8">
        <v>2.6</v>
      </c>
      <c r="N283" s="280">
        <v>3.12</v>
      </c>
      <c r="O283" s="259">
        <v>2.6</v>
      </c>
      <c r="P283" s="309">
        <v>2</v>
      </c>
    </row>
    <row r="284" spans="1:18" ht="15.6" x14ac:dyDescent="0.3">
      <c r="A284" s="230"/>
      <c r="B284" s="231"/>
      <c r="C284" s="231"/>
      <c r="D284" s="232"/>
      <c r="E284" s="233"/>
      <c r="F284" s="232"/>
      <c r="G284" s="234"/>
      <c r="H284" s="235"/>
      <c r="I284" s="232"/>
      <c r="J284" s="236"/>
      <c r="K284" s="242"/>
      <c r="L284" s="242"/>
      <c r="M284" s="239"/>
      <c r="N284" s="281"/>
      <c r="O284" s="260"/>
      <c r="P284" s="310"/>
    </row>
    <row r="285" spans="1:18" ht="93.6" x14ac:dyDescent="0.3">
      <c r="A285" s="20" t="s">
        <v>138</v>
      </c>
      <c r="B285" s="3" t="s">
        <v>268</v>
      </c>
      <c r="C285" s="3" t="s">
        <v>269</v>
      </c>
      <c r="D285" s="3" t="s">
        <v>34</v>
      </c>
      <c r="E285" s="108">
        <v>10</v>
      </c>
      <c r="F285" s="175" t="s">
        <v>1267</v>
      </c>
      <c r="G285" s="175" t="s">
        <v>1259</v>
      </c>
      <c r="H285" s="176">
        <v>20</v>
      </c>
      <c r="I285" s="3" t="s">
        <v>1301</v>
      </c>
      <c r="J285" s="6" t="s">
        <v>1302</v>
      </c>
      <c r="K285" s="241">
        <v>16</v>
      </c>
      <c r="L285" s="241">
        <f t="shared" si="96"/>
        <v>19.2</v>
      </c>
      <c r="M285" s="8">
        <f t="shared" si="97"/>
        <v>320</v>
      </c>
      <c r="N285" s="280">
        <f t="shared" si="98"/>
        <v>384</v>
      </c>
      <c r="O285" s="259">
        <v>16</v>
      </c>
      <c r="P285" s="309">
        <v>1</v>
      </c>
    </row>
    <row r="286" spans="1:18" ht="15.6" x14ac:dyDescent="0.3">
      <c r="A286" s="230"/>
      <c r="B286" s="231"/>
      <c r="C286" s="231"/>
      <c r="D286" s="232"/>
      <c r="E286" s="233"/>
      <c r="F286" s="232"/>
      <c r="G286" s="234"/>
      <c r="H286" s="235"/>
      <c r="I286" s="232"/>
      <c r="J286" s="236"/>
      <c r="K286" s="242"/>
      <c r="L286" s="242"/>
      <c r="M286" s="239"/>
      <c r="N286" s="281"/>
      <c r="O286" s="260"/>
      <c r="P286" s="310"/>
    </row>
    <row r="287" spans="1:18" ht="62.4" x14ac:dyDescent="0.3">
      <c r="A287" s="20" t="s">
        <v>141</v>
      </c>
      <c r="B287" s="3" t="s">
        <v>270</v>
      </c>
      <c r="C287" s="3" t="s">
        <v>271</v>
      </c>
      <c r="D287" s="3" t="s">
        <v>34</v>
      </c>
      <c r="E287" s="108">
        <v>100</v>
      </c>
      <c r="F287" s="175" t="s">
        <v>1267</v>
      </c>
      <c r="G287" s="175" t="s">
        <v>1259</v>
      </c>
      <c r="H287" s="176">
        <v>20</v>
      </c>
      <c r="I287" s="3"/>
      <c r="J287" s="6" t="s">
        <v>1303</v>
      </c>
      <c r="K287" s="241">
        <v>10.8</v>
      </c>
      <c r="L287" s="241">
        <f t="shared" si="96"/>
        <v>12.96</v>
      </c>
      <c r="M287" s="8">
        <f t="shared" si="97"/>
        <v>216</v>
      </c>
      <c r="N287" s="280">
        <f t="shared" si="98"/>
        <v>259.2</v>
      </c>
      <c r="O287" s="259">
        <v>10.8</v>
      </c>
      <c r="P287" s="309">
        <v>1</v>
      </c>
    </row>
    <row r="288" spans="1:18" ht="15.6" x14ac:dyDescent="0.3">
      <c r="A288" s="230"/>
      <c r="B288" s="231"/>
      <c r="C288" s="231"/>
      <c r="D288" s="232"/>
      <c r="E288" s="233"/>
      <c r="F288" s="232"/>
      <c r="G288" s="234"/>
      <c r="H288" s="235"/>
      <c r="I288" s="232"/>
      <c r="J288" s="236"/>
      <c r="K288" s="242"/>
      <c r="L288" s="242"/>
      <c r="M288" s="239"/>
      <c r="N288" s="281"/>
      <c r="O288" s="260"/>
      <c r="P288" s="310"/>
    </row>
    <row r="289" spans="1:16" ht="46.8" x14ac:dyDescent="0.3">
      <c r="A289" s="20" t="s">
        <v>143</v>
      </c>
      <c r="B289" s="3" t="s">
        <v>272</v>
      </c>
      <c r="C289" s="3" t="s">
        <v>273</v>
      </c>
      <c r="D289" s="3" t="s">
        <v>34</v>
      </c>
      <c r="E289" s="108">
        <v>100</v>
      </c>
      <c r="F289" s="175" t="s">
        <v>1267</v>
      </c>
      <c r="G289" s="175" t="s">
        <v>1259</v>
      </c>
      <c r="H289" s="176">
        <v>20</v>
      </c>
      <c r="I289" s="3" t="s">
        <v>1304</v>
      </c>
      <c r="J289" s="6" t="s">
        <v>1305</v>
      </c>
      <c r="K289" s="241">
        <v>3.1</v>
      </c>
      <c r="L289" s="241">
        <f t="shared" si="96"/>
        <v>3.7199999999999998</v>
      </c>
      <c r="M289" s="8">
        <f t="shared" si="97"/>
        <v>62</v>
      </c>
      <c r="N289" s="280">
        <f t="shared" si="98"/>
        <v>74.399999999999991</v>
      </c>
      <c r="O289" s="259">
        <v>3.1</v>
      </c>
      <c r="P289" s="309">
        <v>1</v>
      </c>
    </row>
    <row r="290" spans="1:16" ht="15.6" x14ac:dyDescent="0.3">
      <c r="A290" s="230"/>
      <c r="B290" s="231"/>
      <c r="C290" s="231"/>
      <c r="D290" s="232"/>
      <c r="E290" s="233"/>
      <c r="F290" s="232"/>
      <c r="G290" s="234"/>
      <c r="H290" s="235"/>
      <c r="I290" s="232"/>
      <c r="J290" s="236"/>
      <c r="K290" s="242"/>
      <c r="L290" s="242"/>
      <c r="M290" s="239"/>
      <c r="N290" s="281"/>
      <c r="O290" s="260"/>
      <c r="P290" s="310"/>
    </row>
    <row r="291" spans="1:16" ht="46.8" x14ac:dyDescent="0.3">
      <c r="A291" s="20" t="s">
        <v>919</v>
      </c>
      <c r="B291" s="28" t="s">
        <v>274</v>
      </c>
      <c r="C291" s="28" t="s">
        <v>275</v>
      </c>
      <c r="D291" s="3" t="s">
        <v>34</v>
      </c>
      <c r="E291" s="108">
        <v>100</v>
      </c>
      <c r="F291" s="175" t="s">
        <v>1267</v>
      </c>
      <c r="G291" s="175" t="s">
        <v>1259</v>
      </c>
      <c r="H291" s="176">
        <v>250</v>
      </c>
      <c r="I291" s="3" t="s">
        <v>1306</v>
      </c>
      <c r="J291" s="6">
        <v>16401</v>
      </c>
      <c r="K291" s="241">
        <v>0.65</v>
      </c>
      <c r="L291" s="241">
        <f t="shared" si="96"/>
        <v>0.78</v>
      </c>
      <c r="M291" s="8">
        <f t="shared" si="97"/>
        <v>162.5</v>
      </c>
      <c r="N291" s="280">
        <f t="shared" si="98"/>
        <v>195</v>
      </c>
      <c r="O291" s="259">
        <v>0.65</v>
      </c>
      <c r="P291" s="309">
        <v>1</v>
      </c>
    </row>
    <row r="292" spans="1:16" ht="15.6" x14ac:dyDescent="0.3">
      <c r="A292" s="230"/>
      <c r="B292" s="231"/>
      <c r="C292" s="231"/>
      <c r="D292" s="232"/>
      <c r="E292" s="233"/>
      <c r="F292" s="232"/>
      <c r="G292" s="234"/>
      <c r="H292" s="235"/>
      <c r="I292" s="232"/>
      <c r="J292" s="236"/>
      <c r="K292" s="242"/>
      <c r="L292" s="242"/>
      <c r="M292" s="239"/>
      <c r="N292" s="281"/>
      <c r="O292" s="260"/>
      <c r="P292" s="310"/>
    </row>
    <row r="293" spans="1:16" ht="62.4" x14ac:dyDescent="0.3">
      <c r="A293" s="20" t="s">
        <v>145</v>
      </c>
      <c r="B293" s="29" t="s">
        <v>276</v>
      </c>
      <c r="C293" s="28"/>
      <c r="D293" s="3" t="s">
        <v>34</v>
      </c>
      <c r="E293" s="108">
        <v>100</v>
      </c>
      <c r="F293" s="109"/>
      <c r="G293" s="152"/>
      <c r="H293" s="133"/>
      <c r="I293" s="109"/>
      <c r="J293" s="135"/>
      <c r="K293" s="241"/>
      <c r="L293" s="241"/>
      <c r="M293" s="86"/>
      <c r="N293" s="280"/>
      <c r="O293" s="259">
        <v>0</v>
      </c>
      <c r="P293" s="309">
        <v>0</v>
      </c>
    </row>
    <row r="294" spans="1:16" ht="15.6" x14ac:dyDescent="0.3">
      <c r="A294" s="230"/>
      <c r="B294" s="231"/>
      <c r="C294" s="231"/>
      <c r="D294" s="232"/>
      <c r="E294" s="233"/>
      <c r="F294" s="232"/>
      <c r="G294" s="234"/>
      <c r="H294" s="235"/>
      <c r="I294" s="232"/>
      <c r="J294" s="236"/>
      <c r="K294" s="242"/>
      <c r="L294" s="242"/>
      <c r="M294" s="239"/>
      <c r="N294" s="281"/>
      <c r="O294" s="260"/>
      <c r="P294" s="310"/>
    </row>
    <row r="295" spans="1:16" ht="62.4" x14ac:dyDescent="0.3">
      <c r="A295" s="20" t="s">
        <v>149</v>
      </c>
      <c r="B295" s="29" t="s">
        <v>277</v>
      </c>
      <c r="C295" s="28"/>
      <c r="D295" s="3" t="s">
        <v>34</v>
      </c>
      <c r="E295" s="108">
        <v>100</v>
      </c>
      <c r="F295" s="175" t="s">
        <v>1267</v>
      </c>
      <c r="G295" s="175" t="s">
        <v>1259</v>
      </c>
      <c r="H295" s="176">
        <v>20</v>
      </c>
      <c r="I295" s="3" t="s">
        <v>1304</v>
      </c>
      <c r="J295" s="6" t="s">
        <v>1305</v>
      </c>
      <c r="K295" s="241">
        <v>3.1</v>
      </c>
      <c r="L295" s="241">
        <f t="shared" ref="L295" si="99">K295*1.2</f>
        <v>3.7199999999999998</v>
      </c>
      <c r="M295" s="8">
        <f t="shared" ref="M295" si="100">K295*H295</f>
        <v>62</v>
      </c>
      <c r="N295" s="280">
        <f t="shared" ref="N295" si="101">M295*1.2</f>
        <v>74.399999999999991</v>
      </c>
      <c r="O295" s="259">
        <v>3.1</v>
      </c>
      <c r="P295" s="309">
        <v>1</v>
      </c>
    </row>
    <row r="296" spans="1:16" ht="15.6" x14ac:dyDescent="0.3">
      <c r="A296" s="230"/>
      <c r="B296" s="231"/>
      <c r="C296" s="231"/>
      <c r="D296" s="232"/>
      <c r="E296" s="233"/>
      <c r="F296" s="232"/>
      <c r="G296" s="234"/>
      <c r="H296" s="235"/>
      <c r="I296" s="232"/>
      <c r="J296" s="236"/>
      <c r="K296" s="242"/>
      <c r="L296" s="242"/>
      <c r="M296" s="239"/>
      <c r="N296" s="281"/>
      <c r="O296" s="260"/>
      <c r="P296" s="310"/>
    </row>
    <row r="297" spans="1:16" ht="78" x14ac:dyDescent="0.3">
      <c r="A297" s="20" t="s">
        <v>920</v>
      </c>
      <c r="B297" s="29" t="s">
        <v>278</v>
      </c>
      <c r="C297" s="28"/>
      <c r="D297" s="3" t="s">
        <v>34</v>
      </c>
      <c r="E297" s="108">
        <v>100</v>
      </c>
      <c r="F297" s="109"/>
      <c r="G297" s="152"/>
      <c r="H297" s="133"/>
      <c r="I297" s="109"/>
      <c r="J297" s="135"/>
      <c r="K297" s="241"/>
      <c r="L297" s="241"/>
      <c r="M297" s="86"/>
      <c r="N297" s="280"/>
      <c r="O297" s="259">
        <v>0</v>
      </c>
      <c r="P297" s="309">
        <v>0</v>
      </c>
    </row>
    <row r="298" spans="1:16" ht="15.6" x14ac:dyDescent="0.3">
      <c r="A298" s="230"/>
      <c r="B298" s="231"/>
      <c r="C298" s="231"/>
      <c r="D298" s="232"/>
      <c r="E298" s="233"/>
      <c r="F298" s="232"/>
      <c r="G298" s="234"/>
      <c r="H298" s="235"/>
      <c r="I298" s="232"/>
      <c r="J298" s="236"/>
      <c r="K298" s="242"/>
      <c r="L298" s="242"/>
      <c r="M298" s="239"/>
      <c r="N298" s="281"/>
      <c r="O298" s="260"/>
      <c r="P298" s="310"/>
    </row>
    <row r="299" spans="1:16" ht="31.2" x14ac:dyDescent="0.3">
      <c r="A299" s="20" t="s">
        <v>152</v>
      </c>
      <c r="B299" s="30" t="s">
        <v>279</v>
      </c>
      <c r="C299" s="28"/>
      <c r="D299" s="3" t="s">
        <v>34</v>
      </c>
      <c r="E299" s="108">
        <v>100</v>
      </c>
      <c r="F299" s="109"/>
      <c r="G299" s="152"/>
      <c r="H299" s="133"/>
      <c r="I299" s="109"/>
      <c r="J299" s="135"/>
      <c r="K299" s="241"/>
      <c r="L299" s="241"/>
      <c r="M299" s="8"/>
      <c r="N299" s="280"/>
      <c r="O299" s="259"/>
      <c r="P299" s="309">
        <v>0</v>
      </c>
    </row>
    <row r="300" spans="1:16" ht="15.6" x14ac:dyDescent="0.3">
      <c r="A300" s="230"/>
      <c r="B300" s="231"/>
      <c r="C300" s="231"/>
      <c r="D300" s="232"/>
      <c r="E300" s="233"/>
      <c r="F300" s="232"/>
      <c r="G300" s="234"/>
      <c r="H300" s="235"/>
      <c r="I300" s="232"/>
      <c r="J300" s="236"/>
      <c r="K300" s="242"/>
      <c r="L300" s="242"/>
      <c r="M300" s="239"/>
      <c r="N300" s="281"/>
      <c r="O300" s="260"/>
      <c r="P300" s="310"/>
    </row>
    <row r="301" spans="1:16" ht="46.8" x14ac:dyDescent="0.3">
      <c r="A301" s="20" t="s">
        <v>155</v>
      </c>
      <c r="B301" s="66" t="s">
        <v>280</v>
      </c>
      <c r="C301" s="28"/>
      <c r="D301" s="3" t="s">
        <v>34</v>
      </c>
      <c r="E301" s="108">
        <v>100</v>
      </c>
      <c r="F301" s="175" t="s">
        <v>1267</v>
      </c>
      <c r="G301" s="175" t="s">
        <v>1259</v>
      </c>
      <c r="H301" s="176">
        <v>50</v>
      </c>
      <c r="I301" s="3" t="s">
        <v>1307</v>
      </c>
      <c r="J301" s="135">
        <v>4550587</v>
      </c>
      <c r="K301" s="241">
        <v>2</v>
      </c>
      <c r="L301" s="241">
        <f t="shared" ref="L301" si="102">K301*1.2</f>
        <v>2.4</v>
      </c>
      <c r="M301" s="8">
        <f t="shared" ref="M301" si="103">K301*H301</f>
        <v>100</v>
      </c>
      <c r="N301" s="280">
        <f t="shared" ref="N301" si="104">M301*1.2</f>
        <v>120</v>
      </c>
      <c r="O301" s="259">
        <v>2</v>
      </c>
      <c r="P301" s="309">
        <v>1</v>
      </c>
    </row>
    <row r="302" spans="1:16" ht="15.6" x14ac:dyDescent="0.3">
      <c r="A302" s="230"/>
      <c r="B302" s="231"/>
      <c r="C302" s="231"/>
      <c r="D302" s="232"/>
      <c r="E302" s="233"/>
      <c r="F302" s="232"/>
      <c r="G302" s="234"/>
      <c r="H302" s="235"/>
      <c r="I302" s="232"/>
      <c r="J302" s="236"/>
      <c r="K302" s="242"/>
      <c r="L302" s="242"/>
      <c r="M302" s="239"/>
      <c r="N302" s="281"/>
      <c r="O302" s="260"/>
      <c r="P302" s="310"/>
    </row>
    <row r="303" spans="1:16" ht="46.8" x14ac:dyDescent="0.3">
      <c r="A303" s="20" t="s">
        <v>157</v>
      </c>
      <c r="B303" s="30" t="s">
        <v>281</v>
      </c>
      <c r="C303" s="28"/>
      <c r="D303" s="3" t="s">
        <v>34</v>
      </c>
      <c r="E303" s="108">
        <v>100</v>
      </c>
      <c r="F303" s="109"/>
      <c r="G303" s="152"/>
      <c r="H303" s="133"/>
      <c r="I303" s="109"/>
      <c r="J303" s="135"/>
      <c r="K303" s="241"/>
      <c r="L303" s="241"/>
      <c r="M303" s="8"/>
      <c r="N303" s="280"/>
      <c r="O303" s="259"/>
      <c r="P303" s="309">
        <v>0</v>
      </c>
    </row>
    <row r="304" spans="1:16" ht="15.6" x14ac:dyDescent="0.3">
      <c r="A304" s="230"/>
      <c r="B304" s="231"/>
      <c r="C304" s="231"/>
      <c r="D304" s="232"/>
      <c r="E304" s="233"/>
      <c r="F304" s="232"/>
      <c r="G304" s="234"/>
      <c r="H304" s="235"/>
      <c r="I304" s="232"/>
      <c r="J304" s="236"/>
      <c r="K304" s="242"/>
      <c r="L304" s="242"/>
      <c r="M304" s="239"/>
      <c r="N304" s="281"/>
      <c r="O304" s="260"/>
      <c r="P304" s="310"/>
    </row>
    <row r="305" spans="1:16" ht="46.8" x14ac:dyDescent="0.3">
      <c r="A305" s="20" t="s">
        <v>921</v>
      </c>
      <c r="B305" s="67" t="s">
        <v>282</v>
      </c>
      <c r="C305" s="28"/>
      <c r="D305" s="3" t="s">
        <v>34</v>
      </c>
      <c r="E305" s="108">
        <v>100</v>
      </c>
      <c r="F305" s="109"/>
      <c r="G305" s="152"/>
      <c r="H305" s="133"/>
      <c r="I305" s="109"/>
      <c r="J305" s="135"/>
      <c r="K305" s="241"/>
      <c r="L305" s="241"/>
      <c r="M305" s="8"/>
      <c r="N305" s="280"/>
      <c r="O305" s="259"/>
      <c r="P305" s="309">
        <v>0</v>
      </c>
    </row>
    <row r="306" spans="1:16" ht="15.6" x14ac:dyDescent="0.3">
      <c r="A306" s="230"/>
      <c r="B306" s="231"/>
      <c r="C306" s="231"/>
      <c r="D306" s="232"/>
      <c r="E306" s="233"/>
      <c r="F306" s="232"/>
      <c r="G306" s="234"/>
      <c r="H306" s="235"/>
      <c r="I306" s="232"/>
      <c r="J306" s="236"/>
      <c r="K306" s="242"/>
      <c r="L306" s="242"/>
      <c r="M306" s="239"/>
      <c r="N306" s="281"/>
      <c r="O306" s="260"/>
      <c r="P306" s="310"/>
    </row>
    <row r="307" spans="1:16" ht="46.8" x14ac:dyDescent="0.3">
      <c r="A307" s="20" t="s">
        <v>160</v>
      </c>
      <c r="B307" s="31" t="s">
        <v>283</v>
      </c>
      <c r="C307" s="28"/>
      <c r="D307" s="3" t="s">
        <v>34</v>
      </c>
      <c r="E307" s="108">
        <v>100</v>
      </c>
      <c r="F307" s="178" t="s">
        <v>1267</v>
      </c>
      <c r="G307" s="178" t="s">
        <v>1259</v>
      </c>
      <c r="H307" s="176">
        <v>100</v>
      </c>
      <c r="I307" s="3" t="s">
        <v>1308</v>
      </c>
      <c r="J307" s="135">
        <v>4110001</v>
      </c>
      <c r="K307" s="241">
        <v>0.92</v>
      </c>
      <c r="L307" s="241">
        <f t="shared" ref="L307" si="105">K307*1.2</f>
        <v>1.1040000000000001</v>
      </c>
      <c r="M307" s="8">
        <f t="shared" ref="M307" si="106">K307*H307</f>
        <v>92</v>
      </c>
      <c r="N307" s="280">
        <f t="shared" ref="N307" si="107">M307*1.2</f>
        <v>110.39999999999999</v>
      </c>
      <c r="O307" s="259">
        <v>0.92</v>
      </c>
      <c r="P307" s="309">
        <v>1</v>
      </c>
    </row>
    <row r="308" spans="1:16" ht="15.6" x14ac:dyDescent="0.3">
      <c r="A308" s="230"/>
      <c r="B308" s="231"/>
      <c r="C308" s="231"/>
      <c r="D308" s="232"/>
      <c r="E308" s="233"/>
      <c r="F308" s="232"/>
      <c r="G308" s="234"/>
      <c r="H308" s="235"/>
      <c r="I308" s="232"/>
      <c r="J308" s="236"/>
      <c r="K308" s="242"/>
      <c r="L308" s="242"/>
      <c r="M308" s="239"/>
      <c r="N308" s="281"/>
      <c r="O308" s="260"/>
      <c r="P308" s="310"/>
    </row>
    <row r="309" spans="1:16" ht="62.4" x14ac:dyDescent="0.3">
      <c r="A309" s="20" t="s">
        <v>163</v>
      </c>
      <c r="B309" s="31" t="s">
        <v>284</v>
      </c>
      <c r="C309" s="28"/>
      <c r="D309" s="3" t="s">
        <v>34</v>
      </c>
      <c r="E309" s="108">
        <v>100</v>
      </c>
      <c r="F309" s="109"/>
      <c r="G309" s="152"/>
      <c r="H309" s="133"/>
      <c r="I309" s="109"/>
      <c r="J309" s="135"/>
      <c r="K309" s="241"/>
      <c r="L309" s="241"/>
      <c r="M309" s="8"/>
      <c r="N309" s="280"/>
      <c r="O309" s="259"/>
      <c r="P309" s="309">
        <v>0</v>
      </c>
    </row>
    <row r="310" spans="1:16" ht="15.6" x14ac:dyDescent="0.3">
      <c r="A310" s="230"/>
      <c r="B310" s="231"/>
      <c r="C310" s="231"/>
      <c r="D310" s="232"/>
      <c r="E310" s="233"/>
      <c r="F310" s="232"/>
      <c r="G310" s="234"/>
      <c r="H310" s="235"/>
      <c r="I310" s="232"/>
      <c r="J310" s="236"/>
      <c r="K310" s="242"/>
      <c r="L310" s="242"/>
      <c r="M310" s="239"/>
      <c r="N310" s="281"/>
      <c r="O310" s="260"/>
      <c r="P310" s="310"/>
    </row>
    <row r="311" spans="1:16" ht="78" x14ac:dyDescent="0.3">
      <c r="A311" s="20" t="s">
        <v>922</v>
      </c>
      <c r="B311" s="32" t="s">
        <v>285</v>
      </c>
      <c r="C311" s="28"/>
      <c r="D311" s="3" t="s">
        <v>34</v>
      </c>
      <c r="E311" s="108">
        <v>100</v>
      </c>
      <c r="F311" s="109"/>
      <c r="G311" s="152"/>
      <c r="H311" s="133"/>
      <c r="I311" s="109"/>
      <c r="J311" s="135"/>
      <c r="K311" s="241"/>
      <c r="L311" s="241"/>
      <c r="M311" s="8"/>
      <c r="N311" s="280"/>
      <c r="O311" s="259"/>
      <c r="P311" s="309">
        <v>0</v>
      </c>
    </row>
    <row r="312" spans="1:16" ht="15.6" x14ac:dyDescent="0.3">
      <c r="A312" s="230"/>
      <c r="B312" s="231"/>
      <c r="C312" s="231"/>
      <c r="D312" s="232"/>
      <c r="E312" s="233"/>
      <c r="F312" s="232"/>
      <c r="G312" s="234"/>
      <c r="H312" s="235"/>
      <c r="I312" s="232"/>
      <c r="J312" s="236"/>
      <c r="K312" s="242"/>
      <c r="L312" s="242"/>
      <c r="M312" s="239"/>
      <c r="N312" s="281"/>
      <c r="O312" s="260"/>
      <c r="P312" s="310"/>
    </row>
    <row r="313" spans="1:16" ht="265.2" x14ac:dyDescent="0.3">
      <c r="A313" s="20" t="s">
        <v>166</v>
      </c>
      <c r="B313" s="32" t="s">
        <v>286</v>
      </c>
      <c r="C313" s="28" t="s">
        <v>287</v>
      </c>
      <c r="D313" s="3" t="s">
        <v>34</v>
      </c>
      <c r="E313" s="108">
        <v>500</v>
      </c>
      <c r="F313" s="109"/>
      <c r="G313" s="152"/>
      <c r="H313" s="133"/>
      <c r="I313" s="109"/>
      <c r="J313" s="135"/>
      <c r="K313" s="241"/>
      <c r="L313" s="241"/>
      <c r="M313" s="86"/>
      <c r="N313" s="280"/>
      <c r="O313" s="259"/>
      <c r="P313" s="309">
        <v>0</v>
      </c>
    </row>
    <row r="314" spans="1:16" ht="15.6" x14ac:dyDescent="0.3">
      <c r="A314" s="230"/>
      <c r="B314" s="231"/>
      <c r="C314" s="231"/>
      <c r="D314" s="232"/>
      <c r="E314" s="233"/>
      <c r="F314" s="232"/>
      <c r="G314" s="234"/>
      <c r="H314" s="235"/>
      <c r="I314" s="232"/>
      <c r="J314" s="236"/>
      <c r="K314" s="242"/>
      <c r="L314" s="242"/>
      <c r="M314" s="239"/>
      <c r="N314" s="281"/>
      <c r="O314" s="260"/>
      <c r="P314" s="310"/>
    </row>
    <row r="315" spans="1:16" ht="31.2" x14ac:dyDescent="0.3">
      <c r="A315" s="20"/>
      <c r="B315" s="19" t="s">
        <v>288</v>
      </c>
      <c r="C315" s="3"/>
      <c r="D315" s="33"/>
      <c r="E315" s="111"/>
      <c r="F315" s="212"/>
      <c r="G315" s="152"/>
      <c r="H315" s="133"/>
      <c r="I315" s="212"/>
      <c r="J315" s="149"/>
      <c r="K315" s="241"/>
      <c r="L315" s="241"/>
      <c r="M315" s="8"/>
      <c r="N315" s="280"/>
      <c r="O315" s="259"/>
      <c r="P315" s="309"/>
    </row>
    <row r="316" spans="1:16" ht="72" x14ac:dyDescent="0.3">
      <c r="A316" s="20" t="s">
        <v>169</v>
      </c>
      <c r="B316" s="1" t="s">
        <v>289</v>
      </c>
      <c r="C316" s="1" t="s">
        <v>290</v>
      </c>
      <c r="D316" s="3" t="s">
        <v>34</v>
      </c>
      <c r="E316" s="108">
        <v>700</v>
      </c>
      <c r="F316" s="175" t="s">
        <v>1238</v>
      </c>
      <c r="G316" s="175" t="s">
        <v>1239</v>
      </c>
      <c r="H316" s="176">
        <v>1</v>
      </c>
      <c r="I316" s="1" t="s">
        <v>1240</v>
      </c>
      <c r="J316" s="6" t="s">
        <v>1241</v>
      </c>
      <c r="K316" s="241">
        <v>4.2165999999999997</v>
      </c>
      <c r="L316" s="241">
        <v>5.0599999999999996</v>
      </c>
      <c r="M316" s="8">
        <v>4.22</v>
      </c>
      <c r="N316" s="280">
        <v>5.0599999999999996</v>
      </c>
      <c r="O316" s="259">
        <v>4.2165999999999997</v>
      </c>
      <c r="P316" s="309">
        <v>1</v>
      </c>
    </row>
    <row r="317" spans="1:16" ht="78" x14ac:dyDescent="0.3">
      <c r="A317" s="20" t="s">
        <v>169</v>
      </c>
      <c r="B317" s="1" t="s">
        <v>289</v>
      </c>
      <c r="C317" s="1" t="s">
        <v>290</v>
      </c>
      <c r="D317" s="3" t="s">
        <v>34</v>
      </c>
      <c r="E317" s="108">
        <v>700</v>
      </c>
      <c r="F317" s="175" t="s">
        <v>1924</v>
      </c>
      <c r="G317" s="175" t="s">
        <v>1898</v>
      </c>
      <c r="H317" s="176">
        <v>10</v>
      </c>
      <c r="I317" s="1" t="s">
        <v>1925</v>
      </c>
      <c r="J317" s="6" t="s">
        <v>1926</v>
      </c>
      <c r="K317" s="241">
        <f>L317/1.2</f>
        <v>5.2083333333333339</v>
      </c>
      <c r="L317" s="241">
        <v>6.25</v>
      </c>
      <c r="M317" s="8">
        <f>E317*K317</f>
        <v>3645.8333333333339</v>
      </c>
      <c r="N317" s="280">
        <f>E317*L317</f>
        <v>4375</v>
      </c>
      <c r="O317" s="259">
        <v>5.2083333333333339</v>
      </c>
      <c r="P317" s="309">
        <v>2</v>
      </c>
    </row>
    <row r="318" spans="1:16" ht="15.6" x14ac:dyDescent="0.3">
      <c r="A318" s="230"/>
      <c r="B318" s="231"/>
      <c r="C318" s="231"/>
      <c r="D318" s="232"/>
      <c r="E318" s="233"/>
      <c r="F318" s="232"/>
      <c r="G318" s="234"/>
      <c r="H318" s="235"/>
      <c r="I318" s="232"/>
      <c r="J318" s="236"/>
      <c r="K318" s="242"/>
      <c r="L318" s="242"/>
      <c r="M318" s="239"/>
      <c r="N318" s="281"/>
      <c r="O318" s="260"/>
      <c r="P318" s="310"/>
    </row>
    <row r="319" spans="1:16" ht="171.6" x14ac:dyDescent="0.3">
      <c r="A319" s="20" t="s">
        <v>172</v>
      </c>
      <c r="B319" s="1" t="s">
        <v>289</v>
      </c>
      <c r="C319" s="1" t="s">
        <v>291</v>
      </c>
      <c r="D319" s="3" t="s">
        <v>34</v>
      </c>
      <c r="E319" s="108">
        <v>700</v>
      </c>
      <c r="F319" s="175" t="s">
        <v>1334</v>
      </c>
      <c r="G319" s="175" t="s">
        <v>1335</v>
      </c>
      <c r="H319" s="176" t="s">
        <v>1336</v>
      </c>
      <c r="I319" s="1" t="s">
        <v>1337</v>
      </c>
      <c r="J319" s="6" t="s">
        <v>1338</v>
      </c>
      <c r="K319" s="241">
        <v>5.62</v>
      </c>
      <c r="L319" s="241">
        <v>6.74</v>
      </c>
      <c r="M319" s="8">
        <f>K319*30</f>
        <v>168.6</v>
      </c>
      <c r="N319" s="280">
        <f>L319*30</f>
        <v>202.20000000000002</v>
      </c>
      <c r="O319" s="259">
        <v>5.62</v>
      </c>
      <c r="P319" s="309">
        <v>1</v>
      </c>
    </row>
    <row r="320" spans="1:16" ht="15.6" x14ac:dyDescent="0.3">
      <c r="A320" s="230"/>
      <c r="B320" s="231"/>
      <c r="C320" s="231"/>
      <c r="D320" s="232"/>
      <c r="E320" s="233"/>
      <c r="F320" s="232"/>
      <c r="G320" s="234"/>
      <c r="H320" s="235"/>
      <c r="I320" s="232"/>
      <c r="J320" s="236"/>
      <c r="K320" s="242"/>
      <c r="L320" s="242"/>
      <c r="M320" s="239"/>
      <c r="N320" s="281"/>
      <c r="O320" s="260"/>
      <c r="P320" s="310"/>
    </row>
    <row r="321" spans="1:16" ht="46.8" x14ac:dyDescent="0.3">
      <c r="A321" s="20" t="s">
        <v>174</v>
      </c>
      <c r="B321" s="1" t="s">
        <v>292</v>
      </c>
      <c r="C321" s="1"/>
      <c r="D321" s="1" t="s">
        <v>34</v>
      </c>
      <c r="E321" s="110">
        <v>10</v>
      </c>
      <c r="F321" s="5" t="s">
        <v>1507</v>
      </c>
      <c r="G321" s="152" t="s">
        <v>1465</v>
      </c>
      <c r="H321" s="133">
        <v>1</v>
      </c>
      <c r="I321" s="5" t="s">
        <v>1508</v>
      </c>
      <c r="J321" s="6" t="s">
        <v>1509</v>
      </c>
      <c r="K321" s="241">
        <v>5</v>
      </c>
      <c r="L321" s="241">
        <f>MMULT(K321,1.2)</f>
        <v>6</v>
      </c>
      <c r="M321" s="8">
        <f>MMULT(H321,K321)</f>
        <v>5</v>
      </c>
      <c r="N321" s="280">
        <f>MMULT(M321,1.2)</f>
        <v>6</v>
      </c>
      <c r="O321" s="259">
        <v>5</v>
      </c>
      <c r="P321" s="309">
        <v>1</v>
      </c>
    </row>
    <row r="322" spans="1:16" ht="15.6" x14ac:dyDescent="0.3">
      <c r="A322" s="230"/>
      <c r="B322" s="231"/>
      <c r="C322" s="231"/>
      <c r="D322" s="232"/>
      <c r="E322" s="233"/>
      <c r="F322" s="232"/>
      <c r="G322" s="234"/>
      <c r="H322" s="235"/>
      <c r="I322" s="232"/>
      <c r="J322" s="236"/>
      <c r="K322" s="242"/>
      <c r="L322" s="242"/>
      <c r="M322" s="239"/>
      <c r="N322" s="281"/>
      <c r="O322" s="260"/>
      <c r="P322" s="310"/>
    </row>
    <row r="323" spans="1:16" ht="46.8" x14ac:dyDescent="0.3">
      <c r="A323" s="20" t="s">
        <v>177</v>
      </c>
      <c r="B323" s="1" t="s">
        <v>293</v>
      </c>
      <c r="C323" s="1"/>
      <c r="D323" s="1" t="s">
        <v>34</v>
      </c>
      <c r="E323" s="110">
        <v>10</v>
      </c>
      <c r="F323" s="5" t="s">
        <v>1485</v>
      </c>
      <c r="G323" s="152" t="s">
        <v>1465</v>
      </c>
      <c r="H323" s="133">
        <v>1</v>
      </c>
      <c r="I323" s="5" t="s">
        <v>1508</v>
      </c>
      <c r="J323" s="6" t="s">
        <v>1510</v>
      </c>
      <c r="K323" s="241">
        <v>2</v>
      </c>
      <c r="L323" s="241">
        <f>MMULT(K323,1.2)</f>
        <v>2.4</v>
      </c>
      <c r="M323" s="8">
        <f>MMULT(H323,K323)</f>
        <v>2</v>
      </c>
      <c r="N323" s="280">
        <f>MMULT(M323,1.2)</f>
        <v>2.4</v>
      </c>
      <c r="O323" s="259">
        <v>2</v>
      </c>
      <c r="P323" s="309">
        <v>1</v>
      </c>
    </row>
    <row r="324" spans="1:16" ht="15.6" x14ac:dyDescent="0.3">
      <c r="A324" s="230"/>
      <c r="B324" s="231"/>
      <c r="C324" s="231"/>
      <c r="D324" s="232"/>
      <c r="E324" s="233"/>
      <c r="F324" s="232"/>
      <c r="G324" s="234"/>
      <c r="H324" s="235"/>
      <c r="I324" s="232"/>
      <c r="J324" s="236"/>
      <c r="K324" s="242"/>
      <c r="L324" s="242"/>
      <c r="M324" s="239"/>
      <c r="N324" s="281"/>
      <c r="O324" s="260"/>
      <c r="P324" s="310"/>
    </row>
    <row r="325" spans="1:16" ht="15.6" x14ac:dyDescent="0.3">
      <c r="A325" s="20" t="s">
        <v>180</v>
      </c>
      <c r="B325" s="1" t="s">
        <v>294</v>
      </c>
      <c r="C325" s="1" t="s">
        <v>295</v>
      </c>
      <c r="D325" s="1" t="s">
        <v>34</v>
      </c>
      <c r="E325" s="110">
        <v>10</v>
      </c>
      <c r="F325" s="5"/>
      <c r="G325" s="152"/>
      <c r="H325" s="133"/>
      <c r="I325" s="5"/>
      <c r="J325" s="6"/>
      <c r="K325" s="241"/>
      <c r="L325" s="241"/>
      <c r="M325" s="8"/>
      <c r="N325" s="280"/>
      <c r="O325" s="259"/>
      <c r="P325" s="309">
        <v>0</v>
      </c>
    </row>
    <row r="326" spans="1:16" ht="15.6" x14ac:dyDescent="0.3">
      <c r="A326" s="230"/>
      <c r="B326" s="231"/>
      <c r="C326" s="231"/>
      <c r="D326" s="232"/>
      <c r="E326" s="233"/>
      <c r="F326" s="232"/>
      <c r="G326" s="234"/>
      <c r="H326" s="235"/>
      <c r="I326" s="232"/>
      <c r="J326" s="236"/>
      <c r="K326" s="242"/>
      <c r="L326" s="242"/>
      <c r="M326" s="239"/>
      <c r="N326" s="281"/>
      <c r="O326" s="260"/>
      <c r="P326" s="310"/>
    </row>
    <row r="327" spans="1:16" ht="15.6" x14ac:dyDescent="0.3">
      <c r="A327" s="20" t="s">
        <v>183</v>
      </c>
      <c r="B327" s="1" t="s">
        <v>296</v>
      </c>
      <c r="C327" s="15" t="s">
        <v>297</v>
      </c>
      <c r="D327" s="1" t="s">
        <v>34</v>
      </c>
      <c r="E327" s="110">
        <v>50</v>
      </c>
      <c r="F327" s="5"/>
      <c r="G327" s="152"/>
      <c r="H327" s="133"/>
      <c r="I327" s="5"/>
      <c r="J327" s="6"/>
      <c r="K327" s="241"/>
      <c r="L327" s="241"/>
      <c r="M327" s="8"/>
      <c r="N327" s="280"/>
      <c r="O327" s="259"/>
      <c r="P327" s="309">
        <v>0</v>
      </c>
    </row>
    <row r="328" spans="1:16" ht="15.6" x14ac:dyDescent="0.3">
      <c r="A328" s="230"/>
      <c r="B328" s="231"/>
      <c r="C328" s="231"/>
      <c r="D328" s="232"/>
      <c r="E328" s="233"/>
      <c r="F328" s="232"/>
      <c r="G328" s="234"/>
      <c r="H328" s="235"/>
      <c r="I328" s="232"/>
      <c r="J328" s="236"/>
      <c r="K328" s="242"/>
      <c r="L328" s="242"/>
      <c r="M328" s="239"/>
      <c r="N328" s="281"/>
      <c r="O328" s="260"/>
      <c r="P328" s="310"/>
    </row>
    <row r="329" spans="1:16" ht="31.2" x14ac:dyDescent="0.3">
      <c r="A329" s="20"/>
      <c r="B329" s="19" t="s">
        <v>298</v>
      </c>
      <c r="C329" s="3"/>
      <c r="D329" s="3"/>
      <c r="E329" s="108"/>
      <c r="F329" s="109"/>
      <c r="G329" s="152"/>
      <c r="H329" s="133"/>
      <c r="I329" s="109"/>
      <c r="J329" s="135"/>
      <c r="K329" s="241"/>
      <c r="L329" s="241"/>
      <c r="M329" s="8"/>
      <c r="N329" s="280"/>
      <c r="O329" s="259"/>
      <c r="P329" s="309"/>
    </row>
    <row r="330" spans="1:16" ht="46.8" x14ac:dyDescent="0.3">
      <c r="A330" s="20" t="s">
        <v>186</v>
      </c>
      <c r="B330" s="3" t="s">
        <v>299</v>
      </c>
      <c r="C330" s="3" t="s">
        <v>300</v>
      </c>
      <c r="D330" s="3" t="s">
        <v>34</v>
      </c>
      <c r="E330" s="108">
        <v>100</v>
      </c>
      <c r="F330" s="109" t="s">
        <v>1511</v>
      </c>
      <c r="G330" s="152" t="s">
        <v>1465</v>
      </c>
      <c r="H330" s="133">
        <v>50</v>
      </c>
      <c r="I330" s="109" t="s">
        <v>1512</v>
      </c>
      <c r="J330" s="135" t="s">
        <v>1513</v>
      </c>
      <c r="K330" s="241">
        <v>7.8E-2</v>
      </c>
      <c r="L330" s="241">
        <f t="shared" ref="L330:L335" si="108">MMULT(K330,1.2)</f>
        <v>9.3600000000000003E-2</v>
      </c>
      <c r="M330" s="8">
        <f t="shared" ref="M330:M335" si="109">MMULT(H330,K330)</f>
        <v>3.9</v>
      </c>
      <c r="N330" s="280">
        <f t="shared" ref="N330:N335" si="110">MMULT(M330,1.2)</f>
        <v>4.68</v>
      </c>
      <c r="O330" s="259">
        <v>7.8E-2</v>
      </c>
      <c r="P330" s="309">
        <v>1</v>
      </c>
    </row>
    <row r="331" spans="1:16" ht="62.4" x14ac:dyDescent="0.3">
      <c r="A331" s="20" t="s">
        <v>186</v>
      </c>
      <c r="B331" s="3" t="s">
        <v>299</v>
      </c>
      <c r="C331" s="3" t="s">
        <v>300</v>
      </c>
      <c r="D331" s="3" t="s">
        <v>34</v>
      </c>
      <c r="E331" s="108">
        <v>100</v>
      </c>
      <c r="F331" s="109" t="s">
        <v>1684</v>
      </c>
      <c r="G331" s="152" t="s">
        <v>1637</v>
      </c>
      <c r="H331" s="133">
        <v>30</v>
      </c>
      <c r="I331" s="109" t="s">
        <v>1685</v>
      </c>
      <c r="J331" s="135">
        <v>59651</v>
      </c>
      <c r="K331" s="241">
        <v>8.5000000000000006E-2</v>
      </c>
      <c r="L331" s="241">
        <f>SUM(K331*1.2)</f>
        <v>0.10200000000000001</v>
      </c>
      <c r="M331" s="8">
        <f>SUM(H331*K331)</f>
        <v>2.5500000000000003</v>
      </c>
      <c r="N331" s="280">
        <f>SUM(M331*1.2)</f>
        <v>3.06</v>
      </c>
      <c r="O331" s="259">
        <v>8.5000000000000006E-2</v>
      </c>
      <c r="P331" s="309">
        <v>2</v>
      </c>
    </row>
    <row r="332" spans="1:16" ht="46.8" x14ac:dyDescent="0.3">
      <c r="A332" s="20" t="s">
        <v>186</v>
      </c>
      <c r="B332" s="3" t="s">
        <v>299</v>
      </c>
      <c r="C332" s="3" t="s">
        <v>300</v>
      </c>
      <c r="D332" s="3" t="s">
        <v>34</v>
      </c>
      <c r="E332" s="108">
        <v>100</v>
      </c>
      <c r="F332" s="109" t="s">
        <v>2138</v>
      </c>
      <c r="G332" s="152" t="s">
        <v>2139</v>
      </c>
      <c r="H332" s="133" t="s">
        <v>2140</v>
      </c>
      <c r="I332" s="109"/>
      <c r="J332" s="135" t="s">
        <v>2141</v>
      </c>
      <c r="K332" s="241">
        <v>0.09</v>
      </c>
      <c r="L332" s="241">
        <v>0.1</v>
      </c>
      <c r="M332" s="8">
        <v>4.5</v>
      </c>
      <c r="N332" s="280">
        <v>5.4</v>
      </c>
      <c r="O332" s="259">
        <v>0.09</v>
      </c>
      <c r="P332" s="309">
        <v>3</v>
      </c>
    </row>
    <row r="333" spans="1:16" ht="46.8" x14ac:dyDescent="0.3">
      <c r="A333" s="20" t="s">
        <v>186</v>
      </c>
      <c r="B333" s="3" t="s">
        <v>299</v>
      </c>
      <c r="C333" s="3" t="s">
        <v>300</v>
      </c>
      <c r="D333" s="3" t="s">
        <v>34</v>
      </c>
      <c r="E333" s="108">
        <v>100</v>
      </c>
      <c r="F333" s="109" t="s">
        <v>2096</v>
      </c>
      <c r="G333" s="152" t="s">
        <v>2031</v>
      </c>
      <c r="H333" s="133">
        <v>50</v>
      </c>
      <c r="I333" s="109" t="s">
        <v>2097</v>
      </c>
      <c r="J333" s="135" t="s">
        <v>2098</v>
      </c>
      <c r="K333" s="241">
        <v>0.1</v>
      </c>
      <c r="L333" s="241">
        <v>0.12</v>
      </c>
      <c r="M333" s="8">
        <v>5</v>
      </c>
      <c r="N333" s="280">
        <v>6</v>
      </c>
      <c r="O333" s="259">
        <v>0.1</v>
      </c>
      <c r="P333" s="309">
        <v>4</v>
      </c>
    </row>
    <row r="334" spans="1:16" ht="15.6" x14ac:dyDescent="0.3">
      <c r="A334" s="230"/>
      <c r="B334" s="231"/>
      <c r="C334" s="231"/>
      <c r="D334" s="232"/>
      <c r="E334" s="233"/>
      <c r="F334" s="232"/>
      <c r="G334" s="234"/>
      <c r="H334" s="235"/>
      <c r="I334" s="232"/>
      <c r="J334" s="236"/>
      <c r="K334" s="242"/>
      <c r="L334" s="242"/>
      <c r="M334" s="239"/>
      <c r="N334" s="281"/>
      <c r="O334" s="260"/>
      <c r="P334" s="310"/>
    </row>
    <row r="335" spans="1:16" ht="46.8" x14ac:dyDescent="0.3">
      <c r="A335" s="20" t="s">
        <v>923</v>
      </c>
      <c r="B335" s="3" t="s">
        <v>301</v>
      </c>
      <c r="C335" s="3" t="s">
        <v>300</v>
      </c>
      <c r="D335" s="3" t="s">
        <v>34</v>
      </c>
      <c r="E335" s="108">
        <v>100</v>
      </c>
      <c r="F335" s="109" t="s">
        <v>1511</v>
      </c>
      <c r="G335" s="152" t="s">
        <v>1465</v>
      </c>
      <c r="H335" s="133">
        <v>50</v>
      </c>
      <c r="I335" s="109" t="s">
        <v>1512</v>
      </c>
      <c r="J335" s="135" t="s">
        <v>1513</v>
      </c>
      <c r="K335" s="241">
        <v>7.8E-2</v>
      </c>
      <c r="L335" s="241">
        <f t="shared" si="108"/>
        <v>9.3600000000000003E-2</v>
      </c>
      <c r="M335" s="86">
        <f t="shared" si="109"/>
        <v>3.9</v>
      </c>
      <c r="N335" s="280">
        <f t="shared" si="110"/>
        <v>4.68</v>
      </c>
      <c r="O335" s="259">
        <v>7.8E-2</v>
      </c>
      <c r="P335" s="309">
        <v>1</v>
      </c>
    </row>
    <row r="336" spans="1:16" ht="46.8" x14ac:dyDescent="0.3">
      <c r="A336" s="20" t="s">
        <v>923</v>
      </c>
      <c r="B336" s="3" t="s">
        <v>301</v>
      </c>
      <c r="C336" s="3" t="s">
        <v>300</v>
      </c>
      <c r="D336" s="3" t="s">
        <v>34</v>
      </c>
      <c r="E336" s="108">
        <v>100</v>
      </c>
      <c r="F336" s="109" t="s">
        <v>2138</v>
      </c>
      <c r="G336" s="152" t="s">
        <v>2139</v>
      </c>
      <c r="H336" s="133" t="s">
        <v>2140</v>
      </c>
      <c r="I336" s="109"/>
      <c r="J336" s="135" t="s">
        <v>2142</v>
      </c>
      <c r="K336" s="241">
        <v>0.09</v>
      </c>
      <c r="L336" s="241">
        <v>0.1</v>
      </c>
      <c r="M336" s="86">
        <v>4.5</v>
      </c>
      <c r="N336" s="280">
        <v>5.4</v>
      </c>
      <c r="O336" s="259">
        <v>0.09</v>
      </c>
      <c r="P336" s="309">
        <v>2</v>
      </c>
    </row>
    <row r="337" spans="1:16" ht="46.8" x14ac:dyDescent="0.3">
      <c r="A337" s="20" t="s">
        <v>923</v>
      </c>
      <c r="B337" s="3" t="s">
        <v>301</v>
      </c>
      <c r="C337" s="3" t="s">
        <v>300</v>
      </c>
      <c r="D337" s="3" t="s">
        <v>34</v>
      </c>
      <c r="E337" s="108">
        <v>100</v>
      </c>
      <c r="F337" s="109" t="s">
        <v>2096</v>
      </c>
      <c r="G337" s="152" t="s">
        <v>2031</v>
      </c>
      <c r="H337" s="133">
        <v>50</v>
      </c>
      <c r="I337" s="109" t="s">
        <v>2097</v>
      </c>
      <c r="J337" s="135" t="s">
        <v>2098</v>
      </c>
      <c r="K337" s="241">
        <v>0.1</v>
      </c>
      <c r="L337" s="241">
        <v>0.12</v>
      </c>
      <c r="M337" s="86">
        <v>5</v>
      </c>
      <c r="N337" s="280">
        <v>6</v>
      </c>
      <c r="O337" s="259">
        <v>0.1</v>
      </c>
      <c r="P337" s="309">
        <v>3</v>
      </c>
    </row>
    <row r="338" spans="1:16" ht="15.6" x14ac:dyDescent="0.3">
      <c r="A338" s="230"/>
      <c r="B338" s="231"/>
      <c r="C338" s="231"/>
      <c r="D338" s="232"/>
      <c r="E338" s="233"/>
      <c r="F338" s="232"/>
      <c r="G338" s="234"/>
      <c r="H338" s="235"/>
      <c r="I338" s="232"/>
      <c r="J338" s="236"/>
      <c r="K338" s="242"/>
      <c r="L338" s="242"/>
      <c r="M338" s="239"/>
      <c r="N338" s="281"/>
      <c r="O338" s="260"/>
      <c r="P338" s="310"/>
    </row>
    <row r="339" spans="1:16" ht="46.8" x14ac:dyDescent="0.3">
      <c r="A339" s="20" t="s">
        <v>190</v>
      </c>
      <c r="B339" s="3" t="s">
        <v>302</v>
      </c>
      <c r="C339" s="3"/>
      <c r="D339" s="3" t="s">
        <v>34</v>
      </c>
      <c r="E339" s="108">
        <v>4</v>
      </c>
      <c r="F339" s="109" t="s">
        <v>2143</v>
      </c>
      <c r="G339" s="152" t="s">
        <v>2139</v>
      </c>
      <c r="H339" s="133" t="s">
        <v>34</v>
      </c>
      <c r="I339" s="109"/>
      <c r="J339" s="135" t="s">
        <v>2144</v>
      </c>
      <c r="K339" s="241">
        <v>90</v>
      </c>
      <c r="L339" s="241">
        <v>108</v>
      </c>
      <c r="M339" s="86" t="s">
        <v>2145</v>
      </c>
      <c r="N339" s="280" t="s">
        <v>2146</v>
      </c>
      <c r="O339" s="324">
        <v>90</v>
      </c>
      <c r="P339" s="309">
        <v>1</v>
      </c>
    </row>
    <row r="340" spans="1:16" ht="15.6" x14ac:dyDescent="0.3">
      <c r="A340" s="230"/>
      <c r="B340" s="231"/>
      <c r="C340" s="231"/>
      <c r="D340" s="232"/>
      <c r="E340" s="233"/>
      <c r="F340" s="232"/>
      <c r="G340" s="234"/>
      <c r="H340" s="235"/>
      <c r="I340" s="232"/>
      <c r="J340" s="236"/>
      <c r="K340" s="242"/>
      <c r="L340" s="242"/>
      <c r="M340" s="239"/>
      <c r="N340" s="281"/>
      <c r="O340" s="260"/>
      <c r="P340" s="310"/>
    </row>
    <row r="341" spans="1:16" ht="78" x14ac:dyDescent="0.3">
      <c r="A341" s="20" t="s">
        <v>924</v>
      </c>
      <c r="B341" s="3" t="s">
        <v>303</v>
      </c>
      <c r="C341" s="3" t="s">
        <v>304</v>
      </c>
      <c r="D341" s="3" t="s">
        <v>34</v>
      </c>
      <c r="E341" s="108">
        <v>10</v>
      </c>
      <c r="F341" s="109" t="s">
        <v>2143</v>
      </c>
      <c r="G341" s="152" t="s">
        <v>2139</v>
      </c>
      <c r="H341" s="133" t="s">
        <v>34</v>
      </c>
      <c r="I341" s="109"/>
      <c r="J341" s="135" t="s">
        <v>2147</v>
      </c>
      <c r="K341" s="241">
        <v>6</v>
      </c>
      <c r="L341" s="241">
        <v>7.2</v>
      </c>
      <c r="M341" s="8" t="s">
        <v>2148</v>
      </c>
      <c r="N341" s="280">
        <v>7.2</v>
      </c>
      <c r="O341" s="259">
        <v>6</v>
      </c>
      <c r="P341" s="309">
        <v>1</v>
      </c>
    </row>
    <row r="342" spans="1:16" ht="15.6" x14ac:dyDescent="0.3">
      <c r="A342" s="230"/>
      <c r="B342" s="231"/>
      <c r="C342" s="231"/>
      <c r="D342" s="232"/>
      <c r="E342" s="233"/>
      <c r="F342" s="232"/>
      <c r="G342" s="234"/>
      <c r="H342" s="235"/>
      <c r="I342" s="232"/>
      <c r="J342" s="236"/>
      <c r="K342" s="242"/>
      <c r="L342" s="242"/>
      <c r="M342" s="239"/>
      <c r="N342" s="281"/>
      <c r="O342" s="260"/>
      <c r="P342" s="310"/>
    </row>
    <row r="343" spans="1:16" ht="31.2" x14ac:dyDescent="0.3">
      <c r="A343" s="20"/>
      <c r="B343" s="19" t="s">
        <v>305</v>
      </c>
      <c r="C343" s="3"/>
      <c r="D343" s="3"/>
      <c r="E343" s="108"/>
      <c r="F343" s="109"/>
      <c r="G343" s="152"/>
      <c r="H343" s="133"/>
      <c r="I343" s="109"/>
      <c r="J343" s="135"/>
      <c r="K343" s="241"/>
      <c r="L343" s="241"/>
      <c r="M343" s="8"/>
      <c r="N343" s="280"/>
      <c r="O343" s="259"/>
      <c r="P343" s="309"/>
    </row>
    <row r="344" spans="1:16" ht="15.6" x14ac:dyDescent="0.3">
      <c r="A344" s="20" t="s">
        <v>925</v>
      </c>
      <c r="B344" s="1" t="s">
        <v>306</v>
      </c>
      <c r="C344" s="1" t="s">
        <v>307</v>
      </c>
      <c r="D344" s="1" t="s">
        <v>34</v>
      </c>
      <c r="E344" s="110">
        <v>1000</v>
      </c>
      <c r="F344" s="5"/>
      <c r="G344" s="152"/>
      <c r="H344" s="133"/>
      <c r="I344" s="5"/>
      <c r="J344" s="6"/>
      <c r="K344" s="241"/>
      <c r="L344" s="241"/>
      <c r="M344" s="8"/>
      <c r="N344" s="280"/>
      <c r="O344" s="259"/>
      <c r="P344" s="309">
        <v>0</v>
      </c>
    </row>
    <row r="345" spans="1:16" ht="15.6" x14ac:dyDescent="0.3">
      <c r="A345" s="230"/>
      <c r="B345" s="231"/>
      <c r="C345" s="231"/>
      <c r="D345" s="232"/>
      <c r="E345" s="233"/>
      <c r="F345" s="232"/>
      <c r="G345" s="234"/>
      <c r="H345" s="235"/>
      <c r="I345" s="232"/>
      <c r="J345" s="236"/>
      <c r="K345" s="242"/>
      <c r="L345" s="242"/>
      <c r="M345" s="239"/>
      <c r="N345" s="281"/>
      <c r="O345" s="260"/>
      <c r="P345" s="310"/>
    </row>
    <row r="346" spans="1:16" ht="15.6" x14ac:dyDescent="0.3">
      <c r="A346" s="20" t="s">
        <v>926</v>
      </c>
      <c r="B346" s="1" t="s">
        <v>306</v>
      </c>
      <c r="C346" s="1" t="s">
        <v>308</v>
      </c>
      <c r="D346" s="1" t="s">
        <v>34</v>
      </c>
      <c r="E346" s="110">
        <v>500</v>
      </c>
      <c r="F346" s="5"/>
      <c r="G346" s="152"/>
      <c r="H346" s="133"/>
      <c r="I346" s="5"/>
      <c r="J346" s="135"/>
      <c r="K346" s="241"/>
      <c r="L346" s="241"/>
      <c r="M346" s="8"/>
      <c r="N346" s="280"/>
      <c r="O346" s="259"/>
      <c r="P346" s="309">
        <v>0</v>
      </c>
    </row>
    <row r="347" spans="1:16" ht="15.6" x14ac:dyDescent="0.3">
      <c r="A347" s="230"/>
      <c r="B347" s="231"/>
      <c r="C347" s="231"/>
      <c r="D347" s="232"/>
      <c r="E347" s="233"/>
      <c r="F347" s="232"/>
      <c r="G347" s="234"/>
      <c r="H347" s="235"/>
      <c r="I347" s="232"/>
      <c r="J347" s="236"/>
      <c r="K347" s="242"/>
      <c r="L347" s="242"/>
      <c r="M347" s="239"/>
      <c r="N347" s="281"/>
      <c r="O347" s="260"/>
      <c r="P347" s="310"/>
    </row>
    <row r="348" spans="1:16" ht="156" x14ac:dyDescent="0.3">
      <c r="A348" s="20" t="s">
        <v>927</v>
      </c>
      <c r="B348" s="1" t="s">
        <v>309</v>
      </c>
      <c r="C348" s="1" t="s">
        <v>310</v>
      </c>
      <c r="D348" s="1" t="s">
        <v>34</v>
      </c>
      <c r="E348" s="110">
        <v>10</v>
      </c>
      <c r="F348" s="5"/>
      <c r="G348" s="152"/>
      <c r="H348" s="133"/>
      <c r="I348" s="5"/>
      <c r="J348" s="135"/>
      <c r="K348" s="241"/>
      <c r="L348" s="241"/>
      <c r="M348" s="8"/>
      <c r="N348" s="280"/>
      <c r="O348" s="259"/>
      <c r="P348" s="309">
        <v>0</v>
      </c>
    </row>
    <row r="349" spans="1:16" ht="15.6" x14ac:dyDescent="0.3">
      <c r="A349" s="230"/>
      <c r="B349" s="231"/>
      <c r="C349" s="231"/>
      <c r="D349" s="232"/>
      <c r="E349" s="233"/>
      <c r="F349" s="232"/>
      <c r="G349" s="234"/>
      <c r="H349" s="235"/>
      <c r="I349" s="232"/>
      <c r="J349" s="236"/>
      <c r="K349" s="242"/>
      <c r="L349" s="242"/>
      <c r="M349" s="239"/>
      <c r="N349" s="281"/>
      <c r="O349" s="260"/>
      <c r="P349" s="310"/>
    </row>
    <row r="350" spans="1:16" ht="156" x14ac:dyDescent="0.3">
      <c r="A350" s="20" t="s">
        <v>928</v>
      </c>
      <c r="B350" s="1" t="s">
        <v>311</v>
      </c>
      <c r="C350" s="1" t="s">
        <v>312</v>
      </c>
      <c r="D350" s="1" t="s">
        <v>34</v>
      </c>
      <c r="E350" s="110">
        <v>10</v>
      </c>
      <c r="F350" s="5"/>
      <c r="G350" s="152"/>
      <c r="H350" s="133"/>
      <c r="I350" s="5"/>
      <c r="J350" s="135"/>
      <c r="K350" s="241"/>
      <c r="L350" s="241"/>
      <c r="M350" s="8"/>
      <c r="N350" s="280"/>
      <c r="O350" s="259"/>
      <c r="P350" s="309">
        <v>0</v>
      </c>
    </row>
    <row r="351" spans="1:16" ht="15.6" x14ac:dyDescent="0.3">
      <c r="A351" s="230"/>
      <c r="B351" s="231"/>
      <c r="C351" s="231"/>
      <c r="D351" s="232"/>
      <c r="E351" s="233"/>
      <c r="F351" s="232"/>
      <c r="G351" s="234"/>
      <c r="H351" s="235"/>
      <c r="I351" s="232"/>
      <c r="J351" s="236"/>
      <c r="K351" s="242"/>
      <c r="L351" s="242"/>
      <c r="M351" s="239"/>
      <c r="N351" s="281"/>
      <c r="O351" s="260"/>
      <c r="P351" s="310"/>
    </row>
    <row r="352" spans="1:16" ht="178.5" customHeight="1" x14ac:dyDescent="0.3">
      <c r="A352" s="179" t="s">
        <v>929</v>
      </c>
      <c r="B352" s="5" t="s">
        <v>313</v>
      </c>
      <c r="C352" s="5" t="s">
        <v>314</v>
      </c>
      <c r="D352" s="5" t="s">
        <v>34</v>
      </c>
      <c r="E352" s="110">
        <v>100</v>
      </c>
      <c r="F352" s="5" t="s">
        <v>1258</v>
      </c>
      <c r="G352" s="152" t="s">
        <v>1259</v>
      </c>
      <c r="H352" s="176">
        <v>15</v>
      </c>
      <c r="I352" s="1" t="s">
        <v>1313</v>
      </c>
      <c r="J352" s="134" t="s">
        <v>1314</v>
      </c>
      <c r="K352" s="241">
        <v>4.87</v>
      </c>
      <c r="L352" s="241">
        <v>5.8440000000000003</v>
      </c>
      <c r="M352" s="86">
        <v>73.05</v>
      </c>
      <c r="N352" s="280">
        <v>87.66</v>
      </c>
      <c r="O352" s="259">
        <v>4.87</v>
      </c>
      <c r="P352" s="309">
        <v>1</v>
      </c>
    </row>
    <row r="353" spans="1:16" ht="178.5" customHeight="1" x14ac:dyDescent="0.3">
      <c r="A353" s="179" t="s">
        <v>929</v>
      </c>
      <c r="B353" s="5" t="s">
        <v>313</v>
      </c>
      <c r="C353" s="5" t="s">
        <v>314</v>
      </c>
      <c r="D353" s="5" t="s">
        <v>34</v>
      </c>
      <c r="E353" s="110">
        <v>100</v>
      </c>
      <c r="F353" s="5" t="s">
        <v>1905</v>
      </c>
      <c r="G353" s="152" t="s">
        <v>1898</v>
      </c>
      <c r="H353" s="176" t="s">
        <v>1903</v>
      </c>
      <c r="I353" s="1"/>
      <c r="J353" s="134" t="s">
        <v>1930</v>
      </c>
      <c r="K353" s="241">
        <v>8.7799999999999994</v>
      </c>
      <c r="L353" s="241">
        <v>10.536</v>
      </c>
      <c r="M353" s="86">
        <v>8.7799999999999994</v>
      </c>
      <c r="N353" s="280">
        <v>10.536</v>
      </c>
      <c r="O353" s="259">
        <v>8.7799999999999994</v>
      </c>
      <c r="P353" s="309">
        <v>2</v>
      </c>
    </row>
    <row r="354" spans="1:16" ht="15.6" x14ac:dyDescent="0.3">
      <c r="A354" s="230"/>
      <c r="B354" s="231"/>
      <c r="C354" s="231"/>
      <c r="D354" s="232"/>
      <c r="E354" s="233"/>
      <c r="F354" s="232"/>
      <c r="G354" s="234"/>
      <c r="H354" s="235"/>
      <c r="I354" s="232"/>
      <c r="J354" s="236"/>
      <c r="K354" s="242"/>
      <c r="L354" s="242"/>
      <c r="M354" s="239"/>
      <c r="N354" s="281"/>
      <c r="O354" s="260"/>
      <c r="P354" s="310"/>
    </row>
    <row r="355" spans="1:16" ht="171.6" x14ac:dyDescent="0.3">
      <c r="A355" s="20" t="s">
        <v>930</v>
      </c>
      <c r="B355" s="1" t="s">
        <v>315</v>
      </c>
      <c r="C355" s="1" t="s">
        <v>316</v>
      </c>
      <c r="D355" s="1" t="s">
        <v>34</v>
      </c>
      <c r="E355" s="110">
        <v>5</v>
      </c>
      <c r="F355" s="5"/>
      <c r="G355" s="152"/>
      <c r="H355" s="133"/>
      <c r="I355" s="5"/>
      <c r="J355" s="135"/>
      <c r="K355" s="241"/>
      <c r="L355" s="241"/>
      <c r="M355" s="8"/>
      <c r="N355" s="280"/>
      <c r="O355" s="259"/>
      <c r="P355" s="309">
        <v>0</v>
      </c>
    </row>
    <row r="356" spans="1:16" ht="15.6" x14ac:dyDescent="0.3">
      <c r="A356" s="230"/>
      <c r="B356" s="231"/>
      <c r="C356" s="231"/>
      <c r="D356" s="232"/>
      <c r="E356" s="233"/>
      <c r="F356" s="232"/>
      <c r="G356" s="234"/>
      <c r="H356" s="235"/>
      <c r="I356" s="232"/>
      <c r="J356" s="236"/>
      <c r="K356" s="242"/>
      <c r="L356" s="242"/>
      <c r="M356" s="239"/>
      <c r="N356" s="281"/>
      <c r="O356" s="260"/>
      <c r="P356" s="310"/>
    </row>
    <row r="357" spans="1:16" ht="62.4" x14ac:dyDescent="0.3">
      <c r="A357" s="20" t="s">
        <v>931</v>
      </c>
      <c r="B357" s="1" t="s">
        <v>317</v>
      </c>
      <c r="C357" s="1" t="s">
        <v>318</v>
      </c>
      <c r="D357" s="1" t="s">
        <v>34</v>
      </c>
      <c r="E357" s="110">
        <v>5</v>
      </c>
      <c r="F357" s="5"/>
      <c r="G357" s="152"/>
      <c r="H357" s="133"/>
      <c r="I357" s="5"/>
      <c r="J357" s="135"/>
      <c r="K357" s="241"/>
      <c r="L357" s="241"/>
      <c r="M357" s="8"/>
      <c r="N357" s="280"/>
      <c r="O357" s="259"/>
      <c r="P357" s="309">
        <v>0</v>
      </c>
    </row>
    <row r="358" spans="1:16" ht="15.6" x14ac:dyDescent="0.3">
      <c r="A358" s="230"/>
      <c r="B358" s="231"/>
      <c r="C358" s="231"/>
      <c r="D358" s="232"/>
      <c r="E358" s="233"/>
      <c r="F358" s="232"/>
      <c r="G358" s="234"/>
      <c r="H358" s="235"/>
      <c r="I358" s="232"/>
      <c r="J358" s="236"/>
      <c r="K358" s="242"/>
      <c r="L358" s="242"/>
      <c r="M358" s="239"/>
      <c r="N358" s="281"/>
      <c r="O358" s="260"/>
      <c r="P358" s="310"/>
    </row>
    <row r="359" spans="1:16" ht="15.75" customHeight="1" x14ac:dyDescent="0.3">
      <c r="A359" s="20"/>
      <c r="B359" s="90" t="s">
        <v>319</v>
      </c>
      <c r="C359" s="90"/>
      <c r="D359" s="3"/>
      <c r="E359" s="108"/>
      <c r="F359" s="109"/>
      <c r="G359" s="152"/>
      <c r="H359" s="133"/>
      <c r="I359" s="109"/>
      <c r="J359" s="135"/>
      <c r="K359" s="241"/>
      <c r="L359" s="241"/>
      <c r="M359" s="8"/>
      <c r="N359" s="280"/>
      <c r="O359" s="259"/>
      <c r="P359" s="309"/>
    </row>
    <row r="360" spans="1:16" ht="93.6" x14ac:dyDescent="0.3">
      <c r="A360" s="20" t="s">
        <v>932</v>
      </c>
      <c r="B360" s="3" t="s">
        <v>320</v>
      </c>
      <c r="C360" s="3" t="s">
        <v>321</v>
      </c>
      <c r="D360" s="3" t="s">
        <v>34</v>
      </c>
      <c r="E360" s="108">
        <v>120</v>
      </c>
      <c r="F360" s="109" t="s">
        <v>1686</v>
      </c>
      <c r="G360" s="152" t="s">
        <v>1637</v>
      </c>
      <c r="H360" s="133">
        <v>12</v>
      </c>
      <c r="I360" s="109" t="s">
        <v>1687</v>
      </c>
      <c r="J360" s="135" t="s">
        <v>1688</v>
      </c>
      <c r="K360" s="241">
        <v>0.95</v>
      </c>
      <c r="L360" s="241">
        <f t="shared" ref="L360:L380" si="111">K360*1.2</f>
        <v>1.1399999999999999</v>
      </c>
      <c r="M360" s="86">
        <f t="shared" ref="M360:M380" si="112">K360*H360</f>
        <v>11.399999999999999</v>
      </c>
      <c r="N360" s="280">
        <f t="shared" ref="N360:N380" si="113">M360*1.2</f>
        <v>13.679999999999998</v>
      </c>
      <c r="O360" s="259">
        <v>0.95</v>
      </c>
      <c r="P360" s="309">
        <v>1</v>
      </c>
    </row>
    <row r="361" spans="1:16" ht="15.6" x14ac:dyDescent="0.3">
      <c r="A361" s="230"/>
      <c r="B361" s="231"/>
      <c r="C361" s="231"/>
      <c r="D361" s="232"/>
      <c r="E361" s="233"/>
      <c r="F361" s="232"/>
      <c r="G361" s="234"/>
      <c r="H361" s="235"/>
      <c r="I361" s="232"/>
      <c r="J361" s="236"/>
      <c r="K361" s="242"/>
      <c r="L361" s="242"/>
      <c r="M361" s="239"/>
      <c r="N361" s="281"/>
      <c r="O361" s="260"/>
      <c r="P361" s="310"/>
    </row>
    <row r="362" spans="1:16" ht="93.6" x14ac:dyDescent="0.3">
      <c r="A362" s="20" t="s">
        <v>933</v>
      </c>
      <c r="B362" s="3" t="s">
        <v>322</v>
      </c>
      <c r="C362" s="3" t="s">
        <v>323</v>
      </c>
      <c r="D362" s="3" t="s">
        <v>34</v>
      </c>
      <c r="E362" s="108">
        <v>120</v>
      </c>
      <c r="F362" s="109" t="s">
        <v>1686</v>
      </c>
      <c r="G362" s="152" t="s">
        <v>1637</v>
      </c>
      <c r="H362" s="133">
        <v>12</v>
      </c>
      <c r="I362" s="109" t="s">
        <v>1689</v>
      </c>
      <c r="J362" s="135" t="s">
        <v>1690</v>
      </c>
      <c r="K362" s="241">
        <v>0.8</v>
      </c>
      <c r="L362" s="241">
        <f t="shared" si="111"/>
        <v>0.96</v>
      </c>
      <c r="M362" s="86">
        <f t="shared" si="112"/>
        <v>9.6000000000000014</v>
      </c>
      <c r="N362" s="280">
        <f t="shared" si="113"/>
        <v>11.520000000000001</v>
      </c>
      <c r="O362" s="259">
        <v>0.8</v>
      </c>
      <c r="P362" s="309">
        <v>1</v>
      </c>
    </row>
    <row r="363" spans="1:16" ht="15.6" x14ac:dyDescent="0.3">
      <c r="A363" s="230"/>
      <c r="B363" s="231"/>
      <c r="C363" s="231"/>
      <c r="D363" s="232"/>
      <c r="E363" s="233"/>
      <c r="F363" s="232"/>
      <c r="G363" s="234"/>
      <c r="H363" s="235"/>
      <c r="I363" s="232"/>
      <c r="J363" s="236"/>
      <c r="K363" s="242"/>
      <c r="L363" s="242"/>
      <c r="M363" s="239"/>
      <c r="N363" s="281"/>
      <c r="O363" s="260"/>
      <c r="P363" s="310"/>
    </row>
    <row r="364" spans="1:16" ht="93.6" x14ac:dyDescent="0.3">
      <c r="A364" s="20" t="s">
        <v>194</v>
      </c>
      <c r="B364" s="3" t="s">
        <v>324</v>
      </c>
      <c r="C364" s="3" t="s">
        <v>325</v>
      </c>
      <c r="D364" s="3" t="s">
        <v>34</v>
      </c>
      <c r="E364" s="108">
        <v>120</v>
      </c>
      <c r="F364" s="109" t="s">
        <v>1686</v>
      </c>
      <c r="G364" s="152" t="s">
        <v>1637</v>
      </c>
      <c r="H364" s="133">
        <v>12</v>
      </c>
      <c r="I364" s="109" t="s">
        <v>1691</v>
      </c>
      <c r="J364" s="135" t="s">
        <v>1692</v>
      </c>
      <c r="K364" s="241">
        <v>1.1000000000000001</v>
      </c>
      <c r="L364" s="241">
        <f t="shared" si="111"/>
        <v>1.32</v>
      </c>
      <c r="M364" s="86">
        <f t="shared" si="112"/>
        <v>13.200000000000001</v>
      </c>
      <c r="N364" s="280">
        <f t="shared" si="113"/>
        <v>15.84</v>
      </c>
      <c r="O364" s="259">
        <v>1.1000000000000001</v>
      </c>
      <c r="P364" s="309">
        <v>1</v>
      </c>
    </row>
    <row r="365" spans="1:16" ht="15.6" x14ac:dyDescent="0.3">
      <c r="A365" s="230"/>
      <c r="B365" s="231"/>
      <c r="C365" s="231"/>
      <c r="D365" s="232"/>
      <c r="E365" s="233"/>
      <c r="F365" s="232"/>
      <c r="G365" s="234"/>
      <c r="H365" s="235"/>
      <c r="I365" s="232"/>
      <c r="J365" s="236"/>
      <c r="K365" s="242"/>
      <c r="L365" s="242"/>
      <c r="M365" s="239"/>
      <c r="N365" s="281"/>
      <c r="O365" s="260"/>
      <c r="P365" s="310"/>
    </row>
    <row r="366" spans="1:16" ht="93.6" x14ac:dyDescent="0.3">
      <c r="A366" s="20" t="s">
        <v>837</v>
      </c>
      <c r="B366" s="3" t="s">
        <v>324</v>
      </c>
      <c r="C366" s="3" t="s">
        <v>326</v>
      </c>
      <c r="D366" s="3" t="s">
        <v>34</v>
      </c>
      <c r="E366" s="108">
        <v>120</v>
      </c>
      <c r="F366" s="109" t="s">
        <v>1686</v>
      </c>
      <c r="G366" s="152" t="s">
        <v>1637</v>
      </c>
      <c r="H366" s="133">
        <v>12</v>
      </c>
      <c r="I366" s="109" t="s">
        <v>1693</v>
      </c>
      <c r="J366" s="135" t="s">
        <v>1694</v>
      </c>
      <c r="K366" s="241">
        <v>0.95</v>
      </c>
      <c r="L366" s="241">
        <f t="shared" si="111"/>
        <v>1.1399999999999999</v>
      </c>
      <c r="M366" s="86">
        <f t="shared" si="112"/>
        <v>11.399999999999999</v>
      </c>
      <c r="N366" s="280">
        <f t="shared" si="113"/>
        <v>13.679999999999998</v>
      </c>
      <c r="O366" s="259">
        <v>0.95</v>
      </c>
      <c r="P366" s="309">
        <v>1</v>
      </c>
    </row>
    <row r="367" spans="1:16" ht="15.6" x14ac:dyDescent="0.3">
      <c r="A367" s="230"/>
      <c r="B367" s="231"/>
      <c r="C367" s="231"/>
      <c r="D367" s="232"/>
      <c r="E367" s="233"/>
      <c r="F367" s="232"/>
      <c r="G367" s="234"/>
      <c r="H367" s="235"/>
      <c r="I367" s="232"/>
      <c r="J367" s="236"/>
      <c r="K367" s="242"/>
      <c r="L367" s="242"/>
      <c r="M367" s="239"/>
      <c r="N367" s="281"/>
      <c r="O367" s="260"/>
      <c r="P367" s="310"/>
    </row>
    <row r="368" spans="1:16" ht="46.8" x14ac:dyDescent="0.3">
      <c r="A368" s="20" t="s">
        <v>934</v>
      </c>
      <c r="B368" s="3" t="s">
        <v>327</v>
      </c>
      <c r="C368" s="3" t="s">
        <v>328</v>
      </c>
      <c r="D368" s="3" t="s">
        <v>34</v>
      </c>
      <c r="E368" s="108">
        <v>120</v>
      </c>
      <c r="F368" s="109" t="s">
        <v>1686</v>
      </c>
      <c r="G368" s="152" t="s">
        <v>1637</v>
      </c>
      <c r="H368" s="133">
        <v>12</v>
      </c>
      <c r="I368" s="109" t="s">
        <v>1695</v>
      </c>
      <c r="J368" s="135" t="s">
        <v>1696</v>
      </c>
      <c r="K368" s="241">
        <v>0.8</v>
      </c>
      <c r="L368" s="241">
        <f t="shared" si="111"/>
        <v>0.96</v>
      </c>
      <c r="M368" s="86">
        <f t="shared" si="112"/>
        <v>9.6000000000000014</v>
      </c>
      <c r="N368" s="280">
        <f t="shared" si="113"/>
        <v>11.520000000000001</v>
      </c>
      <c r="O368" s="259">
        <v>0.8</v>
      </c>
      <c r="P368" s="309">
        <v>1</v>
      </c>
    </row>
    <row r="369" spans="1:16" ht="15.6" x14ac:dyDescent="0.3">
      <c r="A369" s="230"/>
      <c r="B369" s="231"/>
      <c r="C369" s="231"/>
      <c r="D369" s="232"/>
      <c r="E369" s="233"/>
      <c r="F369" s="232"/>
      <c r="G369" s="234"/>
      <c r="H369" s="235"/>
      <c r="I369" s="232"/>
      <c r="J369" s="236"/>
      <c r="K369" s="242"/>
      <c r="L369" s="242"/>
      <c r="M369" s="239"/>
      <c r="N369" s="281"/>
      <c r="O369" s="260"/>
      <c r="P369" s="310"/>
    </row>
    <row r="370" spans="1:16" ht="46.8" x14ac:dyDescent="0.3">
      <c r="A370" s="20" t="s">
        <v>935</v>
      </c>
      <c r="B370" s="3" t="s">
        <v>327</v>
      </c>
      <c r="C370" s="3" t="s">
        <v>329</v>
      </c>
      <c r="D370" s="3" t="s">
        <v>34</v>
      </c>
      <c r="E370" s="108">
        <v>120</v>
      </c>
      <c r="F370" s="109" t="s">
        <v>1686</v>
      </c>
      <c r="G370" s="152" t="s">
        <v>1637</v>
      </c>
      <c r="H370" s="133">
        <v>12</v>
      </c>
      <c r="I370" s="109" t="s">
        <v>1697</v>
      </c>
      <c r="J370" s="135" t="s">
        <v>1698</v>
      </c>
      <c r="K370" s="241">
        <v>0.9</v>
      </c>
      <c r="L370" s="241">
        <f t="shared" si="111"/>
        <v>1.08</v>
      </c>
      <c r="M370" s="86">
        <f t="shared" si="112"/>
        <v>10.8</v>
      </c>
      <c r="N370" s="280">
        <f t="shared" si="113"/>
        <v>12.96</v>
      </c>
      <c r="O370" s="259">
        <v>0.9</v>
      </c>
      <c r="P370" s="309">
        <v>1</v>
      </c>
    </row>
    <row r="371" spans="1:16" ht="15.6" x14ac:dyDescent="0.3">
      <c r="A371" s="230"/>
      <c r="B371" s="231"/>
      <c r="C371" s="231"/>
      <c r="D371" s="232"/>
      <c r="E371" s="233"/>
      <c r="F371" s="232"/>
      <c r="G371" s="234"/>
      <c r="H371" s="235"/>
      <c r="I371" s="232"/>
      <c r="J371" s="236"/>
      <c r="K371" s="242"/>
      <c r="L371" s="242"/>
      <c r="M371" s="239"/>
      <c r="N371" s="281"/>
      <c r="O371" s="260"/>
      <c r="P371" s="310"/>
    </row>
    <row r="372" spans="1:16" ht="46.8" x14ac:dyDescent="0.3">
      <c r="A372" s="20" t="s">
        <v>936</v>
      </c>
      <c r="B372" s="3" t="s">
        <v>322</v>
      </c>
      <c r="C372" s="3" t="s">
        <v>330</v>
      </c>
      <c r="D372" s="3" t="s">
        <v>34</v>
      </c>
      <c r="E372" s="108">
        <v>120</v>
      </c>
      <c r="F372" s="109" t="s">
        <v>1686</v>
      </c>
      <c r="G372" s="152" t="s">
        <v>1637</v>
      </c>
      <c r="H372" s="133">
        <v>12</v>
      </c>
      <c r="I372" s="109" t="s">
        <v>1699</v>
      </c>
      <c r="J372" s="135" t="s">
        <v>1700</v>
      </c>
      <c r="K372" s="241">
        <v>0.9</v>
      </c>
      <c r="L372" s="241">
        <f t="shared" si="111"/>
        <v>1.08</v>
      </c>
      <c r="M372" s="86">
        <f t="shared" si="112"/>
        <v>10.8</v>
      </c>
      <c r="N372" s="280">
        <f t="shared" si="113"/>
        <v>12.96</v>
      </c>
      <c r="O372" s="259">
        <v>0.9</v>
      </c>
      <c r="P372" s="309">
        <v>1</v>
      </c>
    </row>
    <row r="373" spans="1:16" ht="15.6" x14ac:dyDescent="0.3">
      <c r="A373" s="230"/>
      <c r="B373" s="231"/>
      <c r="C373" s="231"/>
      <c r="D373" s="232"/>
      <c r="E373" s="233"/>
      <c r="F373" s="232"/>
      <c r="G373" s="234"/>
      <c r="H373" s="235"/>
      <c r="I373" s="232"/>
      <c r="J373" s="236"/>
      <c r="K373" s="242"/>
      <c r="L373" s="242"/>
      <c r="M373" s="239"/>
      <c r="N373" s="281"/>
      <c r="O373" s="260"/>
      <c r="P373" s="310"/>
    </row>
    <row r="374" spans="1:16" ht="46.8" x14ac:dyDescent="0.3">
      <c r="A374" s="20" t="s">
        <v>937</v>
      </c>
      <c r="B374" s="3" t="s">
        <v>331</v>
      </c>
      <c r="C374" s="3" t="s">
        <v>332</v>
      </c>
      <c r="D374" s="3" t="s">
        <v>34</v>
      </c>
      <c r="E374" s="108">
        <v>120</v>
      </c>
      <c r="F374" s="109" t="s">
        <v>1686</v>
      </c>
      <c r="G374" s="152" t="s">
        <v>1637</v>
      </c>
      <c r="H374" s="133">
        <v>12</v>
      </c>
      <c r="I374" s="109" t="s">
        <v>1697</v>
      </c>
      <c r="J374" s="135" t="s">
        <v>1701</v>
      </c>
      <c r="K374" s="241">
        <v>0.9</v>
      </c>
      <c r="L374" s="241">
        <f t="shared" si="111"/>
        <v>1.08</v>
      </c>
      <c r="M374" s="86">
        <f t="shared" si="112"/>
        <v>10.8</v>
      </c>
      <c r="N374" s="280">
        <f t="shared" si="113"/>
        <v>12.96</v>
      </c>
      <c r="O374" s="259">
        <v>0.9</v>
      </c>
      <c r="P374" s="309">
        <v>1</v>
      </c>
    </row>
    <row r="375" spans="1:16" ht="15.6" x14ac:dyDescent="0.3">
      <c r="A375" s="230"/>
      <c r="B375" s="231"/>
      <c r="C375" s="231"/>
      <c r="D375" s="232"/>
      <c r="E375" s="233"/>
      <c r="F375" s="232"/>
      <c r="G375" s="234"/>
      <c r="H375" s="235"/>
      <c r="I375" s="232"/>
      <c r="J375" s="236"/>
      <c r="K375" s="242"/>
      <c r="L375" s="242"/>
      <c r="M375" s="239"/>
      <c r="N375" s="281"/>
      <c r="O375" s="260"/>
      <c r="P375" s="310"/>
    </row>
    <row r="376" spans="1:16" ht="46.8" x14ac:dyDescent="0.3">
      <c r="A376" s="20" t="s">
        <v>195</v>
      </c>
      <c r="B376" s="3" t="s">
        <v>331</v>
      </c>
      <c r="C376" s="34" t="s">
        <v>333</v>
      </c>
      <c r="D376" s="3" t="s">
        <v>34</v>
      </c>
      <c r="E376" s="108">
        <v>120</v>
      </c>
      <c r="F376" s="109" t="s">
        <v>1686</v>
      </c>
      <c r="G376" s="152" t="s">
        <v>1637</v>
      </c>
      <c r="H376" s="133">
        <v>12</v>
      </c>
      <c r="I376" s="109" t="s">
        <v>1695</v>
      </c>
      <c r="J376" s="135" t="s">
        <v>1702</v>
      </c>
      <c r="K376" s="241">
        <v>0.8</v>
      </c>
      <c r="L376" s="241">
        <f t="shared" si="111"/>
        <v>0.96</v>
      </c>
      <c r="M376" s="86">
        <f t="shared" si="112"/>
        <v>9.6000000000000014</v>
      </c>
      <c r="N376" s="280">
        <f t="shared" si="113"/>
        <v>11.520000000000001</v>
      </c>
      <c r="O376" s="259">
        <v>0.8</v>
      </c>
      <c r="P376" s="309">
        <v>1</v>
      </c>
    </row>
    <row r="377" spans="1:16" ht="15.6" x14ac:dyDescent="0.3">
      <c r="A377" s="230"/>
      <c r="B377" s="231"/>
      <c r="C377" s="231"/>
      <c r="D377" s="232"/>
      <c r="E377" s="233"/>
      <c r="F377" s="232"/>
      <c r="G377" s="234"/>
      <c r="H377" s="235"/>
      <c r="I377" s="232"/>
      <c r="J377" s="236"/>
      <c r="K377" s="242"/>
      <c r="L377" s="242"/>
      <c r="M377" s="239"/>
      <c r="N377" s="281"/>
      <c r="O377" s="260"/>
      <c r="P377" s="310"/>
    </row>
    <row r="378" spans="1:16" ht="62.4" x14ac:dyDescent="0.3">
      <c r="A378" s="20" t="s">
        <v>938</v>
      </c>
      <c r="B378" s="3" t="s">
        <v>331</v>
      </c>
      <c r="C378" s="34" t="s">
        <v>334</v>
      </c>
      <c r="D378" s="3" t="s">
        <v>34</v>
      </c>
      <c r="E378" s="108">
        <v>120</v>
      </c>
      <c r="F378" s="109" t="s">
        <v>1686</v>
      </c>
      <c r="G378" s="152" t="s">
        <v>1637</v>
      </c>
      <c r="H378" s="133">
        <v>12</v>
      </c>
      <c r="I378" s="109" t="s">
        <v>1703</v>
      </c>
      <c r="J378" s="135" t="s">
        <v>1704</v>
      </c>
      <c r="K378" s="241">
        <v>0.95</v>
      </c>
      <c r="L378" s="241">
        <f t="shared" si="111"/>
        <v>1.1399999999999999</v>
      </c>
      <c r="M378" s="86">
        <f t="shared" si="112"/>
        <v>11.399999999999999</v>
      </c>
      <c r="N378" s="280">
        <f t="shared" si="113"/>
        <v>13.679999999999998</v>
      </c>
      <c r="O378" s="259">
        <v>0.95</v>
      </c>
      <c r="P378" s="309">
        <v>1</v>
      </c>
    </row>
    <row r="379" spans="1:16" ht="15.6" x14ac:dyDescent="0.3">
      <c r="A379" s="230"/>
      <c r="B379" s="231"/>
      <c r="C379" s="231"/>
      <c r="D379" s="232"/>
      <c r="E379" s="233"/>
      <c r="F379" s="232"/>
      <c r="G379" s="234"/>
      <c r="H379" s="235"/>
      <c r="I379" s="232"/>
      <c r="J379" s="236"/>
      <c r="K379" s="242"/>
      <c r="L379" s="242"/>
      <c r="M379" s="239"/>
      <c r="N379" s="281"/>
      <c r="O379" s="260"/>
      <c r="P379" s="310"/>
    </row>
    <row r="380" spans="1:16" ht="46.8" x14ac:dyDescent="0.3">
      <c r="A380" s="20" t="s">
        <v>198</v>
      </c>
      <c r="B380" s="3" t="s">
        <v>331</v>
      </c>
      <c r="C380" s="34" t="s">
        <v>335</v>
      </c>
      <c r="D380" s="3" t="s">
        <v>34</v>
      </c>
      <c r="E380" s="108">
        <v>120</v>
      </c>
      <c r="F380" s="109" t="s">
        <v>1686</v>
      </c>
      <c r="G380" s="152" t="s">
        <v>1637</v>
      </c>
      <c r="H380" s="133">
        <v>12</v>
      </c>
      <c r="I380" s="109" t="s">
        <v>1697</v>
      </c>
      <c r="J380" s="135" t="s">
        <v>1705</v>
      </c>
      <c r="K380" s="241">
        <v>0.9</v>
      </c>
      <c r="L380" s="241">
        <f t="shared" si="111"/>
        <v>1.08</v>
      </c>
      <c r="M380" s="8">
        <f t="shared" si="112"/>
        <v>10.8</v>
      </c>
      <c r="N380" s="280">
        <f t="shared" si="113"/>
        <v>12.96</v>
      </c>
      <c r="O380" s="259">
        <v>0.9</v>
      </c>
      <c r="P380" s="309">
        <v>1</v>
      </c>
    </row>
    <row r="381" spans="1:16" ht="15.6" x14ac:dyDescent="0.3">
      <c r="A381" s="230"/>
      <c r="B381" s="231"/>
      <c r="C381" s="231"/>
      <c r="D381" s="232"/>
      <c r="E381" s="233"/>
      <c r="F381" s="232"/>
      <c r="G381" s="234"/>
      <c r="H381" s="235"/>
      <c r="I381" s="232"/>
      <c r="J381" s="236"/>
      <c r="K381" s="242"/>
      <c r="L381" s="242"/>
      <c r="M381" s="239"/>
      <c r="N381" s="281"/>
      <c r="O381" s="260"/>
      <c r="P381" s="310"/>
    </row>
    <row r="382" spans="1:16" ht="46.8" x14ac:dyDescent="0.3">
      <c r="A382" s="20" t="s">
        <v>939</v>
      </c>
      <c r="B382" s="3" t="s">
        <v>336</v>
      </c>
      <c r="C382" s="21" t="s">
        <v>337</v>
      </c>
      <c r="D382" s="3" t="s">
        <v>34</v>
      </c>
      <c r="E382" s="108">
        <v>100</v>
      </c>
      <c r="F382" s="109" t="s">
        <v>1514</v>
      </c>
      <c r="G382" s="152" t="s">
        <v>1465</v>
      </c>
      <c r="H382" s="133">
        <v>1</v>
      </c>
      <c r="I382" s="109" t="s">
        <v>1515</v>
      </c>
      <c r="J382" s="135" t="s">
        <v>1516</v>
      </c>
      <c r="K382" s="241">
        <v>0.28000000000000003</v>
      </c>
      <c r="L382" s="241">
        <f t="shared" ref="L382" si="114">MMULT(K382,1.2)</f>
        <v>0.33600000000000002</v>
      </c>
      <c r="M382" s="8">
        <f t="shared" ref="M382" si="115">MMULT(H382,K382)</f>
        <v>0.28000000000000003</v>
      </c>
      <c r="N382" s="280">
        <f t="shared" ref="N382" si="116">MMULT(M382,1.2)</f>
        <v>0.33600000000000002</v>
      </c>
      <c r="O382" s="259">
        <v>0.28000000000000003</v>
      </c>
      <c r="P382" s="309">
        <v>1</v>
      </c>
    </row>
    <row r="383" spans="1:16" ht="15.6" x14ac:dyDescent="0.3">
      <c r="A383" s="230"/>
      <c r="B383" s="231"/>
      <c r="C383" s="231"/>
      <c r="D383" s="232"/>
      <c r="E383" s="233"/>
      <c r="F383" s="232"/>
      <c r="G383" s="234"/>
      <c r="H383" s="235"/>
      <c r="I383" s="232"/>
      <c r="J383" s="236"/>
      <c r="K383" s="242"/>
      <c r="L383" s="242"/>
      <c r="M383" s="239"/>
      <c r="N383" s="281"/>
      <c r="O383" s="260"/>
      <c r="P383" s="310"/>
    </row>
    <row r="384" spans="1:16" ht="15.6" x14ac:dyDescent="0.3">
      <c r="A384" s="20" t="s">
        <v>940</v>
      </c>
      <c r="B384" s="3" t="s">
        <v>833</v>
      </c>
      <c r="C384" s="1" t="s">
        <v>338</v>
      </c>
      <c r="D384" s="3" t="s">
        <v>34</v>
      </c>
      <c r="E384" s="108">
        <v>10</v>
      </c>
      <c r="F384" s="109"/>
      <c r="G384" s="152"/>
      <c r="H384" s="133"/>
      <c r="I384" s="109"/>
      <c r="J384" s="135"/>
      <c r="K384" s="241"/>
      <c r="L384" s="241"/>
      <c r="M384" s="8"/>
      <c r="N384" s="280"/>
      <c r="O384" s="259"/>
      <c r="P384" s="309">
        <v>0</v>
      </c>
    </row>
    <row r="385" spans="1:16" ht="15.6" x14ac:dyDescent="0.3">
      <c r="A385" s="230"/>
      <c r="B385" s="231"/>
      <c r="C385" s="231"/>
      <c r="D385" s="232"/>
      <c r="E385" s="233"/>
      <c r="F385" s="232"/>
      <c r="G385" s="234"/>
      <c r="H385" s="235"/>
      <c r="I385" s="232"/>
      <c r="J385" s="236"/>
      <c r="K385" s="242"/>
      <c r="L385" s="242"/>
      <c r="M385" s="239"/>
      <c r="N385" s="281"/>
      <c r="O385" s="260"/>
      <c r="P385" s="310"/>
    </row>
    <row r="386" spans="1:16" ht="78" x14ac:dyDescent="0.3">
      <c r="A386" s="20" t="s">
        <v>941</v>
      </c>
      <c r="B386" s="3" t="s">
        <v>339</v>
      </c>
      <c r="C386" s="21" t="s">
        <v>340</v>
      </c>
      <c r="D386" s="3" t="s">
        <v>34</v>
      </c>
      <c r="E386" s="108">
        <v>20</v>
      </c>
      <c r="F386" s="109" t="s">
        <v>1242</v>
      </c>
      <c r="G386" s="152" t="s">
        <v>1239</v>
      </c>
      <c r="H386" s="133">
        <v>1</v>
      </c>
      <c r="I386" s="109" t="s">
        <v>1243</v>
      </c>
      <c r="J386" s="135" t="s">
        <v>1244</v>
      </c>
      <c r="K386" s="241">
        <v>180</v>
      </c>
      <c r="L386" s="241">
        <v>216</v>
      </c>
      <c r="M386" s="8">
        <v>180</v>
      </c>
      <c r="N386" s="280">
        <v>216</v>
      </c>
      <c r="O386" s="259">
        <v>180</v>
      </c>
      <c r="P386" s="309">
        <v>1</v>
      </c>
    </row>
    <row r="387" spans="1:16" ht="15.6" x14ac:dyDescent="0.3">
      <c r="A387" s="230"/>
      <c r="B387" s="231"/>
      <c r="C387" s="231"/>
      <c r="D387" s="232"/>
      <c r="E387" s="233"/>
      <c r="F387" s="232"/>
      <c r="G387" s="234"/>
      <c r="H387" s="235"/>
      <c r="I387" s="232"/>
      <c r="J387" s="236"/>
      <c r="K387" s="242"/>
      <c r="L387" s="242"/>
      <c r="M387" s="239"/>
      <c r="N387" s="281"/>
      <c r="O387" s="260"/>
      <c r="P387" s="310"/>
    </row>
    <row r="388" spans="1:16" ht="15.75" customHeight="1" x14ac:dyDescent="0.3">
      <c r="A388" s="20"/>
      <c r="B388" s="19" t="s">
        <v>341</v>
      </c>
      <c r="C388" s="3"/>
      <c r="D388" s="3"/>
      <c r="E388" s="108"/>
      <c r="F388" s="109"/>
      <c r="G388" s="152"/>
      <c r="H388" s="133"/>
      <c r="I388" s="109"/>
      <c r="J388" s="135"/>
      <c r="K388" s="8"/>
      <c r="L388" s="241"/>
      <c r="M388" s="8"/>
      <c r="N388" s="280"/>
      <c r="O388" s="257"/>
      <c r="P388" s="309"/>
    </row>
    <row r="389" spans="1:16" ht="15.6" x14ac:dyDescent="0.3">
      <c r="A389" s="20" t="s">
        <v>942</v>
      </c>
      <c r="B389" s="1" t="s">
        <v>342</v>
      </c>
      <c r="C389" s="1" t="s">
        <v>343</v>
      </c>
      <c r="D389" s="3" t="s">
        <v>34</v>
      </c>
      <c r="E389" s="108">
        <v>20</v>
      </c>
      <c r="F389" s="109"/>
      <c r="G389" s="152"/>
      <c r="H389" s="133"/>
      <c r="I389" s="109"/>
      <c r="J389" s="6"/>
      <c r="K389" s="8"/>
      <c r="L389" s="241"/>
      <c r="M389" s="8"/>
      <c r="N389" s="280"/>
      <c r="O389" s="257"/>
      <c r="P389" s="309">
        <v>0</v>
      </c>
    </row>
    <row r="390" spans="1:16" ht="15.6" x14ac:dyDescent="0.3">
      <c r="A390" s="230"/>
      <c r="B390" s="231"/>
      <c r="C390" s="231"/>
      <c r="D390" s="232"/>
      <c r="E390" s="233"/>
      <c r="F390" s="232"/>
      <c r="G390" s="234"/>
      <c r="H390" s="235"/>
      <c r="I390" s="232"/>
      <c r="J390" s="236"/>
      <c r="K390" s="237"/>
      <c r="L390" s="242"/>
      <c r="M390" s="239"/>
      <c r="N390" s="281"/>
      <c r="O390" s="258"/>
      <c r="P390" s="310"/>
    </row>
    <row r="391" spans="1:16" ht="15.75" customHeight="1" x14ac:dyDescent="0.3">
      <c r="A391" s="20"/>
      <c r="B391" s="19" t="s">
        <v>344</v>
      </c>
      <c r="C391" s="19"/>
      <c r="D391" s="19"/>
      <c r="E391" s="106"/>
      <c r="F391" s="107"/>
      <c r="G391" s="152"/>
      <c r="H391" s="133"/>
      <c r="I391" s="107"/>
      <c r="J391" s="151"/>
      <c r="K391" s="8"/>
      <c r="L391" s="241"/>
      <c r="M391" s="8"/>
      <c r="N391" s="280"/>
      <c r="O391" s="257"/>
      <c r="P391" s="309"/>
    </row>
    <row r="392" spans="1:16" ht="46.8" x14ac:dyDescent="0.3">
      <c r="A392" s="20" t="s">
        <v>943</v>
      </c>
      <c r="B392" s="1" t="s">
        <v>345</v>
      </c>
      <c r="C392" s="1" t="s">
        <v>346</v>
      </c>
      <c r="D392" s="3" t="s">
        <v>34</v>
      </c>
      <c r="E392" s="108">
        <v>100</v>
      </c>
      <c r="F392" s="109" t="s">
        <v>2149</v>
      </c>
      <c r="G392" s="152" t="s">
        <v>2139</v>
      </c>
      <c r="H392" s="133" t="s">
        <v>2150</v>
      </c>
      <c r="I392" s="109"/>
      <c r="J392" s="134" t="s">
        <v>2151</v>
      </c>
      <c r="K392" s="241">
        <v>6.75</v>
      </c>
      <c r="L392" s="241">
        <v>8.1</v>
      </c>
      <c r="M392" s="8">
        <v>6.75</v>
      </c>
      <c r="N392" s="280">
        <v>8.1</v>
      </c>
      <c r="O392" s="259">
        <v>6.75</v>
      </c>
      <c r="P392" s="309">
        <v>1</v>
      </c>
    </row>
    <row r="393" spans="1:16" ht="62.4" x14ac:dyDescent="0.3">
      <c r="A393" s="20" t="s">
        <v>943</v>
      </c>
      <c r="B393" s="1" t="s">
        <v>345</v>
      </c>
      <c r="C393" s="1" t="s">
        <v>346</v>
      </c>
      <c r="D393" s="3" t="s">
        <v>34</v>
      </c>
      <c r="E393" s="108">
        <v>100</v>
      </c>
      <c r="F393" s="109" t="s">
        <v>2096</v>
      </c>
      <c r="G393" s="152" t="s">
        <v>2031</v>
      </c>
      <c r="H393" s="133">
        <v>1</v>
      </c>
      <c r="I393" s="109" t="s">
        <v>2099</v>
      </c>
      <c r="J393" s="134" t="s">
        <v>2100</v>
      </c>
      <c r="K393" s="241">
        <v>6.875</v>
      </c>
      <c r="L393" s="241">
        <v>8.25</v>
      </c>
      <c r="M393" s="8">
        <v>6.88</v>
      </c>
      <c r="N393" s="280">
        <v>8.26</v>
      </c>
      <c r="O393" s="241">
        <v>6.875</v>
      </c>
      <c r="P393" s="309">
        <v>2</v>
      </c>
    </row>
    <row r="394" spans="1:16" ht="46.8" x14ac:dyDescent="0.3">
      <c r="A394" s="20" t="s">
        <v>943</v>
      </c>
      <c r="B394" s="1" t="s">
        <v>345</v>
      </c>
      <c r="C394" s="1" t="s">
        <v>346</v>
      </c>
      <c r="D394" s="3" t="s">
        <v>34</v>
      </c>
      <c r="E394" s="108">
        <v>100</v>
      </c>
      <c r="F394" s="109" t="s">
        <v>1706</v>
      </c>
      <c r="G394" s="152" t="s">
        <v>1637</v>
      </c>
      <c r="H394" s="133">
        <v>1</v>
      </c>
      <c r="I394" s="109" t="s">
        <v>1707</v>
      </c>
      <c r="J394" s="134">
        <v>10924</v>
      </c>
      <c r="K394" s="241">
        <v>7.85</v>
      </c>
      <c r="L394" s="241">
        <f t="shared" ref="L394" si="117">K394*1.2</f>
        <v>9.42</v>
      </c>
      <c r="M394" s="8">
        <f t="shared" ref="M394" si="118">K394*H394</f>
        <v>7.85</v>
      </c>
      <c r="N394" s="280">
        <f t="shared" ref="N394" si="119">M394*1.2</f>
        <v>9.42</v>
      </c>
      <c r="O394" s="241">
        <v>7.85</v>
      </c>
      <c r="P394" s="309">
        <v>3</v>
      </c>
    </row>
    <row r="395" spans="1:16" ht="46.8" x14ac:dyDescent="0.3">
      <c r="A395" s="20" t="s">
        <v>943</v>
      </c>
      <c r="B395" s="1" t="s">
        <v>345</v>
      </c>
      <c r="C395" s="1" t="s">
        <v>346</v>
      </c>
      <c r="D395" s="3" t="s">
        <v>34</v>
      </c>
      <c r="E395" s="108">
        <v>100</v>
      </c>
      <c r="F395" s="109" t="s">
        <v>1517</v>
      </c>
      <c r="G395" s="152" t="s">
        <v>1465</v>
      </c>
      <c r="H395" s="133">
        <v>1</v>
      </c>
      <c r="I395" s="109" t="s">
        <v>1518</v>
      </c>
      <c r="J395" s="135">
        <v>300957</v>
      </c>
      <c r="K395" s="241">
        <v>8.8000000000000007</v>
      </c>
      <c r="L395" s="241">
        <f>MMULT(K395,1.2)</f>
        <v>10.56</v>
      </c>
      <c r="M395" s="8">
        <f>MMULT(H395,K395)</f>
        <v>8.8000000000000007</v>
      </c>
      <c r="N395" s="280">
        <f>MMULT(M395,1.2)</f>
        <v>10.56</v>
      </c>
      <c r="O395" s="259">
        <v>8.8000000000000007</v>
      </c>
      <c r="P395" s="309">
        <v>4</v>
      </c>
    </row>
    <row r="396" spans="1:16" ht="15.6" x14ac:dyDescent="0.3">
      <c r="A396" s="230"/>
      <c r="B396" s="231"/>
      <c r="C396" s="231"/>
      <c r="D396" s="232"/>
      <c r="E396" s="233"/>
      <c r="F396" s="232"/>
      <c r="G396" s="234"/>
      <c r="H396" s="235"/>
      <c r="I396" s="232"/>
      <c r="J396" s="236"/>
      <c r="K396" s="242"/>
      <c r="L396" s="242"/>
      <c r="M396" s="239"/>
      <c r="N396" s="281"/>
      <c r="O396" s="260"/>
      <c r="P396" s="310"/>
    </row>
    <row r="397" spans="1:16" ht="46.8" x14ac:dyDescent="0.3">
      <c r="A397" s="20" t="s">
        <v>200</v>
      </c>
      <c r="B397" s="1" t="s">
        <v>345</v>
      </c>
      <c r="C397" s="1" t="s">
        <v>347</v>
      </c>
      <c r="D397" s="3" t="s">
        <v>34</v>
      </c>
      <c r="E397" s="108">
        <v>8</v>
      </c>
      <c r="F397" s="109" t="s">
        <v>1517</v>
      </c>
      <c r="G397" s="152" t="s">
        <v>1465</v>
      </c>
      <c r="H397" s="133">
        <v>1</v>
      </c>
      <c r="I397" s="109" t="s">
        <v>1518</v>
      </c>
      <c r="J397" s="135">
        <v>300352</v>
      </c>
      <c r="K397" s="241">
        <v>4</v>
      </c>
      <c r="L397" s="241">
        <f t="shared" ref="L397" si="120">MMULT(K397,1.2)</f>
        <v>4.8</v>
      </c>
      <c r="M397" s="8">
        <f t="shared" ref="M397" si="121">MMULT(H397,K397)</f>
        <v>4</v>
      </c>
      <c r="N397" s="280">
        <f t="shared" ref="N397" si="122">MMULT(M397,1.2)</f>
        <v>4.8</v>
      </c>
      <c r="O397" s="259">
        <v>4</v>
      </c>
      <c r="P397" s="309">
        <v>1</v>
      </c>
    </row>
    <row r="398" spans="1:16" ht="46.8" x14ac:dyDescent="0.3">
      <c r="A398" s="20" t="s">
        <v>200</v>
      </c>
      <c r="B398" s="1" t="s">
        <v>345</v>
      </c>
      <c r="C398" s="1" t="s">
        <v>347</v>
      </c>
      <c r="D398" s="3" t="s">
        <v>34</v>
      </c>
      <c r="E398" s="108">
        <v>8</v>
      </c>
      <c r="F398" s="109" t="s">
        <v>2149</v>
      </c>
      <c r="G398" s="152" t="s">
        <v>2139</v>
      </c>
      <c r="H398" s="133" t="s">
        <v>2150</v>
      </c>
      <c r="I398" s="109"/>
      <c r="J398" s="134" t="s">
        <v>2152</v>
      </c>
      <c r="K398" s="241">
        <v>4.25</v>
      </c>
      <c r="L398" s="241">
        <v>5.0999999999999996</v>
      </c>
      <c r="M398" s="8">
        <v>4.25</v>
      </c>
      <c r="N398" s="280">
        <v>5.0999999999999996</v>
      </c>
      <c r="O398" s="259">
        <v>4.25</v>
      </c>
      <c r="P398" s="309">
        <v>2</v>
      </c>
    </row>
    <row r="399" spans="1:16" ht="15.6" x14ac:dyDescent="0.3">
      <c r="A399" s="230"/>
      <c r="B399" s="231"/>
      <c r="C399" s="231"/>
      <c r="D399" s="232"/>
      <c r="E399" s="233"/>
      <c r="F399" s="232"/>
      <c r="G399" s="234"/>
      <c r="H399" s="235"/>
      <c r="I399" s="232"/>
      <c r="J399" s="236"/>
      <c r="K399" s="242"/>
      <c r="L399" s="242"/>
      <c r="M399" s="239"/>
      <c r="N399" s="281"/>
      <c r="O399" s="260"/>
      <c r="P399" s="310"/>
    </row>
    <row r="400" spans="1:16" ht="46.8" x14ac:dyDescent="0.3">
      <c r="A400" s="20" t="s">
        <v>203</v>
      </c>
      <c r="B400" s="1" t="s">
        <v>345</v>
      </c>
      <c r="C400" s="41" t="s">
        <v>348</v>
      </c>
      <c r="D400" s="3" t="s">
        <v>34</v>
      </c>
      <c r="E400" s="108">
        <v>40</v>
      </c>
      <c r="F400" s="109" t="s">
        <v>2149</v>
      </c>
      <c r="G400" s="152" t="s">
        <v>2139</v>
      </c>
      <c r="H400" s="133" t="s">
        <v>2150</v>
      </c>
      <c r="I400" s="109"/>
      <c r="J400" s="134" t="s">
        <v>2153</v>
      </c>
      <c r="K400" s="241">
        <v>2.2999999999999998</v>
      </c>
      <c r="L400" s="241">
        <v>2.76</v>
      </c>
      <c r="M400" s="8">
        <v>2.2999999999999998</v>
      </c>
      <c r="N400" s="280">
        <v>2.76</v>
      </c>
      <c r="O400" s="259">
        <v>2.2999999999999998</v>
      </c>
      <c r="P400" s="309">
        <v>1</v>
      </c>
    </row>
    <row r="401" spans="1:16" ht="46.8" x14ac:dyDescent="0.3">
      <c r="A401" s="20" t="s">
        <v>203</v>
      </c>
      <c r="B401" s="1" t="s">
        <v>345</v>
      </c>
      <c r="C401" s="41" t="s">
        <v>348</v>
      </c>
      <c r="D401" s="3" t="s">
        <v>34</v>
      </c>
      <c r="E401" s="108">
        <v>40</v>
      </c>
      <c r="F401" s="109" t="s">
        <v>1706</v>
      </c>
      <c r="G401" s="152" t="s">
        <v>1637</v>
      </c>
      <c r="H401" s="133">
        <v>1</v>
      </c>
      <c r="I401" s="109" t="s">
        <v>1708</v>
      </c>
      <c r="J401" s="135">
        <v>12417</v>
      </c>
      <c r="K401" s="241">
        <v>2.5</v>
      </c>
      <c r="L401" s="241">
        <f t="shared" ref="L401" si="123">K401*1.2</f>
        <v>3</v>
      </c>
      <c r="M401" s="8">
        <f t="shared" ref="M401" si="124">K401*H401</f>
        <v>2.5</v>
      </c>
      <c r="N401" s="280">
        <f t="shared" ref="N401" si="125">M401*1.2</f>
        <v>3</v>
      </c>
      <c r="O401" s="259">
        <v>2.5</v>
      </c>
      <c r="P401" s="309">
        <v>2</v>
      </c>
    </row>
    <row r="402" spans="1:16" ht="46.8" x14ac:dyDescent="0.3">
      <c r="A402" s="20" t="s">
        <v>203</v>
      </c>
      <c r="B402" s="1" t="s">
        <v>345</v>
      </c>
      <c r="C402" s="41" t="s">
        <v>348</v>
      </c>
      <c r="D402" s="3" t="s">
        <v>34</v>
      </c>
      <c r="E402" s="108">
        <v>40</v>
      </c>
      <c r="F402" s="109" t="s">
        <v>1517</v>
      </c>
      <c r="G402" s="152" t="s">
        <v>1465</v>
      </c>
      <c r="H402" s="133">
        <v>1</v>
      </c>
      <c r="I402" s="109" t="s">
        <v>1518</v>
      </c>
      <c r="J402" s="135">
        <v>300123</v>
      </c>
      <c r="K402" s="241">
        <v>2.6</v>
      </c>
      <c r="L402" s="241">
        <f>MMULT(K402,1.2)</f>
        <v>3.12</v>
      </c>
      <c r="M402" s="8">
        <f>MMULT(H402,K402)</f>
        <v>2.6</v>
      </c>
      <c r="N402" s="280">
        <f>MMULT(M402,1.2)</f>
        <v>3.12</v>
      </c>
      <c r="O402" s="259">
        <v>2.6</v>
      </c>
      <c r="P402" s="309">
        <v>3</v>
      </c>
    </row>
    <row r="403" spans="1:16" ht="15.6" x14ac:dyDescent="0.3">
      <c r="A403" s="230"/>
      <c r="B403" s="231"/>
      <c r="C403" s="231"/>
      <c r="D403" s="232"/>
      <c r="E403" s="233"/>
      <c r="F403" s="232"/>
      <c r="G403" s="234"/>
      <c r="H403" s="235"/>
      <c r="I403" s="232"/>
      <c r="J403" s="236"/>
      <c r="K403" s="242"/>
      <c r="L403" s="242"/>
      <c r="M403" s="239"/>
      <c r="N403" s="281"/>
      <c r="O403" s="260"/>
      <c r="P403" s="310"/>
    </row>
    <row r="404" spans="1:16" ht="15.75" customHeight="1" x14ac:dyDescent="0.3">
      <c r="A404" s="20"/>
      <c r="B404" s="87" t="s">
        <v>349</v>
      </c>
      <c r="C404" s="87"/>
      <c r="D404" s="3"/>
      <c r="E404" s="108"/>
      <c r="F404" s="109"/>
      <c r="G404" s="152"/>
      <c r="H404" s="133"/>
      <c r="I404" s="109"/>
      <c r="J404" s="135"/>
      <c r="K404" s="241"/>
      <c r="L404" s="241"/>
      <c r="M404" s="8"/>
      <c r="N404" s="280"/>
      <c r="O404" s="259"/>
      <c r="P404" s="309"/>
    </row>
    <row r="405" spans="1:16" ht="109.2" x14ac:dyDescent="0.3">
      <c r="A405" s="20" t="s">
        <v>206</v>
      </c>
      <c r="B405" s="35" t="s">
        <v>350</v>
      </c>
      <c r="C405" s="35" t="s">
        <v>351</v>
      </c>
      <c r="D405" s="3" t="s">
        <v>34</v>
      </c>
      <c r="E405" s="108">
        <v>2</v>
      </c>
      <c r="F405" s="109" t="s">
        <v>1353</v>
      </c>
      <c r="G405" s="152" t="s">
        <v>1354</v>
      </c>
      <c r="H405" s="133" t="s">
        <v>1355</v>
      </c>
      <c r="I405" s="109" t="s">
        <v>1356</v>
      </c>
      <c r="J405" s="135" t="s">
        <v>1357</v>
      </c>
      <c r="K405" s="241">
        <v>358.5</v>
      </c>
      <c r="L405" s="241">
        <v>430.2</v>
      </c>
      <c r="M405" s="8">
        <v>358.5</v>
      </c>
      <c r="N405" s="280">
        <v>430.2</v>
      </c>
      <c r="O405" s="259">
        <v>358.5</v>
      </c>
      <c r="P405" s="309">
        <v>1</v>
      </c>
    </row>
    <row r="406" spans="1:16" ht="15.6" x14ac:dyDescent="0.3">
      <c r="A406" s="230"/>
      <c r="B406" s="231"/>
      <c r="C406" s="231"/>
      <c r="D406" s="232"/>
      <c r="E406" s="233"/>
      <c r="F406" s="232"/>
      <c r="G406" s="234"/>
      <c r="H406" s="235"/>
      <c r="I406" s="232"/>
      <c r="J406" s="236"/>
      <c r="K406" s="242"/>
      <c r="L406" s="242"/>
      <c r="M406" s="239"/>
      <c r="N406" s="281"/>
      <c r="O406" s="260"/>
      <c r="P406" s="310"/>
    </row>
    <row r="407" spans="1:16" ht="109.2" x14ac:dyDescent="0.3">
      <c r="A407" s="20" t="s">
        <v>944</v>
      </c>
      <c r="B407" s="35" t="s">
        <v>350</v>
      </c>
      <c r="C407" s="35" t="s">
        <v>352</v>
      </c>
      <c r="D407" s="3" t="s">
        <v>34</v>
      </c>
      <c r="E407" s="108">
        <v>2</v>
      </c>
      <c r="F407" s="109" t="s">
        <v>1353</v>
      </c>
      <c r="G407" s="152" t="s">
        <v>1354</v>
      </c>
      <c r="H407" s="133" t="s">
        <v>1355</v>
      </c>
      <c r="I407" s="109" t="s">
        <v>1358</v>
      </c>
      <c r="J407" s="135" t="s">
        <v>1359</v>
      </c>
      <c r="K407" s="241">
        <v>368.1</v>
      </c>
      <c r="L407" s="241">
        <v>441.72</v>
      </c>
      <c r="M407" s="8">
        <v>368.1</v>
      </c>
      <c r="N407" s="280">
        <v>441.72</v>
      </c>
      <c r="O407" s="259">
        <v>368.1</v>
      </c>
      <c r="P407" s="309">
        <v>1</v>
      </c>
    </row>
    <row r="408" spans="1:16" ht="15.6" x14ac:dyDescent="0.3">
      <c r="A408" s="230"/>
      <c r="B408" s="231"/>
      <c r="C408" s="231"/>
      <c r="D408" s="232"/>
      <c r="E408" s="233"/>
      <c r="F408" s="232"/>
      <c r="G408" s="234"/>
      <c r="H408" s="235"/>
      <c r="I408" s="232"/>
      <c r="J408" s="236"/>
      <c r="K408" s="242"/>
      <c r="L408" s="242"/>
      <c r="M408" s="239"/>
      <c r="N408" s="281"/>
      <c r="O408" s="260"/>
      <c r="P408" s="310"/>
    </row>
    <row r="409" spans="1:16" ht="46.8" x14ac:dyDescent="0.3">
      <c r="A409" s="20" t="s">
        <v>945</v>
      </c>
      <c r="B409" s="35" t="s">
        <v>353</v>
      </c>
      <c r="C409" s="35" t="s">
        <v>354</v>
      </c>
      <c r="D409" s="3" t="s">
        <v>34</v>
      </c>
      <c r="E409" s="108">
        <v>2</v>
      </c>
      <c r="F409" s="109"/>
      <c r="G409" s="152"/>
      <c r="H409" s="133"/>
      <c r="I409" s="109"/>
      <c r="J409" s="135"/>
      <c r="K409" s="241"/>
      <c r="L409" s="241"/>
      <c r="M409" s="8"/>
      <c r="N409" s="280"/>
      <c r="O409" s="259"/>
      <c r="P409" s="309">
        <v>0</v>
      </c>
    </row>
    <row r="410" spans="1:16" ht="15.6" x14ac:dyDescent="0.3">
      <c r="A410" s="230"/>
      <c r="B410" s="231"/>
      <c r="C410" s="231"/>
      <c r="D410" s="232"/>
      <c r="E410" s="233"/>
      <c r="F410" s="232"/>
      <c r="G410" s="234"/>
      <c r="H410" s="235"/>
      <c r="I410" s="232"/>
      <c r="J410" s="236"/>
      <c r="K410" s="242"/>
      <c r="L410" s="242"/>
      <c r="M410" s="239"/>
      <c r="N410" s="281"/>
      <c r="O410" s="260"/>
      <c r="P410" s="310"/>
    </row>
    <row r="411" spans="1:16" ht="31.2" x14ac:dyDescent="0.3">
      <c r="A411" s="20" t="s">
        <v>209</v>
      </c>
      <c r="B411" s="35" t="s">
        <v>355</v>
      </c>
      <c r="C411" s="35" t="s">
        <v>356</v>
      </c>
      <c r="D411" s="3" t="s">
        <v>34</v>
      </c>
      <c r="E411" s="108">
        <v>2</v>
      </c>
      <c r="F411" s="109"/>
      <c r="G411" s="152"/>
      <c r="H411" s="133"/>
      <c r="I411" s="109"/>
      <c r="J411" s="135"/>
      <c r="K411" s="241"/>
      <c r="L411" s="241"/>
      <c r="M411" s="8"/>
      <c r="N411" s="280"/>
      <c r="O411" s="259"/>
      <c r="P411" s="309">
        <v>0</v>
      </c>
    </row>
    <row r="412" spans="1:16" ht="15.6" x14ac:dyDescent="0.3">
      <c r="A412" s="230"/>
      <c r="B412" s="231"/>
      <c r="C412" s="231"/>
      <c r="D412" s="232"/>
      <c r="E412" s="233"/>
      <c r="F412" s="232"/>
      <c r="G412" s="234"/>
      <c r="H412" s="235"/>
      <c r="I412" s="232"/>
      <c r="J412" s="236"/>
      <c r="K412" s="242"/>
      <c r="L412" s="242"/>
      <c r="M412" s="239"/>
      <c r="N412" s="281"/>
      <c r="O412" s="260"/>
      <c r="P412" s="310"/>
    </row>
    <row r="413" spans="1:16" ht="109.2" x14ac:dyDescent="0.3">
      <c r="A413" s="20" t="s">
        <v>212</v>
      </c>
      <c r="B413" s="2" t="s">
        <v>357</v>
      </c>
      <c r="C413" s="3" t="s">
        <v>358</v>
      </c>
      <c r="D413" s="3" t="s">
        <v>34</v>
      </c>
      <c r="E413" s="108">
        <v>2</v>
      </c>
      <c r="F413" s="109" t="s">
        <v>1353</v>
      </c>
      <c r="G413" s="152" t="s">
        <v>1354</v>
      </c>
      <c r="H413" s="133" t="s">
        <v>1355</v>
      </c>
      <c r="I413" s="109" t="s">
        <v>1360</v>
      </c>
      <c r="J413" s="135" t="s">
        <v>1361</v>
      </c>
      <c r="K413" s="241">
        <v>524.95000000000005</v>
      </c>
      <c r="L413" s="241">
        <v>629.94000000000005</v>
      </c>
      <c r="M413" s="8">
        <v>524.95000000000005</v>
      </c>
      <c r="N413" s="280">
        <v>629.94000000000005</v>
      </c>
      <c r="O413" s="259">
        <v>524.95000000000005</v>
      </c>
      <c r="P413" s="309">
        <v>1</v>
      </c>
    </row>
    <row r="414" spans="1:16" ht="140.4" x14ac:dyDescent="0.3">
      <c r="A414" s="20" t="s">
        <v>212</v>
      </c>
      <c r="B414" s="2" t="s">
        <v>357</v>
      </c>
      <c r="C414" s="3" t="s">
        <v>358</v>
      </c>
      <c r="D414" s="3" t="s">
        <v>34</v>
      </c>
      <c r="E414" s="108">
        <v>2</v>
      </c>
      <c r="F414" s="109" t="s">
        <v>1339</v>
      </c>
      <c r="G414" s="152" t="s">
        <v>1335</v>
      </c>
      <c r="H414" s="133" t="s">
        <v>34</v>
      </c>
      <c r="I414" s="109" t="s">
        <v>1340</v>
      </c>
      <c r="J414" s="135" t="s">
        <v>1341</v>
      </c>
      <c r="K414" s="241">
        <v>669</v>
      </c>
      <c r="L414" s="241">
        <f>K414*1.2</f>
        <v>802.8</v>
      </c>
      <c r="M414" s="8">
        <f>K414*1</f>
        <v>669</v>
      </c>
      <c r="N414" s="280">
        <f>L414*1</f>
        <v>802.8</v>
      </c>
      <c r="O414" s="259">
        <v>669</v>
      </c>
      <c r="P414" s="309">
        <v>2</v>
      </c>
    </row>
    <row r="415" spans="1:16" ht="15.6" x14ac:dyDescent="0.3">
      <c r="A415" s="230"/>
      <c r="B415" s="231"/>
      <c r="C415" s="231"/>
      <c r="D415" s="232"/>
      <c r="E415" s="233"/>
      <c r="F415" s="232"/>
      <c r="G415" s="234"/>
      <c r="H415" s="235"/>
      <c r="I415" s="232"/>
      <c r="J415" s="236"/>
      <c r="K415" s="242"/>
      <c r="L415" s="242"/>
      <c r="M415" s="239"/>
      <c r="N415" s="281"/>
      <c r="O415" s="260"/>
      <c r="P415" s="310"/>
    </row>
    <row r="416" spans="1:16" ht="109.2" x14ac:dyDescent="0.3">
      <c r="A416" s="20" t="s">
        <v>214</v>
      </c>
      <c r="B416" s="2" t="s">
        <v>359</v>
      </c>
      <c r="C416" s="3" t="s">
        <v>360</v>
      </c>
      <c r="D416" s="3" t="s">
        <v>34</v>
      </c>
      <c r="E416" s="108">
        <v>2</v>
      </c>
      <c r="F416" s="109" t="s">
        <v>1353</v>
      </c>
      <c r="G416" s="152" t="s">
        <v>1354</v>
      </c>
      <c r="H416" s="133" t="s">
        <v>1355</v>
      </c>
      <c r="I416" s="109" t="s">
        <v>1362</v>
      </c>
      <c r="J416" s="135" t="s">
        <v>1363</v>
      </c>
      <c r="K416" s="241">
        <v>524.95000000000005</v>
      </c>
      <c r="L416" s="241">
        <v>629.94000000000005</v>
      </c>
      <c r="M416" s="8">
        <v>524.95000000000005</v>
      </c>
      <c r="N416" s="280">
        <v>629.94000000000005</v>
      </c>
      <c r="O416" s="259">
        <v>524.95000000000005</v>
      </c>
      <c r="P416" s="309">
        <v>1</v>
      </c>
    </row>
    <row r="417" spans="1:17" ht="15.6" x14ac:dyDescent="0.3">
      <c r="A417" s="230"/>
      <c r="B417" s="231"/>
      <c r="C417" s="231"/>
      <c r="D417" s="232"/>
      <c r="E417" s="233"/>
      <c r="F417" s="232"/>
      <c r="G417" s="234"/>
      <c r="H417" s="235"/>
      <c r="I417" s="232"/>
      <c r="J417" s="236"/>
      <c r="K417" s="242"/>
      <c r="L417" s="242"/>
      <c r="M417" s="239"/>
      <c r="N417" s="281"/>
      <c r="O417" s="260"/>
      <c r="P417" s="310"/>
    </row>
    <row r="418" spans="1:17" ht="109.2" x14ac:dyDescent="0.3">
      <c r="A418" s="181" t="s">
        <v>216</v>
      </c>
      <c r="B418" s="2" t="s">
        <v>357</v>
      </c>
      <c r="C418" s="2" t="s">
        <v>361</v>
      </c>
      <c r="D418" s="2" t="s">
        <v>34</v>
      </c>
      <c r="E418" s="183">
        <v>2</v>
      </c>
      <c r="F418" s="183" t="s">
        <v>1353</v>
      </c>
      <c r="G418" s="184" t="s">
        <v>1354</v>
      </c>
      <c r="H418" s="184" t="s">
        <v>1355</v>
      </c>
      <c r="I418" s="183" t="s">
        <v>1364</v>
      </c>
      <c r="J418" s="183" t="s">
        <v>1365</v>
      </c>
      <c r="K418" s="246">
        <v>160</v>
      </c>
      <c r="L418" s="246">
        <v>192</v>
      </c>
      <c r="M418" s="186">
        <v>160</v>
      </c>
      <c r="N418" s="285">
        <v>192</v>
      </c>
      <c r="O418" s="267">
        <v>160</v>
      </c>
      <c r="P418" s="309">
        <v>1</v>
      </c>
    </row>
    <row r="419" spans="1:17" ht="140.4" x14ac:dyDescent="0.3">
      <c r="A419" s="181" t="s">
        <v>216</v>
      </c>
      <c r="B419" s="2" t="s">
        <v>357</v>
      </c>
      <c r="C419" s="2" t="s">
        <v>361</v>
      </c>
      <c r="D419" s="2" t="s">
        <v>34</v>
      </c>
      <c r="E419" s="183">
        <v>2</v>
      </c>
      <c r="F419" s="183" t="s">
        <v>1339</v>
      </c>
      <c r="G419" s="184" t="s">
        <v>1335</v>
      </c>
      <c r="H419" s="184" t="s">
        <v>34</v>
      </c>
      <c r="I419" s="183" t="s">
        <v>1342</v>
      </c>
      <c r="J419" s="183" t="s">
        <v>1343</v>
      </c>
      <c r="K419" s="246">
        <v>669</v>
      </c>
      <c r="L419" s="246">
        <f>K419*1.2</f>
        <v>802.8</v>
      </c>
      <c r="M419" s="186">
        <f t="shared" ref="M419" si="126">K419*1</f>
        <v>669</v>
      </c>
      <c r="N419" s="285">
        <f t="shared" ref="N419" si="127">L419*1</f>
        <v>802.8</v>
      </c>
      <c r="O419" s="267">
        <v>669</v>
      </c>
      <c r="P419" s="309">
        <v>2</v>
      </c>
    </row>
    <row r="420" spans="1:17" ht="15.6" x14ac:dyDescent="0.3">
      <c r="A420" s="230"/>
      <c r="B420" s="231"/>
      <c r="C420" s="231"/>
      <c r="D420" s="232"/>
      <c r="E420" s="233"/>
      <c r="F420" s="232"/>
      <c r="G420" s="234"/>
      <c r="H420" s="235"/>
      <c r="I420" s="232"/>
      <c r="J420" s="236"/>
      <c r="K420" s="242"/>
      <c r="L420" s="242"/>
      <c r="M420" s="239"/>
      <c r="N420" s="281"/>
      <c r="O420" s="260"/>
      <c r="P420" s="310"/>
    </row>
    <row r="421" spans="1:17" ht="109.2" x14ac:dyDescent="0.3">
      <c r="A421" s="181" t="s">
        <v>218</v>
      </c>
      <c r="B421" s="2" t="s">
        <v>362</v>
      </c>
      <c r="C421" s="2" t="s">
        <v>363</v>
      </c>
      <c r="D421" s="2" t="s">
        <v>34</v>
      </c>
      <c r="E421" s="183">
        <v>2</v>
      </c>
      <c r="F421" s="183" t="s">
        <v>1353</v>
      </c>
      <c r="G421" s="184" t="s">
        <v>1354</v>
      </c>
      <c r="H421" s="184" t="s">
        <v>1355</v>
      </c>
      <c r="I421" s="183" t="s">
        <v>1366</v>
      </c>
      <c r="J421" s="183" t="s">
        <v>1367</v>
      </c>
      <c r="K421" s="246">
        <v>160</v>
      </c>
      <c r="L421" s="246">
        <v>192</v>
      </c>
      <c r="M421" s="186">
        <v>160</v>
      </c>
      <c r="N421" s="285">
        <v>192</v>
      </c>
      <c r="O421" s="267">
        <v>160</v>
      </c>
      <c r="P421" s="309">
        <v>1</v>
      </c>
      <c r="Q421" t="s">
        <v>2172</v>
      </c>
    </row>
    <row r="422" spans="1:17" ht="78" x14ac:dyDescent="0.3">
      <c r="A422" s="20" t="s">
        <v>218</v>
      </c>
      <c r="B422" s="2" t="s">
        <v>362</v>
      </c>
      <c r="C422" s="3" t="s">
        <v>363</v>
      </c>
      <c r="D422" s="3" t="s">
        <v>34</v>
      </c>
      <c r="E422" s="108">
        <v>2</v>
      </c>
      <c r="F422" s="166" t="s">
        <v>1242</v>
      </c>
      <c r="G422" s="167" t="s">
        <v>1239</v>
      </c>
      <c r="H422" s="168">
        <v>1</v>
      </c>
      <c r="I422" s="172" t="s">
        <v>1245</v>
      </c>
      <c r="J422" s="173" t="s">
        <v>1246</v>
      </c>
      <c r="K422" s="170">
        <v>250</v>
      </c>
      <c r="L422" s="254">
        <v>300</v>
      </c>
      <c r="M422" s="171">
        <v>250</v>
      </c>
      <c r="N422" s="284">
        <v>300</v>
      </c>
      <c r="O422" s="266">
        <v>250</v>
      </c>
      <c r="P422" s="309">
        <v>2</v>
      </c>
      <c r="Q422" t="s">
        <v>2172</v>
      </c>
    </row>
    <row r="423" spans="1:17" ht="140.4" x14ac:dyDescent="0.3">
      <c r="A423" s="181" t="s">
        <v>218</v>
      </c>
      <c r="B423" s="2" t="s">
        <v>362</v>
      </c>
      <c r="C423" s="2" t="s">
        <v>363</v>
      </c>
      <c r="D423" s="2" t="s">
        <v>34</v>
      </c>
      <c r="E423" s="183">
        <v>2</v>
      </c>
      <c r="F423" s="183" t="s">
        <v>1339</v>
      </c>
      <c r="G423" s="184" t="s">
        <v>1335</v>
      </c>
      <c r="H423" s="184" t="s">
        <v>34</v>
      </c>
      <c r="I423" s="183" t="s">
        <v>1344</v>
      </c>
      <c r="J423" s="183" t="s">
        <v>1345</v>
      </c>
      <c r="K423" s="246">
        <v>669</v>
      </c>
      <c r="L423" s="246">
        <f>K423*1.2</f>
        <v>802.8</v>
      </c>
      <c r="M423" s="186">
        <f t="shared" ref="M423:N423" si="128">K423*1</f>
        <v>669</v>
      </c>
      <c r="N423" s="285">
        <f t="shared" si="128"/>
        <v>802.8</v>
      </c>
      <c r="O423" s="267">
        <v>669</v>
      </c>
      <c r="P423" s="309">
        <v>3</v>
      </c>
    </row>
    <row r="424" spans="1:17" ht="15.6" x14ac:dyDescent="0.3">
      <c r="A424" s="230"/>
      <c r="B424" s="231"/>
      <c r="C424" s="231"/>
      <c r="D424" s="232"/>
      <c r="E424" s="233"/>
      <c r="F424" s="232"/>
      <c r="G424" s="234"/>
      <c r="H424" s="235"/>
      <c r="I424" s="232"/>
      <c r="J424" s="236"/>
      <c r="K424" s="242"/>
      <c r="L424" s="242"/>
      <c r="M424" s="239"/>
      <c r="N424" s="281"/>
      <c r="O424" s="260"/>
      <c r="P424" s="310"/>
    </row>
    <row r="425" spans="1:17" ht="15.6" x14ac:dyDescent="0.3">
      <c r="A425" s="20" t="s">
        <v>220</v>
      </c>
      <c r="B425" s="2" t="s">
        <v>364</v>
      </c>
      <c r="C425" s="3" t="s">
        <v>365</v>
      </c>
      <c r="D425" s="3" t="s">
        <v>34</v>
      </c>
      <c r="E425" s="108">
        <v>2</v>
      </c>
      <c r="F425" s="109"/>
      <c r="G425" s="152"/>
      <c r="H425" s="133"/>
      <c r="I425" s="109"/>
      <c r="J425" s="135"/>
      <c r="K425" s="241"/>
      <c r="L425" s="241"/>
      <c r="M425" s="8"/>
      <c r="N425" s="280"/>
      <c r="O425" s="259"/>
      <c r="P425" s="309"/>
    </row>
    <row r="426" spans="1:17" ht="109.2" x14ac:dyDescent="0.3">
      <c r="A426" s="181" t="s">
        <v>220</v>
      </c>
      <c r="B426" s="2" t="s">
        <v>364</v>
      </c>
      <c r="C426" s="2" t="s">
        <v>365</v>
      </c>
      <c r="D426" s="2" t="s">
        <v>34</v>
      </c>
      <c r="E426" s="183">
        <v>2</v>
      </c>
      <c r="F426" s="183" t="s">
        <v>1353</v>
      </c>
      <c r="G426" s="184" t="s">
        <v>1354</v>
      </c>
      <c r="H426" s="184" t="s">
        <v>1355</v>
      </c>
      <c r="I426" s="183" t="s">
        <v>1368</v>
      </c>
      <c r="J426" s="183" t="s">
        <v>1369</v>
      </c>
      <c r="K426" s="246">
        <v>192.05</v>
      </c>
      <c r="L426" s="246">
        <v>230.46</v>
      </c>
      <c r="M426" s="186">
        <v>192.05</v>
      </c>
      <c r="N426" s="285">
        <v>230.46</v>
      </c>
      <c r="O426" s="267">
        <v>192.05</v>
      </c>
      <c r="P426" s="309">
        <v>1</v>
      </c>
    </row>
    <row r="427" spans="1:17" ht="140.4" x14ac:dyDescent="0.3">
      <c r="A427" s="181" t="s">
        <v>220</v>
      </c>
      <c r="B427" s="2" t="s">
        <v>364</v>
      </c>
      <c r="C427" s="2" t="s">
        <v>365</v>
      </c>
      <c r="D427" s="2" t="s">
        <v>34</v>
      </c>
      <c r="E427" s="183">
        <v>2</v>
      </c>
      <c r="F427" s="183" t="s">
        <v>1339</v>
      </c>
      <c r="G427" s="184" t="s">
        <v>1335</v>
      </c>
      <c r="H427" s="184" t="s">
        <v>34</v>
      </c>
      <c r="I427" s="183" t="s">
        <v>1340</v>
      </c>
      <c r="J427" s="183" t="s">
        <v>1341</v>
      </c>
      <c r="K427" s="246">
        <v>669</v>
      </c>
      <c r="L427" s="246">
        <f>K427*1.2</f>
        <v>802.8</v>
      </c>
      <c r="M427" s="186">
        <f t="shared" ref="M427" si="129">K427*1</f>
        <v>669</v>
      </c>
      <c r="N427" s="285">
        <f t="shared" ref="N427" si="130">L427*1</f>
        <v>802.8</v>
      </c>
      <c r="O427" s="267">
        <v>669</v>
      </c>
      <c r="P427" s="309">
        <v>2</v>
      </c>
    </row>
    <row r="428" spans="1:17" ht="15.6" x14ac:dyDescent="0.3">
      <c r="A428" s="230"/>
      <c r="B428" s="231"/>
      <c r="C428" s="231"/>
      <c r="D428" s="232"/>
      <c r="E428" s="233"/>
      <c r="F428" s="232"/>
      <c r="G428" s="234"/>
      <c r="H428" s="235"/>
      <c r="I428" s="232"/>
      <c r="J428" s="236"/>
      <c r="K428" s="242"/>
      <c r="L428" s="242"/>
      <c r="M428" s="239"/>
      <c r="N428" s="281"/>
      <c r="O428" s="260"/>
      <c r="P428" s="310"/>
    </row>
    <row r="429" spans="1:17" ht="78" x14ac:dyDescent="0.3">
      <c r="A429" s="20" t="s">
        <v>221</v>
      </c>
      <c r="B429" s="2" t="s">
        <v>366</v>
      </c>
      <c r="C429" s="3" t="s">
        <v>367</v>
      </c>
      <c r="D429" s="3" t="s">
        <v>34</v>
      </c>
      <c r="E429" s="108">
        <v>2</v>
      </c>
      <c r="F429" s="166" t="s">
        <v>1242</v>
      </c>
      <c r="G429" s="167" t="s">
        <v>1239</v>
      </c>
      <c r="H429" s="168">
        <v>1</v>
      </c>
      <c r="I429" s="172" t="s">
        <v>1247</v>
      </c>
      <c r="J429" s="173" t="s">
        <v>1248</v>
      </c>
      <c r="K429" s="170">
        <v>28</v>
      </c>
      <c r="L429" s="254">
        <v>33.6</v>
      </c>
      <c r="M429" s="171">
        <v>28</v>
      </c>
      <c r="N429" s="284">
        <v>33.6</v>
      </c>
      <c r="O429" s="266">
        <v>28</v>
      </c>
      <c r="P429" s="314">
        <v>1</v>
      </c>
    </row>
    <row r="430" spans="1:17" ht="109.2" x14ac:dyDescent="0.3">
      <c r="A430" s="20" t="s">
        <v>221</v>
      </c>
      <c r="B430" s="2" t="s">
        <v>366</v>
      </c>
      <c r="C430" s="3" t="s">
        <v>367</v>
      </c>
      <c r="D430" s="3" t="s">
        <v>34</v>
      </c>
      <c r="E430" s="108">
        <v>2</v>
      </c>
      <c r="F430" s="166" t="s">
        <v>1353</v>
      </c>
      <c r="G430" s="167" t="s">
        <v>1354</v>
      </c>
      <c r="H430" s="168" t="s">
        <v>1355</v>
      </c>
      <c r="I430" s="172" t="s">
        <v>1370</v>
      </c>
      <c r="J430" s="173" t="s">
        <v>1371</v>
      </c>
      <c r="K430" s="170">
        <v>48</v>
      </c>
      <c r="L430" s="254">
        <v>57.599999999999994</v>
      </c>
      <c r="M430" s="171">
        <v>48</v>
      </c>
      <c r="N430" s="284">
        <v>57.6</v>
      </c>
      <c r="O430" s="266">
        <v>48</v>
      </c>
      <c r="P430" s="314">
        <v>2</v>
      </c>
    </row>
    <row r="431" spans="1:17" ht="15.6" x14ac:dyDescent="0.3">
      <c r="A431" s="230"/>
      <c r="B431" s="231"/>
      <c r="C431" s="231"/>
      <c r="D431" s="232"/>
      <c r="E431" s="233"/>
      <c r="F431" s="232"/>
      <c r="G431" s="234"/>
      <c r="H431" s="235"/>
      <c r="I431" s="232"/>
      <c r="J431" s="236"/>
      <c r="K431" s="242"/>
      <c r="L431" s="242"/>
      <c r="M431" s="239"/>
      <c r="N431" s="281"/>
      <c r="O431" s="260"/>
      <c r="P431" s="310"/>
    </row>
    <row r="432" spans="1:17" ht="78" x14ac:dyDescent="0.3">
      <c r="A432" s="20" t="s">
        <v>223</v>
      </c>
      <c r="B432" s="2" t="s">
        <v>368</v>
      </c>
      <c r="C432" s="3" t="s">
        <v>369</v>
      </c>
      <c r="D432" s="3" t="s">
        <v>34</v>
      </c>
      <c r="E432" s="108">
        <v>2</v>
      </c>
      <c r="F432" s="166" t="s">
        <v>1242</v>
      </c>
      <c r="G432" s="167" t="s">
        <v>1239</v>
      </c>
      <c r="H432" s="168">
        <v>1</v>
      </c>
      <c r="I432" s="172" t="s">
        <v>1249</v>
      </c>
      <c r="J432" s="173" t="s">
        <v>1250</v>
      </c>
      <c r="K432" s="170">
        <v>250</v>
      </c>
      <c r="L432" s="254">
        <v>300</v>
      </c>
      <c r="M432" s="171">
        <v>250</v>
      </c>
      <c r="N432" s="284">
        <v>300</v>
      </c>
      <c r="O432" s="266">
        <v>250</v>
      </c>
      <c r="P432" s="314">
        <v>1</v>
      </c>
    </row>
    <row r="433" spans="1:16" ht="140.4" x14ac:dyDescent="0.3">
      <c r="A433" s="181" t="s">
        <v>223</v>
      </c>
      <c r="B433" s="2" t="s">
        <v>368</v>
      </c>
      <c r="C433" s="2" t="s">
        <v>369</v>
      </c>
      <c r="D433" s="2" t="s">
        <v>34</v>
      </c>
      <c r="E433" s="183">
        <v>2</v>
      </c>
      <c r="F433" s="183" t="s">
        <v>1339</v>
      </c>
      <c r="G433" s="184" t="s">
        <v>1335</v>
      </c>
      <c r="H433" s="184" t="s">
        <v>34</v>
      </c>
      <c r="I433" s="183" t="s">
        <v>1346</v>
      </c>
      <c r="J433" s="183" t="s">
        <v>1347</v>
      </c>
      <c r="K433" s="246">
        <v>669</v>
      </c>
      <c r="L433" s="246">
        <f>K433*1.2</f>
        <v>802.8</v>
      </c>
      <c r="M433" s="186">
        <f t="shared" ref="M433:N433" si="131">K433*1</f>
        <v>669</v>
      </c>
      <c r="N433" s="285">
        <f t="shared" si="131"/>
        <v>802.8</v>
      </c>
      <c r="O433" s="267">
        <v>669</v>
      </c>
      <c r="P433" s="315">
        <v>2</v>
      </c>
    </row>
    <row r="434" spans="1:16" ht="15.6" x14ac:dyDescent="0.3">
      <c r="A434" s="230"/>
      <c r="B434" s="231"/>
      <c r="C434" s="231"/>
      <c r="D434" s="232"/>
      <c r="E434" s="233"/>
      <c r="F434" s="232"/>
      <c r="G434" s="234"/>
      <c r="H434" s="235"/>
      <c r="I434" s="232"/>
      <c r="J434" s="236"/>
      <c r="K434" s="242"/>
      <c r="L434" s="242"/>
      <c r="M434" s="239"/>
      <c r="N434" s="281"/>
      <c r="O434" s="260"/>
      <c r="P434" s="310"/>
    </row>
    <row r="435" spans="1:16" ht="78" x14ac:dyDescent="0.3">
      <c r="A435" s="20" t="s">
        <v>226</v>
      </c>
      <c r="B435" s="2" t="s">
        <v>357</v>
      </c>
      <c r="C435" s="3" t="s">
        <v>370</v>
      </c>
      <c r="D435" s="3" t="s">
        <v>34</v>
      </c>
      <c r="E435" s="108">
        <v>1</v>
      </c>
      <c r="F435" s="109"/>
      <c r="G435" s="152"/>
      <c r="H435" s="133"/>
      <c r="I435" s="109"/>
      <c r="J435" s="135"/>
      <c r="K435" s="241"/>
      <c r="L435" s="241"/>
      <c r="M435" s="8"/>
      <c r="N435" s="280"/>
      <c r="O435" s="259"/>
      <c r="P435" s="309">
        <v>0</v>
      </c>
    </row>
    <row r="436" spans="1:16" ht="15.6" x14ac:dyDescent="0.3">
      <c r="A436" s="230"/>
      <c r="B436" s="231"/>
      <c r="C436" s="231"/>
      <c r="D436" s="232"/>
      <c r="E436" s="233"/>
      <c r="F436" s="232"/>
      <c r="G436" s="234"/>
      <c r="H436" s="235"/>
      <c r="I436" s="232"/>
      <c r="J436" s="236"/>
      <c r="K436" s="242"/>
      <c r="L436" s="242"/>
      <c r="M436" s="239"/>
      <c r="N436" s="281"/>
      <c r="O436" s="260"/>
      <c r="P436" s="310"/>
    </row>
    <row r="437" spans="1:16" ht="46.8" x14ac:dyDescent="0.3">
      <c r="A437" s="20" t="s">
        <v>229</v>
      </c>
      <c r="B437" s="2" t="s">
        <v>371</v>
      </c>
      <c r="C437" s="3" t="s">
        <v>372</v>
      </c>
      <c r="D437" s="3" t="s">
        <v>34</v>
      </c>
      <c r="E437" s="108">
        <v>1</v>
      </c>
      <c r="F437" s="109"/>
      <c r="G437" s="152"/>
      <c r="H437" s="133"/>
      <c r="I437" s="109"/>
      <c r="J437" s="135"/>
      <c r="K437" s="241"/>
      <c r="L437" s="241"/>
      <c r="M437" s="8"/>
      <c r="N437" s="280"/>
      <c r="O437" s="259"/>
      <c r="P437" s="309">
        <v>0</v>
      </c>
    </row>
    <row r="438" spans="1:16" ht="15.6" x14ac:dyDescent="0.3">
      <c r="A438" s="230"/>
      <c r="B438" s="231"/>
      <c r="C438" s="231"/>
      <c r="D438" s="232"/>
      <c r="E438" s="233"/>
      <c r="F438" s="232"/>
      <c r="G438" s="234"/>
      <c r="H438" s="235"/>
      <c r="I438" s="232"/>
      <c r="J438" s="236"/>
      <c r="K438" s="242"/>
      <c r="L438" s="242"/>
      <c r="M438" s="239"/>
      <c r="N438" s="281"/>
      <c r="O438" s="260"/>
      <c r="P438" s="310"/>
    </row>
    <row r="439" spans="1:16" ht="62.4" x14ac:dyDescent="0.3">
      <c r="A439" s="20" t="s">
        <v>232</v>
      </c>
      <c r="B439" s="2" t="s">
        <v>357</v>
      </c>
      <c r="C439" s="3" t="s">
        <v>373</v>
      </c>
      <c r="D439" s="3" t="s">
        <v>34</v>
      </c>
      <c r="E439" s="108">
        <v>1</v>
      </c>
      <c r="F439" s="109"/>
      <c r="G439" s="152"/>
      <c r="H439" s="133"/>
      <c r="I439" s="109"/>
      <c r="J439" s="135"/>
      <c r="K439" s="241"/>
      <c r="L439" s="241"/>
      <c r="M439" s="8"/>
      <c r="N439" s="280"/>
      <c r="O439" s="259"/>
      <c r="P439" s="309">
        <v>0</v>
      </c>
    </row>
    <row r="440" spans="1:16" ht="15.6" x14ac:dyDescent="0.3">
      <c r="A440" s="230"/>
      <c r="B440" s="231"/>
      <c r="C440" s="231"/>
      <c r="D440" s="232"/>
      <c r="E440" s="233"/>
      <c r="F440" s="232"/>
      <c r="G440" s="234"/>
      <c r="H440" s="235"/>
      <c r="I440" s="232"/>
      <c r="J440" s="236"/>
      <c r="K440" s="242"/>
      <c r="L440" s="242"/>
      <c r="M440" s="239"/>
      <c r="N440" s="281"/>
      <c r="O440" s="260"/>
      <c r="P440" s="310"/>
    </row>
    <row r="441" spans="1:16" ht="15.6" x14ac:dyDescent="0.3">
      <c r="A441" s="20"/>
      <c r="B441" s="1" t="s">
        <v>374</v>
      </c>
      <c r="C441" s="3"/>
      <c r="D441" s="3"/>
      <c r="E441" s="108"/>
      <c r="F441" s="109"/>
      <c r="G441" s="152"/>
      <c r="H441" s="133"/>
      <c r="I441" s="109"/>
      <c r="J441" s="135"/>
      <c r="K441" s="241"/>
      <c r="L441" s="241"/>
      <c r="M441" s="8"/>
      <c r="N441" s="280"/>
      <c r="O441" s="259"/>
      <c r="P441" s="309"/>
    </row>
    <row r="442" spans="1:16" ht="109.2" x14ac:dyDescent="0.3">
      <c r="A442" s="20" t="s">
        <v>235</v>
      </c>
      <c r="B442" s="2" t="s">
        <v>375</v>
      </c>
      <c r="C442" s="3" t="s">
        <v>376</v>
      </c>
      <c r="D442" s="3" t="s">
        <v>34</v>
      </c>
      <c r="E442" s="108">
        <v>5</v>
      </c>
      <c r="F442" s="109" t="s">
        <v>1353</v>
      </c>
      <c r="G442" s="152" t="s">
        <v>1354</v>
      </c>
      <c r="H442" s="133" t="s">
        <v>1355</v>
      </c>
      <c r="I442" s="109" t="s">
        <v>1372</v>
      </c>
      <c r="J442" s="135" t="s">
        <v>1373</v>
      </c>
      <c r="K442" s="241">
        <v>190.15</v>
      </c>
      <c r="L442" s="241">
        <v>228.18</v>
      </c>
      <c r="M442" s="8">
        <v>190.15</v>
      </c>
      <c r="N442" s="280">
        <v>228.18</v>
      </c>
      <c r="O442" s="259">
        <v>190.15</v>
      </c>
      <c r="P442" s="309">
        <v>1</v>
      </c>
    </row>
    <row r="443" spans="1:16" ht="15.6" x14ac:dyDescent="0.3">
      <c r="A443" s="230"/>
      <c r="B443" s="231"/>
      <c r="C443" s="231"/>
      <c r="D443" s="232"/>
      <c r="E443" s="233"/>
      <c r="F443" s="232"/>
      <c r="G443" s="234"/>
      <c r="H443" s="235"/>
      <c r="I443" s="232"/>
      <c r="J443" s="236"/>
      <c r="K443" s="242"/>
      <c r="L443" s="242"/>
      <c r="M443" s="239"/>
      <c r="N443" s="281"/>
      <c r="O443" s="260"/>
      <c r="P443" s="310"/>
    </row>
    <row r="444" spans="1:16" ht="109.2" x14ac:dyDescent="0.3">
      <c r="A444" s="20" t="s">
        <v>946</v>
      </c>
      <c r="B444" s="2" t="s">
        <v>377</v>
      </c>
      <c r="C444" s="3" t="s">
        <v>378</v>
      </c>
      <c r="D444" s="3" t="s">
        <v>34</v>
      </c>
      <c r="E444" s="108">
        <v>5</v>
      </c>
      <c r="F444" s="109" t="s">
        <v>1353</v>
      </c>
      <c r="G444" s="152" t="s">
        <v>1354</v>
      </c>
      <c r="H444" s="133" t="s">
        <v>1355</v>
      </c>
      <c r="I444" s="109" t="s">
        <v>1374</v>
      </c>
      <c r="J444" s="135" t="s">
        <v>1375</v>
      </c>
      <c r="K444" s="241">
        <v>239.43</v>
      </c>
      <c r="L444" s="241">
        <v>287.31599999999997</v>
      </c>
      <c r="M444" s="8">
        <v>239.43</v>
      </c>
      <c r="N444" s="280">
        <v>287.32</v>
      </c>
      <c r="O444" s="259">
        <v>239.43</v>
      </c>
      <c r="P444" s="309">
        <v>1</v>
      </c>
    </row>
    <row r="445" spans="1:16" ht="15.6" x14ac:dyDescent="0.3">
      <c r="A445" s="230"/>
      <c r="B445" s="231"/>
      <c r="C445" s="231"/>
      <c r="D445" s="232"/>
      <c r="E445" s="233"/>
      <c r="F445" s="232"/>
      <c r="G445" s="234"/>
      <c r="H445" s="235"/>
      <c r="I445" s="232"/>
      <c r="J445" s="236"/>
      <c r="K445" s="242"/>
      <c r="L445" s="242"/>
      <c r="M445" s="239"/>
      <c r="N445" s="281"/>
      <c r="O445" s="260"/>
      <c r="P445" s="310"/>
    </row>
    <row r="446" spans="1:16" ht="109.2" x14ac:dyDescent="0.3">
      <c r="A446" s="20" t="s">
        <v>947</v>
      </c>
      <c r="B446" s="2" t="s">
        <v>377</v>
      </c>
      <c r="C446" s="3" t="s">
        <v>379</v>
      </c>
      <c r="D446" s="3" t="s">
        <v>34</v>
      </c>
      <c r="E446" s="108">
        <v>5</v>
      </c>
      <c r="F446" s="109" t="s">
        <v>1353</v>
      </c>
      <c r="G446" s="152" t="s">
        <v>1354</v>
      </c>
      <c r="H446" s="133" t="s">
        <v>1355</v>
      </c>
      <c r="I446" s="109" t="s">
        <v>1372</v>
      </c>
      <c r="J446" s="135" t="s">
        <v>1376</v>
      </c>
      <c r="K446" s="241">
        <v>190.15</v>
      </c>
      <c r="L446" s="241">
        <v>228.18</v>
      </c>
      <c r="M446" s="86">
        <v>190.15</v>
      </c>
      <c r="N446" s="280">
        <v>228.18</v>
      </c>
      <c r="O446" s="259">
        <v>190.15</v>
      </c>
      <c r="P446" s="309">
        <v>1</v>
      </c>
    </row>
    <row r="447" spans="1:16" ht="15.6" x14ac:dyDescent="0.3">
      <c r="A447" s="230"/>
      <c r="B447" s="231"/>
      <c r="C447" s="231"/>
      <c r="D447" s="232"/>
      <c r="E447" s="233"/>
      <c r="F447" s="232"/>
      <c r="G447" s="234"/>
      <c r="H447" s="235"/>
      <c r="I447" s="232"/>
      <c r="J447" s="236"/>
      <c r="K447" s="242"/>
      <c r="L447" s="242"/>
      <c r="M447" s="239"/>
      <c r="N447" s="281"/>
      <c r="O447" s="260"/>
      <c r="P447" s="310"/>
    </row>
    <row r="448" spans="1:16" ht="109.2" x14ac:dyDescent="0.3">
      <c r="A448" s="20" t="s">
        <v>948</v>
      </c>
      <c r="B448" s="2" t="s">
        <v>380</v>
      </c>
      <c r="C448" s="3" t="s">
        <v>79</v>
      </c>
      <c r="D448" s="3" t="s">
        <v>34</v>
      </c>
      <c r="E448" s="108">
        <v>5</v>
      </c>
      <c r="F448" s="109" t="s">
        <v>1353</v>
      </c>
      <c r="G448" s="152" t="s">
        <v>1354</v>
      </c>
      <c r="H448" s="133" t="s">
        <v>1355</v>
      </c>
      <c r="I448" s="109" t="s">
        <v>1377</v>
      </c>
      <c r="J448" s="135" t="s">
        <v>1378</v>
      </c>
      <c r="K448" s="241">
        <v>66.55</v>
      </c>
      <c r="L448" s="241">
        <v>79.86</v>
      </c>
      <c r="M448" s="8">
        <v>66.55</v>
      </c>
      <c r="N448" s="280">
        <v>79.86</v>
      </c>
      <c r="O448" s="259">
        <v>66.55</v>
      </c>
      <c r="P448" s="309">
        <v>1</v>
      </c>
    </row>
    <row r="449" spans="1:16" ht="15.6" x14ac:dyDescent="0.3">
      <c r="A449" s="230"/>
      <c r="B449" s="231"/>
      <c r="C449" s="231"/>
      <c r="D449" s="232"/>
      <c r="E449" s="233"/>
      <c r="F449" s="232"/>
      <c r="G449" s="234"/>
      <c r="H449" s="235"/>
      <c r="I449" s="232"/>
      <c r="J449" s="236"/>
      <c r="K449" s="242"/>
      <c r="L449" s="242"/>
      <c r="M449" s="239"/>
      <c r="N449" s="281"/>
      <c r="O449" s="260"/>
      <c r="P449" s="310"/>
    </row>
    <row r="450" spans="1:16" ht="109.2" x14ac:dyDescent="0.3">
      <c r="A450" s="20" t="s">
        <v>949</v>
      </c>
      <c r="B450" s="2" t="s">
        <v>381</v>
      </c>
      <c r="C450" s="3" t="s">
        <v>79</v>
      </c>
      <c r="D450" s="3" t="s">
        <v>34</v>
      </c>
      <c r="E450" s="108">
        <v>5</v>
      </c>
      <c r="F450" s="109" t="s">
        <v>1353</v>
      </c>
      <c r="G450" s="152" t="s">
        <v>1354</v>
      </c>
      <c r="H450" s="133" t="s">
        <v>1355</v>
      </c>
      <c r="I450" s="109" t="s">
        <v>1377</v>
      </c>
      <c r="J450" s="135" t="s">
        <v>1379</v>
      </c>
      <c r="K450" s="241">
        <v>66.55</v>
      </c>
      <c r="L450" s="241">
        <v>79.86</v>
      </c>
      <c r="M450" s="8">
        <v>66.55</v>
      </c>
      <c r="N450" s="280">
        <v>79.86</v>
      </c>
      <c r="O450" s="259">
        <v>66.55</v>
      </c>
      <c r="P450" s="309">
        <v>1</v>
      </c>
    </row>
    <row r="451" spans="1:16" ht="15.6" x14ac:dyDescent="0.3">
      <c r="A451" s="230"/>
      <c r="B451" s="231"/>
      <c r="C451" s="231"/>
      <c r="D451" s="232"/>
      <c r="E451" s="233"/>
      <c r="F451" s="232"/>
      <c r="G451" s="234"/>
      <c r="H451" s="235"/>
      <c r="I451" s="232"/>
      <c r="J451" s="236"/>
      <c r="K451" s="242"/>
      <c r="L451" s="242"/>
      <c r="M451" s="239"/>
      <c r="N451" s="281"/>
      <c r="O451" s="260"/>
      <c r="P451" s="310"/>
    </row>
    <row r="452" spans="1:16" ht="109.2" x14ac:dyDescent="0.3">
      <c r="A452" s="20" t="s">
        <v>950</v>
      </c>
      <c r="B452" s="2" t="s">
        <v>382</v>
      </c>
      <c r="C452" s="3" t="s">
        <v>79</v>
      </c>
      <c r="D452" s="3" t="s">
        <v>34</v>
      </c>
      <c r="E452" s="108">
        <v>5</v>
      </c>
      <c r="F452" s="109" t="s">
        <v>1353</v>
      </c>
      <c r="G452" s="152" t="s">
        <v>1354</v>
      </c>
      <c r="H452" s="133" t="s">
        <v>1355</v>
      </c>
      <c r="I452" s="109" t="s">
        <v>1380</v>
      </c>
      <c r="J452" s="135" t="s">
        <v>1381</v>
      </c>
      <c r="K452" s="241">
        <v>41.2</v>
      </c>
      <c r="L452" s="241">
        <v>49.440000000000005</v>
      </c>
      <c r="M452" s="8">
        <v>41.2</v>
      </c>
      <c r="N452" s="280">
        <v>49.44</v>
      </c>
      <c r="O452" s="259">
        <v>41.2</v>
      </c>
      <c r="P452" s="309">
        <v>1</v>
      </c>
    </row>
    <row r="453" spans="1:16" ht="15.6" x14ac:dyDescent="0.3">
      <c r="A453" s="230"/>
      <c r="B453" s="231"/>
      <c r="C453" s="231"/>
      <c r="D453" s="232"/>
      <c r="E453" s="233"/>
      <c r="F453" s="232"/>
      <c r="G453" s="234"/>
      <c r="H453" s="235"/>
      <c r="I453" s="232"/>
      <c r="J453" s="236"/>
      <c r="K453" s="242"/>
      <c r="L453" s="242"/>
      <c r="M453" s="239"/>
      <c r="N453" s="281"/>
      <c r="O453" s="260"/>
      <c r="P453" s="310"/>
    </row>
    <row r="454" spans="1:16" ht="109.2" x14ac:dyDescent="0.3">
      <c r="A454" s="20" t="s">
        <v>240</v>
      </c>
      <c r="B454" s="2" t="s">
        <v>383</v>
      </c>
      <c r="C454" s="3" t="s">
        <v>79</v>
      </c>
      <c r="D454" s="3" t="s">
        <v>34</v>
      </c>
      <c r="E454" s="108">
        <v>5</v>
      </c>
      <c r="F454" s="109" t="s">
        <v>1353</v>
      </c>
      <c r="G454" s="152" t="s">
        <v>1354</v>
      </c>
      <c r="H454" s="133" t="s">
        <v>1355</v>
      </c>
      <c r="I454" s="109" t="s">
        <v>1380</v>
      </c>
      <c r="J454" s="135" t="s">
        <v>1382</v>
      </c>
      <c r="K454" s="241">
        <v>41.2</v>
      </c>
      <c r="L454" s="241">
        <v>49.440000000000005</v>
      </c>
      <c r="M454" s="8">
        <v>41.2</v>
      </c>
      <c r="N454" s="280">
        <v>49.44</v>
      </c>
      <c r="O454" s="259">
        <v>41.2</v>
      </c>
      <c r="P454" s="309">
        <v>1</v>
      </c>
    </row>
    <row r="455" spans="1:16" ht="15.6" x14ac:dyDescent="0.3">
      <c r="A455" s="230"/>
      <c r="B455" s="231"/>
      <c r="C455" s="231"/>
      <c r="D455" s="232"/>
      <c r="E455" s="233"/>
      <c r="F455" s="232"/>
      <c r="G455" s="234"/>
      <c r="H455" s="235"/>
      <c r="I455" s="232"/>
      <c r="J455" s="236"/>
      <c r="K455" s="242"/>
      <c r="L455" s="242"/>
      <c r="M455" s="239"/>
      <c r="N455" s="281"/>
      <c r="O455" s="260"/>
      <c r="P455" s="310"/>
    </row>
    <row r="456" spans="1:16" ht="15.75" customHeight="1" x14ac:dyDescent="0.3">
      <c r="A456" s="20"/>
      <c r="B456" s="366" t="s">
        <v>384</v>
      </c>
      <c r="C456" s="367"/>
      <c r="D456" s="3"/>
      <c r="E456" s="108"/>
      <c r="F456" s="109"/>
      <c r="G456" s="152"/>
      <c r="H456" s="133"/>
      <c r="I456" s="109"/>
      <c r="J456" s="135"/>
      <c r="K456" s="241"/>
      <c r="L456" s="241"/>
      <c r="M456" s="8"/>
      <c r="N456" s="280"/>
      <c r="O456" s="259"/>
      <c r="P456" s="309"/>
    </row>
    <row r="457" spans="1:16" ht="109.2" x14ac:dyDescent="0.3">
      <c r="A457" s="20" t="s">
        <v>242</v>
      </c>
      <c r="B457" s="2" t="s">
        <v>385</v>
      </c>
      <c r="C457" s="3" t="s">
        <v>386</v>
      </c>
      <c r="D457" s="3" t="s">
        <v>34</v>
      </c>
      <c r="E457" s="108">
        <v>6</v>
      </c>
      <c r="F457" s="109" t="s">
        <v>1353</v>
      </c>
      <c r="G457" s="152" t="s">
        <v>1354</v>
      </c>
      <c r="H457" s="133" t="s">
        <v>1355</v>
      </c>
      <c r="I457" s="109" t="s">
        <v>1383</v>
      </c>
      <c r="J457" s="135" t="s">
        <v>1384</v>
      </c>
      <c r="K457" s="241">
        <v>1239.71</v>
      </c>
      <c r="L457" s="241">
        <v>1487.652</v>
      </c>
      <c r="M457" s="8">
        <v>1239.71</v>
      </c>
      <c r="N457" s="280">
        <v>1487.65</v>
      </c>
      <c r="O457" s="259">
        <v>1239.71</v>
      </c>
      <c r="P457" s="309">
        <v>1</v>
      </c>
    </row>
    <row r="458" spans="1:16" ht="15.6" x14ac:dyDescent="0.3">
      <c r="A458" s="230"/>
      <c r="B458" s="231"/>
      <c r="C458" s="231"/>
      <c r="D458" s="232"/>
      <c r="E458" s="233"/>
      <c r="F458" s="232"/>
      <c r="G458" s="234"/>
      <c r="H458" s="235"/>
      <c r="I458" s="232"/>
      <c r="J458" s="236"/>
      <c r="K458" s="242"/>
      <c r="L458" s="242"/>
      <c r="M458" s="239"/>
      <c r="N458" s="281"/>
      <c r="O458" s="260"/>
      <c r="P458" s="310"/>
    </row>
    <row r="459" spans="1:16" ht="109.2" x14ac:dyDescent="0.3">
      <c r="A459" s="20" t="s">
        <v>244</v>
      </c>
      <c r="B459" s="2" t="s">
        <v>387</v>
      </c>
      <c r="C459" s="3" t="s">
        <v>388</v>
      </c>
      <c r="D459" s="3" t="s">
        <v>34</v>
      </c>
      <c r="E459" s="108">
        <v>6</v>
      </c>
      <c r="F459" s="109" t="s">
        <v>1353</v>
      </c>
      <c r="G459" s="152" t="s">
        <v>1354</v>
      </c>
      <c r="H459" s="133" t="s">
        <v>1355</v>
      </c>
      <c r="I459" s="109" t="s">
        <v>1385</v>
      </c>
      <c r="J459" s="135" t="s">
        <v>1386</v>
      </c>
      <c r="K459" s="241">
        <v>1312.38</v>
      </c>
      <c r="L459" s="241">
        <v>1574.856</v>
      </c>
      <c r="M459" s="8">
        <v>1312.38</v>
      </c>
      <c r="N459" s="280">
        <v>1574.86</v>
      </c>
      <c r="O459" s="259">
        <v>1312.38</v>
      </c>
      <c r="P459" s="309">
        <v>1</v>
      </c>
    </row>
    <row r="460" spans="1:16" ht="15.6" x14ac:dyDescent="0.3">
      <c r="A460" s="230"/>
      <c r="B460" s="231"/>
      <c r="C460" s="231"/>
      <c r="D460" s="232"/>
      <c r="E460" s="233"/>
      <c r="F460" s="232"/>
      <c r="G460" s="234"/>
      <c r="H460" s="235"/>
      <c r="I460" s="232"/>
      <c r="J460" s="236"/>
      <c r="K460" s="242"/>
      <c r="L460" s="242"/>
      <c r="M460" s="239"/>
      <c r="N460" s="281"/>
      <c r="O460" s="260"/>
      <c r="P460" s="310"/>
    </row>
    <row r="461" spans="1:16" ht="109.2" x14ac:dyDescent="0.3">
      <c r="A461" s="20" t="s">
        <v>951</v>
      </c>
      <c r="B461" s="2" t="s">
        <v>389</v>
      </c>
      <c r="C461" s="3" t="s">
        <v>390</v>
      </c>
      <c r="D461" s="3" t="s">
        <v>34</v>
      </c>
      <c r="E461" s="108">
        <v>12</v>
      </c>
      <c r="F461" s="109" t="s">
        <v>1353</v>
      </c>
      <c r="G461" s="152" t="s">
        <v>1354</v>
      </c>
      <c r="H461" s="133" t="s">
        <v>1355</v>
      </c>
      <c r="I461" s="109" t="s">
        <v>1387</v>
      </c>
      <c r="J461" s="135" t="s">
        <v>1388</v>
      </c>
      <c r="K461" s="241">
        <v>1362.77</v>
      </c>
      <c r="L461" s="241">
        <v>1635.3239999999998</v>
      </c>
      <c r="M461" s="8">
        <v>1362.77</v>
      </c>
      <c r="N461" s="280">
        <v>1635.32</v>
      </c>
      <c r="O461" s="259">
        <v>1362.77</v>
      </c>
      <c r="P461" s="309">
        <v>1</v>
      </c>
    </row>
    <row r="462" spans="1:16" ht="15.6" x14ac:dyDescent="0.3">
      <c r="A462" s="230"/>
      <c r="B462" s="231"/>
      <c r="C462" s="231"/>
      <c r="D462" s="232"/>
      <c r="E462" s="233"/>
      <c r="F462" s="232"/>
      <c r="G462" s="234"/>
      <c r="H462" s="235"/>
      <c r="I462" s="232"/>
      <c r="J462" s="236"/>
      <c r="K462" s="242"/>
      <c r="L462" s="242"/>
      <c r="M462" s="239"/>
      <c r="N462" s="281"/>
      <c r="O462" s="260"/>
      <c r="P462" s="310"/>
    </row>
    <row r="463" spans="1:16" ht="46.8" x14ac:dyDescent="0.3">
      <c r="A463" s="20" t="s">
        <v>952</v>
      </c>
      <c r="B463" s="2" t="s">
        <v>391</v>
      </c>
      <c r="C463" s="19"/>
      <c r="D463" s="3" t="s">
        <v>34</v>
      </c>
      <c r="E463" s="108">
        <v>10</v>
      </c>
      <c r="F463" s="109"/>
      <c r="G463" s="152"/>
      <c r="H463" s="133"/>
      <c r="I463" s="109"/>
      <c r="J463" s="135"/>
      <c r="K463" s="241"/>
      <c r="L463" s="241"/>
      <c r="M463" s="8"/>
      <c r="N463" s="280"/>
      <c r="O463" s="259"/>
      <c r="P463" s="309">
        <v>0</v>
      </c>
    </row>
    <row r="464" spans="1:16" ht="15.6" x14ac:dyDescent="0.3">
      <c r="A464" s="230"/>
      <c r="B464" s="231"/>
      <c r="C464" s="231"/>
      <c r="D464" s="232"/>
      <c r="E464" s="233"/>
      <c r="F464" s="232"/>
      <c r="G464" s="234"/>
      <c r="H464" s="235"/>
      <c r="I464" s="232"/>
      <c r="J464" s="236"/>
      <c r="K464" s="242"/>
      <c r="L464" s="242"/>
      <c r="M464" s="239"/>
      <c r="N464" s="281"/>
      <c r="O464" s="260"/>
      <c r="P464" s="310"/>
    </row>
    <row r="465" spans="1:16" ht="31.2" x14ac:dyDescent="0.3">
      <c r="A465" s="20" t="s">
        <v>953</v>
      </c>
      <c r="B465" s="2" t="s">
        <v>392</v>
      </c>
      <c r="C465" s="19"/>
      <c r="D465" s="3" t="s">
        <v>34</v>
      </c>
      <c r="E465" s="108">
        <v>2</v>
      </c>
      <c r="F465" s="109"/>
      <c r="G465" s="152"/>
      <c r="H465" s="133"/>
      <c r="I465" s="109"/>
      <c r="J465" s="135"/>
      <c r="K465" s="241"/>
      <c r="L465" s="241"/>
      <c r="M465" s="8"/>
      <c r="N465" s="280"/>
      <c r="O465" s="259"/>
      <c r="P465" s="309">
        <v>0</v>
      </c>
    </row>
    <row r="466" spans="1:16" ht="15.6" x14ac:dyDescent="0.3">
      <c r="A466" s="230"/>
      <c r="B466" s="231"/>
      <c r="C466" s="231"/>
      <c r="D466" s="232"/>
      <c r="E466" s="233"/>
      <c r="F466" s="232"/>
      <c r="G466" s="234"/>
      <c r="H466" s="235"/>
      <c r="I466" s="232"/>
      <c r="J466" s="236"/>
      <c r="K466" s="242"/>
      <c r="L466" s="242"/>
      <c r="M466" s="239"/>
      <c r="N466" s="281"/>
      <c r="O466" s="260"/>
      <c r="P466" s="310"/>
    </row>
    <row r="467" spans="1:16" ht="15.75" customHeight="1" x14ac:dyDescent="0.3">
      <c r="A467" s="20"/>
      <c r="B467" s="366" t="s">
        <v>393</v>
      </c>
      <c r="C467" s="367"/>
      <c r="D467" s="3"/>
      <c r="E467" s="108"/>
      <c r="F467" s="109"/>
      <c r="G467" s="152"/>
      <c r="H467" s="133"/>
      <c r="I467" s="109"/>
      <c r="J467" s="135"/>
      <c r="K467" s="241"/>
      <c r="L467" s="241"/>
      <c r="M467" s="8"/>
      <c r="N467" s="280"/>
      <c r="O467" s="259"/>
      <c r="P467" s="309"/>
    </row>
    <row r="468" spans="1:16" ht="109.2" x14ac:dyDescent="0.3">
      <c r="A468" s="20" t="s">
        <v>954</v>
      </c>
      <c r="B468" s="2" t="s">
        <v>394</v>
      </c>
      <c r="C468" s="3" t="s">
        <v>395</v>
      </c>
      <c r="D468" s="3" t="s">
        <v>34</v>
      </c>
      <c r="E468" s="108">
        <v>6</v>
      </c>
      <c r="F468" s="109" t="s">
        <v>1353</v>
      </c>
      <c r="G468" s="152" t="s">
        <v>1354</v>
      </c>
      <c r="H468" s="133" t="s">
        <v>1355</v>
      </c>
      <c r="I468" s="109" t="s">
        <v>1389</v>
      </c>
      <c r="J468" s="135" t="s">
        <v>1390</v>
      </c>
      <c r="K468" s="241">
        <v>1093.6500000000001</v>
      </c>
      <c r="L468" s="241">
        <v>1312.38</v>
      </c>
      <c r="M468" s="8">
        <v>1093.6500000000001</v>
      </c>
      <c r="N468" s="280">
        <v>1312.38</v>
      </c>
      <c r="O468" s="259">
        <v>1093.6500000000001</v>
      </c>
      <c r="P468" s="309">
        <v>1</v>
      </c>
    </row>
    <row r="469" spans="1:16" ht="15.6" x14ac:dyDescent="0.3">
      <c r="A469" s="230"/>
      <c r="B469" s="231"/>
      <c r="C469" s="231"/>
      <c r="D469" s="232"/>
      <c r="E469" s="233"/>
      <c r="F469" s="232"/>
      <c r="G469" s="234"/>
      <c r="H469" s="235"/>
      <c r="I469" s="232"/>
      <c r="J469" s="236"/>
      <c r="K469" s="242"/>
      <c r="L469" s="242"/>
      <c r="M469" s="239"/>
      <c r="N469" s="281"/>
      <c r="O469" s="260"/>
      <c r="P469" s="310"/>
    </row>
    <row r="470" spans="1:16" ht="109.2" x14ac:dyDescent="0.3">
      <c r="A470" s="20" t="s">
        <v>246</v>
      </c>
      <c r="B470" s="2" t="s">
        <v>396</v>
      </c>
      <c r="C470" s="3" t="s">
        <v>395</v>
      </c>
      <c r="D470" s="3" t="s">
        <v>34</v>
      </c>
      <c r="E470" s="108">
        <v>4</v>
      </c>
      <c r="F470" s="109" t="s">
        <v>1353</v>
      </c>
      <c r="G470" s="152" t="s">
        <v>1354</v>
      </c>
      <c r="H470" s="133" t="s">
        <v>1355</v>
      </c>
      <c r="I470" s="109" t="s">
        <v>1391</v>
      </c>
      <c r="J470" s="135" t="s">
        <v>1392</v>
      </c>
      <c r="K470" s="241">
        <v>1049.9000000000001</v>
      </c>
      <c r="L470" s="241">
        <v>1259.8800000000001</v>
      </c>
      <c r="M470" s="8">
        <v>1049.9000000000001</v>
      </c>
      <c r="N470" s="280">
        <v>1259.8800000000001</v>
      </c>
      <c r="O470" s="259">
        <v>1049.9000000000001</v>
      </c>
      <c r="P470" s="309">
        <v>1</v>
      </c>
    </row>
    <row r="471" spans="1:16" ht="15.6" x14ac:dyDescent="0.3">
      <c r="A471" s="230"/>
      <c r="B471" s="231"/>
      <c r="C471" s="231"/>
      <c r="D471" s="232"/>
      <c r="E471" s="233"/>
      <c r="F471" s="232"/>
      <c r="G471" s="234"/>
      <c r="H471" s="235"/>
      <c r="I471" s="232"/>
      <c r="J471" s="236"/>
      <c r="K471" s="242"/>
      <c r="L471" s="242"/>
      <c r="M471" s="239"/>
      <c r="N471" s="281"/>
      <c r="O471" s="260"/>
      <c r="P471" s="310"/>
    </row>
    <row r="472" spans="1:16" ht="109.2" x14ac:dyDescent="0.3">
      <c r="A472" s="20" t="s">
        <v>955</v>
      </c>
      <c r="B472" s="2" t="s">
        <v>397</v>
      </c>
      <c r="C472" s="3" t="s">
        <v>398</v>
      </c>
      <c r="D472" s="3" t="s">
        <v>34</v>
      </c>
      <c r="E472" s="108">
        <v>2</v>
      </c>
      <c r="F472" s="109" t="s">
        <v>1353</v>
      </c>
      <c r="G472" s="152" t="s">
        <v>1354</v>
      </c>
      <c r="H472" s="133" t="s">
        <v>1355</v>
      </c>
      <c r="I472" s="109" t="s">
        <v>1393</v>
      </c>
      <c r="J472" s="135" t="s">
        <v>1394</v>
      </c>
      <c r="K472" s="241">
        <v>1171.53</v>
      </c>
      <c r="L472" s="241">
        <v>1405.836</v>
      </c>
      <c r="M472" s="8">
        <v>1171.53</v>
      </c>
      <c r="N472" s="280">
        <v>1405.84</v>
      </c>
      <c r="O472" s="259">
        <v>1171.53</v>
      </c>
      <c r="P472" s="309">
        <v>1</v>
      </c>
    </row>
    <row r="473" spans="1:16" ht="15.6" x14ac:dyDescent="0.3">
      <c r="A473" s="230"/>
      <c r="B473" s="231"/>
      <c r="C473" s="231"/>
      <c r="D473" s="232"/>
      <c r="E473" s="233"/>
      <c r="F473" s="232"/>
      <c r="G473" s="234"/>
      <c r="H473" s="235"/>
      <c r="I473" s="232"/>
      <c r="J473" s="236"/>
      <c r="K473" s="242"/>
      <c r="L473" s="242"/>
      <c r="M473" s="239"/>
      <c r="N473" s="281"/>
      <c r="O473" s="260"/>
      <c r="P473" s="310"/>
    </row>
    <row r="474" spans="1:16" ht="15.6" x14ac:dyDescent="0.3">
      <c r="A474" s="20" t="s">
        <v>956</v>
      </c>
      <c r="B474" s="2" t="s">
        <v>399</v>
      </c>
      <c r="C474" s="19"/>
      <c r="D474" s="3" t="s">
        <v>34</v>
      </c>
      <c r="E474" s="108">
        <v>10</v>
      </c>
      <c r="F474" s="109"/>
      <c r="G474" s="152"/>
      <c r="H474" s="133"/>
      <c r="I474" s="109"/>
      <c r="J474" s="135"/>
      <c r="K474" s="241"/>
      <c r="L474" s="241"/>
      <c r="M474" s="8"/>
      <c r="N474" s="280"/>
      <c r="O474" s="259"/>
      <c r="P474" s="309">
        <v>0</v>
      </c>
    </row>
    <row r="475" spans="1:16" ht="15.6" x14ac:dyDescent="0.3">
      <c r="A475" s="230"/>
      <c r="B475" s="231"/>
      <c r="C475" s="231"/>
      <c r="D475" s="232"/>
      <c r="E475" s="233"/>
      <c r="F475" s="232"/>
      <c r="G475" s="234"/>
      <c r="H475" s="235"/>
      <c r="I475" s="232"/>
      <c r="J475" s="236"/>
      <c r="K475" s="242"/>
      <c r="L475" s="242"/>
      <c r="M475" s="239"/>
      <c r="N475" s="281"/>
      <c r="O475" s="260"/>
      <c r="P475" s="310"/>
    </row>
    <row r="476" spans="1:16" ht="15.75" customHeight="1" x14ac:dyDescent="0.3">
      <c r="A476" s="20"/>
      <c r="B476" s="87" t="s">
        <v>400</v>
      </c>
      <c r="C476" s="87"/>
      <c r="D476" s="3"/>
      <c r="E476" s="108"/>
      <c r="F476" s="109"/>
      <c r="G476" s="152"/>
      <c r="H476" s="133"/>
      <c r="I476" s="109"/>
      <c r="J476" s="135"/>
      <c r="K476" s="241"/>
      <c r="L476" s="241"/>
      <c r="M476" s="8"/>
      <c r="N476" s="280"/>
      <c r="O476" s="259"/>
      <c r="P476" s="309"/>
    </row>
    <row r="477" spans="1:16" ht="78" x14ac:dyDescent="0.3">
      <c r="A477" s="20" t="s">
        <v>957</v>
      </c>
      <c r="B477" s="1" t="s">
        <v>401</v>
      </c>
      <c r="C477" s="1" t="s">
        <v>402</v>
      </c>
      <c r="D477" s="3" t="s">
        <v>711</v>
      </c>
      <c r="E477" s="108">
        <v>540</v>
      </c>
      <c r="F477" s="109" t="s">
        <v>1709</v>
      </c>
      <c r="G477" s="152" t="s">
        <v>1637</v>
      </c>
      <c r="H477" s="133">
        <v>250</v>
      </c>
      <c r="I477" s="109" t="s">
        <v>1710</v>
      </c>
      <c r="J477" s="135" t="s">
        <v>1711</v>
      </c>
      <c r="K477" s="241">
        <v>6.8000000000000005E-2</v>
      </c>
      <c r="L477" s="241">
        <f>K477*1.2</f>
        <v>8.1600000000000006E-2</v>
      </c>
      <c r="M477" s="86">
        <v>17</v>
      </c>
      <c r="N477" s="280">
        <f>H477*L477</f>
        <v>20.400000000000002</v>
      </c>
      <c r="O477" s="259">
        <v>6.8000000000000005E-2</v>
      </c>
      <c r="P477" s="309">
        <v>1</v>
      </c>
    </row>
    <row r="478" spans="1:16" ht="15.6" x14ac:dyDescent="0.3">
      <c r="A478" s="230"/>
      <c r="B478" s="231"/>
      <c r="C478" s="231"/>
      <c r="D478" s="232"/>
      <c r="E478" s="233"/>
      <c r="F478" s="232"/>
      <c r="G478" s="234"/>
      <c r="H478" s="235"/>
      <c r="I478" s="232"/>
      <c r="J478" s="236"/>
      <c r="K478" s="242"/>
      <c r="L478" s="242"/>
      <c r="M478" s="239"/>
      <c r="N478" s="281"/>
      <c r="O478" s="260"/>
      <c r="P478" s="310"/>
    </row>
    <row r="479" spans="1:16" ht="78" x14ac:dyDescent="0.3">
      <c r="A479" s="20" t="s">
        <v>249</v>
      </c>
      <c r="B479" s="2" t="s">
        <v>403</v>
      </c>
      <c r="C479" s="21" t="s">
        <v>404</v>
      </c>
      <c r="D479" s="3" t="s">
        <v>34</v>
      </c>
      <c r="E479" s="108">
        <v>400</v>
      </c>
      <c r="F479" s="109" t="s">
        <v>1709</v>
      </c>
      <c r="G479" s="152" t="s">
        <v>1637</v>
      </c>
      <c r="H479" s="133">
        <v>50</v>
      </c>
      <c r="I479" s="109" t="s">
        <v>1710</v>
      </c>
      <c r="J479" s="135" t="s">
        <v>1712</v>
      </c>
      <c r="K479" s="241">
        <v>0.9</v>
      </c>
      <c r="L479" s="241">
        <f>K479*1.2</f>
        <v>1.08</v>
      </c>
      <c r="M479" s="8">
        <v>45</v>
      </c>
      <c r="N479" s="280">
        <f t="shared" ref="N479:N492" si="132">H479*L479</f>
        <v>54</v>
      </c>
      <c r="O479" s="259">
        <v>0.9</v>
      </c>
      <c r="P479" s="309">
        <v>1</v>
      </c>
    </row>
    <row r="480" spans="1:16" ht="15.6" x14ac:dyDescent="0.3">
      <c r="A480" s="230"/>
      <c r="B480" s="231"/>
      <c r="C480" s="231"/>
      <c r="D480" s="232"/>
      <c r="E480" s="233"/>
      <c r="F480" s="232"/>
      <c r="G480" s="234"/>
      <c r="H480" s="235"/>
      <c r="I480" s="232"/>
      <c r="J480" s="236"/>
      <c r="K480" s="242"/>
      <c r="L480" s="242"/>
      <c r="M480" s="239"/>
      <c r="N480" s="281"/>
      <c r="O480" s="260"/>
      <c r="P480" s="310"/>
    </row>
    <row r="481" spans="1:16" ht="78" x14ac:dyDescent="0.3">
      <c r="A481" s="20" t="s">
        <v>958</v>
      </c>
      <c r="B481" s="2" t="s">
        <v>405</v>
      </c>
      <c r="C481" s="21" t="s">
        <v>406</v>
      </c>
      <c r="D481" s="3" t="s">
        <v>34</v>
      </c>
      <c r="E481" s="108">
        <v>1500</v>
      </c>
      <c r="F481" s="109" t="s">
        <v>1709</v>
      </c>
      <c r="G481" s="152" t="s">
        <v>1637</v>
      </c>
      <c r="H481" s="133">
        <v>250</v>
      </c>
      <c r="I481" s="109" t="s">
        <v>1710</v>
      </c>
      <c r="J481" s="135" t="s">
        <v>1713</v>
      </c>
      <c r="K481" s="241">
        <v>6.8000000000000005E-2</v>
      </c>
      <c r="L481" s="241">
        <f t="shared" ref="L481" si="133">K481*1.2</f>
        <v>8.1600000000000006E-2</v>
      </c>
      <c r="M481" s="8">
        <v>17</v>
      </c>
      <c r="N481" s="280">
        <f t="shared" si="132"/>
        <v>20.400000000000002</v>
      </c>
      <c r="O481" s="259">
        <v>6.8000000000000005E-2</v>
      </c>
      <c r="P481" s="309">
        <v>1</v>
      </c>
    </row>
    <row r="482" spans="1:16" ht="15.6" x14ac:dyDescent="0.3">
      <c r="A482" s="230"/>
      <c r="B482" s="231"/>
      <c r="C482" s="231"/>
      <c r="D482" s="232"/>
      <c r="E482" s="233"/>
      <c r="F482" s="232"/>
      <c r="G482" s="234"/>
      <c r="H482" s="235"/>
      <c r="I482" s="232"/>
      <c r="J482" s="236"/>
      <c r="K482" s="242"/>
      <c r="L482" s="242"/>
      <c r="M482" s="239"/>
      <c r="N482" s="281"/>
      <c r="O482" s="260"/>
      <c r="P482" s="310"/>
    </row>
    <row r="483" spans="1:16" ht="78" x14ac:dyDescent="0.3">
      <c r="A483" s="20" t="s">
        <v>959</v>
      </c>
      <c r="B483" s="2" t="s">
        <v>407</v>
      </c>
      <c r="C483" s="21" t="s">
        <v>408</v>
      </c>
      <c r="D483" s="3" t="s">
        <v>409</v>
      </c>
      <c r="E483" s="108">
        <v>8</v>
      </c>
      <c r="F483" s="109" t="s">
        <v>1714</v>
      </c>
      <c r="G483" s="152" t="s">
        <v>1637</v>
      </c>
      <c r="H483" s="133">
        <v>1</v>
      </c>
      <c r="I483" s="109" t="s">
        <v>1710</v>
      </c>
      <c r="J483" s="135" t="s">
        <v>1715</v>
      </c>
      <c r="K483" s="241">
        <v>3.8</v>
      </c>
      <c r="L483" s="241">
        <f>K483*1.2</f>
        <v>4.5599999999999996</v>
      </c>
      <c r="M483" s="8">
        <v>3.8</v>
      </c>
      <c r="N483" s="280">
        <f t="shared" si="132"/>
        <v>4.5599999999999996</v>
      </c>
      <c r="O483" s="259">
        <v>3.8</v>
      </c>
      <c r="P483" s="309">
        <v>1</v>
      </c>
    </row>
    <row r="484" spans="1:16" ht="62.4" x14ac:dyDescent="0.3">
      <c r="A484" s="20" t="s">
        <v>959</v>
      </c>
      <c r="B484" s="2" t="s">
        <v>407</v>
      </c>
      <c r="C484" s="21" t="s">
        <v>408</v>
      </c>
      <c r="D484" s="3" t="s">
        <v>409</v>
      </c>
      <c r="E484" s="108">
        <v>8</v>
      </c>
      <c r="F484" s="109" t="s">
        <v>1897</v>
      </c>
      <c r="G484" s="152" t="s">
        <v>1898</v>
      </c>
      <c r="H484" s="133" t="s">
        <v>1903</v>
      </c>
      <c r="I484" s="109" t="s">
        <v>1931</v>
      </c>
      <c r="J484" s="135" t="s">
        <v>1932</v>
      </c>
      <c r="K484" s="241">
        <v>5.3</v>
      </c>
      <c r="L484" s="241">
        <f t="array" ref="L484">MMULT(K484,1.2)</f>
        <v>6.3599999999999994</v>
      </c>
      <c r="M484" s="8">
        <v>5.3</v>
      </c>
      <c r="N484" s="280">
        <v>6.36</v>
      </c>
      <c r="O484" s="259">
        <v>5.3</v>
      </c>
      <c r="P484" s="309">
        <v>2</v>
      </c>
    </row>
    <row r="485" spans="1:16" ht="15.6" x14ac:dyDescent="0.3">
      <c r="A485" s="230"/>
      <c r="B485" s="231"/>
      <c r="C485" s="231"/>
      <c r="D485" s="232"/>
      <c r="E485" s="233"/>
      <c r="F485" s="232"/>
      <c r="G485" s="234"/>
      <c r="H485" s="235"/>
      <c r="I485" s="232"/>
      <c r="J485" s="236"/>
      <c r="K485" s="242"/>
      <c r="L485" s="242"/>
      <c r="M485" s="239"/>
      <c r="N485" s="281"/>
      <c r="O485" s="260"/>
      <c r="P485" s="310"/>
    </row>
    <row r="486" spans="1:16" ht="93.6" x14ac:dyDescent="0.3">
      <c r="A486" s="20" t="s">
        <v>254</v>
      </c>
      <c r="B486" s="2" t="s">
        <v>410</v>
      </c>
      <c r="C486" s="21" t="s">
        <v>411</v>
      </c>
      <c r="D486" s="3" t="s">
        <v>409</v>
      </c>
      <c r="E486" s="108">
        <v>4</v>
      </c>
      <c r="F486" s="109" t="s">
        <v>1714</v>
      </c>
      <c r="G486" s="152" t="s">
        <v>1637</v>
      </c>
      <c r="H486" s="133">
        <v>1</v>
      </c>
      <c r="I486" s="109" t="s">
        <v>1710</v>
      </c>
      <c r="J486" s="135" t="s">
        <v>1716</v>
      </c>
      <c r="K486" s="241">
        <v>25</v>
      </c>
      <c r="L486" s="241">
        <f t="shared" ref="L486:L492" si="134">K486*1.2</f>
        <v>30</v>
      </c>
      <c r="M486" s="8">
        <v>25</v>
      </c>
      <c r="N486" s="280">
        <f t="shared" si="132"/>
        <v>30</v>
      </c>
      <c r="O486" s="259">
        <v>25</v>
      </c>
      <c r="P486" s="309">
        <v>1</v>
      </c>
    </row>
    <row r="487" spans="1:16" ht="15.6" x14ac:dyDescent="0.3">
      <c r="A487" s="230"/>
      <c r="B487" s="231"/>
      <c r="C487" s="231"/>
      <c r="D487" s="232"/>
      <c r="E487" s="233"/>
      <c r="F487" s="232"/>
      <c r="G487" s="234"/>
      <c r="H487" s="235"/>
      <c r="I487" s="232"/>
      <c r="J487" s="236"/>
      <c r="K487" s="242"/>
      <c r="L487" s="242"/>
      <c r="M487" s="239"/>
      <c r="N487" s="281"/>
      <c r="O487" s="260"/>
      <c r="P487" s="310"/>
    </row>
    <row r="488" spans="1:16" ht="93.6" x14ac:dyDescent="0.3">
      <c r="A488" s="20" t="s">
        <v>960</v>
      </c>
      <c r="B488" s="2" t="s">
        <v>412</v>
      </c>
      <c r="C488" s="21" t="s">
        <v>411</v>
      </c>
      <c r="D488" s="3" t="s">
        <v>409</v>
      </c>
      <c r="E488" s="108">
        <v>4</v>
      </c>
      <c r="F488" s="109" t="s">
        <v>1714</v>
      </c>
      <c r="G488" s="152" t="s">
        <v>1637</v>
      </c>
      <c r="H488" s="133">
        <v>1</v>
      </c>
      <c r="I488" s="109" t="s">
        <v>1710</v>
      </c>
      <c r="J488" s="135" t="s">
        <v>1717</v>
      </c>
      <c r="K488" s="241">
        <v>30</v>
      </c>
      <c r="L488" s="241">
        <f t="shared" si="134"/>
        <v>36</v>
      </c>
      <c r="M488" s="8">
        <v>30</v>
      </c>
      <c r="N488" s="280">
        <f t="shared" si="132"/>
        <v>36</v>
      </c>
      <c r="O488" s="259">
        <v>30</v>
      </c>
      <c r="P488" s="309">
        <v>1</v>
      </c>
    </row>
    <row r="489" spans="1:16" ht="15.6" x14ac:dyDescent="0.3">
      <c r="A489" s="230"/>
      <c r="B489" s="231"/>
      <c r="C489" s="231"/>
      <c r="D489" s="232"/>
      <c r="E489" s="233"/>
      <c r="F489" s="232"/>
      <c r="G489" s="234"/>
      <c r="H489" s="235"/>
      <c r="I489" s="232"/>
      <c r="J489" s="236"/>
      <c r="K489" s="242"/>
      <c r="L489" s="242"/>
      <c r="M489" s="239"/>
      <c r="N489" s="281"/>
      <c r="O489" s="260"/>
      <c r="P489" s="310"/>
    </row>
    <row r="490" spans="1:16" ht="93.6" x14ac:dyDescent="0.3">
      <c r="A490" s="20" t="s">
        <v>961</v>
      </c>
      <c r="B490" s="2" t="s">
        <v>413</v>
      </c>
      <c r="C490" s="21" t="s">
        <v>411</v>
      </c>
      <c r="D490" s="3" t="s">
        <v>409</v>
      </c>
      <c r="E490" s="108">
        <v>4</v>
      </c>
      <c r="F490" s="109" t="s">
        <v>1714</v>
      </c>
      <c r="G490" s="152" t="s">
        <v>1637</v>
      </c>
      <c r="H490" s="133">
        <v>1</v>
      </c>
      <c r="I490" s="109" t="s">
        <v>1710</v>
      </c>
      <c r="J490" s="135" t="s">
        <v>1718</v>
      </c>
      <c r="K490" s="241">
        <v>60</v>
      </c>
      <c r="L490" s="241">
        <f t="shared" si="134"/>
        <v>72</v>
      </c>
      <c r="M490" s="8">
        <v>60</v>
      </c>
      <c r="N490" s="280">
        <f t="shared" si="132"/>
        <v>72</v>
      </c>
      <c r="O490" s="259">
        <v>60</v>
      </c>
      <c r="P490" s="309">
        <v>1</v>
      </c>
    </row>
    <row r="491" spans="1:16" ht="15.6" x14ac:dyDescent="0.3">
      <c r="A491" s="230"/>
      <c r="B491" s="231"/>
      <c r="C491" s="231"/>
      <c r="D491" s="232"/>
      <c r="E491" s="233"/>
      <c r="F491" s="232"/>
      <c r="G491" s="234"/>
      <c r="H491" s="235"/>
      <c r="I491" s="232"/>
      <c r="J491" s="236"/>
      <c r="K491" s="242"/>
      <c r="L491" s="242"/>
      <c r="M491" s="239"/>
      <c r="N491" s="281"/>
      <c r="O491" s="260"/>
      <c r="P491" s="310"/>
    </row>
    <row r="492" spans="1:16" ht="93.6" x14ac:dyDescent="0.3">
      <c r="A492" s="20" t="s">
        <v>256</v>
      </c>
      <c r="B492" s="2" t="s">
        <v>414</v>
      </c>
      <c r="C492" s="21" t="s">
        <v>411</v>
      </c>
      <c r="D492" s="3" t="s">
        <v>409</v>
      </c>
      <c r="E492" s="108">
        <v>4</v>
      </c>
      <c r="F492" s="109" t="s">
        <v>1714</v>
      </c>
      <c r="G492" s="152" t="s">
        <v>1637</v>
      </c>
      <c r="H492" s="133">
        <v>1</v>
      </c>
      <c r="I492" s="109" t="s">
        <v>1710</v>
      </c>
      <c r="J492" s="135" t="s">
        <v>1719</v>
      </c>
      <c r="K492" s="241">
        <v>90</v>
      </c>
      <c r="L492" s="241">
        <f t="shared" si="134"/>
        <v>108</v>
      </c>
      <c r="M492" s="8">
        <v>90</v>
      </c>
      <c r="N492" s="280">
        <f t="shared" si="132"/>
        <v>108</v>
      </c>
      <c r="O492" s="259">
        <v>90</v>
      </c>
      <c r="P492" s="309">
        <v>1</v>
      </c>
    </row>
    <row r="493" spans="1:16" ht="15.6" x14ac:dyDescent="0.3">
      <c r="A493" s="230"/>
      <c r="B493" s="231"/>
      <c r="C493" s="231"/>
      <c r="D493" s="232"/>
      <c r="E493" s="233"/>
      <c r="F493" s="232"/>
      <c r="G493" s="234"/>
      <c r="H493" s="235"/>
      <c r="I493" s="232"/>
      <c r="J493" s="236"/>
      <c r="K493" s="242"/>
      <c r="L493" s="242"/>
      <c r="M493" s="239"/>
      <c r="N493" s="281"/>
      <c r="O493" s="260"/>
      <c r="P493" s="310"/>
    </row>
    <row r="494" spans="1:16" ht="15.6" x14ac:dyDescent="0.3">
      <c r="A494" s="77" t="s">
        <v>963</v>
      </c>
      <c r="B494" s="78" t="s">
        <v>865</v>
      </c>
      <c r="C494" s="82"/>
      <c r="D494" s="77" t="s">
        <v>794</v>
      </c>
      <c r="E494" s="112">
        <v>20</v>
      </c>
      <c r="F494" s="194"/>
      <c r="G494" s="152"/>
      <c r="H494" s="133"/>
      <c r="I494" s="152"/>
      <c r="J494" s="113"/>
      <c r="K494" s="247"/>
      <c r="L494" s="247"/>
      <c r="M494" s="152"/>
      <c r="N494" s="286"/>
      <c r="O494" s="268"/>
      <c r="P494" s="316"/>
    </row>
    <row r="495" spans="1:16" ht="15.6" x14ac:dyDescent="0.3">
      <c r="A495" s="230"/>
      <c r="B495" s="231"/>
      <c r="C495" s="231"/>
      <c r="D495" s="232"/>
      <c r="E495" s="233"/>
      <c r="F495" s="232"/>
      <c r="G495" s="234"/>
      <c r="H495" s="235"/>
      <c r="I495" s="232"/>
      <c r="J495" s="236"/>
      <c r="K495" s="242"/>
      <c r="L495" s="242"/>
      <c r="M495" s="239"/>
      <c r="N495" s="281"/>
      <c r="O495" s="260"/>
      <c r="P495" s="310"/>
    </row>
    <row r="496" spans="1:16" ht="24.75" customHeight="1" x14ac:dyDescent="0.3">
      <c r="A496" s="368" t="s">
        <v>962</v>
      </c>
      <c r="B496" s="369"/>
      <c r="C496" s="370"/>
      <c r="D496" s="89"/>
      <c r="E496" s="114"/>
      <c r="F496" s="115"/>
      <c r="G496" s="152"/>
      <c r="H496" s="133"/>
      <c r="I496" s="115"/>
      <c r="J496" s="153"/>
      <c r="K496" s="241"/>
      <c r="L496" s="241"/>
      <c r="M496" s="8"/>
      <c r="N496" s="280"/>
      <c r="O496" s="259"/>
      <c r="P496" s="309"/>
    </row>
    <row r="497" spans="1:16" ht="78" x14ac:dyDescent="0.3">
      <c r="A497" s="39" t="s">
        <v>964</v>
      </c>
      <c r="B497" s="35" t="s">
        <v>415</v>
      </c>
      <c r="C497" s="35" t="s">
        <v>417</v>
      </c>
      <c r="D497" s="3" t="s">
        <v>34</v>
      </c>
      <c r="E497" s="108">
        <v>12</v>
      </c>
      <c r="F497" s="109" t="s">
        <v>1395</v>
      </c>
      <c r="G497" s="152" t="s">
        <v>1396</v>
      </c>
      <c r="H497" s="152" t="s">
        <v>1397</v>
      </c>
      <c r="I497" s="109" t="s">
        <v>1398</v>
      </c>
      <c r="J497" s="134" t="s">
        <v>1399</v>
      </c>
      <c r="K497" s="241">
        <v>8.61</v>
      </c>
      <c r="L497" s="241">
        <v>10.331999999999999</v>
      </c>
      <c r="M497" s="8">
        <v>309.95999999999998</v>
      </c>
      <c r="N497" s="280">
        <v>371.95</v>
      </c>
      <c r="O497" s="259">
        <v>8.61</v>
      </c>
      <c r="P497" s="309">
        <v>1</v>
      </c>
    </row>
    <row r="498" spans="1:16" ht="15.6" x14ac:dyDescent="0.3">
      <c r="A498" s="230"/>
      <c r="B498" s="231"/>
      <c r="C498" s="231"/>
      <c r="D498" s="232"/>
      <c r="E498" s="233"/>
      <c r="F498" s="232"/>
      <c r="G498" s="234"/>
      <c r="H498" s="235"/>
      <c r="I498" s="232"/>
      <c r="J498" s="236"/>
      <c r="K498" s="242"/>
      <c r="L498" s="242"/>
      <c r="M498" s="239"/>
      <c r="N498" s="281"/>
      <c r="O498" s="260"/>
      <c r="P498" s="310"/>
    </row>
    <row r="499" spans="1:16" ht="78" x14ac:dyDescent="0.3">
      <c r="A499" s="39" t="s">
        <v>965</v>
      </c>
      <c r="B499" s="35" t="s">
        <v>419</v>
      </c>
      <c r="C499" s="35" t="s">
        <v>420</v>
      </c>
      <c r="D499" s="3" t="s">
        <v>34</v>
      </c>
      <c r="E499" s="108">
        <v>36</v>
      </c>
      <c r="F499" s="109" t="s">
        <v>1395</v>
      </c>
      <c r="G499" s="152" t="s">
        <v>1396</v>
      </c>
      <c r="H499" s="152" t="s">
        <v>1400</v>
      </c>
      <c r="I499" s="109" t="s">
        <v>1401</v>
      </c>
      <c r="J499" s="134" t="s">
        <v>1402</v>
      </c>
      <c r="K499" s="241">
        <v>3.48</v>
      </c>
      <c r="L499" s="241">
        <v>4.1760000000000002</v>
      </c>
      <c r="M499" s="8">
        <v>250.56</v>
      </c>
      <c r="N499" s="280">
        <v>300.67</v>
      </c>
      <c r="O499" s="259">
        <v>3.48</v>
      </c>
      <c r="P499" s="309">
        <v>1</v>
      </c>
    </row>
    <row r="500" spans="1:16" ht="15.6" x14ac:dyDescent="0.3">
      <c r="A500" s="230"/>
      <c r="B500" s="231"/>
      <c r="C500" s="231"/>
      <c r="D500" s="232"/>
      <c r="E500" s="233"/>
      <c r="F500" s="232"/>
      <c r="G500" s="234"/>
      <c r="H500" s="235"/>
      <c r="I500" s="232"/>
      <c r="J500" s="236"/>
      <c r="K500" s="242"/>
      <c r="L500" s="242"/>
      <c r="M500" s="239"/>
      <c r="N500" s="281"/>
      <c r="O500" s="260"/>
      <c r="P500" s="310"/>
    </row>
    <row r="501" spans="1:16" ht="78" x14ac:dyDescent="0.3">
      <c r="A501" s="39" t="s">
        <v>966</v>
      </c>
      <c r="B501" s="35" t="s">
        <v>422</v>
      </c>
      <c r="C501" s="35" t="s">
        <v>423</v>
      </c>
      <c r="D501" s="3" t="s">
        <v>34</v>
      </c>
      <c r="E501" s="108">
        <v>72</v>
      </c>
      <c r="F501" s="109" t="s">
        <v>1395</v>
      </c>
      <c r="G501" s="152" t="s">
        <v>1396</v>
      </c>
      <c r="H501" s="133" t="s">
        <v>1403</v>
      </c>
      <c r="I501" s="109" t="s">
        <v>1404</v>
      </c>
      <c r="J501" s="134" t="s">
        <v>1405</v>
      </c>
      <c r="K501" s="241">
        <v>2.11</v>
      </c>
      <c r="L501" s="241">
        <v>2.5319999999999996</v>
      </c>
      <c r="M501" s="8">
        <v>303.83999999999997</v>
      </c>
      <c r="N501" s="280">
        <v>364.61</v>
      </c>
      <c r="O501" s="259">
        <v>2.11</v>
      </c>
      <c r="P501" s="309">
        <v>1</v>
      </c>
    </row>
    <row r="502" spans="1:16" ht="46.8" x14ac:dyDescent="0.3">
      <c r="A502" s="39" t="s">
        <v>966</v>
      </c>
      <c r="B502" s="35" t="s">
        <v>422</v>
      </c>
      <c r="C502" s="35" t="s">
        <v>423</v>
      </c>
      <c r="D502" s="3" t="s">
        <v>34</v>
      </c>
      <c r="E502" s="108">
        <v>72</v>
      </c>
      <c r="F502" s="109" t="s">
        <v>1720</v>
      </c>
      <c r="G502" s="152" t="s">
        <v>1637</v>
      </c>
      <c r="H502" s="133">
        <v>24</v>
      </c>
      <c r="I502" s="109" t="s">
        <v>1721</v>
      </c>
      <c r="J502" s="134">
        <v>17260085</v>
      </c>
      <c r="K502" s="241">
        <v>7.5</v>
      </c>
      <c r="L502" s="241">
        <f t="shared" ref="L502" si="135">K502*1.2</f>
        <v>9</v>
      </c>
      <c r="M502" s="8">
        <f t="shared" ref="M502" si="136">K502*H502</f>
        <v>180</v>
      </c>
      <c r="N502" s="280">
        <f t="shared" ref="N502" si="137">M502*1.2</f>
        <v>216</v>
      </c>
      <c r="O502" s="259">
        <v>7.5</v>
      </c>
      <c r="P502" s="309">
        <v>2</v>
      </c>
    </row>
    <row r="503" spans="1:16" ht="15.6" x14ac:dyDescent="0.3">
      <c r="A503" s="230"/>
      <c r="B503" s="231"/>
      <c r="C503" s="231"/>
      <c r="D503" s="232"/>
      <c r="E503" s="233"/>
      <c r="F503" s="232"/>
      <c r="G503" s="234"/>
      <c r="H503" s="235"/>
      <c r="I503" s="232"/>
      <c r="J503" s="236"/>
      <c r="K503" s="242"/>
      <c r="L503" s="242"/>
      <c r="M503" s="239"/>
      <c r="N503" s="281"/>
      <c r="O503" s="260"/>
      <c r="P503" s="310"/>
    </row>
    <row r="504" spans="1:16" ht="78" x14ac:dyDescent="0.3">
      <c r="A504" s="39" t="s">
        <v>967</v>
      </c>
      <c r="B504" s="35" t="s">
        <v>422</v>
      </c>
      <c r="C504" s="35" t="s">
        <v>425</v>
      </c>
      <c r="D504" s="3" t="s">
        <v>34</v>
      </c>
      <c r="E504" s="108">
        <v>12</v>
      </c>
      <c r="F504" s="109" t="s">
        <v>1395</v>
      </c>
      <c r="G504" s="152" t="s">
        <v>1396</v>
      </c>
      <c r="H504" s="133" t="s">
        <v>1403</v>
      </c>
      <c r="I504" s="109" t="s">
        <v>1406</v>
      </c>
      <c r="J504" s="134" t="s">
        <v>1407</v>
      </c>
      <c r="K504" s="241">
        <v>2.58</v>
      </c>
      <c r="L504" s="241">
        <v>3.0960000000000001</v>
      </c>
      <c r="M504" s="8">
        <v>371.52</v>
      </c>
      <c r="N504" s="280">
        <v>445.82</v>
      </c>
      <c r="O504" s="259">
        <v>2.58</v>
      </c>
      <c r="P504" s="309">
        <v>1</v>
      </c>
    </row>
    <row r="505" spans="1:16" ht="46.8" x14ac:dyDescent="0.3">
      <c r="A505" s="39" t="s">
        <v>967</v>
      </c>
      <c r="B505" s="35" t="s">
        <v>422</v>
      </c>
      <c r="C505" s="35" t="s">
        <v>425</v>
      </c>
      <c r="D505" s="3" t="s">
        <v>34</v>
      </c>
      <c r="E505" s="108">
        <v>12</v>
      </c>
      <c r="F505" s="109" t="s">
        <v>1720</v>
      </c>
      <c r="G505" s="152" t="s">
        <v>1637</v>
      </c>
      <c r="H505" s="133">
        <v>24</v>
      </c>
      <c r="I505" s="109" t="s">
        <v>1722</v>
      </c>
      <c r="J505" s="134">
        <v>17260081</v>
      </c>
      <c r="K505" s="241">
        <v>7.35</v>
      </c>
      <c r="L505" s="241">
        <f t="shared" ref="L505" si="138">K505*1.2</f>
        <v>8.8199999999999985</v>
      </c>
      <c r="M505" s="8">
        <f t="shared" ref="M505" si="139">K505*H505</f>
        <v>176.39999999999998</v>
      </c>
      <c r="N505" s="280">
        <f t="shared" ref="N505" si="140">M505*1.2</f>
        <v>211.67999999999998</v>
      </c>
      <c r="O505" s="259">
        <v>7.35</v>
      </c>
      <c r="P505" s="309">
        <v>2</v>
      </c>
    </row>
    <row r="506" spans="1:16" ht="15.6" x14ac:dyDescent="0.3">
      <c r="A506" s="230"/>
      <c r="B506" s="231"/>
      <c r="C506" s="231"/>
      <c r="D506" s="232"/>
      <c r="E506" s="233"/>
      <c r="F506" s="232"/>
      <c r="G506" s="234"/>
      <c r="H506" s="235"/>
      <c r="I506" s="232"/>
      <c r="J506" s="236"/>
      <c r="K506" s="242"/>
      <c r="L506" s="242"/>
      <c r="M506" s="239"/>
      <c r="N506" s="281"/>
      <c r="O506" s="260"/>
      <c r="P506" s="310"/>
    </row>
    <row r="507" spans="1:16" ht="78" x14ac:dyDescent="0.3">
      <c r="A507" s="39" t="s">
        <v>968</v>
      </c>
      <c r="B507" s="35" t="s">
        <v>427</v>
      </c>
      <c r="C507" s="35" t="s">
        <v>428</v>
      </c>
      <c r="D507" s="3" t="s">
        <v>34</v>
      </c>
      <c r="E507" s="108">
        <v>12</v>
      </c>
      <c r="F507" s="109" t="s">
        <v>1395</v>
      </c>
      <c r="G507" s="152" t="s">
        <v>1396</v>
      </c>
      <c r="H507" s="133" t="s">
        <v>1408</v>
      </c>
      <c r="I507" s="109" t="s">
        <v>1409</v>
      </c>
      <c r="J507" s="134" t="s">
        <v>1410</v>
      </c>
      <c r="K507" s="241">
        <v>2</v>
      </c>
      <c r="L507" s="241">
        <v>2.4</v>
      </c>
      <c r="M507" s="8">
        <v>432</v>
      </c>
      <c r="N507" s="280">
        <v>518.4</v>
      </c>
      <c r="O507" s="259">
        <v>2</v>
      </c>
      <c r="P507" s="309">
        <v>1</v>
      </c>
    </row>
    <row r="508" spans="1:16" ht="15.6" x14ac:dyDescent="0.3">
      <c r="A508" s="230"/>
      <c r="B508" s="231"/>
      <c r="C508" s="231"/>
      <c r="D508" s="232"/>
      <c r="E508" s="233"/>
      <c r="F508" s="232"/>
      <c r="G508" s="234"/>
      <c r="H508" s="235"/>
      <c r="I508" s="232"/>
      <c r="J508" s="236"/>
      <c r="K508" s="242"/>
      <c r="L508" s="242"/>
      <c r="M508" s="239"/>
      <c r="N508" s="281"/>
      <c r="O508" s="260"/>
      <c r="P508" s="310"/>
    </row>
    <row r="509" spans="1:16" ht="78" x14ac:dyDescent="0.3">
      <c r="A509" s="39" t="s">
        <v>969</v>
      </c>
      <c r="B509" s="35" t="s">
        <v>422</v>
      </c>
      <c r="C509" s="35" t="s">
        <v>430</v>
      </c>
      <c r="D509" s="3" t="s">
        <v>34</v>
      </c>
      <c r="E509" s="108">
        <v>12</v>
      </c>
      <c r="F509" s="109" t="s">
        <v>1395</v>
      </c>
      <c r="G509" s="152" t="s">
        <v>1396</v>
      </c>
      <c r="H509" s="133" t="s">
        <v>1408</v>
      </c>
      <c r="I509" s="109" t="s">
        <v>1411</v>
      </c>
      <c r="J509" s="134" t="s">
        <v>1412</v>
      </c>
      <c r="K509" s="241">
        <v>2.66</v>
      </c>
      <c r="L509" s="241">
        <v>3.1920000000000002</v>
      </c>
      <c r="M509" s="8">
        <v>574.55999999999995</v>
      </c>
      <c r="N509" s="280">
        <v>689.47</v>
      </c>
      <c r="O509" s="259">
        <v>2.66</v>
      </c>
      <c r="P509" s="309">
        <v>1</v>
      </c>
    </row>
    <row r="510" spans="1:16" ht="15.6" x14ac:dyDescent="0.3">
      <c r="A510" s="230"/>
      <c r="B510" s="231"/>
      <c r="C510" s="231"/>
      <c r="D510" s="232"/>
      <c r="E510" s="233"/>
      <c r="F510" s="232"/>
      <c r="G510" s="234"/>
      <c r="H510" s="235"/>
      <c r="I510" s="232"/>
      <c r="J510" s="236"/>
      <c r="K510" s="242"/>
      <c r="L510" s="242"/>
      <c r="M510" s="239"/>
      <c r="N510" s="281"/>
      <c r="O510" s="260"/>
      <c r="P510" s="310"/>
    </row>
    <row r="511" spans="1:16" ht="78" x14ac:dyDescent="0.3">
      <c r="A511" s="39" t="s">
        <v>970</v>
      </c>
      <c r="B511" s="35" t="s">
        <v>431</v>
      </c>
      <c r="C511" s="35" t="s">
        <v>433</v>
      </c>
      <c r="D511" s="3" t="s">
        <v>34</v>
      </c>
      <c r="E511" s="108">
        <v>240</v>
      </c>
      <c r="F511" s="109" t="s">
        <v>1395</v>
      </c>
      <c r="G511" s="152" t="s">
        <v>1396</v>
      </c>
      <c r="H511" s="133" t="s">
        <v>1397</v>
      </c>
      <c r="I511" s="109" t="s">
        <v>1413</v>
      </c>
      <c r="J511" s="134" t="s">
        <v>1414</v>
      </c>
      <c r="K511" s="241">
        <v>9.44</v>
      </c>
      <c r="L511" s="241">
        <v>11.327999999999999</v>
      </c>
      <c r="M511" s="8">
        <v>339.84</v>
      </c>
      <c r="N511" s="280">
        <v>407.81</v>
      </c>
      <c r="O511" s="259">
        <v>9.44</v>
      </c>
      <c r="P511" s="309">
        <v>1</v>
      </c>
    </row>
    <row r="512" spans="1:16" ht="15.6" x14ac:dyDescent="0.3">
      <c r="A512" s="230"/>
      <c r="B512" s="231"/>
      <c r="C512" s="231"/>
      <c r="D512" s="232"/>
      <c r="E512" s="233"/>
      <c r="F512" s="232"/>
      <c r="G512" s="234"/>
      <c r="H512" s="235"/>
      <c r="I512" s="232"/>
      <c r="J512" s="236"/>
      <c r="K512" s="242"/>
      <c r="L512" s="242"/>
      <c r="M512" s="239"/>
      <c r="N512" s="281"/>
      <c r="O512" s="260"/>
      <c r="P512" s="310"/>
    </row>
    <row r="513" spans="1:17" ht="78" x14ac:dyDescent="0.3">
      <c r="A513" s="39" t="s">
        <v>971</v>
      </c>
      <c r="B513" s="35" t="s">
        <v>434</v>
      </c>
      <c r="C513" s="35" t="s">
        <v>435</v>
      </c>
      <c r="D513" s="3" t="s">
        <v>34</v>
      </c>
      <c r="E513" s="108">
        <v>24</v>
      </c>
      <c r="F513" s="109" t="s">
        <v>1395</v>
      </c>
      <c r="G513" s="152" t="s">
        <v>1396</v>
      </c>
      <c r="H513" s="133" t="s">
        <v>1397</v>
      </c>
      <c r="I513" s="109" t="s">
        <v>1415</v>
      </c>
      <c r="J513" s="134" t="s">
        <v>1416</v>
      </c>
      <c r="K513" s="241">
        <v>9.44</v>
      </c>
      <c r="L513" s="241">
        <v>11.327999999999999</v>
      </c>
      <c r="M513" s="8">
        <v>339.84</v>
      </c>
      <c r="N513" s="280">
        <v>407.81</v>
      </c>
      <c r="O513" s="259">
        <v>9.44</v>
      </c>
      <c r="P513" s="309">
        <v>1</v>
      </c>
    </row>
    <row r="514" spans="1:17" ht="15.6" x14ac:dyDescent="0.3">
      <c r="A514" s="230"/>
      <c r="B514" s="231"/>
      <c r="C514" s="231"/>
      <c r="D514" s="232"/>
      <c r="E514" s="233"/>
      <c r="F514" s="232"/>
      <c r="G514" s="234"/>
      <c r="H514" s="235"/>
      <c r="I514" s="232"/>
      <c r="J514" s="236"/>
      <c r="K514" s="242"/>
      <c r="L514" s="242"/>
      <c r="M514" s="239"/>
      <c r="N514" s="281"/>
      <c r="O514" s="260"/>
      <c r="P514" s="310"/>
    </row>
    <row r="515" spans="1:17" ht="78" x14ac:dyDescent="0.3">
      <c r="A515" s="39" t="s">
        <v>972</v>
      </c>
      <c r="B515" s="35" t="s">
        <v>431</v>
      </c>
      <c r="C515" s="35" t="s">
        <v>436</v>
      </c>
      <c r="D515" s="3" t="s">
        <v>34</v>
      </c>
      <c r="E515" s="108">
        <v>12</v>
      </c>
      <c r="F515" s="109" t="s">
        <v>1395</v>
      </c>
      <c r="G515" s="152" t="s">
        <v>1396</v>
      </c>
      <c r="H515" s="133" t="s">
        <v>1397</v>
      </c>
      <c r="I515" s="109" t="s">
        <v>1417</v>
      </c>
      <c r="J515" s="134" t="s">
        <v>1418</v>
      </c>
      <c r="K515" s="241">
        <v>10.119999999999999</v>
      </c>
      <c r="L515" s="241">
        <v>12.143999999999998</v>
      </c>
      <c r="M515" s="8">
        <v>364.32</v>
      </c>
      <c r="N515" s="280">
        <v>437.18</v>
      </c>
      <c r="O515" s="259">
        <v>10.119999999999999</v>
      </c>
      <c r="P515" s="309">
        <v>1</v>
      </c>
    </row>
    <row r="516" spans="1:17" ht="15.6" x14ac:dyDescent="0.3">
      <c r="A516" s="230"/>
      <c r="B516" s="231"/>
      <c r="C516" s="231"/>
      <c r="D516" s="232"/>
      <c r="E516" s="233"/>
      <c r="F516" s="232"/>
      <c r="G516" s="234"/>
      <c r="H516" s="235"/>
      <c r="I516" s="232"/>
      <c r="J516" s="236"/>
      <c r="K516" s="242"/>
      <c r="L516" s="242"/>
      <c r="M516" s="239"/>
      <c r="N516" s="281"/>
      <c r="O516" s="260"/>
      <c r="P516" s="310"/>
    </row>
    <row r="517" spans="1:17" ht="124.8" x14ac:dyDescent="0.3">
      <c r="A517" s="39" t="s">
        <v>973</v>
      </c>
      <c r="B517" s="35" t="s">
        <v>419</v>
      </c>
      <c r="C517" s="35" t="s">
        <v>437</v>
      </c>
      <c r="D517" s="3" t="s">
        <v>34</v>
      </c>
      <c r="E517" s="108">
        <v>24</v>
      </c>
      <c r="F517" s="194" t="s">
        <v>2101</v>
      </c>
      <c r="G517" s="35" t="s">
        <v>2031</v>
      </c>
      <c r="H517" s="35">
        <v>12</v>
      </c>
      <c r="I517" s="35" t="s">
        <v>2102</v>
      </c>
      <c r="J517" s="35" t="s">
        <v>2103</v>
      </c>
      <c r="K517" s="210">
        <v>2.08</v>
      </c>
      <c r="L517" s="210">
        <v>2.496</v>
      </c>
      <c r="M517" s="70">
        <v>24.96</v>
      </c>
      <c r="N517" s="288">
        <v>29.95</v>
      </c>
      <c r="O517" s="270">
        <v>2.08</v>
      </c>
      <c r="P517" s="317">
        <v>1</v>
      </c>
      <c r="Q517" t="s">
        <v>2172</v>
      </c>
    </row>
    <row r="518" spans="1:17" ht="46.8" x14ac:dyDescent="0.3">
      <c r="A518" s="39" t="s">
        <v>973</v>
      </c>
      <c r="B518" s="35" t="s">
        <v>419</v>
      </c>
      <c r="C518" s="35" t="s">
        <v>437</v>
      </c>
      <c r="D518" s="3" t="s">
        <v>34</v>
      </c>
      <c r="E518" s="108">
        <v>24</v>
      </c>
      <c r="F518" s="194" t="s">
        <v>1536</v>
      </c>
      <c r="G518" s="35" t="s">
        <v>1537</v>
      </c>
      <c r="H518" s="35" t="s">
        <v>1538</v>
      </c>
      <c r="I518" s="35" t="s">
        <v>1543</v>
      </c>
      <c r="J518" s="35" t="s">
        <v>1544</v>
      </c>
      <c r="K518" s="210">
        <v>2.2999999999999998</v>
      </c>
      <c r="L518" s="210">
        <f>K518*1.2</f>
        <v>2.76</v>
      </c>
      <c r="M518" s="70">
        <f>K518*E518</f>
        <v>55.199999999999996</v>
      </c>
      <c r="N518" s="288">
        <f>L518*E518</f>
        <v>66.239999999999995</v>
      </c>
      <c r="O518" s="270">
        <v>2.2999999999999998</v>
      </c>
      <c r="P518" s="317">
        <v>2</v>
      </c>
      <c r="Q518" t="s">
        <v>2172</v>
      </c>
    </row>
    <row r="519" spans="1:17" ht="46.8" x14ac:dyDescent="0.3">
      <c r="A519" s="180" t="s">
        <v>973</v>
      </c>
      <c r="B519" s="108" t="s">
        <v>419</v>
      </c>
      <c r="C519" s="108" t="s">
        <v>437</v>
      </c>
      <c r="D519" s="109" t="s">
        <v>34</v>
      </c>
      <c r="E519" s="108">
        <v>24</v>
      </c>
      <c r="F519" s="5" t="s">
        <v>1315</v>
      </c>
      <c r="G519" s="152" t="s">
        <v>1259</v>
      </c>
      <c r="H519" s="176">
        <v>36</v>
      </c>
      <c r="I519" s="3" t="s">
        <v>1316</v>
      </c>
      <c r="J519" s="134" t="s">
        <v>1317</v>
      </c>
      <c r="K519" s="241">
        <v>3.8517000000000001</v>
      </c>
      <c r="L519" s="241">
        <v>4.6219999999999999</v>
      </c>
      <c r="M519" s="86">
        <v>138.66</v>
      </c>
      <c r="N519" s="280">
        <v>166.39</v>
      </c>
      <c r="O519" s="259">
        <v>3.8517000000000001</v>
      </c>
      <c r="P519" s="309">
        <v>3</v>
      </c>
      <c r="Q519" t="s">
        <v>2172</v>
      </c>
    </row>
    <row r="520" spans="1:17" ht="78" x14ac:dyDescent="0.3">
      <c r="A520" s="180" t="s">
        <v>973</v>
      </c>
      <c r="B520" s="108" t="s">
        <v>419</v>
      </c>
      <c r="C520" s="108" t="s">
        <v>437</v>
      </c>
      <c r="D520" s="109" t="s">
        <v>34</v>
      </c>
      <c r="E520" s="108">
        <v>24</v>
      </c>
      <c r="F520" s="5" t="s">
        <v>1395</v>
      </c>
      <c r="G520" s="152" t="s">
        <v>1396</v>
      </c>
      <c r="H520" s="176" t="s">
        <v>1419</v>
      </c>
      <c r="I520" s="3" t="s">
        <v>1420</v>
      </c>
      <c r="J520" s="134" t="s">
        <v>1421</v>
      </c>
      <c r="K520" s="241">
        <v>11.35</v>
      </c>
      <c r="L520" s="241">
        <v>13.62</v>
      </c>
      <c r="M520" s="86">
        <v>272.39999999999998</v>
      </c>
      <c r="N520" s="280">
        <v>326.88</v>
      </c>
      <c r="O520" s="259">
        <v>11.35</v>
      </c>
      <c r="P520" s="309">
        <v>4</v>
      </c>
    </row>
    <row r="521" spans="1:17" ht="15.6" x14ac:dyDescent="0.3">
      <c r="A521" s="230"/>
      <c r="B521" s="231"/>
      <c r="C521" s="231"/>
      <c r="D521" s="232"/>
      <c r="E521" s="233"/>
      <c r="F521" s="232"/>
      <c r="G521" s="234"/>
      <c r="H521" s="235"/>
      <c r="I521" s="232"/>
      <c r="J521" s="236"/>
      <c r="K521" s="242"/>
      <c r="L521" s="242"/>
      <c r="M521" s="239"/>
      <c r="N521" s="281"/>
      <c r="O521" s="260"/>
      <c r="P521" s="310"/>
    </row>
    <row r="522" spans="1:17" ht="46.8" x14ac:dyDescent="0.3">
      <c r="A522" s="39" t="s">
        <v>974</v>
      </c>
      <c r="B522" s="35" t="s">
        <v>419</v>
      </c>
      <c r="C522" s="35" t="s">
        <v>438</v>
      </c>
      <c r="D522" s="3" t="s">
        <v>34</v>
      </c>
      <c r="E522" s="108">
        <v>48</v>
      </c>
      <c r="F522" s="194" t="s">
        <v>1536</v>
      </c>
      <c r="G522" s="35" t="s">
        <v>1537</v>
      </c>
      <c r="H522" s="35" t="s">
        <v>1538</v>
      </c>
      <c r="I522" s="35" t="s">
        <v>1545</v>
      </c>
      <c r="J522" s="35" t="s">
        <v>1546</v>
      </c>
      <c r="K522" s="210">
        <v>1.8</v>
      </c>
      <c r="L522" s="210">
        <f t="shared" ref="L522" si="141">K522*1.2</f>
        <v>2.16</v>
      </c>
      <c r="M522" s="70">
        <f t="shared" ref="M522" si="142">K522*E522</f>
        <v>86.4</v>
      </c>
      <c r="N522" s="288">
        <f t="shared" ref="N522" si="143">L522*E522</f>
        <v>103.68</v>
      </c>
      <c r="O522" s="270">
        <v>1.8</v>
      </c>
      <c r="P522" s="317">
        <v>1</v>
      </c>
      <c r="Q522" t="s">
        <v>2172</v>
      </c>
    </row>
    <row r="523" spans="1:17" ht="54" customHeight="1" x14ac:dyDescent="0.3">
      <c r="A523" s="180" t="s">
        <v>974</v>
      </c>
      <c r="B523" s="108" t="s">
        <v>419</v>
      </c>
      <c r="C523" s="108" t="s">
        <v>438</v>
      </c>
      <c r="D523" s="109" t="s">
        <v>34</v>
      </c>
      <c r="E523" s="108">
        <v>48</v>
      </c>
      <c r="F523" s="5" t="s">
        <v>1315</v>
      </c>
      <c r="G523" s="152" t="s">
        <v>1259</v>
      </c>
      <c r="H523" s="176">
        <v>36</v>
      </c>
      <c r="I523" s="3" t="s">
        <v>1318</v>
      </c>
      <c r="J523" s="134" t="s">
        <v>1319</v>
      </c>
      <c r="K523" s="241">
        <v>3.5767000000000002</v>
      </c>
      <c r="L523" s="241">
        <v>4.2919999999999998</v>
      </c>
      <c r="M523" s="86">
        <v>128.76</v>
      </c>
      <c r="N523" s="280">
        <v>154.51</v>
      </c>
      <c r="O523" s="259">
        <v>3.5767000000000002</v>
      </c>
      <c r="P523" s="309">
        <v>2</v>
      </c>
      <c r="Q523" t="s">
        <v>2172</v>
      </c>
    </row>
    <row r="524" spans="1:17" ht="54" customHeight="1" x14ac:dyDescent="0.3">
      <c r="A524" s="180" t="s">
        <v>974</v>
      </c>
      <c r="B524" s="108" t="s">
        <v>419</v>
      </c>
      <c r="C524" s="108" t="s">
        <v>438</v>
      </c>
      <c r="D524" s="109" t="s">
        <v>34</v>
      </c>
      <c r="E524" s="108">
        <v>48</v>
      </c>
      <c r="F524" s="5" t="s">
        <v>1395</v>
      </c>
      <c r="G524" s="152" t="s">
        <v>1396</v>
      </c>
      <c r="H524" s="176" t="s">
        <v>1422</v>
      </c>
      <c r="I524" s="3" t="s">
        <v>1423</v>
      </c>
      <c r="J524" s="134" t="s">
        <v>1424</v>
      </c>
      <c r="K524" s="241">
        <v>8.06</v>
      </c>
      <c r="L524" s="241">
        <v>9.6720000000000006</v>
      </c>
      <c r="M524" s="86">
        <v>96.72</v>
      </c>
      <c r="N524" s="280">
        <v>116.06</v>
      </c>
      <c r="O524" s="259">
        <v>8.06</v>
      </c>
      <c r="P524" s="309">
        <v>3</v>
      </c>
    </row>
    <row r="525" spans="1:17" ht="15.6" x14ac:dyDescent="0.3">
      <c r="A525" s="230"/>
      <c r="B525" s="231"/>
      <c r="C525" s="231"/>
      <c r="D525" s="232"/>
      <c r="E525" s="233"/>
      <c r="F525" s="232"/>
      <c r="G525" s="234"/>
      <c r="H525" s="235"/>
      <c r="I525" s="232"/>
      <c r="J525" s="236"/>
      <c r="K525" s="242"/>
      <c r="L525" s="242"/>
      <c r="M525" s="239"/>
      <c r="N525" s="281"/>
      <c r="O525" s="260"/>
      <c r="P525" s="310"/>
    </row>
    <row r="526" spans="1:17" ht="124.8" x14ac:dyDescent="0.3">
      <c r="A526" s="39" t="s">
        <v>975</v>
      </c>
      <c r="B526" s="35" t="s">
        <v>419</v>
      </c>
      <c r="C526" s="35" t="s">
        <v>439</v>
      </c>
      <c r="D526" s="3" t="s">
        <v>34</v>
      </c>
      <c r="E526" s="108">
        <v>84</v>
      </c>
      <c r="F526" s="194" t="s">
        <v>2101</v>
      </c>
      <c r="G526" s="35" t="s">
        <v>2031</v>
      </c>
      <c r="H526" s="35">
        <v>12</v>
      </c>
      <c r="I526" s="35" t="s">
        <v>2102</v>
      </c>
      <c r="J526" s="35" t="s">
        <v>2104</v>
      </c>
      <c r="K526" s="210">
        <v>2.105</v>
      </c>
      <c r="L526" s="210">
        <v>2.5259999999999998</v>
      </c>
      <c r="M526" s="70">
        <v>25.26</v>
      </c>
      <c r="N526" s="288">
        <v>30.31</v>
      </c>
      <c r="O526" s="270">
        <v>2.105</v>
      </c>
      <c r="P526" s="317">
        <v>1</v>
      </c>
      <c r="Q526" t="s">
        <v>2172</v>
      </c>
    </row>
    <row r="527" spans="1:17" ht="46.8" x14ac:dyDescent="0.3">
      <c r="A527" s="39" t="s">
        <v>975</v>
      </c>
      <c r="B527" s="35" t="s">
        <v>419</v>
      </c>
      <c r="C527" s="35" t="s">
        <v>439</v>
      </c>
      <c r="D527" s="3" t="s">
        <v>34</v>
      </c>
      <c r="E527" s="108">
        <v>84</v>
      </c>
      <c r="F527" s="194" t="s">
        <v>1536</v>
      </c>
      <c r="G527" s="35" t="s">
        <v>1537</v>
      </c>
      <c r="H527" s="35" t="s">
        <v>1538</v>
      </c>
      <c r="I527" s="35" t="s">
        <v>1545</v>
      </c>
      <c r="J527" s="35" t="s">
        <v>1547</v>
      </c>
      <c r="K527" s="210">
        <v>3.5</v>
      </c>
      <c r="L527" s="210">
        <f t="shared" ref="L527" si="144">K527*1.2</f>
        <v>4.2</v>
      </c>
      <c r="M527" s="70">
        <f t="shared" ref="M527" si="145">K527*E527</f>
        <v>294</v>
      </c>
      <c r="N527" s="288">
        <f t="shared" ref="N527" si="146">L527*E527</f>
        <v>352.8</v>
      </c>
      <c r="O527" s="270">
        <v>3.5</v>
      </c>
      <c r="P527" s="317">
        <v>2</v>
      </c>
      <c r="Q527" t="s">
        <v>2172</v>
      </c>
    </row>
    <row r="528" spans="1:17" ht="46.8" x14ac:dyDescent="0.3">
      <c r="A528" s="180" t="s">
        <v>975</v>
      </c>
      <c r="B528" s="108" t="s">
        <v>419</v>
      </c>
      <c r="C528" s="108" t="s">
        <v>439</v>
      </c>
      <c r="D528" s="109" t="s">
        <v>34</v>
      </c>
      <c r="E528" s="108">
        <v>84</v>
      </c>
      <c r="F528" s="5" t="s">
        <v>1315</v>
      </c>
      <c r="G528" s="152" t="s">
        <v>1259</v>
      </c>
      <c r="H528" s="176">
        <v>36</v>
      </c>
      <c r="I528" s="3" t="s">
        <v>1320</v>
      </c>
      <c r="J528" s="134" t="s">
        <v>1321</v>
      </c>
      <c r="K528" s="241">
        <v>4.9519000000000002</v>
      </c>
      <c r="L528" s="241">
        <v>5.9423000000000004</v>
      </c>
      <c r="M528" s="8">
        <v>178.27</v>
      </c>
      <c r="N528" s="280">
        <v>213.92</v>
      </c>
      <c r="O528" s="259">
        <v>4.9519000000000002</v>
      </c>
      <c r="P528" s="309">
        <v>3</v>
      </c>
    </row>
    <row r="529" spans="1:17" ht="78" x14ac:dyDescent="0.3">
      <c r="A529" s="180" t="s">
        <v>975</v>
      </c>
      <c r="B529" s="108" t="s">
        <v>419</v>
      </c>
      <c r="C529" s="108" t="s">
        <v>439</v>
      </c>
      <c r="D529" s="109" t="s">
        <v>34</v>
      </c>
      <c r="E529" s="108">
        <v>84</v>
      </c>
      <c r="F529" s="5" t="s">
        <v>1395</v>
      </c>
      <c r="G529" s="152" t="s">
        <v>1396</v>
      </c>
      <c r="H529" s="176" t="s">
        <v>1422</v>
      </c>
      <c r="I529" s="3" t="s">
        <v>1425</v>
      </c>
      <c r="J529" s="134" t="s">
        <v>1426</v>
      </c>
      <c r="K529" s="241">
        <v>8.64</v>
      </c>
      <c r="L529" s="241">
        <v>10.368</v>
      </c>
      <c r="M529" s="8">
        <v>103.68</v>
      </c>
      <c r="N529" s="280">
        <v>124.42</v>
      </c>
      <c r="O529" s="259">
        <v>8.64</v>
      </c>
      <c r="P529" s="309">
        <v>4</v>
      </c>
    </row>
    <row r="530" spans="1:17" ht="15.6" x14ac:dyDescent="0.3">
      <c r="A530" s="230"/>
      <c r="B530" s="231"/>
      <c r="C530" s="231"/>
      <c r="D530" s="232"/>
      <c r="E530" s="233"/>
      <c r="F530" s="232"/>
      <c r="G530" s="234"/>
      <c r="H530" s="235"/>
      <c r="I530" s="232"/>
      <c r="J530" s="236"/>
      <c r="K530" s="242"/>
      <c r="L530" s="242"/>
      <c r="M530" s="239"/>
      <c r="N530" s="281"/>
      <c r="O530" s="260"/>
      <c r="P530" s="310"/>
    </row>
    <row r="531" spans="1:17" ht="46.8" x14ac:dyDescent="0.3">
      <c r="A531" s="39" t="s">
        <v>976</v>
      </c>
      <c r="B531" s="35" t="s">
        <v>419</v>
      </c>
      <c r="C531" s="35" t="s">
        <v>440</v>
      </c>
      <c r="D531" s="3" t="s">
        <v>34</v>
      </c>
      <c r="E531" s="108">
        <v>48</v>
      </c>
      <c r="F531" s="194" t="s">
        <v>1536</v>
      </c>
      <c r="G531" s="35" t="s">
        <v>1537</v>
      </c>
      <c r="H531" s="35" t="s">
        <v>1538</v>
      </c>
      <c r="I531" s="35" t="s">
        <v>1541</v>
      </c>
      <c r="J531" s="35" t="s">
        <v>1548</v>
      </c>
      <c r="K531" s="210">
        <v>2.2999999999999998</v>
      </c>
      <c r="L531" s="210">
        <f t="shared" ref="L531" si="147">K531*1.2</f>
        <v>2.76</v>
      </c>
      <c r="M531" s="70">
        <f t="shared" ref="M531" si="148">K531*E531</f>
        <v>110.39999999999999</v>
      </c>
      <c r="N531" s="288">
        <f t="shared" ref="N531" si="149">L531*E531</f>
        <v>132.47999999999999</v>
      </c>
      <c r="O531" s="270">
        <v>2.2999999999999998</v>
      </c>
      <c r="P531" s="317">
        <v>1</v>
      </c>
      <c r="Q531" t="s">
        <v>2172</v>
      </c>
    </row>
    <row r="532" spans="1:17" ht="156" x14ac:dyDescent="0.3">
      <c r="A532" s="180" t="s">
        <v>976</v>
      </c>
      <c r="B532" s="108" t="s">
        <v>419</v>
      </c>
      <c r="C532" s="108" t="s">
        <v>440</v>
      </c>
      <c r="D532" s="109" t="s">
        <v>34</v>
      </c>
      <c r="E532" s="108">
        <v>48</v>
      </c>
      <c r="F532" s="5" t="s">
        <v>1315</v>
      </c>
      <c r="G532" s="152" t="s">
        <v>1259</v>
      </c>
      <c r="H532" s="176">
        <v>24</v>
      </c>
      <c r="I532" s="3" t="s">
        <v>1320</v>
      </c>
      <c r="J532" s="134" t="s">
        <v>1322</v>
      </c>
      <c r="K532" s="241">
        <v>5.3650000000000002</v>
      </c>
      <c r="L532" s="241">
        <v>6.4379999999999997</v>
      </c>
      <c r="M532" s="8">
        <v>128.76</v>
      </c>
      <c r="N532" s="280">
        <v>154.51</v>
      </c>
      <c r="O532" s="259">
        <v>5.3650000000000002</v>
      </c>
      <c r="P532" s="309">
        <v>2</v>
      </c>
    </row>
    <row r="533" spans="1:17" ht="78" x14ac:dyDescent="0.3">
      <c r="A533" s="180" t="s">
        <v>976</v>
      </c>
      <c r="B533" s="108" t="s">
        <v>419</v>
      </c>
      <c r="C533" s="108" t="s">
        <v>440</v>
      </c>
      <c r="D533" s="109" t="s">
        <v>34</v>
      </c>
      <c r="E533" s="108">
        <v>48</v>
      </c>
      <c r="F533" s="5" t="s">
        <v>1395</v>
      </c>
      <c r="G533" s="152" t="s">
        <v>1396</v>
      </c>
      <c r="H533" s="176" t="s">
        <v>1422</v>
      </c>
      <c r="I533" s="3" t="s">
        <v>1427</v>
      </c>
      <c r="J533" s="134" t="s">
        <v>1428</v>
      </c>
      <c r="K533" s="241">
        <v>8.27</v>
      </c>
      <c r="L533" s="241">
        <v>9.9239999999999995</v>
      </c>
      <c r="M533" s="8">
        <v>99.24</v>
      </c>
      <c r="N533" s="280">
        <v>119.09</v>
      </c>
      <c r="O533" s="259">
        <v>8.27</v>
      </c>
      <c r="P533" s="309">
        <v>3</v>
      </c>
    </row>
    <row r="534" spans="1:17" ht="15.6" x14ac:dyDescent="0.3">
      <c r="A534" s="230"/>
      <c r="B534" s="231"/>
      <c r="C534" s="231"/>
      <c r="D534" s="232"/>
      <c r="E534" s="233"/>
      <c r="F534" s="232"/>
      <c r="G534" s="234"/>
      <c r="H534" s="235"/>
      <c r="I534" s="232"/>
      <c r="J534" s="236"/>
      <c r="K534" s="242"/>
      <c r="L534" s="242"/>
      <c r="M534" s="239"/>
      <c r="N534" s="281"/>
      <c r="O534" s="260"/>
      <c r="P534" s="310"/>
    </row>
    <row r="535" spans="1:17" ht="124.8" x14ac:dyDescent="0.3">
      <c r="A535" s="39" t="s">
        <v>977</v>
      </c>
      <c r="B535" s="35" t="s">
        <v>419</v>
      </c>
      <c r="C535" s="35" t="s">
        <v>441</v>
      </c>
      <c r="D535" s="3" t="s">
        <v>34</v>
      </c>
      <c r="E535" s="108">
        <v>960</v>
      </c>
      <c r="F535" s="194" t="s">
        <v>2101</v>
      </c>
      <c r="G535" s="35" t="s">
        <v>2031</v>
      </c>
      <c r="H535" s="35">
        <v>12</v>
      </c>
      <c r="I535" s="35" t="s">
        <v>2102</v>
      </c>
      <c r="J535" s="35" t="s">
        <v>2105</v>
      </c>
      <c r="K535" s="210">
        <v>2.0299999999999998</v>
      </c>
      <c r="L535" s="210">
        <v>2.4359999999999999</v>
      </c>
      <c r="M535" s="70">
        <v>24.36</v>
      </c>
      <c r="N535" s="288">
        <v>29.23</v>
      </c>
      <c r="O535" s="270">
        <v>2.0299999999999998</v>
      </c>
      <c r="P535" s="317">
        <v>1</v>
      </c>
      <c r="Q535" t="s">
        <v>2172</v>
      </c>
    </row>
    <row r="536" spans="1:17" ht="46.8" x14ac:dyDescent="0.3">
      <c r="A536" s="39" t="s">
        <v>977</v>
      </c>
      <c r="B536" s="35" t="s">
        <v>419</v>
      </c>
      <c r="C536" s="35" t="s">
        <v>441</v>
      </c>
      <c r="D536" s="3" t="s">
        <v>34</v>
      </c>
      <c r="E536" s="108">
        <v>960</v>
      </c>
      <c r="F536" s="194" t="s">
        <v>1536</v>
      </c>
      <c r="G536" s="35" t="s">
        <v>1537</v>
      </c>
      <c r="H536" s="35" t="s">
        <v>1538</v>
      </c>
      <c r="I536" s="35" t="s">
        <v>1545</v>
      </c>
      <c r="J536" s="35" t="s">
        <v>1549</v>
      </c>
      <c r="K536" s="210">
        <v>2.35</v>
      </c>
      <c r="L536" s="210">
        <f t="shared" ref="L536" si="150">K536*1.2</f>
        <v>2.82</v>
      </c>
      <c r="M536" s="70">
        <f t="shared" ref="M536" si="151">K536*E536</f>
        <v>2256</v>
      </c>
      <c r="N536" s="288">
        <f t="shared" ref="N536" si="152">L536*E536</f>
        <v>2707.2</v>
      </c>
      <c r="O536" s="270">
        <v>2.35</v>
      </c>
      <c r="P536" s="317">
        <v>2</v>
      </c>
      <c r="Q536" t="s">
        <v>2172</v>
      </c>
    </row>
    <row r="537" spans="1:17" ht="46.8" x14ac:dyDescent="0.3">
      <c r="A537" s="180" t="s">
        <v>977</v>
      </c>
      <c r="B537" s="108" t="s">
        <v>419</v>
      </c>
      <c r="C537" s="108" t="s">
        <v>441</v>
      </c>
      <c r="D537" s="109" t="s">
        <v>34</v>
      </c>
      <c r="E537" s="108">
        <v>960</v>
      </c>
      <c r="F537" s="5" t="s">
        <v>1315</v>
      </c>
      <c r="G537" s="152" t="s">
        <v>1259</v>
      </c>
      <c r="H537" s="176">
        <v>36</v>
      </c>
      <c r="I537" s="3" t="s">
        <v>1323</v>
      </c>
      <c r="J537" s="134" t="s">
        <v>1324</v>
      </c>
      <c r="K537" s="241">
        <v>3.8517000000000001</v>
      </c>
      <c r="L537" s="241">
        <v>4.6219999999999999</v>
      </c>
      <c r="M537" s="8">
        <v>138.66</v>
      </c>
      <c r="N537" s="280">
        <v>166.39</v>
      </c>
      <c r="O537" s="259">
        <v>3.8517000000000001</v>
      </c>
      <c r="P537" s="309">
        <v>3</v>
      </c>
    </row>
    <row r="538" spans="1:17" ht="15.6" x14ac:dyDescent="0.3">
      <c r="A538" s="230"/>
      <c r="B538" s="231"/>
      <c r="C538" s="231"/>
      <c r="D538" s="232"/>
      <c r="E538" s="233"/>
      <c r="F538" s="232"/>
      <c r="G538" s="234"/>
      <c r="H538" s="235"/>
      <c r="I538" s="232"/>
      <c r="J538" s="236"/>
      <c r="K538" s="242"/>
      <c r="L538" s="242"/>
      <c r="M538" s="239"/>
      <c r="N538" s="281"/>
      <c r="O538" s="260"/>
      <c r="P538" s="310"/>
    </row>
    <row r="539" spans="1:17" ht="46.8" x14ac:dyDescent="0.3">
      <c r="A539" s="39" t="s">
        <v>978</v>
      </c>
      <c r="B539" s="35" t="s">
        <v>419</v>
      </c>
      <c r="C539" s="35" t="s">
        <v>442</v>
      </c>
      <c r="D539" s="3" t="s">
        <v>34</v>
      </c>
      <c r="E539" s="108">
        <v>48</v>
      </c>
      <c r="F539" s="194" t="s">
        <v>1536</v>
      </c>
      <c r="G539" s="35" t="s">
        <v>1537</v>
      </c>
      <c r="H539" s="35" t="s">
        <v>1538</v>
      </c>
      <c r="I539" s="35" t="s">
        <v>1545</v>
      </c>
      <c r="J539" s="35" t="s">
        <v>1550</v>
      </c>
      <c r="K539" s="210">
        <v>3.06</v>
      </c>
      <c r="L539" s="210">
        <f t="shared" ref="L539" si="153">K539*1.2</f>
        <v>3.6719999999999997</v>
      </c>
      <c r="M539" s="70">
        <f t="shared" ref="M539" si="154">K539*E539</f>
        <v>146.88</v>
      </c>
      <c r="N539" s="288">
        <f t="shared" ref="N539" si="155">L539*E539</f>
        <v>176.25599999999997</v>
      </c>
      <c r="O539" s="270">
        <v>3.06</v>
      </c>
      <c r="P539" s="317">
        <v>1</v>
      </c>
    </row>
    <row r="540" spans="1:17" ht="46.8" x14ac:dyDescent="0.3">
      <c r="A540" s="180" t="s">
        <v>978</v>
      </c>
      <c r="B540" s="108" t="s">
        <v>419</v>
      </c>
      <c r="C540" s="108" t="s">
        <v>442</v>
      </c>
      <c r="D540" s="109" t="s">
        <v>34</v>
      </c>
      <c r="E540" s="108">
        <v>48</v>
      </c>
      <c r="F540" s="5" t="s">
        <v>1315</v>
      </c>
      <c r="G540" s="152" t="s">
        <v>1259</v>
      </c>
      <c r="H540" s="176">
        <v>24</v>
      </c>
      <c r="I540" s="3" t="s">
        <v>1320</v>
      </c>
      <c r="J540" s="134" t="s">
        <v>1325</v>
      </c>
      <c r="K540" s="241">
        <v>3.8513000000000002</v>
      </c>
      <c r="L540" s="241">
        <v>4.6215999999999999</v>
      </c>
      <c r="M540" s="8">
        <v>92.43</v>
      </c>
      <c r="N540" s="280">
        <v>110.92</v>
      </c>
      <c r="O540" s="259">
        <v>3.8513000000000002</v>
      </c>
      <c r="P540" s="309">
        <v>2</v>
      </c>
    </row>
    <row r="541" spans="1:17" ht="15.6" x14ac:dyDescent="0.3">
      <c r="A541" s="230"/>
      <c r="B541" s="231"/>
      <c r="C541" s="231"/>
      <c r="D541" s="232"/>
      <c r="E541" s="233"/>
      <c r="F541" s="232"/>
      <c r="G541" s="234"/>
      <c r="H541" s="235"/>
      <c r="I541" s="232"/>
      <c r="J541" s="236"/>
      <c r="K541" s="242"/>
      <c r="L541" s="242"/>
      <c r="M541" s="239"/>
      <c r="N541" s="281"/>
      <c r="O541" s="260"/>
      <c r="P541" s="310"/>
    </row>
    <row r="542" spans="1:17" ht="46.8" x14ac:dyDescent="0.3">
      <c r="A542" s="39" t="s">
        <v>979</v>
      </c>
      <c r="B542" s="35" t="s">
        <v>419</v>
      </c>
      <c r="C542" s="35" t="s">
        <v>443</v>
      </c>
      <c r="D542" s="3" t="s">
        <v>34</v>
      </c>
      <c r="E542" s="108">
        <v>60</v>
      </c>
      <c r="F542" s="194" t="s">
        <v>1536</v>
      </c>
      <c r="G542" s="35" t="s">
        <v>1537</v>
      </c>
      <c r="H542" s="35" t="s">
        <v>1538</v>
      </c>
      <c r="I542" s="35" t="s">
        <v>1543</v>
      </c>
      <c r="J542" s="35" t="s">
        <v>1551</v>
      </c>
      <c r="K542" s="210">
        <v>2.95</v>
      </c>
      <c r="L542" s="210">
        <f t="shared" ref="L542" si="156">K542*1.2</f>
        <v>3.54</v>
      </c>
      <c r="M542" s="70">
        <f t="shared" ref="M542" si="157">K542*E542</f>
        <v>177</v>
      </c>
      <c r="N542" s="288">
        <f t="shared" ref="N542" si="158">L542*E542</f>
        <v>212.4</v>
      </c>
      <c r="O542" s="270">
        <v>2.95</v>
      </c>
      <c r="P542" s="317">
        <v>1</v>
      </c>
    </row>
    <row r="543" spans="1:17" ht="46.8" x14ac:dyDescent="0.3">
      <c r="A543" s="180" t="s">
        <v>979</v>
      </c>
      <c r="B543" s="108" t="s">
        <v>419</v>
      </c>
      <c r="C543" s="108" t="s">
        <v>443</v>
      </c>
      <c r="D543" s="109" t="s">
        <v>34</v>
      </c>
      <c r="E543" s="108">
        <v>60</v>
      </c>
      <c r="F543" s="5" t="s">
        <v>1315</v>
      </c>
      <c r="G543" s="152" t="s">
        <v>1259</v>
      </c>
      <c r="H543" s="176">
        <v>36</v>
      </c>
      <c r="I543" s="3" t="s">
        <v>1320</v>
      </c>
      <c r="J543" s="134" t="s">
        <v>1321</v>
      </c>
      <c r="K543" s="241">
        <v>4.9519000000000002</v>
      </c>
      <c r="L543" s="241">
        <v>5.9423000000000004</v>
      </c>
      <c r="M543" s="8">
        <v>178.27</v>
      </c>
      <c r="N543" s="280">
        <v>213.92</v>
      </c>
      <c r="O543" s="259">
        <v>4.9519000000000002</v>
      </c>
      <c r="P543" s="309">
        <v>2</v>
      </c>
    </row>
    <row r="544" spans="1:17" ht="15.6" x14ac:dyDescent="0.3">
      <c r="A544" s="230"/>
      <c r="B544" s="231"/>
      <c r="C544" s="231"/>
      <c r="D544" s="232"/>
      <c r="E544" s="233"/>
      <c r="F544" s="232"/>
      <c r="G544" s="234"/>
      <c r="H544" s="235"/>
      <c r="I544" s="232"/>
      <c r="J544" s="236"/>
      <c r="K544" s="242"/>
      <c r="L544" s="242"/>
      <c r="M544" s="239"/>
      <c r="N544" s="281"/>
      <c r="O544" s="260"/>
      <c r="P544" s="310"/>
    </row>
    <row r="545" spans="1:17" ht="46.8" x14ac:dyDescent="0.3">
      <c r="A545" s="39" t="s">
        <v>980</v>
      </c>
      <c r="B545" s="35" t="s">
        <v>419</v>
      </c>
      <c r="C545" s="35" t="s">
        <v>444</v>
      </c>
      <c r="D545" s="3" t="s">
        <v>34</v>
      </c>
      <c r="E545" s="108">
        <v>60</v>
      </c>
      <c r="F545" s="194" t="s">
        <v>1536</v>
      </c>
      <c r="G545" s="35" t="s">
        <v>1537</v>
      </c>
      <c r="H545" s="35" t="s">
        <v>1538</v>
      </c>
      <c r="I545" s="35" t="s">
        <v>1541</v>
      </c>
      <c r="J545" s="35" t="s">
        <v>1548</v>
      </c>
      <c r="K545" s="210">
        <v>2.2999999999999998</v>
      </c>
      <c r="L545" s="210">
        <f>K545*1.2</f>
        <v>2.76</v>
      </c>
      <c r="M545" s="70">
        <f t="shared" ref="M545" si="159">K545*E545</f>
        <v>138</v>
      </c>
      <c r="N545" s="288">
        <f t="shared" ref="N545" si="160">L545*E545</f>
        <v>165.6</v>
      </c>
      <c r="O545" s="270">
        <v>2.2999999999999998</v>
      </c>
      <c r="P545" s="317">
        <v>1</v>
      </c>
    </row>
    <row r="546" spans="1:17" ht="49.5" customHeight="1" x14ac:dyDescent="0.3">
      <c r="A546" s="180" t="s">
        <v>980</v>
      </c>
      <c r="B546" s="108" t="s">
        <v>419</v>
      </c>
      <c r="C546" s="108" t="s">
        <v>444</v>
      </c>
      <c r="D546" s="109" t="s">
        <v>34</v>
      </c>
      <c r="E546" s="108">
        <v>60</v>
      </c>
      <c r="F546" s="5" t="s">
        <v>1315</v>
      </c>
      <c r="G546" s="152" t="s">
        <v>1259</v>
      </c>
      <c r="H546" s="176">
        <v>24</v>
      </c>
      <c r="I546" s="3" t="s">
        <v>1320</v>
      </c>
      <c r="J546" s="134" t="s">
        <v>1326</v>
      </c>
      <c r="K546" s="241">
        <v>5.3650000000000002</v>
      </c>
      <c r="L546" s="241">
        <v>6.4379999999999997</v>
      </c>
      <c r="M546" s="8">
        <v>128.76</v>
      </c>
      <c r="N546" s="280">
        <v>154.51</v>
      </c>
      <c r="O546" s="259">
        <v>5.3650000000000002</v>
      </c>
      <c r="P546" s="309">
        <v>2</v>
      </c>
    </row>
    <row r="547" spans="1:17" ht="15.6" x14ac:dyDescent="0.3">
      <c r="A547" s="230"/>
      <c r="B547" s="231"/>
      <c r="C547" s="231"/>
      <c r="D547" s="232"/>
      <c r="E547" s="233"/>
      <c r="F547" s="232"/>
      <c r="G547" s="234"/>
      <c r="H547" s="235"/>
      <c r="I547" s="232"/>
      <c r="J547" s="236"/>
      <c r="K547" s="242"/>
      <c r="L547" s="242"/>
      <c r="M547" s="239"/>
      <c r="N547" s="281"/>
      <c r="O547" s="260"/>
      <c r="P547" s="310"/>
    </row>
    <row r="548" spans="1:17" ht="78" x14ac:dyDescent="0.3">
      <c r="A548" s="39" t="s">
        <v>981</v>
      </c>
      <c r="B548" s="35" t="s">
        <v>445</v>
      </c>
      <c r="C548" s="35" t="s">
        <v>446</v>
      </c>
      <c r="D548" s="3" t="s">
        <v>34</v>
      </c>
      <c r="E548" s="108">
        <v>20</v>
      </c>
      <c r="F548" s="109" t="s">
        <v>1395</v>
      </c>
      <c r="G548" s="152" t="s">
        <v>1396</v>
      </c>
      <c r="H548" s="133" t="s">
        <v>1429</v>
      </c>
      <c r="I548" s="109" t="s">
        <v>1430</v>
      </c>
      <c r="J548" s="134">
        <v>411961</v>
      </c>
      <c r="K548" s="241">
        <v>102.43</v>
      </c>
      <c r="L548" s="241">
        <v>122.916</v>
      </c>
      <c r="M548" s="8">
        <v>1024.3</v>
      </c>
      <c r="N548" s="280">
        <v>1229.1600000000001</v>
      </c>
      <c r="O548" s="259">
        <v>102.43</v>
      </c>
      <c r="P548" s="309">
        <v>1</v>
      </c>
    </row>
    <row r="549" spans="1:17" ht="15.6" x14ac:dyDescent="0.3">
      <c r="A549" s="230"/>
      <c r="B549" s="231"/>
      <c r="C549" s="231"/>
      <c r="D549" s="232"/>
      <c r="E549" s="233"/>
      <c r="F549" s="232"/>
      <c r="G549" s="234"/>
      <c r="H549" s="235"/>
      <c r="I549" s="232"/>
      <c r="J549" s="236"/>
      <c r="K549" s="242"/>
      <c r="L549" s="242"/>
      <c r="M549" s="239"/>
      <c r="N549" s="281"/>
      <c r="O549" s="260"/>
      <c r="P549" s="310"/>
    </row>
    <row r="550" spans="1:17" ht="93.6" x14ac:dyDescent="0.3">
      <c r="A550" s="39" t="s">
        <v>982</v>
      </c>
      <c r="B550" s="35" t="s">
        <v>447</v>
      </c>
      <c r="C550" s="35" t="s">
        <v>448</v>
      </c>
      <c r="D550" s="3" t="s">
        <v>34</v>
      </c>
      <c r="E550" s="108">
        <v>10</v>
      </c>
      <c r="F550" s="109" t="s">
        <v>1431</v>
      </c>
      <c r="G550" s="152" t="s">
        <v>1396</v>
      </c>
      <c r="H550" s="133" t="s">
        <v>1432</v>
      </c>
      <c r="I550" s="109" t="s">
        <v>1433</v>
      </c>
      <c r="J550" s="134" t="s">
        <v>1434</v>
      </c>
      <c r="K550" s="241">
        <v>57.92</v>
      </c>
      <c r="L550" s="241">
        <v>69.504000000000005</v>
      </c>
      <c r="M550" s="8">
        <v>289.60000000000002</v>
      </c>
      <c r="N550" s="280">
        <v>347.52</v>
      </c>
      <c r="O550" s="259">
        <v>57.92</v>
      </c>
      <c r="P550" s="309">
        <v>1</v>
      </c>
    </row>
    <row r="551" spans="1:17" ht="15.6" x14ac:dyDescent="0.3">
      <c r="A551" s="230"/>
      <c r="B551" s="231"/>
      <c r="C551" s="231"/>
      <c r="D551" s="232"/>
      <c r="E551" s="233"/>
      <c r="F551" s="232"/>
      <c r="G551" s="234"/>
      <c r="H551" s="235"/>
      <c r="I551" s="232"/>
      <c r="J551" s="236"/>
      <c r="K551" s="242"/>
      <c r="L551" s="242"/>
      <c r="M551" s="239"/>
      <c r="N551" s="281"/>
      <c r="O551" s="260"/>
      <c r="P551" s="310"/>
    </row>
    <row r="552" spans="1:17" ht="62.4" x14ac:dyDescent="0.3">
      <c r="A552" s="39" t="s">
        <v>983</v>
      </c>
      <c r="B552" s="35" t="s">
        <v>449</v>
      </c>
      <c r="C552" s="35" t="s">
        <v>450</v>
      </c>
      <c r="D552" s="3" t="s">
        <v>34</v>
      </c>
      <c r="E552" s="108">
        <v>12</v>
      </c>
      <c r="F552" s="194" t="s">
        <v>1536</v>
      </c>
      <c r="G552" s="35" t="s">
        <v>1537</v>
      </c>
      <c r="H552" s="35" t="s">
        <v>1538</v>
      </c>
      <c r="I552" s="35" t="s">
        <v>1552</v>
      </c>
      <c r="J552" s="35" t="s">
        <v>1553</v>
      </c>
      <c r="K552" s="210">
        <v>1.95</v>
      </c>
      <c r="L552" s="210">
        <f t="shared" ref="L552" si="161">K552*1.2</f>
        <v>2.34</v>
      </c>
      <c r="M552" s="70">
        <f t="shared" ref="M552" si="162">K552*E552</f>
        <v>23.4</v>
      </c>
      <c r="N552" s="288">
        <f t="shared" ref="N552" si="163">L552*E552</f>
        <v>28.08</v>
      </c>
      <c r="O552" s="270">
        <v>1.95</v>
      </c>
      <c r="P552" s="317">
        <v>1</v>
      </c>
    </row>
    <row r="553" spans="1:17" ht="15.6" x14ac:dyDescent="0.3">
      <c r="A553" s="230"/>
      <c r="B553" s="231"/>
      <c r="C553" s="231"/>
      <c r="D553" s="232"/>
      <c r="E553" s="233"/>
      <c r="F553" s="232"/>
      <c r="G553" s="234"/>
      <c r="H553" s="235"/>
      <c r="I553" s="232"/>
      <c r="J553" s="236"/>
      <c r="K553" s="242"/>
      <c r="L553" s="242"/>
      <c r="M553" s="239"/>
      <c r="N553" s="281"/>
      <c r="O553" s="260"/>
      <c r="P553" s="310"/>
    </row>
    <row r="554" spans="1:17" ht="62.4" x14ac:dyDescent="0.3">
      <c r="A554" s="39" t="s">
        <v>984</v>
      </c>
      <c r="B554" s="35" t="s">
        <v>449</v>
      </c>
      <c r="C554" s="35" t="s">
        <v>451</v>
      </c>
      <c r="D554" s="3" t="s">
        <v>34</v>
      </c>
      <c r="E554" s="108">
        <v>240</v>
      </c>
      <c r="F554" s="194" t="s">
        <v>1536</v>
      </c>
      <c r="G554" s="35" t="s">
        <v>1537</v>
      </c>
      <c r="H554" s="35" t="s">
        <v>1538</v>
      </c>
      <c r="I554" s="35" t="s">
        <v>1545</v>
      </c>
      <c r="J554" s="35" t="s">
        <v>1554</v>
      </c>
      <c r="K554" s="210">
        <v>2.2000000000000002</v>
      </c>
      <c r="L554" s="210">
        <f>K554*1.2</f>
        <v>2.64</v>
      </c>
      <c r="M554" s="70">
        <f>K554*E554</f>
        <v>528</v>
      </c>
      <c r="N554" s="288">
        <f>L554*E554</f>
        <v>633.6</v>
      </c>
      <c r="O554" s="270">
        <v>2.2000000000000002</v>
      </c>
      <c r="P554" s="317">
        <v>1</v>
      </c>
      <c r="Q554" t="s">
        <v>2172</v>
      </c>
    </row>
    <row r="555" spans="1:17" ht="63" customHeight="1" x14ac:dyDescent="0.3">
      <c r="A555" s="180" t="s">
        <v>984</v>
      </c>
      <c r="B555" s="108" t="s">
        <v>449</v>
      </c>
      <c r="C555" s="108" t="s">
        <v>451</v>
      </c>
      <c r="D555" s="109" t="s">
        <v>34</v>
      </c>
      <c r="E555" s="108">
        <v>240</v>
      </c>
      <c r="F555" s="5" t="s">
        <v>1315</v>
      </c>
      <c r="G555" s="152" t="s">
        <v>1259</v>
      </c>
      <c r="H555" s="176">
        <v>36</v>
      </c>
      <c r="I555" s="3" t="s">
        <v>1327</v>
      </c>
      <c r="J555" s="134" t="s">
        <v>1328</v>
      </c>
      <c r="K555" s="241">
        <v>3.5767000000000002</v>
      </c>
      <c r="L555" s="241">
        <v>4.2919999999999998</v>
      </c>
      <c r="M555" s="8">
        <v>128.76</v>
      </c>
      <c r="N555" s="280">
        <v>154.51</v>
      </c>
      <c r="O555" s="259">
        <v>3.5767000000000002</v>
      </c>
      <c r="P555" s="309">
        <v>2</v>
      </c>
    </row>
    <row r="556" spans="1:17" ht="62.4" x14ac:dyDescent="0.3">
      <c r="A556" s="39" t="s">
        <v>984</v>
      </c>
      <c r="B556" s="35" t="s">
        <v>449</v>
      </c>
      <c r="C556" s="35" t="s">
        <v>451</v>
      </c>
      <c r="D556" s="3" t="s">
        <v>34</v>
      </c>
      <c r="E556" s="108">
        <v>240</v>
      </c>
      <c r="F556" s="194" t="s">
        <v>1720</v>
      </c>
      <c r="G556" s="35" t="s">
        <v>1637</v>
      </c>
      <c r="H556" s="35">
        <v>24</v>
      </c>
      <c r="I556" s="35" t="s">
        <v>1723</v>
      </c>
      <c r="J556" s="35">
        <v>17261192</v>
      </c>
      <c r="K556" s="210">
        <v>4.75</v>
      </c>
      <c r="L556" s="210">
        <f t="shared" ref="L556:L560" si="164">K556*1.2</f>
        <v>5.7</v>
      </c>
      <c r="M556" s="70">
        <f t="shared" ref="M556" si="165">K556*H556</f>
        <v>114</v>
      </c>
      <c r="N556" s="288">
        <f t="shared" ref="N556" si="166">M556*1.2</f>
        <v>136.79999999999998</v>
      </c>
      <c r="O556" s="270">
        <v>4.75</v>
      </c>
      <c r="P556" s="317">
        <v>3</v>
      </c>
    </row>
    <row r="557" spans="1:17" ht="15.6" x14ac:dyDescent="0.3">
      <c r="A557" s="230"/>
      <c r="B557" s="231"/>
      <c r="C557" s="231"/>
      <c r="D557" s="232"/>
      <c r="E557" s="233"/>
      <c r="F557" s="232"/>
      <c r="G557" s="234"/>
      <c r="H557" s="235"/>
      <c r="I557" s="232"/>
      <c r="J557" s="236"/>
      <c r="K557" s="242"/>
      <c r="L557" s="242"/>
      <c r="M557" s="239"/>
      <c r="N557" s="281"/>
      <c r="O557" s="260"/>
      <c r="P557" s="310"/>
    </row>
    <row r="558" spans="1:17" ht="62.4" x14ac:dyDescent="0.3">
      <c r="A558" s="39" t="s">
        <v>985</v>
      </c>
      <c r="B558" s="35" t="s">
        <v>449</v>
      </c>
      <c r="C558" s="35" t="s">
        <v>452</v>
      </c>
      <c r="D558" s="3" t="s">
        <v>34</v>
      </c>
      <c r="E558" s="108">
        <v>12</v>
      </c>
      <c r="F558" s="194" t="s">
        <v>1536</v>
      </c>
      <c r="G558" s="35" t="s">
        <v>1537</v>
      </c>
      <c r="H558" s="35" t="s">
        <v>1538</v>
      </c>
      <c r="I558" s="35" t="s">
        <v>1545</v>
      </c>
      <c r="J558" s="35" t="s">
        <v>1555</v>
      </c>
      <c r="K558" s="210">
        <v>2.76</v>
      </c>
      <c r="L558" s="210">
        <f t="shared" si="164"/>
        <v>3.3119999999999998</v>
      </c>
      <c r="M558" s="70">
        <f t="shared" ref="M558:M560" si="167">K558*E558</f>
        <v>33.119999999999997</v>
      </c>
      <c r="N558" s="288">
        <f t="shared" ref="N558:N560" si="168">L558*E558</f>
        <v>39.744</v>
      </c>
      <c r="O558" s="270">
        <v>2.76</v>
      </c>
      <c r="P558" s="317">
        <v>1</v>
      </c>
    </row>
    <row r="559" spans="1:17" ht="15.6" x14ac:dyDescent="0.3">
      <c r="A559" s="230"/>
      <c r="B559" s="231"/>
      <c r="C559" s="231"/>
      <c r="D559" s="232"/>
      <c r="E559" s="233"/>
      <c r="F559" s="232"/>
      <c r="G559" s="234"/>
      <c r="H559" s="235"/>
      <c r="I559" s="232"/>
      <c r="J559" s="236"/>
      <c r="K559" s="242"/>
      <c r="L559" s="242"/>
      <c r="M559" s="239"/>
      <c r="N559" s="281"/>
      <c r="O559" s="260"/>
      <c r="P559" s="310"/>
    </row>
    <row r="560" spans="1:17" ht="62.4" x14ac:dyDescent="0.3">
      <c r="A560" s="39" t="s">
        <v>986</v>
      </c>
      <c r="B560" s="35" t="s">
        <v>453</v>
      </c>
      <c r="C560" s="35" t="s">
        <v>454</v>
      </c>
      <c r="D560" s="3" t="s">
        <v>34</v>
      </c>
      <c r="E560" s="108">
        <v>24</v>
      </c>
      <c r="F560" s="194" t="s">
        <v>1536</v>
      </c>
      <c r="G560" s="35" t="s">
        <v>1537</v>
      </c>
      <c r="H560" s="35" t="s">
        <v>1538</v>
      </c>
      <c r="I560" s="35" t="s">
        <v>1545</v>
      </c>
      <c r="J560" s="35" t="s">
        <v>1556</v>
      </c>
      <c r="K560" s="210">
        <v>3.05</v>
      </c>
      <c r="L560" s="210">
        <f t="shared" si="164"/>
        <v>3.6599999999999997</v>
      </c>
      <c r="M560" s="70">
        <f t="shared" si="167"/>
        <v>73.199999999999989</v>
      </c>
      <c r="N560" s="288">
        <f t="shared" si="168"/>
        <v>87.839999999999989</v>
      </c>
      <c r="O560" s="270">
        <v>3.05</v>
      </c>
      <c r="P560" s="317">
        <v>1</v>
      </c>
    </row>
    <row r="561" spans="1:16" ht="15.6" x14ac:dyDescent="0.3">
      <c r="A561" s="230"/>
      <c r="B561" s="231"/>
      <c r="C561" s="231"/>
      <c r="D561" s="232"/>
      <c r="E561" s="233"/>
      <c r="F561" s="232"/>
      <c r="G561" s="234"/>
      <c r="H561" s="235"/>
      <c r="I561" s="232"/>
      <c r="J561" s="236"/>
      <c r="K561" s="242"/>
      <c r="L561" s="242"/>
      <c r="M561" s="239"/>
      <c r="N561" s="281"/>
      <c r="O561" s="260"/>
      <c r="P561" s="310"/>
    </row>
    <row r="562" spans="1:16" ht="62.4" x14ac:dyDescent="0.3">
      <c r="A562" s="39" t="s">
        <v>987</v>
      </c>
      <c r="B562" s="35" t="s">
        <v>449</v>
      </c>
      <c r="C562" s="35" t="s">
        <v>455</v>
      </c>
      <c r="D562" s="3" t="s">
        <v>34</v>
      </c>
      <c r="E562" s="108">
        <v>12</v>
      </c>
      <c r="F562" s="109"/>
      <c r="G562" s="152"/>
      <c r="H562" s="133"/>
      <c r="I562" s="109"/>
      <c r="J562" s="134"/>
      <c r="K562" s="241"/>
      <c r="L562" s="241"/>
      <c r="M562" s="8"/>
      <c r="N562" s="280"/>
      <c r="O562" s="259"/>
      <c r="P562" s="309">
        <v>0</v>
      </c>
    </row>
    <row r="563" spans="1:16" ht="15.6" x14ac:dyDescent="0.3">
      <c r="A563" s="230"/>
      <c r="B563" s="231"/>
      <c r="C563" s="231"/>
      <c r="D563" s="232"/>
      <c r="E563" s="233"/>
      <c r="F563" s="232"/>
      <c r="G563" s="234"/>
      <c r="H563" s="235"/>
      <c r="I563" s="232"/>
      <c r="J563" s="236"/>
      <c r="K563" s="242"/>
      <c r="L563" s="242"/>
      <c r="M563" s="239"/>
      <c r="N563" s="281"/>
      <c r="O563" s="260"/>
      <c r="P563" s="310"/>
    </row>
    <row r="564" spans="1:16" ht="62.4" x14ac:dyDescent="0.3">
      <c r="A564" s="39" t="s">
        <v>988</v>
      </c>
      <c r="B564" s="35" t="s">
        <v>449</v>
      </c>
      <c r="C564" s="35" t="s">
        <v>456</v>
      </c>
      <c r="D564" s="3" t="s">
        <v>34</v>
      </c>
      <c r="E564" s="108">
        <v>48</v>
      </c>
      <c r="F564" s="194" t="s">
        <v>1536</v>
      </c>
      <c r="G564" s="35" t="s">
        <v>1537</v>
      </c>
      <c r="H564" s="35" t="s">
        <v>1538</v>
      </c>
      <c r="I564" s="35" t="s">
        <v>1557</v>
      </c>
      <c r="J564" s="35" t="s">
        <v>1558</v>
      </c>
      <c r="K564" s="210">
        <v>2</v>
      </c>
      <c r="L564" s="210">
        <f t="shared" ref="L564:L582" si="169">K564*1.2</f>
        <v>2.4</v>
      </c>
      <c r="M564" s="70">
        <f t="shared" ref="M564:M582" si="170">K564*E564</f>
        <v>96</v>
      </c>
      <c r="N564" s="288">
        <f t="shared" ref="N564:N582" si="171">L564*E564</f>
        <v>115.19999999999999</v>
      </c>
      <c r="O564" s="270">
        <v>2</v>
      </c>
      <c r="P564" s="317">
        <v>1</v>
      </c>
    </row>
    <row r="565" spans="1:16" ht="15.6" x14ac:dyDescent="0.3">
      <c r="A565" s="230"/>
      <c r="B565" s="231"/>
      <c r="C565" s="231"/>
      <c r="D565" s="232"/>
      <c r="E565" s="233"/>
      <c r="F565" s="232"/>
      <c r="G565" s="234"/>
      <c r="H565" s="235"/>
      <c r="I565" s="232"/>
      <c r="J565" s="236"/>
      <c r="K565" s="242"/>
      <c r="L565" s="242"/>
      <c r="M565" s="239"/>
      <c r="N565" s="281"/>
      <c r="O565" s="260"/>
      <c r="P565" s="310"/>
    </row>
    <row r="566" spans="1:16" ht="46.8" x14ac:dyDescent="0.3">
      <c r="A566" s="39" t="s">
        <v>989</v>
      </c>
      <c r="B566" s="35" t="s">
        <v>449</v>
      </c>
      <c r="C566" s="35" t="s">
        <v>457</v>
      </c>
      <c r="D566" s="3" t="s">
        <v>34</v>
      </c>
      <c r="E566" s="108">
        <v>120</v>
      </c>
      <c r="F566" s="194" t="s">
        <v>1536</v>
      </c>
      <c r="G566" s="35" t="s">
        <v>1537</v>
      </c>
      <c r="H566" s="35" t="s">
        <v>1538</v>
      </c>
      <c r="I566" s="35" t="s">
        <v>1557</v>
      </c>
      <c r="J566" s="35" t="s">
        <v>1559</v>
      </c>
      <c r="K566" s="210">
        <v>2.1</v>
      </c>
      <c r="L566" s="210">
        <f t="shared" si="169"/>
        <v>2.52</v>
      </c>
      <c r="M566" s="70">
        <f t="shared" si="170"/>
        <v>252</v>
      </c>
      <c r="N566" s="288">
        <f t="shared" si="171"/>
        <v>302.39999999999998</v>
      </c>
      <c r="O566" s="270">
        <v>2.1</v>
      </c>
      <c r="P566" s="317">
        <v>1</v>
      </c>
    </row>
    <row r="567" spans="1:16" ht="46.8" x14ac:dyDescent="0.3">
      <c r="A567" s="39" t="s">
        <v>989</v>
      </c>
      <c r="B567" s="35" t="s">
        <v>449</v>
      </c>
      <c r="C567" s="35" t="s">
        <v>457</v>
      </c>
      <c r="D567" s="3" t="s">
        <v>34</v>
      </c>
      <c r="E567" s="108">
        <v>120</v>
      </c>
      <c r="F567" s="194" t="s">
        <v>1720</v>
      </c>
      <c r="G567" s="35" t="s">
        <v>1637</v>
      </c>
      <c r="H567" s="35">
        <v>24</v>
      </c>
      <c r="I567" s="35" t="s">
        <v>1724</v>
      </c>
      <c r="J567" s="35">
        <v>17260227</v>
      </c>
      <c r="K567" s="210">
        <v>3.5</v>
      </c>
      <c r="L567" s="210">
        <f t="shared" si="169"/>
        <v>4.2</v>
      </c>
      <c r="M567" s="70">
        <f t="shared" ref="M567" si="172">K567*H567</f>
        <v>84</v>
      </c>
      <c r="N567" s="288">
        <f t="shared" ref="N567" si="173">M567*1.2</f>
        <v>100.8</v>
      </c>
      <c r="O567" s="270">
        <v>3.5</v>
      </c>
      <c r="P567" s="317">
        <v>2</v>
      </c>
    </row>
    <row r="568" spans="1:16" ht="15.6" x14ac:dyDescent="0.3">
      <c r="A568" s="230"/>
      <c r="B568" s="231"/>
      <c r="C568" s="231"/>
      <c r="D568" s="232"/>
      <c r="E568" s="233"/>
      <c r="F568" s="232"/>
      <c r="G568" s="234"/>
      <c r="H568" s="235"/>
      <c r="I568" s="232"/>
      <c r="J568" s="236"/>
      <c r="K568" s="242"/>
      <c r="L568" s="242"/>
      <c r="M568" s="239"/>
      <c r="N568" s="281"/>
      <c r="O568" s="260"/>
      <c r="P568" s="310"/>
    </row>
    <row r="569" spans="1:16" ht="46.8" x14ac:dyDescent="0.3">
      <c r="A569" s="39" t="s">
        <v>990</v>
      </c>
      <c r="B569" s="35" t="s">
        <v>449</v>
      </c>
      <c r="C569" s="35" t="s">
        <v>458</v>
      </c>
      <c r="D569" s="3" t="s">
        <v>34</v>
      </c>
      <c r="E569" s="108">
        <v>120</v>
      </c>
      <c r="F569" s="194" t="s">
        <v>1536</v>
      </c>
      <c r="G569" s="35" t="s">
        <v>1537</v>
      </c>
      <c r="H569" s="35" t="s">
        <v>1538</v>
      </c>
      <c r="I569" s="35" t="s">
        <v>1557</v>
      </c>
      <c r="J569" s="35" t="s">
        <v>1560</v>
      </c>
      <c r="K569" s="210">
        <v>2.2999999999999998</v>
      </c>
      <c r="L569" s="210">
        <f t="shared" si="169"/>
        <v>2.76</v>
      </c>
      <c r="M569" s="70">
        <f t="shared" si="170"/>
        <v>276</v>
      </c>
      <c r="N569" s="288">
        <f t="shared" si="171"/>
        <v>331.2</v>
      </c>
      <c r="O569" s="270">
        <v>2.2999999999999998</v>
      </c>
      <c r="P569" s="317">
        <v>1</v>
      </c>
    </row>
    <row r="570" spans="1:16" ht="46.8" x14ac:dyDescent="0.3">
      <c r="A570" s="39" t="s">
        <v>990</v>
      </c>
      <c r="B570" s="35" t="s">
        <v>449</v>
      </c>
      <c r="C570" s="35" t="s">
        <v>458</v>
      </c>
      <c r="D570" s="3" t="s">
        <v>34</v>
      </c>
      <c r="E570" s="108">
        <v>120</v>
      </c>
      <c r="F570" s="194" t="s">
        <v>1720</v>
      </c>
      <c r="G570" s="35" t="s">
        <v>1637</v>
      </c>
      <c r="H570" s="35">
        <v>24</v>
      </c>
      <c r="I570" s="35" t="s">
        <v>1725</v>
      </c>
      <c r="J570" s="35">
        <v>17260230</v>
      </c>
      <c r="K570" s="210">
        <v>3.65</v>
      </c>
      <c r="L570" s="210">
        <f t="shared" si="169"/>
        <v>4.38</v>
      </c>
      <c r="M570" s="70">
        <f t="shared" ref="M570" si="174">K570*H570</f>
        <v>87.6</v>
      </c>
      <c r="N570" s="288">
        <f t="shared" ref="N570" si="175">M570*1.2</f>
        <v>105.11999999999999</v>
      </c>
      <c r="O570" s="270">
        <v>3.65</v>
      </c>
      <c r="P570" s="317">
        <v>2</v>
      </c>
    </row>
    <row r="571" spans="1:16" ht="15.6" x14ac:dyDescent="0.3">
      <c r="A571" s="230"/>
      <c r="B571" s="231"/>
      <c r="C571" s="231"/>
      <c r="D571" s="232"/>
      <c r="E571" s="233"/>
      <c r="F571" s="232"/>
      <c r="G571" s="234"/>
      <c r="H571" s="235"/>
      <c r="I571" s="232"/>
      <c r="J571" s="236"/>
      <c r="K571" s="242"/>
      <c r="L571" s="242"/>
      <c r="M571" s="239"/>
      <c r="N571" s="281"/>
      <c r="O571" s="260"/>
      <c r="P571" s="310"/>
    </row>
    <row r="572" spans="1:16" ht="46.8" x14ac:dyDescent="0.3">
      <c r="A572" s="39" t="s">
        <v>991</v>
      </c>
      <c r="B572" s="35" t="s">
        <v>449</v>
      </c>
      <c r="C572" s="35" t="s">
        <v>459</v>
      </c>
      <c r="D572" s="3" t="s">
        <v>34</v>
      </c>
      <c r="E572" s="108">
        <v>12</v>
      </c>
      <c r="F572" s="194" t="s">
        <v>1536</v>
      </c>
      <c r="G572" s="35" t="s">
        <v>1537</v>
      </c>
      <c r="H572" s="35" t="s">
        <v>1538</v>
      </c>
      <c r="I572" s="35" t="s">
        <v>1557</v>
      </c>
      <c r="J572" s="35" t="s">
        <v>1542</v>
      </c>
      <c r="K572" s="210">
        <v>2.74</v>
      </c>
      <c r="L572" s="210">
        <f t="shared" si="169"/>
        <v>3.2880000000000003</v>
      </c>
      <c r="M572" s="70">
        <f t="shared" si="170"/>
        <v>32.880000000000003</v>
      </c>
      <c r="N572" s="288">
        <f t="shared" si="171"/>
        <v>39.456000000000003</v>
      </c>
      <c r="O572" s="270">
        <v>2.74</v>
      </c>
      <c r="P572" s="317">
        <v>1</v>
      </c>
    </row>
    <row r="573" spans="1:16" ht="15.6" x14ac:dyDescent="0.3">
      <c r="A573" s="230"/>
      <c r="B573" s="231"/>
      <c r="C573" s="231"/>
      <c r="D573" s="232"/>
      <c r="E573" s="233"/>
      <c r="F573" s="232"/>
      <c r="G573" s="234"/>
      <c r="H573" s="235"/>
      <c r="I573" s="232"/>
      <c r="J573" s="236"/>
      <c r="K573" s="242"/>
      <c r="L573" s="242"/>
      <c r="M573" s="239"/>
      <c r="N573" s="281"/>
      <c r="O573" s="260"/>
      <c r="P573" s="310"/>
    </row>
    <row r="574" spans="1:16" ht="46.8" x14ac:dyDescent="0.3">
      <c r="A574" s="39" t="s">
        <v>992</v>
      </c>
      <c r="B574" s="35" t="s">
        <v>453</v>
      </c>
      <c r="C574" s="35" t="s">
        <v>460</v>
      </c>
      <c r="D574" s="3" t="s">
        <v>34</v>
      </c>
      <c r="E574" s="108">
        <v>12</v>
      </c>
      <c r="F574" s="194" t="s">
        <v>1536</v>
      </c>
      <c r="G574" s="35" t="s">
        <v>1537</v>
      </c>
      <c r="H574" s="35" t="s">
        <v>1538</v>
      </c>
      <c r="I574" s="35" t="s">
        <v>1545</v>
      </c>
      <c r="J574" s="35" t="s">
        <v>1561</v>
      </c>
      <c r="K574" s="210">
        <v>2.35</v>
      </c>
      <c r="L574" s="210">
        <f t="shared" si="169"/>
        <v>2.82</v>
      </c>
      <c r="M574" s="70">
        <f t="shared" si="170"/>
        <v>28.200000000000003</v>
      </c>
      <c r="N574" s="288">
        <f t="shared" si="171"/>
        <v>33.839999999999996</v>
      </c>
      <c r="O574" s="270">
        <v>2.35</v>
      </c>
      <c r="P574" s="317">
        <v>1</v>
      </c>
    </row>
    <row r="575" spans="1:16" ht="15.6" x14ac:dyDescent="0.3">
      <c r="A575" s="230"/>
      <c r="B575" s="231"/>
      <c r="C575" s="231"/>
      <c r="D575" s="232"/>
      <c r="E575" s="233"/>
      <c r="F575" s="232"/>
      <c r="G575" s="234"/>
      <c r="H575" s="235"/>
      <c r="I575" s="232"/>
      <c r="J575" s="236"/>
      <c r="K575" s="242"/>
      <c r="L575" s="242"/>
      <c r="M575" s="239"/>
      <c r="N575" s="281"/>
      <c r="O575" s="260"/>
      <c r="P575" s="310"/>
    </row>
    <row r="576" spans="1:16" ht="46.8" x14ac:dyDescent="0.3">
      <c r="A576" s="39" t="s">
        <v>993</v>
      </c>
      <c r="B576" s="35" t="s">
        <v>453</v>
      </c>
      <c r="C576" s="35" t="s">
        <v>461</v>
      </c>
      <c r="D576" s="3" t="s">
        <v>34</v>
      </c>
      <c r="E576" s="108">
        <v>12</v>
      </c>
      <c r="F576" s="194" t="s">
        <v>1536</v>
      </c>
      <c r="G576" s="35" t="s">
        <v>1537</v>
      </c>
      <c r="H576" s="35" t="s">
        <v>1538</v>
      </c>
      <c r="I576" s="35" t="s">
        <v>1552</v>
      </c>
      <c r="J576" s="35" t="s">
        <v>1562</v>
      </c>
      <c r="K576" s="210">
        <v>2.4700000000000002</v>
      </c>
      <c r="L576" s="210">
        <f t="shared" si="169"/>
        <v>2.964</v>
      </c>
      <c r="M576" s="70">
        <f t="shared" si="170"/>
        <v>29.64</v>
      </c>
      <c r="N576" s="288">
        <f t="shared" si="171"/>
        <v>35.567999999999998</v>
      </c>
      <c r="O576" s="270">
        <v>2.4700000000000002</v>
      </c>
      <c r="P576" s="317">
        <v>1</v>
      </c>
    </row>
    <row r="577" spans="1:16" ht="15.6" x14ac:dyDescent="0.3">
      <c r="A577" s="230"/>
      <c r="B577" s="231"/>
      <c r="C577" s="231"/>
      <c r="D577" s="232"/>
      <c r="E577" s="233"/>
      <c r="F577" s="232"/>
      <c r="G577" s="234"/>
      <c r="H577" s="235"/>
      <c r="I577" s="232"/>
      <c r="J577" s="236"/>
      <c r="K577" s="242"/>
      <c r="L577" s="242"/>
      <c r="M577" s="239"/>
      <c r="N577" s="281"/>
      <c r="O577" s="260"/>
      <c r="P577" s="310"/>
    </row>
    <row r="578" spans="1:16" ht="46.8" x14ac:dyDescent="0.3">
      <c r="A578" s="39" t="s">
        <v>994</v>
      </c>
      <c r="B578" s="35" t="s">
        <v>449</v>
      </c>
      <c r="C578" s="35" t="s">
        <v>462</v>
      </c>
      <c r="D578" s="3" t="s">
        <v>34</v>
      </c>
      <c r="E578" s="108">
        <v>12</v>
      </c>
      <c r="F578" s="194" t="s">
        <v>1536</v>
      </c>
      <c r="G578" s="35" t="s">
        <v>1537</v>
      </c>
      <c r="H578" s="35" t="s">
        <v>1538</v>
      </c>
      <c r="I578" s="35" t="s">
        <v>1545</v>
      </c>
      <c r="J578" s="35" t="s">
        <v>1563</v>
      </c>
      <c r="K578" s="210">
        <v>2.2999999999999998</v>
      </c>
      <c r="L578" s="210">
        <f t="shared" si="169"/>
        <v>2.76</v>
      </c>
      <c r="M578" s="70">
        <f t="shared" si="170"/>
        <v>27.599999999999998</v>
      </c>
      <c r="N578" s="288">
        <f t="shared" si="171"/>
        <v>33.119999999999997</v>
      </c>
      <c r="O578" s="270">
        <v>2.2999999999999998</v>
      </c>
      <c r="P578" s="317">
        <v>1</v>
      </c>
    </row>
    <row r="579" spans="1:16" ht="15.6" x14ac:dyDescent="0.3">
      <c r="A579" s="230"/>
      <c r="B579" s="231"/>
      <c r="C579" s="231"/>
      <c r="D579" s="232"/>
      <c r="E579" s="233"/>
      <c r="F579" s="232"/>
      <c r="G579" s="234"/>
      <c r="H579" s="235"/>
      <c r="I579" s="232"/>
      <c r="J579" s="236"/>
      <c r="K579" s="242"/>
      <c r="L579" s="242"/>
      <c r="M579" s="239"/>
      <c r="N579" s="281"/>
      <c r="O579" s="260"/>
      <c r="P579" s="310"/>
    </row>
    <row r="580" spans="1:16" ht="46.8" x14ac:dyDescent="0.3">
      <c r="A580" s="39" t="s">
        <v>995</v>
      </c>
      <c r="B580" s="35" t="s">
        <v>449</v>
      </c>
      <c r="C580" s="35" t="s">
        <v>463</v>
      </c>
      <c r="D580" s="3" t="s">
        <v>34</v>
      </c>
      <c r="E580" s="108">
        <v>12</v>
      </c>
      <c r="F580" s="194" t="s">
        <v>1536</v>
      </c>
      <c r="G580" s="35" t="s">
        <v>1537</v>
      </c>
      <c r="H580" s="35" t="s">
        <v>1538</v>
      </c>
      <c r="I580" s="35" t="s">
        <v>1552</v>
      </c>
      <c r="J580" s="35" t="s">
        <v>1564</v>
      </c>
      <c r="K580" s="210">
        <v>2.42</v>
      </c>
      <c r="L580" s="210">
        <f t="shared" si="169"/>
        <v>2.9039999999999999</v>
      </c>
      <c r="M580" s="70">
        <f t="shared" si="170"/>
        <v>29.04</v>
      </c>
      <c r="N580" s="288">
        <f t="shared" si="171"/>
        <v>34.847999999999999</v>
      </c>
      <c r="O580" s="270">
        <v>2.42</v>
      </c>
      <c r="P580" s="317">
        <v>1</v>
      </c>
    </row>
    <row r="581" spans="1:16" ht="15.6" x14ac:dyDescent="0.3">
      <c r="A581" s="230"/>
      <c r="B581" s="231"/>
      <c r="C581" s="231"/>
      <c r="D581" s="232"/>
      <c r="E581" s="233"/>
      <c r="F581" s="232"/>
      <c r="G581" s="234"/>
      <c r="H581" s="235"/>
      <c r="I581" s="232"/>
      <c r="J581" s="236"/>
      <c r="K581" s="242"/>
      <c r="L581" s="242"/>
      <c r="M581" s="239"/>
      <c r="N581" s="281"/>
      <c r="O581" s="260"/>
      <c r="P581" s="310"/>
    </row>
    <row r="582" spans="1:16" ht="46.8" x14ac:dyDescent="0.3">
      <c r="A582" s="39" t="s">
        <v>996</v>
      </c>
      <c r="B582" s="35" t="s">
        <v>419</v>
      </c>
      <c r="C582" s="35" t="s">
        <v>464</v>
      </c>
      <c r="D582" s="3" t="s">
        <v>34</v>
      </c>
      <c r="E582" s="108">
        <v>36</v>
      </c>
      <c r="F582" s="194" t="s">
        <v>1536</v>
      </c>
      <c r="G582" s="35" t="s">
        <v>1537</v>
      </c>
      <c r="H582" s="35" t="s">
        <v>1538</v>
      </c>
      <c r="I582" s="35" t="s">
        <v>1565</v>
      </c>
      <c r="J582" s="35" t="s">
        <v>1566</v>
      </c>
      <c r="K582" s="210">
        <v>3.2</v>
      </c>
      <c r="L582" s="210">
        <f t="shared" si="169"/>
        <v>3.84</v>
      </c>
      <c r="M582" s="70">
        <f t="shared" si="170"/>
        <v>115.2</v>
      </c>
      <c r="N582" s="288">
        <f t="shared" si="171"/>
        <v>138.24</v>
      </c>
      <c r="O582" s="270">
        <v>3.2</v>
      </c>
      <c r="P582" s="317">
        <v>1</v>
      </c>
    </row>
    <row r="583" spans="1:16" ht="15.6" x14ac:dyDescent="0.3">
      <c r="A583" s="230"/>
      <c r="B583" s="231"/>
      <c r="C583" s="231"/>
      <c r="D583" s="232"/>
      <c r="E583" s="233"/>
      <c r="F583" s="232"/>
      <c r="G583" s="234"/>
      <c r="H583" s="235"/>
      <c r="I583" s="232"/>
      <c r="J583" s="236"/>
      <c r="K583" s="242"/>
      <c r="L583" s="242"/>
      <c r="M583" s="239"/>
      <c r="N583" s="281"/>
      <c r="O583" s="260"/>
      <c r="P583" s="310"/>
    </row>
    <row r="584" spans="1:16" ht="47.25" customHeight="1" x14ac:dyDescent="0.3">
      <c r="A584" s="180" t="s">
        <v>997</v>
      </c>
      <c r="B584" s="108" t="s">
        <v>419</v>
      </c>
      <c r="C584" s="108" t="s">
        <v>465</v>
      </c>
      <c r="D584" s="109" t="s">
        <v>34</v>
      </c>
      <c r="E584" s="108">
        <v>36</v>
      </c>
      <c r="F584" s="5" t="s">
        <v>1315</v>
      </c>
      <c r="G584" s="152" t="s">
        <v>1259</v>
      </c>
      <c r="H584" s="176">
        <v>24</v>
      </c>
      <c r="I584" s="3" t="s">
        <v>1320</v>
      </c>
      <c r="J584" s="134" t="s">
        <v>1329</v>
      </c>
      <c r="K584" s="241">
        <v>7.4279000000000002</v>
      </c>
      <c r="L584" s="241">
        <v>8.9135000000000009</v>
      </c>
      <c r="M584" s="8">
        <v>178.27</v>
      </c>
      <c r="N584" s="280">
        <v>213.92</v>
      </c>
      <c r="O584" s="259">
        <v>7.4279000000000002</v>
      </c>
      <c r="P584" s="309">
        <v>1</v>
      </c>
    </row>
    <row r="585" spans="1:16" ht="15.6" x14ac:dyDescent="0.3">
      <c r="A585" s="230"/>
      <c r="B585" s="231"/>
      <c r="C585" s="231"/>
      <c r="D585" s="232"/>
      <c r="E585" s="233"/>
      <c r="F585" s="232"/>
      <c r="G585" s="234"/>
      <c r="H585" s="235"/>
      <c r="I585" s="232"/>
      <c r="J585" s="236"/>
      <c r="K585" s="242"/>
      <c r="L585" s="242"/>
      <c r="M585" s="239"/>
      <c r="N585" s="281"/>
      <c r="O585" s="260"/>
      <c r="P585" s="310"/>
    </row>
    <row r="586" spans="1:16" ht="146.25" customHeight="1" x14ac:dyDescent="0.3">
      <c r="A586" s="39" t="s">
        <v>998</v>
      </c>
      <c r="B586" s="108" t="s">
        <v>844</v>
      </c>
      <c r="C586" s="108" t="s">
        <v>845</v>
      </c>
      <c r="D586" s="109" t="s">
        <v>34</v>
      </c>
      <c r="E586" s="108">
        <v>2</v>
      </c>
      <c r="F586" s="109" t="s">
        <v>1435</v>
      </c>
      <c r="G586" s="152" t="s">
        <v>1396</v>
      </c>
      <c r="H586" s="133" t="s">
        <v>1422</v>
      </c>
      <c r="I586" s="109" t="s">
        <v>1436</v>
      </c>
      <c r="J586" s="134" t="s">
        <v>1437</v>
      </c>
      <c r="K586" s="241">
        <v>64.010000000000005</v>
      </c>
      <c r="L586" s="241">
        <v>76.811999999999998</v>
      </c>
      <c r="M586" s="8">
        <v>768.12</v>
      </c>
      <c r="N586" s="280">
        <v>921.74</v>
      </c>
      <c r="O586" s="259">
        <v>64.010000000000005</v>
      </c>
      <c r="P586" s="309">
        <v>1</v>
      </c>
    </row>
    <row r="587" spans="1:16" ht="15.6" x14ac:dyDescent="0.3">
      <c r="A587" s="230"/>
      <c r="B587" s="231"/>
      <c r="C587" s="231"/>
      <c r="D587" s="232"/>
      <c r="E587" s="233"/>
      <c r="F587" s="232"/>
      <c r="G587" s="234"/>
      <c r="H587" s="235"/>
      <c r="I587" s="232"/>
      <c r="J587" s="236"/>
      <c r="K587" s="242"/>
      <c r="L587" s="242"/>
      <c r="M587" s="239"/>
      <c r="N587" s="281"/>
      <c r="O587" s="260"/>
      <c r="P587" s="310"/>
    </row>
    <row r="588" spans="1:16" ht="141" customHeight="1" x14ac:dyDescent="0.3">
      <c r="A588" s="39" t="s">
        <v>999</v>
      </c>
      <c r="B588" s="108" t="s">
        <v>844</v>
      </c>
      <c r="C588" s="108" t="s">
        <v>846</v>
      </c>
      <c r="D588" s="109" t="s">
        <v>34</v>
      </c>
      <c r="E588" s="108">
        <v>2</v>
      </c>
      <c r="F588" s="109" t="s">
        <v>1435</v>
      </c>
      <c r="G588" s="152" t="s">
        <v>1396</v>
      </c>
      <c r="H588" s="133" t="s">
        <v>1422</v>
      </c>
      <c r="I588" s="109" t="s">
        <v>1436</v>
      </c>
      <c r="J588" s="134" t="s">
        <v>1438</v>
      </c>
      <c r="K588" s="241">
        <v>67.27</v>
      </c>
      <c r="L588" s="241">
        <v>80.72399999999999</v>
      </c>
      <c r="M588" s="8">
        <v>807.24</v>
      </c>
      <c r="N588" s="280">
        <v>968.69</v>
      </c>
      <c r="O588" s="259">
        <v>67.27</v>
      </c>
      <c r="P588" s="309">
        <v>1</v>
      </c>
    </row>
    <row r="589" spans="1:16" ht="15.6" x14ac:dyDescent="0.3">
      <c r="A589" s="230"/>
      <c r="B589" s="231"/>
      <c r="C589" s="231"/>
      <c r="D589" s="232"/>
      <c r="E589" s="233"/>
      <c r="F589" s="232"/>
      <c r="G589" s="234"/>
      <c r="H589" s="235"/>
      <c r="I589" s="232"/>
      <c r="J589" s="236"/>
      <c r="K589" s="242"/>
      <c r="L589" s="242"/>
      <c r="M589" s="239"/>
      <c r="N589" s="281"/>
      <c r="O589" s="260"/>
      <c r="P589" s="310"/>
    </row>
    <row r="590" spans="1:16" ht="46.8" x14ac:dyDescent="0.3">
      <c r="A590" s="39" t="s">
        <v>1000</v>
      </c>
      <c r="B590" s="108" t="s">
        <v>1150</v>
      </c>
      <c r="C590" s="108" t="s">
        <v>847</v>
      </c>
      <c r="D590" s="109" t="s">
        <v>34</v>
      </c>
      <c r="E590" s="108">
        <v>20</v>
      </c>
      <c r="F590" s="109"/>
      <c r="G590" s="152"/>
      <c r="H590" s="133"/>
      <c r="I590" s="109"/>
      <c r="J590" s="134"/>
      <c r="K590" s="248"/>
      <c r="L590" s="241"/>
      <c r="M590" s="8"/>
      <c r="N590" s="280"/>
      <c r="O590" s="271"/>
      <c r="P590" s="309">
        <v>0</v>
      </c>
    </row>
    <row r="591" spans="1:16" ht="15.6" x14ac:dyDescent="0.3">
      <c r="A591" s="230"/>
      <c r="B591" s="231"/>
      <c r="C591" s="231"/>
      <c r="D591" s="232"/>
      <c r="E591" s="233"/>
      <c r="F591" s="232"/>
      <c r="G591" s="234"/>
      <c r="H591" s="235"/>
      <c r="I591" s="232"/>
      <c r="J591" s="236"/>
      <c r="K591" s="242"/>
      <c r="L591" s="242"/>
      <c r="M591" s="239"/>
      <c r="N591" s="281"/>
      <c r="O591" s="260"/>
      <c r="P591" s="310"/>
    </row>
    <row r="592" spans="1:16" ht="78" x14ac:dyDescent="0.3">
      <c r="A592" s="39" t="s">
        <v>1001</v>
      </c>
      <c r="B592" s="35" t="s">
        <v>466</v>
      </c>
      <c r="C592" s="69" t="s">
        <v>467</v>
      </c>
      <c r="D592" s="3" t="s">
        <v>34</v>
      </c>
      <c r="E592" s="108">
        <v>1</v>
      </c>
      <c r="F592" s="109" t="s">
        <v>1439</v>
      </c>
      <c r="G592" s="152" t="s">
        <v>1396</v>
      </c>
      <c r="H592" s="133" t="s">
        <v>1355</v>
      </c>
      <c r="I592" s="109" t="s">
        <v>1440</v>
      </c>
      <c r="J592" s="135" t="s">
        <v>1441</v>
      </c>
      <c r="K592" s="241">
        <v>640</v>
      </c>
      <c r="L592" s="241">
        <v>768</v>
      </c>
      <c r="M592" s="8">
        <v>640</v>
      </c>
      <c r="N592" s="280">
        <v>768</v>
      </c>
      <c r="O592" s="259">
        <v>640</v>
      </c>
      <c r="P592" s="309">
        <v>1</v>
      </c>
    </row>
    <row r="593" spans="1:17" ht="124.8" x14ac:dyDescent="0.3">
      <c r="A593" s="39" t="s">
        <v>1001</v>
      </c>
      <c r="B593" s="35" t="s">
        <v>466</v>
      </c>
      <c r="C593" s="69" t="s">
        <v>467</v>
      </c>
      <c r="D593" s="3" t="s">
        <v>34</v>
      </c>
      <c r="E593" s="108">
        <v>1</v>
      </c>
      <c r="F593" s="109" t="s">
        <v>2101</v>
      </c>
      <c r="G593" s="152" t="s">
        <v>2031</v>
      </c>
      <c r="H593" s="133">
        <v>1</v>
      </c>
      <c r="I593" s="109" t="s">
        <v>2106</v>
      </c>
      <c r="J593" s="134" t="s">
        <v>2107</v>
      </c>
      <c r="K593" s="241">
        <v>800</v>
      </c>
      <c r="L593" s="241">
        <v>960</v>
      </c>
      <c r="M593" s="8">
        <v>800</v>
      </c>
      <c r="N593" s="280">
        <v>960</v>
      </c>
      <c r="O593" s="259">
        <v>800</v>
      </c>
      <c r="P593" s="309">
        <v>2</v>
      </c>
    </row>
    <row r="594" spans="1:17" ht="15.6" x14ac:dyDescent="0.3">
      <c r="A594" s="230"/>
      <c r="B594" s="231"/>
      <c r="C594" s="231"/>
      <c r="D594" s="232"/>
      <c r="E594" s="233"/>
      <c r="F594" s="232"/>
      <c r="G594" s="234"/>
      <c r="H594" s="235"/>
      <c r="I594" s="232"/>
      <c r="J594" s="236"/>
      <c r="K594" s="242"/>
      <c r="L594" s="242"/>
      <c r="M594" s="239"/>
      <c r="N594" s="281"/>
      <c r="O594" s="260"/>
      <c r="P594" s="310"/>
    </row>
    <row r="595" spans="1:17" ht="62.4" x14ac:dyDescent="0.3">
      <c r="A595" s="39" t="s">
        <v>1002</v>
      </c>
      <c r="B595" s="35" t="s">
        <v>466</v>
      </c>
      <c r="C595" s="69" t="s">
        <v>468</v>
      </c>
      <c r="D595" s="3" t="s">
        <v>34</v>
      </c>
      <c r="E595" s="108">
        <v>15</v>
      </c>
      <c r="F595" s="109" t="s">
        <v>1251</v>
      </c>
      <c r="G595" s="152" t="s">
        <v>1239</v>
      </c>
      <c r="H595" s="133">
        <v>1</v>
      </c>
      <c r="I595" s="109" t="s">
        <v>1252</v>
      </c>
      <c r="J595" s="135">
        <v>413611</v>
      </c>
      <c r="K595" s="241">
        <v>160</v>
      </c>
      <c r="L595" s="241">
        <v>192</v>
      </c>
      <c r="M595" s="8">
        <v>160</v>
      </c>
      <c r="N595" s="280">
        <v>192</v>
      </c>
      <c r="O595" s="259">
        <v>160</v>
      </c>
      <c r="P595" s="309">
        <v>1</v>
      </c>
      <c r="Q595" t="s">
        <v>2172</v>
      </c>
    </row>
    <row r="596" spans="1:17" ht="124.8" x14ac:dyDescent="0.3">
      <c r="A596" s="39" t="s">
        <v>1002</v>
      </c>
      <c r="B596" s="35" t="s">
        <v>466</v>
      </c>
      <c r="C596" s="69" t="s">
        <v>468</v>
      </c>
      <c r="D596" s="3" t="s">
        <v>34</v>
      </c>
      <c r="E596" s="108">
        <v>15</v>
      </c>
      <c r="F596" s="109" t="s">
        <v>2101</v>
      </c>
      <c r="G596" s="152" t="s">
        <v>2031</v>
      </c>
      <c r="H596" s="133">
        <v>1</v>
      </c>
      <c r="I596" s="109" t="s">
        <v>2106</v>
      </c>
      <c r="J596" s="134" t="s">
        <v>2107</v>
      </c>
      <c r="K596" s="241">
        <v>240</v>
      </c>
      <c r="L596" s="241">
        <v>288</v>
      </c>
      <c r="M596" s="8">
        <v>240</v>
      </c>
      <c r="N596" s="280">
        <v>288</v>
      </c>
      <c r="O596" s="259">
        <v>240</v>
      </c>
      <c r="P596" s="309">
        <v>2</v>
      </c>
    </row>
    <row r="597" spans="1:17" ht="78" x14ac:dyDescent="0.3">
      <c r="A597" s="39" t="s">
        <v>1002</v>
      </c>
      <c r="B597" s="35" t="s">
        <v>466</v>
      </c>
      <c r="C597" s="69" t="s">
        <v>468</v>
      </c>
      <c r="D597" s="3" t="s">
        <v>34</v>
      </c>
      <c r="E597" s="108">
        <v>15</v>
      </c>
      <c r="F597" s="109" t="s">
        <v>1439</v>
      </c>
      <c r="G597" s="152" t="s">
        <v>1396</v>
      </c>
      <c r="H597" s="133" t="s">
        <v>1355</v>
      </c>
      <c r="I597" s="109" t="s">
        <v>1442</v>
      </c>
      <c r="J597" s="135" t="s">
        <v>1443</v>
      </c>
      <c r="K597" s="241">
        <v>258.22000000000003</v>
      </c>
      <c r="L597" s="241">
        <v>309.86400000000003</v>
      </c>
      <c r="M597" s="8">
        <v>258.22000000000003</v>
      </c>
      <c r="N597" s="280">
        <v>309.86</v>
      </c>
      <c r="O597" s="259">
        <v>258.22000000000003</v>
      </c>
      <c r="P597" s="309">
        <v>3</v>
      </c>
    </row>
    <row r="598" spans="1:17" ht="15.6" x14ac:dyDescent="0.3">
      <c r="A598" s="230"/>
      <c r="B598" s="231"/>
      <c r="C598" s="231"/>
      <c r="D598" s="232"/>
      <c r="E598" s="233"/>
      <c r="F598" s="232"/>
      <c r="G598" s="234"/>
      <c r="H598" s="235"/>
      <c r="I598" s="232"/>
      <c r="J598" s="236"/>
      <c r="K598" s="242"/>
      <c r="L598" s="242"/>
      <c r="M598" s="239"/>
      <c r="N598" s="281"/>
      <c r="O598" s="260"/>
      <c r="P598" s="310"/>
    </row>
    <row r="599" spans="1:17" ht="46.8" x14ac:dyDescent="0.3">
      <c r="A599" s="39" t="s">
        <v>1003</v>
      </c>
      <c r="B599" s="35" t="s">
        <v>469</v>
      </c>
      <c r="C599" s="69" t="s">
        <v>470</v>
      </c>
      <c r="D599" s="3" t="s">
        <v>34</v>
      </c>
      <c r="E599" s="108">
        <v>72</v>
      </c>
      <c r="F599" s="109" t="s">
        <v>1339</v>
      </c>
      <c r="G599" s="152" t="s">
        <v>1335</v>
      </c>
      <c r="H599" s="133" t="s">
        <v>1348</v>
      </c>
      <c r="I599" s="109" t="s">
        <v>1349</v>
      </c>
      <c r="J599" s="135" t="s">
        <v>1350</v>
      </c>
      <c r="K599" s="241">
        <v>12.5</v>
      </c>
      <c r="L599" s="241">
        <f>K599*1.2</f>
        <v>15</v>
      </c>
      <c r="M599" s="8">
        <f>K599*20</f>
        <v>250</v>
      </c>
      <c r="N599" s="280">
        <f>L599*20</f>
        <v>300</v>
      </c>
      <c r="O599" s="259">
        <v>12.5</v>
      </c>
      <c r="P599" s="309">
        <v>1</v>
      </c>
    </row>
    <row r="600" spans="1:17" ht="78" x14ac:dyDescent="0.3">
      <c r="A600" s="39" t="s">
        <v>1003</v>
      </c>
      <c r="B600" s="35" t="s">
        <v>469</v>
      </c>
      <c r="C600" s="69" t="s">
        <v>470</v>
      </c>
      <c r="D600" s="3" t="s">
        <v>34</v>
      </c>
      <c r="E600" s="108">
        <v>72</v>
      </c>
      <c r="F600" s="109" t="s">
        <v>1253</v>
      </c>
      <c r="G600" s="152" t="s">
        <v>1239</v>
      </c>
      <c r="H600" s="133">
        <v>1</v>
      </c>
      <c r="I600" s="109" t="s">
        <v>1254</v>
      </c>
      <c r="J600" s="135" t="s">
        <v>1255</v>
      </c>
      <c r="K600" s="241">
        <v>15</v>
      </c>
      <c r="L600" s="241">
        <v>18</v>
      </c>
      <c r="M600" s="8">
        <v>15</v>
      </c>
      <c r="N600" s="280">
        <v>18</v>
      </c>
      <c r="O600" s="259">
        <v>15</v>
      </c>
      <c r="P600" s="309">
        <v>2</v>
      </c>
    </row>
    <row r="601" spans="1:17" ht="15.6" x14ac:dyDescent="0.3">
      <c r="A601" s="230"/>
      <c r="B601" s="231"/>
      <c r="C601" s="231"/>
      <c r="D601" s="232"/>
      <c r="E601" s="233"/>
      <c r="F601" s="232"/>
      <c r="G601" s="234"/>
      <c r="H601" s="235"/>
      <c r="I601" s="232"/>
      <c r="J601" s="236"/>
      <c r="K601" s="242"/>
      <c r="L601" s="242"/>
      <c r="M601" s="239"/>
      <c r="N601" s="281"/>
      <c r="O601" s="260"/>
      <c r="P601" s="310"/>
    </row>
    <row r="602" spans="1:17" ht="78" x14ac:dyDescent="0.3">
      <c r="A602" s="39" t="s">
        <v>1004</v>
      </c>
      <c r="B602" s="35" t="s">
        <v>471</v>
      </c>
      <c r="C602" s="69" t="s">
        <v>472</v>
      </c>
      <c r="D602" s="3" t="s">
        <v>34</v>
      </c>
      <c r="E602" s="108">
        <v>6</v>
      </c>
      <c r="F602" s="109" t="s">
        <v>1253</v>
      </c>
      <c r="G602" s="152" t="s">
        <v>1239</v>
      </c>
      <c r="H602" s="133">
        <v>1</v>
      </c>
      <c r="I602" s="109" t="s">
        <v>1256</v>
      </c>
      <c r="J602" s="135" t="s">
        <v>1257</v>
      </c>
      <c r="K602" s="241">
        <v>27.5</v>
      </c>
      <c r="L602" s="241">
        <v>33</v>
      </c>
      <c r="M602" s="8">
        <v>27.5</v>
      </c>
      <c r="N602" s="280">
        <v>33</v>
      </c>
      <c r="O602" s="259">
        <v>27.5</v>
      </c>
      <c r="P602" s="309">
        <v>1</v>
      </c>
    </row>
    <row r="603" spans="1:17" ht="46.8" x14ac:dyDescent="0.3">
      <c r="A603" s="39" t="s">
        <v>1004</v>
      </c>
      <c r="B603" s="35" t="s">
        <v>471</v>
      </c>
      <c r="C603" s="69" t="s">
        <v>472</v>
      </c>
      <c r="D603" s="3" t="s">
        <v>34</v>
      </c>
      <c r="E603" s="108">
        <v>6</v>
      </c>
      <c r="F603" s="109" t="s">
        <v>1339</v>
      </c>
      <c r="G603" s="152" t="s">
        <v>1335</v>
      </c>
      <c r="H603" s="133" t="s">
        <v>1348</v>
      </c>
      <c r="I603" s="109" t="s">
        <v>1351</v>
      </c>
      <c r="J603" s="135" t="s">
        <v>1352</v>
      </c>
      <c r="K603" s="241">
        <v>38.9</v>
      </c>
      <c r="L603" s="241">
        <f>+K603*1.2</f>
        <v>46.68</v>
      </c>
      <c r="M603" s="8">
        <f>K603*20</f>
        <v>778</v>
      </c>
      <c r="N603" s="280">
        <f t="shared" ref="N603:N605" si="176">L603*20</f>
        <v>933.6</v>
      </c>
      <c r="O603" s="259">
        <v>38.9</v>
      </c>
      <c r="P603" s="309">
        <v>2</v>
      </c>
    </row>
    <row r="604" spans="1:17" ht="15.6" x14ac:dyDescent="0.3">
      <c r="A604" s="230"/>
      <c r="B604" s="231"/>
      <c r="C604" s="231"/>
      <c r="D604" s="232"/>
      <c r="E604" s="233"/>
      <c r="F604" s="232"/>
      <c r="G604" s="234"/>
      <c r="H604" s="235"/>
      <c r="I604" s="232"/>
      <c r="J604" s="236"/>
      <c r="K604" s="242"/>
      <c r="L604" s="242"/>
      <c r="M604" s="239"/>
      <c r="N604" s="281"/>
      <c r="O604" s="260"/>
      <c r="P604" s="310"/>
    </row>
    <row r="605" spans="1:17" ht="46.8" x14ac:dyDescent="0.3">
      <c r="A605" s="39" t="s">
        <v>1005</v>
      </c>
      <c r="B605" s="35" t="s">
        <v>473</v>
      </c>
      <c r="C605" s="69" t="s">
        <v>472</v>
      </c>
      <c r="D605" s="3" t="s">
        <v>34</v>
      </c>
      <c r="E605" s="108">
        <v>10</v>
      </c>
      <c r="F605" s="109" t="s">
        <v>1339</v>
      </c>
      <c r="G605" s="152" t="s">
        <v>1335</v>
      </c>
      <c r="H605" s="133" t="s">
        <v>1348</v>
      </c>
      <c r="I605" s="109" t="s">
        <v>1351</v>
      </c>
      <c r="J605" s="135" t="s">
        <v>1352</v>
      </c>
      <c r="K605" s="241">
        <v>38.9</v>
      </c>
      <c r="L605" s="241">
        <f>+K605*1.2</f>
        <v>46.68</v>
      </c>
      <c r="M605" s="8">
        <f>K605*20</f>
        <v>778</v>
      </c>
      <c r="N605" s="280">
        <f t="shared" si="176"/>
        <v>933.6</v>
      </c>
      <c r="O605" s="259">
        <v>38.9</v>
      </c>
      <c r="P605" s="309">
        <v>1</v>
      </c>
    </row>
    <row r="606" spans="1:17" ht="15.6" x14ac:dyDescent="0.3">
      <c r="A606" s="230"/>
      <c r="B606" s="231"/>
      <c r="C606" s="231"/>
      <c r="D606" s="232"/>
      <c r="E606" s="233"/>
      <c r="F606" s="232"/>
      <c r="G606" s="234"/>
      <c r="H606" s="235"/>
      <c r="I606" s="232"/>
      <c r="J606" s="236"/>
      <c r="K606" s="242"/>
      <c r="L606" s="242"/>
      <c r="M606" s="239"/>
      <c r="N606" s="281"/>
      <c r="O606" s="260"/>
      <c r="P606" s="310"/>
    </row>
    <row r="607" spans="1:17" ht="15.6" x14ac:dyDescent="0.3">
      <c r="A607" s="39" t="s">
        <v>1006</v>
      </c>
      <c r="B607" s="35" t="s">
        <v>474</v>
      </c>
      <c r="C607" s="35"/>
      <c r="D607" s="3" t="s">
        <v>34</v>
      </c>
      <c r="E607" s="108">
        <v>3</v>
      </c>
      <c r="F607" s="109"/>
      <c r="G607" s="152"/>
      <c r="H607" s="133"/>
      <c r="I607" s="109"/>
      <c r="J607" s="135"/>
      <c r="K607" s="241"/>
      <c r="L607" s="241"/>
      <c r="M607" s="8"/>
      <c r="N607" s="280"/>
      <c r="O607" s="259"/>
      <c r="P607" s="309">
        <v>0</v>
      </c>
    </row>
    <row r="608" spans="1:17" ht="15.6" x14ac:dyDescent="0.3">
      <c r="A608" s="230"/>
      <c r="B608" s="231"/>
      <c r="C608" s="231"/>
      <c r="D608" s="232"/>
      <c r="E608" s="233"/>
      <c r="F608" s="232"/>
      <c r="G608" s="234"/>
      <c r="H608" s="235"/>
      <c r="I608" s="232"/>
      <c r="J608" s="236"/>
      <c r="K608" s="242"/>
      <c r="L608" s="242"/>
      <c r="M608" s="239"/>
      <c r="N608" s="281"/>
      <c r="O608" s="260"/>
      <c r="P608" s="310"/>
    </row>
    <row r="609" spans="1:16" ht="62.4" x14ac:dyDescent="0.3">
      <c r="A609" s="39" t="s">
        <v>1007</v>
      </c>
      <c r="B609" s="35" t="s">
        <v>475</v>
      </c>
      <c r="C609" s="35" t="s">
        <v>476</v>
      </c>
      <c r="D609" s="3" t="s">
        <v>34</v>
      </c>
      <c r="E609" s="108">
        <v>10</v>
      </c>
      <c r="F609" s="152" t="s">
        <v>1267</v>
      </c>
      <c r="G609" s="152" t="s">
        <v>1259</v>
      </c>
      <c r="H609" s="176">
        <v>6</v>
      </c>
      <c r="I609" s="3"/>
      <c r="J609" s="134">
        <v>3553957</v>
      </c>
      <c r="K609" s="241">
        <v>2.35</v>
      </c>
      <c r="L609" s="241">
        <f t="shared" ref="L609:L615" si="177">K609*1.2</f>
        <v>2.82</v>
      </c>
      <c r="M609" s="8">
        <f t="shared" ref="M609:M615" si="178">K609*H609</f>
        <v>14.100000000000001</v>
      </c>
      <c r="N609" s="280">
        <f t="shared" ref="N609:N615" si="179">M609*1.2</f>
        <v>16.920000000000002</v>
      </c>
      <c r="O609" s="259">
        <v>2.35</v>
      </c>
      <c r="P609" s="309">
        <v>1</v>
      </c>
    </row>
    <row r="610" spans="1:16" ht="15.6" x14ac:dyDescent="0.3">
      <c r="A610" s="230"/>
      <c r="B610" s="231"/>
      <c r="C610" s="231"/>
      <c r="D610" s="232"/>
      <c r="E610" s="233"/>
      <c r="F610" s="232"/>
      <c r="G610" s="234"/>
      <c r="H610" s="235"/>
      <c r="I610" s="232"/>
      <c r="J610" s="236"/>
      <c r="K610" s="242"/>
      <c r="L610" s="242"/>
      <c r="M610" s="239"/>
      <c r="N610" s="281"/>
      <c r="O610" s="260"/>
      <c r="P610" s="310"/>
    </row>
    <row r="611" spans="1:16" ht="62.4" x14ac:dyDescent="0.3">
      <c r="A611" s="39" t="s">
        <v>1008</v>
      </c>
      <c r="B611" s="35" t="s">
        <v>475</v>
      </c>
      <c r="C611" s="35" t="s">
        <v>477</v>
      </c>
      <c r="D611" s="3" t="s">
        <v>34</v>
      </c>
      <c r="E611" s="108">
        <v>10</v>
      </c>
      <c r="F611" s="152" t="s">
        <v>1267</v>
      </c>
      <c r="G611" s="152" t="s">
        <v>1259</v>
      </c>
      <c r="H611" s="176">
        <v>10</v>
      </c>
      <c r="I611" s="3"/>
      <c r="J611" s="134">
        <v>3553949</v>
      </c>
      <c r="K611" s="241">
        <v>1.75</v>
      </c>
      <c r="L611" s="241">
        <f t="shared" si="177"/>
        <v>2.1</v>
      </c>
      <c r="M611" s="8">
        <f t="shared" si="178"/>
        <v>17.5</v>
      </c>
      <c r="N611" s="280">
        <f t="shared" si="179"/>
        <v>21</v>
      </c>
      <c r="O611" s="259">
        <v>1.75</v>
      </c>
      <c r="P611" s="309">
        <v>1</v>
      </c>
    </row>
    <row r="612" spans="1:16" ht="15.6" x14ac:dyDescent="0.3">
      <c r="A612" s="230"/>
      <c r="B612" s="231"/>
      <c r="C612" s="231"/>
      <c r="D612" s="232"/>
      <c r="E612" s="233"/>
      <c r="F612" s="232"/>
      <c r="G612" s="234"/>
      <c r="H612" s="235"/>
      <c r="I612" s="232"/>
      <c r="J612" s="236"/>
      <c r="K612" s="242"/>
      <c r="L612" s="242"/>
      <c r="M612" s="239"/>
      <c r="N612" s="281"/>
      <c r="O612" s="260"/>
      <c r="P612" s="310"/>
    </row>
    <row r="613" spans="1:16" ht="62.4" x14ac:dyDescent="0.3">
      <c r="A613" s="39" t="s">
        <v>1009</v>
      </c>
      <c r="B613" s="35" t="s">
        <v>478</v>
      </c>
      <c r="C613" s="35" t="s">
        <v>479</v>
      </c>
      <c r="D613" s="3" t="s">
        <v>34</v>
      </c>
      <c r="E613" s="108">
        <v>10</v>
      </c>
      <c r="F613" s="152" t="s">
        <v>1267</v>
      </c>
      <c r="G613" s="152" t="s">
        <v>1259</v>
      </c>
      <c r="H613" s="176">
        <v>6</v>
      </c>
      <c r="I613" s="3"/>
      <c r="J613" s="134">
        <v>3570170</v>
      </c>
      <c r="K613" s="241">
        <v>2.35</v>
      </c>
      <c r="L613" s="241">
        <f t="shared" si="177"/>
        <v>2.82</v>
      </c>
      <c r="M613" s="8">
        <f t="shared" si="178"/>
        <v>14.100000000000001</v>
      </c>
      <c r="N613" s="280">
        <f t="shared" si="179"/>
        <v>16.920000000000002</v>
      </c>
      <c r="O613" s="259">
        <v>2.35</v>
      </c>
      <c r="P613" s="309">
        <v>1</v>
      </c>
    </row>
    <row r="614" spans="1:16" ht="15.6" x14ac:dyDescent="0.3">
      <c r="A614" s="230"/>
      <c r="B614" s="231"/>
      <c r="C614" s="231"/>
      <c r="D614" s="232"/>
      <c r="E614" s="233"/>
      <c r="F614" s="232"/>
      <c r="G614" s="234"/>
      <c r="H614" s="235"/>
      <c r="I614" s="232"/>
      <c r="J614" s="236"/>
      <c r="K614" s="242"/>
      <c r="L614" s="242"/>
      <c r="M614" s="239"/>
      <c r="N614" s="281"/>
      <c r="O614" s="260"/>
      <c r="P614" s="310"/>
    </row>
    <row r="615" spans="1:16" ht="62.4" x14ac:dyDescent="0.3">
      <c r="A615" s="39" t="s">
        <v>1010</v>
      </c>
      <c r="B615" s="35" t="s">
        <v>478</v>
      </c>
      <c r="C615" s="35" t="s">
        <v>480</v>
      </c>
      <c r="D615" s="3" t="s">
        <v>34</v>
      </c>
      <c r="E615" s="108">
        <v>10</v>
      </c>
      <c r="F615" s="152" t="s">
        <v>1267</v>
      </c>
      <c r="G615" s="152" t="s">
        <v>1259</v>
      </c>
      <c r="H615" s="176">
        <v>10</v>
      </c>
      <c r="I615" s="3"/>
      <c r="J615" s="134">
        <v>3570140</v>
      </c>
      <c r="K615" s="241">
        <v>1.75</v>
      </c>
      <c r="L615" s="241">
        <f t="shared" si="177"/>
        <v>2.1</v>
      </c>
      <c r="M615" s="8">
        <f t="shared" si="178"/>
        <v>17.5</v>
      </c>
      <c r="N615" s="280">
        <f t="shared" si="179"/>
        <v>21</v>
      </c>
      <c r="O615" s="259">
        <v>1.75</v>
      </c>
      <c r="P615" s="309">
        <v>1</v>
      </c>
    </row>
    <row r="616" spans="1:16" ht="15.6" x14ac:dyDescent="0.3">
      <c r="A616" s="230"/>
      <c r="B616" s="231"/>
      <c r="C616" s="231"/>
      <c r="D616" s="232"/>
      <c r="E616" s="233"/>
      <c r="F616" s="232"/>
      <c r="G616" s="234"/>
      <c r="H616" s="235"/>
      <c r="I616" s="232"/>
      <c r="J616" s="236"/>
      <c r="K616" s="242"/>
      <c r="L616" s="242"/>
      <c r="M616" s="239"/>
      <c r="N616" s="281"/>
      <c r="O616" s="260"/>
      <c r="P616" s="310"/>
    </row>
    <row r="617" spans="1:16" ht="46.8" x14ac:dyDescent="0.3">
      <c r="A617" s="180" t="s">
        <v>1011</v>
      </c>
      <c r="B617" s="5" t="s">
        <v>481</v>
      </c>
      <c r="C617" s="5" t="s">
        <v>482</v>
      </c>
      <c r="D617" s="5" t="s">
        <v>34</v>
      </c>
      <c r="E617" s="110">
        <v>20</v>
      </c>
      <c r="F617" s="5" t="s">
        <v>1315</v>
      </c>
      <c r="G617" s="152" t="s">
        <v>1259</v>
      </c>
      <c r="H617" s="176">
        <v>10</v>
      </c>
      <c r="I617" s="1" t="s">
        <v>1330</v>
      </c>
      <c r="J617" s="6">
        <v>2070600</v>
      </c>
      <c r="K617" s="241">
        <v>6.9729999999999999</v>
      </c>
      <c r="L617" s="241">
        <v>8.3675999999999995</v>
      </c>
      <c r="M617" s="8">
        <v>69.73</v>
      </c>
      <c r="N617" s="280">
        <v>83.676000000000002</v>
      </c>
      <c r="O617" s="259">
        <v>6.9729999999999999</v>
      </c>
      <c r="P617" s="309">
        <v>1</v>
      </c>
    </row>
    <row r="618" spans="1:16" ht="93.6" x14ac:dyDescent="0.3">
      <c r="A618" s="180" t="s">
        <v>1011</v>
      </c>
      <c r="B618" s="5" t="s">
        <v>481</v>
      </c>
      <c r="C618" s="5" t="s">
        <v>482</v>
      </c>
      <c r="D618" s="5" t="s">
        <v>34</v>
      </c>
      <c r="E618" s="110">
        <v>20</v>
      </c>
      <c r="F618" s="5" t="s">
        <v>1431</v>
      </c>
      <c r="G618" s="152" t="s">
        <v>1396</v>
      </c>
      <c r="H618" s="176" t="s">
        <v>1444</v>
      </c>
      <c r="I618" s="1" t="s">
        <v>1445</v>
      </c>
      <c r="J618" s="6" t="s">
        <v>1446</v>
      </c>
      <c r="K618" s="241">
        <v>22.02</v>
      </c>
      <c r="L618" s="241">
        <v>26.423999999999999</v>
      </c>
      <c r="M618" s="8">
        <v>44.04</v>
      </c>
      <c r="N618" s="280">
        <v>52.85</v>
      </c>
      <c r="O618" s="259">
        <v>22.02</v>
      </c>
      <c r="P618" s="309">
        <v>2</v>
      </c>
    </row>
    <row r="619" spans="1:16" ht="15.6" x14ac:dyDescent="0.3">
      <c r="A619" s="230"/>
      <c r="B619" s="231"/>
      <c r="C619" s="231"/>
      <c r="D619" s="232"/>
      <c r="E619" s="233"/>
      <c r="F619" s="232"/>
      <c r="G619" s="234"/>
      <c r="H619" s="235"/>
      <c r="I619" s="232"/>
      <c r="J619" s="236"/>
      <c r="K619" s="242"/>
      <c r="L619" s="242"/>
      <c r="M619" s="239"/>
      <c r="N619" s="281"/>
      <c r="O619" s="260"/>
      <c r="P619" s="310"/>
    </row>
    <row r="620" spans="1:16" ht="62.4" x14ac:dyDescent="0.3">
      <c r="A620" s="39" t="s">
        <v>1012</v>
      </c>
      <c r="B620" s="1" t="s">
        <v>483</v>
      </c>
      <c r="C620" s="4" t="s">
        <v>484</v>
      </c>
      <c r="D620" s="1" t="s">
        <v>34</v>
      </c>
      <c r="E620" s="110">
        <v>10</v>
      </c>
      <c r="F620" s="152" t="s">
        <v>1267</v>
      </c>
      <c r="G620" s="152" t="s">
        <v>1259</v>
      </c>
      <c r="H620" s="176">
        <v>1</v>
      </c>
      <c r="I620" s="1" t="s">
        <v>1331</v>
      </c>
      <c r="J620" s="6" t="s">
        <v>1332</v>
      </c>
      <c r="K620" s="241">
        <v>18.5</v>
      </c>
      <c r="L620" s="241">
        <f t="shared" ref="L620:L622" si="180">K620*1.2</f>
        <v>22.2</v>
      </c>
      <c r="M620" s="8">
        <f t="shared" ref="M620:M622" si="181">K620*H620</f>
        <v>18.5</v>
      </c>
      <c r="N620" s="280">
        <f t="shared" ref="N620:N622" si="182">M620*1.2</f>
        <v>22.2</v>
      </c>
      <c r="O620" s="259">
        <v>18.5</v>
      </c>
      <c r="P620" s="309">
        <v>1</v>
      </c>
    </row>
    <row r="621" spans="1:16" ht="15.6" x14ac:dyDescent="0.3">
      <c r="A621" s="230"/>
      <c r="B621" s="231"/>
      <c r="C621" s="231"/>
      <c r="D621" s="232"/>
      <c r="E621" s="233"/>
      <c r="F621" s="232"/>
      <c r="G621" s="234"/>
      <c r="H621" s="235"/>
      <c r="I621" s="232"/>
      <c r="J621" s="236"/>
      <c r="K621" s="242"/>
      <c r="L621" s="242"/>
      <c r="M621" s="239"/>
      <c r="N621" s="281"/>
      <c r="O621" s="260"/>
      <c r="P621" s="310"/>
    </row>
    <row r="622" spans="1:16" ht="78" x14ac:dyDescent="0.3">
      <c r="A622" s="39" t="s">
        <v>1013</v>
      </c>
      <c r="B622" s="1" t="s">
        <v>485</v>
      </c>
      <c r="C622" s="4" t="s">
        <v>486</v>
      </c>
      <c r="D622" s="1" t="s">
        <v>34</v>
      </c>
      <c r="E622" s="110">
        <v>10</v>
      </c>
      <c r="F622" s="152" t="s">
        <v>1267</v>
      </c>
      <c r="G622" s="152" t="s">
        <v>1259</v>
      </c>
      <c r="H622" s="176">
        <v>1</v>
      </c>
      <c r="I622" s="1" t="s">
        <v>1333</v>
      </c>
      <c r="J622" s="6">
        <v>400508</v>
      </c>
      <c r="K622" s="241">
        <v>58.8</v>
      </c>
      <c r="L622" s="241">
        <f t="shared" si="180"/>
        <v>70.559999999999988</v>
      </c>
      <c r="M622" s="8">
        <f t="shared" si="181"/>
        <v>58.8</v>
      </c>
      <c r="N622" s="280">
        <f t="shared" si="182"/>
        <v>70.559999999999988</v>
      </c>
      <c r="O622" s="259">
        <v>58.8</v>
      </c>
      <c r="P622" s="309">
        <v>1</v>
      </c>
    </row>
    <row r="623" spans="1:16" ht="15.6" x14ac:dyDescent="0.3">
      <c r="A623" s="230"/>
      <c r="B623" s="231"/>
      <c r="C623" s="231"/>
      <c r="D623" s="232"/>
      <c r="E623" s="233"/>
      <c r="F623" s="232"/>
      <c r="G623" s="234"/>
      <c r="H623" s="235"/>
      <c r="I623" s="232"/>
      <c r="J623" s="236"/>
      <c r="K623" s="242"/>
      <c r="L623" s="242"/>
      <c r="M623" s="239"/>
      <c r="N623" s="281"/>
      <c r="O623" s="260"/>
      <c r="P623" s="310"/>
    </row>
    <row r="624" spans="1:16" ht="36.75" customHeight="1" x14ac:dyDescent="0.3">
      <c r="A624" s="368" t="s">
        <v>1014</v>
      </c>
      <c r="B624" s="369"/>
      <c r="C624" s="370"/>
      <c r="D624" s="92"/>
      <c r="E624" s="106"/>
      <c r="F624" s="115"/>
      <c r="G624" s="152"/>
      <c r="H624" s="133"/>
      <c r="I624" s="115"/>
      <c r="J624" s="134"/>
      <c r="K624" s="241"/>
      <c r="L624" s="241"/>
      <c r="M624" s="8"/>
      <c r="N624" s="280"/>
      <c r="O624" s="259"/>
      <c r="P624" s="309"/>
    </row>
    <row r="625" spans="1:16" ht="23.25" customHeight="1" x14ac:dyDescent="0.3">
      <c r="A625" s="371" t="s">
        <v>487</v>
      </c>
      <c r="B625" s="372"/>
      <c r="C625" s="373"/>
      <c r="D625" s="92"/>
      <c r="E625" s="106"/>
      <c r="F625" s="115"/>
      <c r="G625" s="152"/>
      <c r="H625" s="133"/>
      <c r="I625" s="115"/>
      <c r="J625" s="135"/>
      <c r="K625" s="241"/>
      <c r="L625" s="241"/>
      <c r="M625" s="8"/>
      <c r="N625" s="280"/>
      <c r="O625" s="259"/>
      <c r="P625" s="309"/>
    </row>
    <row r="626" spans="1:16" ht="124.8" x14ac:dyDescent="0.3">
      <c r="A626" s="10" t="s">
        <v>1015</v>
      </c>
      <c r="B626" s="35" t="s">
        <v>489</v>
      </c>
      <c r="C626" s="43" t="s">
        <v>490</v>
      </c>
      <c r="D626" s="3" t="s">
        <v>34</v>
      </c>
      <c r="E626" s="108">
        <v>10</v>
      </c>
      <c r="F626" s="109" t="s">
        <v>1353</v>
      </c>
      <c r="G626" s="152" t="s">
        <v>1396</v>
      </c>
      <c r="H626" s="133" t="s">
        <v>1355</v>
      </c>
      <c r="I626" s="109" t="s">
        <v>1447</v>
      </c>
      <c r="J626" s="134" t="s">
        <v>1448</v>
      </c>
      <c r="K626" s="241">
        <v>920</v>
      </c>
      <c r="L626" s="241">
        <v>1104</v>
      </c>
      <c r="M626" s="8">
        <v>920</v>
      </c>
      <c r="N626" s="280">
        <v>1104</v>
      </c>
      <c r="O626" s="259">
        <v>920</v>
      </c>
      <c r="P626" s="309">
        <v>1</v>
      </c>
    </row>
    <row r="627" spans="1:16" ht="15.6" x14ac:dyDescent="0.3">
      <c r="A627" s="230"/>
      <c r="B627" s="231"/>
      <c r="C627" s="231"/>
      <c r="D627" s="232"/>
      <c r="E627" s="233"/>
      <c r="F627" s="232"/>
      <c r="G627" s="234"/>
      <c r="H627" s="235"/>
      <c r="I627" s="232"/>
      <c r="J627" s="236"/>
      <c r="K627" s="242"/>
      <c r="L627" s="242"/>
      <c r="M627" s="239"/>
      <c r="N627" s="281"/>
      <c r="O627" s="260"/>
      <c r="P627" s="310"/>
    </row>
    <row r="628" spans="1:16" ht="124.8" x14ac:dyDescent="0.3">
      <c r="A628" s="10" t="s">
        <v>1016</v>
      </c>
      <c r="B628" s="35" t="s">
        <v>489</v>
      </c>
      <c r="C628" s="43" t="s">
        <v>492</v>
      </c>
      <c r="D628" s="3" t="s">
        <v>34</v>
      </c>
      <c r="E628" s="108">
        <v>10</v>
      </c>
      <c r="F628" s="109" t="s">
        <v>1353</v>
      </c>
      <c r="G628" s="152" t="s">
        <v>1396</v>
      </c>
      <c r="H628" s="133" t="s">
        <v>1355</v>
      </c>
      <c r="I628" s="109" t="s">
        <v>1447</v>
      </c>
      <c r="J628" s="134" t="s">
        <v>1449</v>
      </c>
      <c r="K628" s="241">
        <v>920</v>
      </c>
      <c r="L628" s="241">
        <v>1104</v>
      </c>
      <c r="M628" s="8">
        <v>920</v>
      </c>
      <c r="N628" s="280">
        <v>1104</v>
      </c>
      <c r="O628" s="259">
        <v>920</v>
      </c>
      <c r="P628" s="309">
        <v>1</v>
      </c>
    </row>
    <row r="629" spans="1:16" ht="15.6" x14ac:dyDescent="0.3">
      <c r="A629" s="230"/>
      <c r="B629" s="231"/>
      <c r="C629" s="231"/>
      <c r="D629" s="232"/>
      <c r="E629" s="233"/>
      <c r="F629" s="232"/>
      <c r="G629" s="234"/>
      <c r="H629" s="235"/>
      <c r="I629" s="232"/>
      <c r="J629" s="236"/>
      <c r="K629" s="242"/>
      <c r="L629" s="242"/>
      <c r="M629" s="239"/>
      <c r="N629" s="281"/>
      <c r="O629" s="260"/>
      <c r="P629" s="310"/>
    </row>
    <row r="630" spans="1:16" ht="124.8" x14ac:dyDescent="0.3">
      <c r="A630" s="10" t="s">
        <v>1017</v>
      </c>
      <c r="B630" s="35" t="s">
        <v>489</v>
      </c>
      <c r="C630" s="43" t="s">
        <v>494</v>
      </c>
      <c r="D630" s="3" t="s">
        <v>34</v>
      </c>
      <c r="E630" s="108">
        <v>15</v>
      </c>
      <c r="F630" s="109" t="s">
        <v>1353</v>
      </c>
      <c r="G630" s="152" t="s">
        <v>1396</v>
      </c>
      <c r="H630" s="133" t="s">
        <v>1355</v>
      </c>
      <c r="I630" s="109" t="s">
        <v>1447</v>
      </c>
      <c r="J630" s="134" t="s">
        <v>1450</v>
      </c>
      <c r="K630" s="241">
        <v>920</v>
      </c>
      <c r="L630" s="241">
        <v>1104</v>
      </c>
      <c r="M630" s="8">
        <v>920</v>
      </c>
      <c r="N630" s="280">
        <v>1104</v>
      </c>
      <c r="O630" s="259">
        <v>920</v>
      </c>
      <c r="P630" s="309">
        <v>1</v>
      </c>
    </row>
    <row r="631" spans="1:16" ht="15.6" x14ac:dyDescent="0.3">
      <c r="A631" s="230"/>
      <c r="B631" s="231"/>
      <c r="C631" s="231"/>
      <c r="D631" s="232"/>
      <c r="E631" s="233"/>
      <c r="F631" s="232"/>
      <c r="G631" s="234"/>
      <c r="H631" s="235"/>
      <c r="I631" s="232"/>
      <c r="J631" s="236"/>
      <c r="K631" s="242"/>
      <c r="L631" s="242"/>
      <c r="M631" s="239"/>
      <c r="N631" s="281"/>
      <c r="O631" s="260"/>
      <c r="P631" s="310"/>
    </row>
    <row r="632" spans="1:16" ht="124.8" x14ac:dyDescent="0.3">
      <c r="A632" s="10" t="s">
        <v>1018</v>
      </c>
      <c r="B632" s="35" t="s">
        <v>489</v>
      </c>
      <c r="C632" s="43" t="s">
        <v>496</v>
      </c>
      <c r="D632" s="3" t="s">
        <v>34</v>
      </c>
      <c r="E632" s="108">
        <v>5</v>
      </c>
      <c r="F632" s="109" t="s">
        <v>1353</v>
      </c>
      <c r="G632" s="152" t="s">
        <v>1396</v>
      </c>
      <c r="H632" s="133" t="s">
        <v>1355</v>
      </c>
      <c r="I632" s="109" t="s">
        <v>1447</v>
      </c>
      <c r="J632" s="134" t="s">
        <v>1451</v>
      </c>
      <c r="K632" s="241">
        <v>920</v>
      </c>
      <c r="L632" s="241">
        <v>1104</v>
      </c>
      <c r="M632" s="8">
        <v>920</v>
      </c>
      <c r="N632" s="280">
        <v>1104</v>
      </c>
      <c r="O632" s="259">
        <v>920</v>
      </c>
      <c r="P632" s="309">
        <v>1</v>
      </c>
    </row>
    <row r="633" spans="1:16" ht="15.6" x14ac:dyDescent="0.3">
      <c r="A633" s="230"/>
      <c r="B633" s="231"/>
      <c r="C633" s="231"/>
      <c r="D633" s="232"/>
      <c r="E633" s="233"/>
      <c r="F633" s="232"/>
      <c r="G633" s="234"/>
      <c r="H633" s="235"/>
      <c r="I633" s="232"/>
      <c r="J633" s="236"/>
      <c r="K633" s="242"/>
      <c r="L633" s="242"/>
      <c r="M633" s="239"/>
      <c r="N633" s="281"/>
      <c r="O633" s="260"/>
      <c r="P633" s="310"/>
    </row>
    <row r="634" spans="1:16" ht="109.2" x14ac:dyDescent="0.3">
      <c r="A634" s="10" t="s">
        <v>1019</v>
      </c>
      <c r="B634" s="44" t="s">
        <v>498</v>
      </c>
      <c r="C634" s="70" t="s">
        <v>500</v>
      </c>
      <c r="D634" s="3" t="s">
        <v>34</v>
      </c>
      <c r="E634" s="108">
        <v>12</v>
      </c>
      <c r="F634" s="109" t="s">
        <v>1353</v>
      </c>
      <c r="G634" s="152" t="s">
        <v>1396</v>
      </c>
      <c r="H634" s="133" t="s">
        <v>1355</v>
      </c>
      <c r="I634" s="109" t="s">
        <v>1452</v>
      </c>
      <c r="J634" s="135" t="s">
        <v>1453</v>
      </c>
      <c r="K634" s="241">
        <v>500</v>
      </c>
      <c r="L634" s="241">
        <v>600</v>
      </c>
      <c r="M634" s="8">
        <v>500</v>
      </c>
      <c r="N634" s="280">
        <v>600</v>
      </c>
      <c r="O634" s="259">
        <v>500</v>
      </c>
      <c r="P634" s="309">
        <v>1</v>
      </c>
    </row>
    <row r="635" spans="1:16" ht="15.6" x14ac:dyDescent="0.3">
      <c r="A635" s="230"/>
      <c r="B635" s="231"/>
      <c r="C635" s="231"/>
      <c r="D635" s="232"/>
      <c r="E635" s="233"/>
      <c r="F635" s="232"/>
      <c r="G635" s="234"/>
      <c r="H635" s="235"/>
      <c r="I635" s="232"/>
      <c r="J635" s="236"/>
      <c r="K635" s="242"/>
      <c r="L635" s="242"/>
      <c r="M635" s="239"/>
      <c r="N635" s="281"/>
      <c r="O635" s="260"/>
      <c r="P635" s="310"/>
    </row>
    <row r="636" spans="1:16" ht="109.2" x14ac:dyDescent="0.3">
      <c r="A636" s="10" t="s">
        <v>1020</v>
      </c>
      <c r="B636" s="45" t="s">
        <v>497</v>
      </c>
      <c r="C636" s="71" t="s">
        <v>834</v>
      </c>
      <c r="D636" s="3" t="s">
        <v>34</v>
      </c>
      <c r="E636" s="108">
        <v>3</v>
      </c>
      <c r="F636" s="109" t="s">
        <v>1353</v>
      </c>
      <c r="G636" s="152" t="s">
        <v>1396</v>
      </c>
      <c r="H636" s="133" t="s">
        <v>1355</v>
      </c>
      <c r="I636" s="109" t="s">
        <v>1454</v>
      </c>
      <c r="J636" s="135" t="s">
        <v>1455</v>
      </c>
      <c r="K636" s="241">
        <v>1254.45</v>
      </c>
      <c r="L636" s="241">
        <v>1505.34</v>
      </c>
      <c r="M636" s="8">
        <v>1254.45</v>
      </c>
      <c r="N636" s="280">
        <v>1505.34</v>
      </c>
      <c r="O636" s="259">
        <v>1254.45</v>
      </c>
      <c r="P636" s="309">
        <v>1</v>
      </c>
    </row>
    <row r="637" spans="1:16" ht="15.6" x14ac:dyDescent="0.3">
      <c r="A637" s="230"/>
      <c r="B637" s="231"/>
      <c r="C637" s="231"/>
      <c r="D637" s="232"/>
      <c r="E637" s="233"/>
      <c r="F637" s="232"/>
      <c r="G637" s="234"/>
      <c r="H637" s="235"/>
      <c r="I637" s="232"/>
      <c r="J637" s="236"/>
      <c r="K637" s="242"/>
      <c r="L637" s="242"/>
      <c r="M637" s="239"/>
      <c r="N637" s="281"/>
      <c r="O637" s="260"/>
      <c r="P637" s="310"/>
    </row>
    <row r="638" spans="1:16" ht="23.25" customHeight="1" x14ac:dyDescent="0.3">
      <c r="A638" s="46"/>
      <c r="B638" s="362" t="s">
        <v>501</v>
      </c>
      <c r="C638" s="363"/>
      <c r="D638" s="47"/>
      <c r="E638" s="116"/>
      <c r="F638" s="213"/>
      <c r="G638" s="152"/>
      <c r="H638" s="133"/>
      <c r="I638" s="213"/>
      <c r="J638" s="116"/>
      <c r="K638" s="251"/>
      <c r="L638" s="241"/>
      <c r="M638" s="116"/>
      <c r="N638" s="280"/>
      <c r="O638" s="275"/>
      <c r="P638" s="318"/>
    </row>
    <row r="639" spans="1:16" ht="109.2" x14ac:dyDescent="0.3">
      <c r="A639" s="10" t="s">
        <v>416</v>
      </c>
      <c r="B639" s="45" t="s">
        <v>502</v>
      </c>
      <c r="C639" s="71" t="s">
        <v>503</v>
      </c>
      <c r="D639" s="3" t="s">
        <v>34</v>
      </c>
      <c r="E639" s="108">
        <v>10</v>
      </c>
      <c r="F639" s="109" t="s">
        <v>1353</v>
      </c>
      <c r="G639" s="152" t="s">
        <v>1396</v>
      </c>
      <c r="H639" s="133" t="s">
        <v>1456</v>
      </c>
      <c r="I639" s="109" t="s">
        <v>1457</v>
      </c>
      <c r="J639" s="135" t="s">
        <v>1458</v>
      </c>
      <c r="K639" s="241">
        <v>2.17</v>
      </c>
      <c r="L639" s="241">
        <v>2.6039999999999996</v>
      </c>
      <c r="M639" s="8">
        <v>234.36</v>
      </c>
      <c r="N639" s="280">
        <v>281.23</v>
      </c>
      <c r="O639" s="259">
        <v>2.17</v>
      </c>
      <c r="P639" s="309">
        <v>1</v>
      </c>
    </row>
    <row r="640" spans="1:16" ht="15.6" x14ac:dyDescent="0.3">
      <c r="A640" s="230"/>
      <c r="B640" s="231"/>
      <c r="C640" s="231"/>
      <c r="D640" s="232"/>
      <c r="E640" s="233"/>
      <c r="F640" s="232"/>
      <c r="G640" s="234"/>
      <c r="H640" s="235"/>
      <c r="I640" s="232"/>
      <c r="J640" s="236"/>
      <c r="K640" s="242"/>
      <c r="L640" s="242"/>
      <c r="M640" s="239"/>
      <c r="N640" s="281"/>
      <c r="O640" s="260"/>
      <c r="P640" s="310"/>
    </row>
    <row r="641" spans="1:16" ht="109.2" x14ac:dyDescent="0.3">
      <c r="A641" s="10" t="s">
        <v>418</v>
      </c>
      <c r="B641" s="45" t="s">
        <v>504</v>
      </c>
      <c r="C641" s="71" t="s">
        <v>505</v>
      </c>
      <c r="D641" s="3" t="s">
        <v>34</v>
      </c>
      <c r="E641" s="108">
        <v>3</v>
      </c>
      <c r="F641" s="109" t="s">
        <v>1353</v>
      </c>
      <c r="G641" s="152" t="s">
        <v>1396</v>
      </c>
      <c r="H641" s="133" t="s">
        <v>1355</v>
      </c>
      <c r="I641" s="109" t="s">
        <v>1356</v>
      </c>
      <c r="J641" s="135" t="s">
        <v>1357</v>
      </c>
      <c r="K641" s="241">
        <v>358.5</v>
      </c>
      <c r="L641" s="241">
        <v>430.2</v>
      </c>
      <c r="M641" s="8">
        <v>358.5</v>
      </c>
      <c r="N641" s="280">
        <v>430.2</v>
      </c>
      <c r="O641" s="259">
        <v>358.5</v>
      </c>
      <c r="P641" s="309">
        <v>1</v>
      </c>
    </row>
    <row r="642" spans="1:16" ht="15.6" x14ac:dyDescent="0.3">
      <c r="A642" s="230"/>
      <c r="B642" s="231"/>
      <c r="C642" s="231"/>
      <c r="D642" s="232"/>
      <c r="E642" s="233"/>
      <c r="F642" s="232"/>
      <c r="G642" s="234"/>
      <c r="H642" s="235"/>
      <c r="I642" s="232"/>
      <c r="J642" s="236"/>
      <c r="K642" s="242"/>
      <c r="L642" s="242"/>
      <c r="M642" s="239"/>
      <c r="N642" s="281"/>
      <c r="O642" s="260"/>
      <c r="P642" s="310"/>
    </row>
    <row r="643" spans="1:16" ht="109.2" x14ac:dyDescent="0.3">
      <c r="A643" s="10" t="s">
        <v>1021</v>
      </c>
      <c r="B643" s="45" t="s">
        <v>506</v>
      </c>
      <c r="C643" s="71" t="s">
        <v>505</v>
      </c>
      <c r="D643" s="3" t="s">
        <v>34</v>
      </c>
      <c r="E643" s="108">
        <v>2</v>
      </c>
      <c r="F643" s="109" t="s">
        <v>1353</v>
      </c>
      <c r="G643" s="152" t="s">
        <v>1396</v>
      </c>
      <c r="H643" s="133" t="s">
        <v>1355</v>
      </c>
      <c r="I643" s="109" t="s">
        <v>1459</v>
      </c>
      <c r="J643" s="135" t="s">
        <v>1460</v>
      </c>
      <c r="K643" s="241">
        <v>197.18</v>
      </c>
      <c r="L643" s="241">
        <v>236.61599999999999</v>
      </c>
      <c r="M643" s="8">
        <v>197.18</v>
      </c>
      <c r="N643" s="280">
        <v>236.62</v>
      </c>
      <c r="O643" s="259">
        <v>197.18</v>
      </c>
      <c r="P643" s="309">
        <v>1</v>
      </c>
    </row>
    <row r="644" spans="1:16" ht="15.6" x14ac:dyDescent="0.3">
      <c r="A644" s="230"/>
      <c r="B644" s="231"/>
      <c r="C644" s="231"/>
      <c r="D644" s="232"/>
      <c r="E644" s="233"/>
      <c r="F644" s="232"/>
      <c r="G644" s="234"/>
      <c r="H644" s="235"/>
      <c r="I644" s="232"/>
      <c r="J644" s="236"/>
      <c r="K644" s="242"/>
      <c r="L644" s="242"/>
      <c r="M644" s="239"/>
      <c r="N644" s="281"/>
      <c r="O644" s="260"/>
      <c r="P644" s="310"/>
    </row>
    <row r="645" spans="1:16" ht="93.6" x14ac:dyDescent="0.3">
      <c r="A645" s="10" t="s">
        <v>1022</v>
      </c>
      <c r="B645" s="45" t="s">
        <v>507</v>
      </c>
      <c r="C645" s="71" t="s">
        <v>508</v>
      </c>
      <c r="D645" s="3" t="s">
        <v>34</v>
      </c>
      <c r="E645" s="108">
        <v>20</v>
      </c>
      <c r="F645" s="109"/>
      <c r="G645" s="152"/>
      <c r="H645" s="133"/>
      <c r="I645" s="109"/>
      <c r="J645" s="135"/>
      <c r="K645" s="241"/>
      <c r="L645" s="241"/>
      <c r="M645" s="8"/>
      <c r="N645" s="280"/>
      <c r="O645" s="259"/>
      <c r="P645" s="309">
        <v>0</v>
      </c>
    </row>
    <row r="646" spans="1:16" ht="15.6" x14ac:dyDescent="0.3">
      <c r="A646" s="230"/>
      <c r="B646" s="231"/>
      <c r="C646" s="231"/>
      <c r="D646" s="232"/>
      <c r="E646" s="233"/>
      <c r="F646" s="232"/>
      <c r="G646" s="234"/>
      <c r="H646" s="235"/>
      <c r="I646" s="232"/>
      <c r="J646" s="236"/>
      <c r="K646" s="242"/>
      <c r="L646" s="242"/>
      <c r="M646" s="239"/>
      <c r="N646" s="281"/>
      <c r="O646" s="260"/>
      <c r="P646" s="310"/>
    </row>
    <row r="647" spans="1:16" ht="93.6" x14ac:dyDescent="0.3">
      <c r="A647" s="10" t="s">
        <v>421</v>
      </c>
      <c r="B647" s="45" t="s">
        <v>507</v>
      </c>
      <c r="C647" s="71" t="s">
        <v>509</v>
      </c>
      <c r="D647" s="3" t="s">
        <v>34</v>
      </c>
      <c r="E647" s="108">
        <v>20</v>
      </c>
      <c r="F647" s="109"/>
      <c r="G647" s="152"/>
      <c r="H647" s="133"/>
      <c r="I647" s="109"/>
      <c r="J647" s="135"/>
      <c r="K647" s="241"/>
      <c r="L647" s="241"/>
      <c r="M647" s="8"/>
      <c r="N647" s="280"/>
      <c r="O647" s="259"/>
      <c r="P647" s="309">
        <v>0</v>
      </c>
    </row>
    <row r="648" spans="1:16" ht="15.6" x14ac:dyDescent="0.3">
      <c r="A648" s="230"/>
      <c r="B648" s="231"/>
      <c r="C648" s="231"/>
      <c r="D648" s="232"/>
      <c r="E648" s="233"/>
      <c r="F648" s="232"/>
      <c r="G648" s="234"/>
      <c r="H648" s="235"/>
      <c r="I648" s="232"/>
      <c r="J648" s="236"/>
      <c r="K648" s="242"/>
      <c r="L648" s="242"/>
      <c r="M648" s="239"/>
      <c r="N648" s="281"/>
      <c r="O648" s="260"/>
      <c r="P648" s="310"/>
    </row>
    <row r="649" spans="1:16" ht="93.6" x14ac:dyDescent="0.3">
      <c r="A649" s="10" t="s">
        <v>424</v>
      </c>
      <c r="B649" s="45" t="s">
        <v>507</v>
      </c>
      <c r="C649" s="71" t="s">
        <v>510</v>
      </c>
      <c r="D649" s="3" t="s">
        <v>34</v>
      </c>
      <c r="E649" s="108">
        <v>20</v>
      </c>
      <c r="F649" s="109"/>
      <c r="G649" s="152"/>
      <c r="H649" s="133"/>
      <c r="I649" s="109"/>
      <c r="J649" s="135"/>
      <c r="K649" s="241"/>
      <c r="L649" s="241"/>
      <c r="M649" s="8"/>
      <c r="N649" s="280"/>
      <c r="O649" s="259"/>
      <c r="P649" s="309">
        <v>0</v>
      </c>
    </row>
    <row r="650" spans="1:16" ht="15.6" x14ac:dyDescent="0.3">
      <c r="A650" s="230"/>
      <c r="B650" s="231"/>
      <c r="C650" s="231"/>
      <c r="D650" s="232"/>
      <c r="E650" s="233"/>
      <c r="F650" s="232"/>
      <c r="G650" s="234"/>
      <c r="H650" s="235"/>
      <c r="I650" s="232"/>
      <c r="J650" s="236"/>
      <c r="K650" s="242"/>
      <c r="L650" s="242"/>
      <c r="M650" s="239"/>
      <c r="N650" s="281"/>
      <c r="O650" s="260"/>
      <c r="P650" s="310"/>
    </row>
    <row r="651" spans="1:16" ht="93.6" x14ac:dyDescent="0.3">
      <c r="A651" s="10" t="s">
        <v>426</v>
      </c>
      <c r="B651" s="45" t="s">
        <v>511</v>
      </c>
      <c r="C651" s="71" t="s">
        <v>512</v>
      </c>
      <c r="D651" s="3" t="s">
        <v>34</v>
      </c>
      <c r="E651" s="108">
        <v>20</v>
      </c>
      <c r="F651" s="109"/>
      <c r="G651" s="152"/>
      <c r="H651" s="133"/>
      <c r="I651" s="109"/>
      <c r="J651" s="135"/>
      <c r="K651" s="241"/>
      <c r="L651" s="241"/>
      <c r="M651" s="8"/>
      <c r="N651" s="280"/>
      <c r="O651" s="259"/>
      <c r="P651" s="309">
        <v>0</v>
      </c>
    </row>
    <row r="652" spans="1:16" ht="15.6" x14ac:dyDescent="0.3">
      <c r="A652" s="230"/>
      <c r="B652" s="231"/>
      <c r="C652" s="231"/>
      <c r="D652" s="232"/>
      <c r="E652" s="233"/>
      <c r="F652" s="232"/>
      <c r="G652" s="234"/>
      <c r="H652" s="235"/>
      <c r="I652" s="232"/>
      <c r="J652" s="236"/>
      <c r="K652" s="242"/>
      <c r="L652" s="242"/>
      <c r="M652" s="239"/>
      <c r="N652" s="281"/>
      <c r="O652" s="260"/>
      <c r="P652" s="310"/>
    </row>
    <row r="653" spans="1:16" ht="46.8" x14ac:dyDescent="0.3">
      <c r="A653" s="10" t="s">
        <v>1023</v>
      </c>
      <c r="B653" s="45" t="s">
        <v>513</v>
      </c>
      <c r="C653" s="71"/>
      <c r="D653" s="3" t="s">
        <v>34</v>
      </c>
      <c r="E653" s="108">
        <v>3</v>
      </c>
      <c r="F653" s="109"/>
      <c r="G653" s="152"/>
      <c r="H653" s="133"/>
      <c r="I653" s="109"/>
      <c r="J653" s="135"/>
      <c r="K653" s="241"/>
      <c r="L653" s="241"/>
      <c r="M653" s="8"/>
      <c r="N653" s="280"/>
      <c r="O653" s="259"/>
      <c r="P653" s="309">
        <v>0</v>
      </c>
    </row>
    <row r="654" spans="1:16" ht="15.6" x14ac:dyDescent="0.3">
      <c r="A654" s="230"/>
      <c r="B654" s="231"/>
      <c r="C654" s="231"/>
      <c r="D654" s="232"/>
      <c r="E654" s="233"/>
      <c r="F654" s="232"/>
      <c r="G654" s="234"/>
      <c r="H654" s="235"/>
      <c r="I654" s="232"/>
      <c r="J654" s="236"/>
      <c r="K654" s="242"/>
      <c r="L654" s="242"/>
      <c r="M654" s="239"/>
      <c r="N654" s="281"/>
      <c r="O654" s="260"/>
      <c r="P654" s="310"/>
    </row>
    <row r="655" spans="1:16" ht="46.8" x14ac:dyDescent="0.3">
      <c r="A655" s="10" t="s">
        <v>429</v>
      </c>
      <c r="B655" s="45" t="s">
        <v>514</v>
      </c>
      <c r="C655" s="71"/>
      <c r="D655" s="3" t="s">
        <v>34</v>
      </c>
      <c r="E655" s="108">
        <v>3</v>
      </c>
      <c r="F655" s="109"/>
      <c r="G655" s="152"/>
      <c r="H655" s="133"/>
      <c r="I655" s="109"/>
      <c r="J655" s="135"/>
      <c r="K655" s="241"/>
      <c r="L655" s="241"/>
      <c r="M655" s="8"/>
      <c r="N655" s="280"/>
      <c r="O655" s="259"/>
      <c r="P655" s="309">
        <v>0</v>
      </c>
    </row>
    <row r="656" spans="1:16" ht="15.6" x14ac:dyDescent="0.3">
      <c r="A656" s="230"/>
      <c r="B656" s="231"/>
      <c r="C656" s="231"/>
      <c r="D656" s="232"/>
      <c r="E656" s="233"/>
      <c r="F656" s="232"/>
      <c r="G656" s="234"/>
      <c r="H656" s="235"/>
      <c r="I656" s="232"/>
      <c r="J656" s="236"/>
      <c r="K656" s="242"/>
      <c r="L656" s="242"/>
      <c r="M656" s="239"/>
      <c r="N656" s="281"/>
      <c r="O656" s="260"/>
      <c r="P656" s="310"/>
    </row>
    <row r="657" spans="1:17" ht="46.8" x14ac:dyDescent="0.3">
      <c r="A657" s="10" t="s">
        <v>1024</v>
      </c>
      <c r="B657" s="45" t="s">
        <v>515</v>
      </c>
      <c r="C657" s="71"/>
      <c r="D657" s="3" t="s">
        <v>34</v>
      </c>
      <c r="E657" s="108">
        <v>3</v>
      </c>
      <c r="F657" s="109"/>
      <c r="G657" s="152"/>
      <c r="H657" s="133"/>
      <c r="I657" s="109"/>
      <c r="J657" s="135"/>
      <c r="K657" s="241"/>
      <c r="L657" s="241"/>
      <c r="M657" s="8"/>
      <c r="N657" s="280"/>
      <c r="O657" s="259"/>
      <c r="P657" s="309">
        <v>0</v>
      </c>
    </row>
    <row r="658" spans="1:17" ht="15.6" x14ac:dyDescent="0.3">
      <c r="A658" s="230"/>
      <c r="B658" s="231"/>
      <c r="C658" s="231"/>
      <c r="D658" s="232"/>
      <c r="E658" s="233"/>
      <c r="F658" s="232"/>
      <c r="G658" s="234"/>
      <c r="H658" s="235"/>
      <c r="I658" s="232"/>
      <c r="J658" s="236"/>
      <c r="K658" s="242"/>
      <c r="L658" s="242"/>
      <c r="M658" s="239"/>
      <c r="N658" s="281"/>
      <c r="O658" s="260"/>
      <c r="P658" s="310"/>
    </row>
    <row r="659" spans="1:17" ht="15.75" customHeight="1" x14ac:dyDescent="0.3">
      <c r="A659" s="46"/>
      <c r="B659" s="93" t="s">
        <v>516</v>
      </c>
      <c r="C659" s="93"/>
      <c r="D659" s="47"/>
      <c r="E659" s="116"/>
      <c r="F659" s="213"/>
      <c r="G659" s="152"/>
      <c r="H659" s="133"/>
      <c r="I659" s="213"/>
      <c r="J659" s="116"/>
      <c r="K659" s="251"/>
      <c r="L659" s="241"/>
      <c r="M659" s="116"/>
      <c r="N659" s="280"/>
      <c r="O659" s="275"/>
      <c r="P659" s="318"/>
    </row>
    <row r="660" spans="1:17" ht="93.6" x14ac:dyDescent="0.3">
      <c r="A660" s="10" t="s">
        <v>432</v>
      </c>
      <c r="B660" s="45" t="s">
        <v>517</v>
      </c>
      <c r="C660" s="71"/>
      <c r="D660" s="3" t="s">
        <v>34</v>
      </c>
      <c r="E660" s="108">
        <v>4</v>
      </c>
      <c r="F660" s="109" t="s">
        <v>1461</v>
      </c>
      <c r="G660" s="152" t="s">
        <v>1396</v>
      </c>
      <c r="H660" s="133" t="s">
        <v>1355</v>
      </c>
      <c r="I660" s="109" t="s">
        <v>1462</v>
      </c>
      <c r="J660" s="135" t="s">
        <v>1463</v>
      </c>
      <c r="K660" s="241">
        <v>598.98</v>
      </c>
      <c r="L660" s="241">
        <v>718.77599999999995</v>
      </c>
      <c r="M660" s="8">
        <v>598.98</v>
      </c>
      <c r="N660" s="280">
        <v>718.78</v>
      </c>
      <c r="O660" s="259">
        <v>598.98</v>
      </c>
      <c r="P660" s="309">
        <v>1</v>
      </c>
    </row>
    <row r="661" spans="1:17" ht="15.6" x14ac:dyDescent="0.3">
      <c r="A661" s="230"/>
      <c r="B661" s="231"/>
      <c r="C661" s="231"/>
      <c r="D661" s="232"/>
      <c r="E661" s="233"/>
      <c r="F661" s="232"/>
      <c r="G661" s="234"/>
      <c r="H661" s="235"/>
      <c r="I661" s="232"/>
      <c r="J661" s="236"/>
      <c r="K661" s="242"/>
      <c r="L661" s="242"/>
      <c r="M661" s="239"/>
      <c r="N661" s="281"/>
      <c r="O661" s="260"/>
      <c r="P661" s="310"/>
    </row>
    <row r="662" spans="1:17" ht="39" customHeight="1" x14ac:dyDescent="0.3">
      <c r="A662" s="36"/>
      <c r="B662" s="364" t="s">
        <v>1025</v>
      </c>
      <c r="C662" s="365"/>
      <c r="D662" s="94"/>
      <c r="E662" s="117"/>
      <c r="F662" s="118"/>
      <c r="G662" s="152"/>
      <c r="H662" s="133"/>
      <c r="I662" s="118"/>
      <c r="J662" s="136"/>
      <c r="K662" s="241"/>
      <c r="L662" s="241"/>
      <c r="M662" s="8"/>
      <c r="N662" s="280"/>
      <c r="O662" s="259"/>
      <c r="P662" s="309"/>
    </row>
    <row r="663" spans="1:17" ht="46.8" x14ac:dyDescent="0.3">
      <c r="A663" s="36"/>
      <c r="B663" s="19" t="s">
        <v>518</v>
      </c>
      <c r="C663" s="19" t="s">
        <v>1131</v>
      </c>
      <c r="D663" s="81"/>
      <c r="E663" s="117"/>
      <c r="F663" s="119"/>
      <c r="G663" s="152"/>
      <c r="H663" s="133"/>
      <c r="I663" s="119"/>
      <c r="J663" s="136"/>
      <c r="K663" s="241"/>
      <c r="L663" s="241"/>
      <c r="M663" s="8"/>
      <c r="N663" s="280"/>
      <c r="O663" s="259"/>
      <c r="P663" s="309"/>
    </row>
    <row r="664" spans="1:17" ht="62.4" x14ac:dyDescent="0.3">
      <c r="A664" s="51" t="s">
        <v>488</v>
      </c>
      <c r="B664" s="38" t="s">
        <v>520</v>
      </c>
      <c r="C664" s="11" t="s">
        <v>521</v>
      </c>
      <c r="D664" s="38" t="s">
        <v>594</v>
      </c>
      <c r="E664" s="120">
        <v>5000</v>
      </c>
      <c r="F664" s="84" t="s">
        <v>1726</v>
      </c>
      <c r="G664" s="152" t="s">
        <v>1637</v>
      </c>
      <c r="H664" s="133">
        <v>1000</v>
      </c>
      <c r="I664" s="84" t="s">
        <v>1727</v>
      </c>
      <c r="J664" s="137" t="s">
        <v>1728</v>
      </c>
      <c r="K664" s="241">
        <v>2.9000000000000001E-2</v>
      </c>
      <c r="L664" s="241">
        <f>K664*1.2</f>
        <v>3.4799999999999998E-2</v>
      </c>
      <c r="M664" s="8">
        <f>K664*H664</f>
        <v>29</v>
      </c>
      <c r="N664" s="280">
        <f>M664*1.2</f>
        <v>34.799999999999997</v>
      </c>
      <c r="O664" s="259">
        <v>2.9000000000000001E-2</v>
      </c>
      <c r="P664" s="309">
        <v>1</v>
      </c>
      <c r="Q664" t="s">
        <v>2172</v>
      </c>
    </row>
    <row r="665" spans="1:17" ht="46.8" x14ac:dyDescent="0.3">
      <c r="A665" s="51" t="s">
        <v>488</v>
      </c>
      <c r="B665" s="38" t="s">
        <v>520</v>
      </c>
      <c r="C665" s="11" t="s">
        <v>521</v>
      </c>
      <c r="D665" s="38" t="s">
        <v>594</v>
      </c>
      <c r="E665" s="120">
        <v>5000</v>
      </c>
      <c r="F665" s="84" t="s">
        <v>1181</v>
      </c>
      <c r="G665" s="152" t="s">
        <v>1182</v>
      </c>
      <c r="H665" s="133" t="s">
        <v>1183</v>
      </c>
      <c r="I665" s="84" t="s">
        <v>1184</v>
      </c>
      <c r="J665" s="137" t="s">
        <v>1185</v>
      </c>
      <c r="K665" s="241">
        <v>3.6999999999999998E-2</v>
      </c>
      <c r="L665" s="241">
        <f>(K665*1.2)</f>
        <v>4.4399999999999995E-2</v>
      </c>
      <c r="M665" s="8">
        <v>185</v>
      </c>
      <c r="N665" s="280">
        <f>(M665*1.2)</f>
        <v>222</v>
      </c>
      <c r="O665" s="259">
        <v>3.6999999999999998E-2</v>
      </c>
      <c r="P665" s="309">
        <v>2</v>
      </c>
    </row>
    <row r="666" spans="1:17" ht="46.8" x14ac:dyDescent="0.3">
      <c r="A666" s="51" t="s">
        <v>488</v>
      </c>
      <c r="B666" s="38" t="s">
        <v>520</v>
      </c>
      <c r="C666" s="11" t="s">
        <v>521</v>
      </c>
      <c r="D666" s="38" t="s">
        <v>594</v>
      </c>
      <c r="E666" s="120">
        <v>5000</v>
      </c>
      <c r="F666" s="84" t="s">
        <v>1937</v>
      </c>
      <c r="G666" s="152" t="s">
        <v>1938</v>
      </c>
      <c r="H666" s="133" t="s">
        <v>1183</v>
      </c>
      <c r="I666" s="84" t="s">
        <v>1939</v>
      </c>
      <c r="J666" s="137" t="s">
        <v>1940</v>
      </c>
      <c r="K666" s="241">
        <v>4.5499999999999999E-2</v>
      </c>
      <c r="L666" s="241">
        <f>K666*1.2</f>
        <v>5.4599999999999996E-2</v>
      </c>
      <c r="M666" s="8">
        <f>K666*1000</f>
        <v>45.5</v>
      </c>
      <c r="N666" s="280">
        <f t="shared" ref="N666" si="183">M666*1.2</f>
        <v>54.6</v>
      </c>
      <c r="O666" s="259">
        <v>4.5499999999999999E-2</v>
      </c>
      <c r="P666" s="309">
        <v>3</v>
      </c>
    </row>
    <row r="667" spans="1:17" ht="15.6" x14ac:dyDescent="0.3">
      <c r="A667" s="230"/>
      <c r="B667" s="231"/>
      <c r="C667" s="231"/>
      <c r="D667" s="232"/>
      <c r="E667" s="233"/>
      <c r="F667" s="232"/>
      <c r="G667" s="234"/>
      <c r="H667" s="235"/>
      <c r="I667" s="232"/>
      <c r="J667" s="236"/>
      <c r="K667" s="242"/>
      <c r="L667" s="242"/>
      <c r="M667" s="239"/>
      <c r="N667" s="281"/>
      <c r="O667" s="260"/>
      <c r="P667" s="310"/>
    </row>
    <row r="668" spans="1:17" ht="62.4" x14ac:dyDescent="0.3">
      <c r="A668" s="51" t="s">
        <v>491</v>
      </c>
      <c r="B668" s="38" t="s">
        <v>523</v>
      </c>
      <c r="C668" s="11" t="s">
        <v>521</v>
      </c>
      <c r="D668" s="38" t="s">
        <v>594</v>
      </c>
      <c r="E668" s="120">
        <v>2000</v>
      </c>
      <c r="F668" s="84" t="s">
        <v>1726</v>
      </c>
      <c r="G668" s="152" t="s">
        <v>1637</v>
      </c>
      <c r="H668" s="133">
        <v>1000</v>
      </c>
      <c r="I668" s="84" t="s">
        <v>1729</v>
      </c>
      <c r="J668" s="137" t="s">
        <v>1730</v>
      </c>
      <c r="K668" s="241">
        <v>2.1999999999999999E-2</v>
      </c>
      <c r="L668" s="241">
        <f>K668*1.2</f>
        <v>2.6399999999999996E-2</v>
      </c>
      <c r="M668" s="8">
        <f>K668*H668</f>
        <v>22</v>
      </c>
      <c r="N668" s="280">
        <f>M668*1.2</f>
        <v>26.4</v>
      </c>
      <c r="O668" s="259">
        <v>2.1999999999999999E-2</v>
      </c>
      <c r="P668" s="309">
        <v>1</v>
      </c>
    </row>
    <row r="669" spans="1:17" ht="46.8" x14ac:dyDescent="0.3">
      <c r="A669" s="51" t="s">
        <v>491</v>
      </c>
      <c r="B669" s="38" t="s">
        <v>523</v>
      </c>
      <c r="C669" s="11" t="s">
        <v>521</v>
      </c>
      <c r="D669" s="38" t="s">
        <v>594</v>
      </c>
      <c r="E669" s="120">
        <v>2000</v>
      </c>
      <c r="F669" s="84" t="s">
        <v>1937</v>
      </c>
      <c r="G669" s="152" t="s">
        <v>1938</v>
      </c>
      <c r="H669" s="133" t="s">
        <v>1183</v>
      </c>
      <c r="I669" s="84" t="s">
        <v>1941</v>
      </c>
      <c r="J669" s="137" t="s">
        <v>1942</v>
      </c>
      <c r="K669" s="241">
        <v>3.95E-2</v>
      </c>
      <c r="L669" s="241">
        <f t="shared" ref="L669" si="184">K669*1.2</f>
        <v>4.7399999999999998E-2</v>
      </c>
      <c r="M669" s="8">
        <f>K669*1000</f>
        <v>39.5</v>
      </c>
      <c r="N669" s="280">
        <f t="shared" ref="N669" si="185">M669*1.2</f>
        <v>47.4</v>
      </c>
      <c r="O669" s="259">
        <v>3.95E-2</v>
      </c>
      <c r="P669" s="309">
        <v>2</v>
      </c>
    </row>
    <row r="670" spans="1:17" ht="15.6" x14ac:dyDescent="0.3">
      <c r="A670" s="230"/>
      <c r="B670" s="231"/>
      <c r="C670" s="231"/>
      <c r="D670" s="232"/>
      <c r="E670" s="233"/>
      <c r="F670" s="232"/>
      <c r="G670" s="234"/>
      <c r="H670" s="235"/>
      <c r="I670" s="232"/>
      <c r="J670" s="236"/>
      <c r="K670" s="242"/>
      <c r="L670" s="242"/>
      <c r="M670" s="239"/>
      <c r="N670" s="281"/>
      <c r="O670" s="260"/>
      <c r="P670" s="310"/>
    </row>
    <row r="671" spans="1:17" ht="57.6" x14ac:dyDescent="0.3">
      <c r="A671" s="51" t="s">
        <v>493</v>
      </c>
      <c r="B671" s="38" t="s">
        <v>525</v>
      </c>
      <c r="C671" s="11" t="s">
        <v>526</v>
      </c>
      <c r="D671" s="38" t="s">
        <v>794</v>
      </c>
      <c r="E671" s="120">
        <v>15</v>
      </c>
      <c r="F671" s="214" t="s">
        <v>1726</v>
      </c>
      <c r="G671" s="214" t="s">
        <v>1637</v>
      </c>
      <c r="H671" s="163">
        <v>2.5</v>
      </c>
      <c r="I671" s="214" t="s">
        <v>1731</v>
      </c>
      <c r="J671" s="163" t="s">
        <v>1732</v>
      </c>
      <c r="K671" s="252">
        <v>23.82</v>
      </c>
      <c r="L671" s="252">
        <f>K671*1.2</f>
        <v>28.584</v>
      </c>
      <c r="M671" s="165">
        <f>K671*H671</f>
        <v>59.55</v>
      </c>
      <c r="N671" s="290">
        <f>M671*1.2</f>
        <v>71.459999999999994</v>
      </c>
      <c r="O671" s="276">
        <v>23.82</v>
      </c>
      <c r="P671" s="319">
        <v>1</v>
      </c>
      <c r="Q671" t="s">
        <v>2172</v>
      </c>
    </row>
    <row r="672" spans="1:17" ht="46.8" x14ac:dyDescent="0.3">
      <c r="A672" s="51" t="s">
        <v>493</v>
      </c>
      <c r="B672" s="38" t="s">
        <v>525</v>
      </c>
      <c r="C672" s="11" t="s">
        <v>526</v>
      </c>
      <c r="D672" s="38" t="s">
        <v>794</v>
      </c>
      <c r="E672" s="120">
        <v>15</v>
      </c>
      <c r="F672" s="214" t="s">
        <v>1181</v>
      </c>
      <c r="G672" s="214" t="s">
        <v>1182</v>
      </c>
      <c r="H672" s="163" t="s">
        <v>1186</v>
      </c>
      <c r="I672" s="214" t="s">
        <v>1187</v>
      </c>
      <c r="J672" s="163" t="s">
        <v>1188</v>
      </c>
      <c r="K672" s="252">
        <v>63.48</v>
      </c>
      <c r="L672" s="252">
        <f t="shared" ref="L672" si="186">(K672*1.2)</f>
        <v>76.175999999999988</v>
      </c>
      <c r="M672" s="165">
        <v>952.2</v>
      </c>
      <c r="N672" s="290">
        <f t="shared" ref="N672" si="187">(M672*1.2)</f>
        <v>1142.6400000000001</v>
      </c>
      <c r="O672" s="276">
        <v>63.48</v>
      </c>
      <c r="P672" s="319">
        <v>2</v>
      </c>
    </row>
    <row r="673" spans="1:18" s="296" customFormat="1" ht="46.8" x14ac:dyDescent="0.3">
      <c r="A673" s="51" t="s">
        <v>493</v>
      </c>
      <c r="B673" s="38" t="s">
        <v>525</v>
      </c>
      <c r="C673" s="11" t="s">
        <v>526</v>
      </c>
      <c r="D673" s="38" t="s">
        <v>794</v>
      </c>
      <c r="E673" s="343">
        <v>15</v>
      </c>
      <c r="F673" s="344" t="s">
        <v>1937</v>
      </c>
      <c r="G673" s="344" t="s">
        <v>1938</v>
      </c>
      <c r="H673" s="345" t="s">
        <v>1183</v>
      </c>
      <c r="I673" s="344" t="s">
        <v>1943</v>
      </c>
      <c r="J673" s="345" t="s">
        <v>1944</v>
      </c>
      <c r="K673" s="346">
        <v>6.6500000000000004E-2</v>
      </c>
      <c r="L673" s="346">
        <f t="shared" ref="L673" si="188">K673*1.2</f>
        <v>7.9799999999999996E-2</v>
      </c>
      <c r="M673" s="347">
        <f>K673*1000</f>
        <v>66.5</v>
      </c>
      <c r="N673" s="348">
        <f t="shared" ref="N673" si="189">M673*1.2</f>
        <v>79.8</v>
      </c>
      <c r="O673" s="349">
        <v>6.6500000000000004E-2</v>
      </c>
      <c r="P673" s="350">
        <v>0</v>
      </c>
      <c r="Q673" s="296" t="s">
        <v>2172</v>
      </c>
      <c r="R673" s="296" t="s">
        <v>2174</v>
      </c>
    </row>
    <row r="674" spans="1:18" ht="15.6" x14ac:dyDescent="0.3">
      <c r="A674" s="230"/>
      <c r="B674" s="231"/>
      <c r="C674" s="231"/>
      <c r="D674" s="232"/>
      <c r="E674" s="233"/>
      <c r="F674" s="232"/>
      <c r="G674" s="234"/>
      <c r="H674" s="235"/>
      <c r="I674" s="232"/>
      <c r="J674" s="236"/>
      <c r="K674" s="242"/>
      <c r="L674" s="242"/>
      <c r="M674" s="239"/>
      <c r="N674" s="281"/>
      <c r="O674" s="260"/>
      <c r="P674" s="310"/>
    </row>
    <row r="675" spans="1:18" ht="46.8" x14ac:dyDescent="0.3">
      <c r="A675" s="51" t="s">
        <v>495</v>
      </c>
      <c r="B675" s="38" t="s">
        <v>528</v>
      </c>
      <c r="C675" s="11" t="s">
        <v>809</v>
      </c>
      <c r="D675" s="38" t="s">
        <v>791</v>
      </c>
      <c r="E675" s="120">
        <v>25</v>
      </c>
      <c r="F675" s="84" t="s">
        <v>1937</v>
      </c>
      <c r="G675" s="152" t="s">
        <v>1938</v>
      </c>
      <c r="H675" s="133" t="s">
        <v>1945</v>
      </c>
      <c r="I675" s="84" t="s">
        <v>1946</v>
      </c>
      <c r="J675" s="137" t="s">
        <v>1947</v>
      </c>
      <c r="K675" s="241">
        <v>3.42</v>
      </c>
      <c r="L675" s="241">
        <f t="shared" ref="L675" si="190">K675*1.2</f>
        <v>4.1040000000000001</v>
      </c>
      <c r="M675" s="8">
        <f>K675*25</f>
        <v>85.5</v>
      </c>
      <c r="N675" s="280">
        <f>M675*1.2</f>
        <v>102.6</v>
      </c>
      <c r="O675" s="259">
        <v>3.42</v>
      </c>
      <c r="P675" s="309">
        <v>1</v>
      </c>
    </row>
    <row r="676" spans="1:18" ht="62.4" x14ac:dyDescent="0.3">
      <c r="A676" s="51" t="s">
        <v>495</v>
      </c>
      <c r="B676" s="38" t="s">
        <v>528</v>
      </c>
      <c r="C676" s="11" t="s">
        <v>809</v>
      </c>
      <c r="D676" s="38" t="s">
        <v>791</v>
      </c>
      <c r="E676" s="120">
        <v>25</v>
      </c>
      <c r="F676" s="84" t="s">
        <v>1726</v>
      </c>
      <c r="G676" s="152" t="s">
        <v>1637</v>
      </c>
      <c r="H676" s="133">
        <v>25</v>
      </c>
      <c r="I676" s="84" t="s">
        <v>1733</v>
      </c>
      <c r="J676" s="137" t="s">
        <v>1734</v>
      </c>
      <c r="K676" s="241">
        <v>4.9409999999999998</v>
      </c>
      <c r="L676" s="241">
        <f>K676*1.2</f>
        <v>5.9291999999999998</v>
      </c>
      <c r="M676" s="8">
        <f t="shared" ref="M676" si="191">K676*H676</f>
        <v>123.52499999999999</v>
      </c>
      <c r="N676" s="280">
        <f t="shared" ref="N676" si="192">M676*1.2</f>
        <v>148.22999999999999</v>
      </c>
      <c r="O676" s="259">
        <v>4.9409999999999998</v>
      </c>
      <c r="P676" s="309">
        <v>2</v>
      </c>
    </row>
    <row r="677" spans="1:18" ht="15.6" x14ac:dyDescent="0.3">
      <c r="A677" s="230"/>
      <c r="B677" s="231"/>
      <c r="C677" s="231"/>
      <c r="D677" s="232"/>
      <c r="E677" s="233"/>
      <c r="F677" s="232"/>
      <c r="G677" s="234"/>
      <c r="H677" s="235"/>
      <c r="I677" s="232"/>
      <c r="J677" s="236"/>
      <c r="K677" s="242"/>
      <c r="L677" s="242"/>
      <c r="M677" s="239"/>
      <c r="N677" s="281"/>
      <c r="O677" s="260"/>
      <c r="P677" s="310"/>
    </row>
    <row r="678" spans="1:18" ht="62.4" x14ac:dyDescent="0.3">
      <c r="A678" s="51" t="s">
        <v>1026</v>
      </c>
      <c r="B678" s="38" t="s">
        <v>530</v>
      </c>
      <c r="C678" s="11" t="s">
        <v>810</v>
      </c>
      <c r="D678" s="38" t="s">
        <v>791</v>
      </c>
      <c r="E678" s="120">
        <v>25</v>
      </c>
      <c r="F678" s="84" t="s">
        <v>1726</v>
      </c>
      <c r="G678" s="152" t="s">
        <v>1637</v>
      </c>
      <c r="H678" s="133">
        <v>25</v>
      </c>
      <c r="I678" s="84" t="s">
        <v>1735</v>
      </c>
      <c r="J678" s="137" t="s">
        <v>1736</v>
      </c>
      <c r="K678" s="241">
        <v>0.94110000000000005</v>
      </c>
      <c r="L678" s="241">
        <f>K678*1.2</f>
        <v>1.1293200000000001</v>
      </c>
      <c r="M678" s="8">
        <f>K678*H678</f>
        <v>23.5275</v>
      </c>
      <c r="N678" s="280">
        <f>M678*1.2</f>
        <v>28.233000000000001</v>
      </c>
      <c r="O678" s="259">
        <v>0.94110000000000005</v>
      </c>
      <c r="P678" s="309">
        <v>1</v>
      </c>
    </row>
    <row r="679" spans="1:18" ht="46.8" x14ac:dyDescent="0.3">
      <c r="A679" s="51" t="s">
        <v>1026</v>
      </c>
      <c r="B679" s="38" t="s">
        <v>530</v>
      </c>
      <c r="C679" s="11" t="s">
        <v>810</v>
      </c>
      <c r="D679" s="38" t="s">
        <v>791</v>
      </c>
      <c r="E679" s="120">
        <v>25</v>
      </c>
      <c r="F679" s="84" t="s">
        <v>1937</v>
      </c>
      <c r="G679" s="152" t="s">
        <v>1938</v>
      </c>
      <c r="H679" s="133" t="s">
        <v>1945</v>
      </c>
      <c r="I679" s="84" t="s">
        <v>1948</v>
      </c>
      <c r="J679" s="137" t="s">
        <v>1949</v>
      </c>
      <c r="K679" s="241">
        <v>1.82</v>
      </c>
      <c r="L679" s="241">
        <f t="shared" ref="L679" si="193">K679*1.2</f>
        <v>2.1840000000000002</v>
      </c>
      <c r="M679" s="8">
        <f>K679*25</f>
        <v>45.5</v>
      </c>
      <c r="N679" s="280">
        <f t="shared" ref="N679" si="194">M679*1.2</f>
        <v>54.6</v>
      </c>
      <c r="O679" s="259">
        <v>1.82</v>
      </c>
      <c r="P679" s="309">
        <v>2</v>
      </c>
    </row>
    <row r="680" spans="1:18" ht="15.6" x14ac:dyDescent="0.3">
      <c r="A680" s="230"/>
      <c r="B680" s="231"/>
      <c r="C680" s="231"/>
      <c r="D680" s="232"/>
      <c r="E680" s="233"/>
      <c r="F680" s="232"/>
      <c r="G680" s="234"/>
      <c r="H680" s="235"/>
      <c r="I680" s="232"/>
      <c r="J680" s="236"/>
      <c r="K680" s="242"/>
      <c r="L680" s="242"/>
      <c r="M680" s="239"/>
      <c r="N680" s="281"/>
      <c r="O680" s="260"/>
      <c r="P680" s="310"/>
    </row>
    <row r="681" spans="1:18" ht="62.4" x14ac:dyDescent="0.3">
      <c r="A681" s="51" t="s">
        <v>1027</v>
      </c>
      <c r="B681" s="38" t="s">
        <v>532</v>
      </c>
      <c r="C681" s="11" t="s">
        <v>809</v>
      </c>
      <c r="D681" s="38" t="s">
        <v>791</v>
      </c>
      <c r="E681" s="120">
        <v>25</v>
      </c>
      <c r="F681" s="84" t="s">
        <v>1726</v>
      </c>
      <c r="G681" s="152" t="s">
        <v>1637</v>
      </c>
      <c r="H681" s="133">
        <v>25</v>
      </c>
      <c r="I681" s="84" t="s">
        <v>1737</v>
      </c>
      <c r="J681" s="137" t="s">
        <v>1738</v>
      </c>
      <c r="K681" s="241">
        <v>1.647</v>
      </c>
      <c r="L681" s="241">
        <f t="shared" ref="L681:L682" si="195">K681*1.2</f>
        <v>1.9763999999999999</v>
      </c>
      <c r="M681" s="8">
        <f>K681*H681</f>
        <v>41.174999999999997</v>
      </c>
      <c r="N681" s="280">
        <f>M681*1.2</f>
        <v>49.41</v>
      </c>
      <c r="O681" s="259">
        <v>1.647</v>
      </c>
      <c r="P681" s="309">
        <v>1</v>
      </c>
    </row>
    <row r="682" spans="1:18" ht="46.8" x14ac:dyDescent="0.3">
      <c r="A682" s="51" t="s">
        <v>1027</v>
      </c>
      <c r="B682" s="38" t="s">
        <v>532</v>
      </c>
      <c r="C682" s="11" t="s">
        <v>809</v>
      </c>
      <c r="D682" s="38" t="s">
        <v>791</v>
      </c>
      <c r="E682" s="120">
        <v>25</v>
      </c>
      <c r="F682" s="84" t="s">
        <v>1937</v>
      </c>
      <c r="G682" s="152" t="s">
        <v>1938</v>
      </c>
      <c r="H682" s="133" t="s">
        <v>1945</v>
      </c>
      <c r="I682" s="84" t="s">
        <v>1950</v>
      </c>
      <c r="J682" s="137" t="s">
        <v>1951</v>
      </c>
      <c r="K682" s="241">
        <v>2.6</v>
      </c>
      <c r="L682" s="241">
        <f t="shared" si="195"/>
        <v>3.12</v>
      </c>
      <c r="M682" s="8">
        <f>K682*25</f>
        <v>65</v>
      </c>
      <c r="N682" s="280">
        <f t="shared" ref="N682" si="196">M682*1.2</f>
        <v>78</v>
      </c>
      <c r="O682" s="259">
        <v>2.6</v>
      </c>
      <c r="P682" s="309">
        <v>2</v>
      </c>
    </row>
    <row r="683" spans="1:18" ht="15.6" x14ac:dyDescent="0.3">
      <c r="A683" s="230"/>
      <c r="B683" s="231"/>
      <c r="C683" s="231"/>
      <c r="D683" s="232"/>
      <c r="E683" s="233"/>
      <c r="F683" s="232"/>
      <c r="G683" s="234"/>
      <c r="H683" s="235"/>
      <c r="I683" s="232"/>
      <c r="J683" s="236"/>
      <c r="K683" s="242"/>
      <c r="L683" s="242"/>
      <c r="M683" s="239"/>
      <c r="N683" s="281"/>
      <c r="O683" s="260"/>
      <c r="P683" s="310"/>
    </row>
    <row r="684" spans="1:18" ht="62.4" x14ac:dyDescent="0.3">
      <c r="A684" s="51" t="s">
        <v>1028</v>
      </c>
      <c r="B684" s="38" t="s">
        <v>534</v>
      </c>
      <c r="C684" s="11"/>
      <c r="D684" s="38" t="s">
        <v>711</v>
      </c>
      <c r="E684" s="120">
        <v>100</v>
      </c>
      <c r="F684" s="84" t="s">
        <v>1726</v>
      </c>
      <c r="G684" s="152" t="s">
        <v>1637</v>
      </c>
      <c r="H684" s="133">
        <v>100</v>
      </c>
      <c r="I684" s="84" t="s">
        <v>1739</v>
      </c>
      <c r="J684" s="137" t="s">
        <v>1740</v>
      </c>
      <c r="K684" s="241">
        <v>0.47049999999999997</v>
      </c>
      <c r="L684" s="241">
        <f>K684*1.2</f>
        <v>0.56459999999999999</v>
      </c>
      <c r="M684" s="8">
        <f t="shared" ref="M684" si="197">K684*H684</f>
        <v>47.05</v>
      </c>
      <c r="N684" s="280">
        <f>M684*1.2</f>
        <v>56.459999999999994</v>
      </c>
      <c r="O684" s="259">
        <v>0.47049999999999997</v>
      </c>
      <c r="P684" s="309">
        <v>1</v>
      </c>
      <c r="Q684" t="s">
        <v>2172</v>
      </c>
    </row>
    <row r="685" spans="1:18" ht="46.8" x14ac:dyDescent="0.3">
      <c r="A685" s="51" t="s">
        <v>1028</v>
      </c>
      <c r="B685" s="38" t="s">
        <v>534</v>
      </c>
      <c r="C685" s="11"/>
      <c r="D685" s="38" t="s">
        <v>711</v>
      </c>
      <c r="E685" s="120">
        <v>100</v>
      </c>
      <c r="F685" s="84" t="s">
        <v>1181</v>
      </c>
      <c r="G685" s="152" t="s">
        <v>1182</v>
      </c>
      <c r="H685" s="133" t="s">
        <v>1189</v>
      </c>
      <c r="I685" s="84" t="s">
        <v>1190</v>
      </c>
      <c r="J685" s="137" t="s">
        <v>1191</v>
      </c>
      <c r="K685" s="241">
        <v>0.98499999999999999</v>
      </c>
      <c r="L685" s="241">
        <f t="shared" ref="L685:L737" si="198">(K685*1.2)</f>
        <v>1.1819999999999999</v>
      </c>
      <c r="M685" s="8">
        <v>98.5</v>
      </c>
      <c r="N685" s="280">
        <f t="shared" ref="N685:N737" si="199">(M685*1.2)</f>
        <v>118.19999999999999</v>
      </c>
      <c r="O685" s="259">
        <v>0.98499999999999999</v>
      </c>
      <c r="P685" s="309">
        <v>2</v>
      </c>
    </row>
    <row r="686" spans="1:18" ht="46.8" x14ac:dyDescent="0.3">
      <c r="A686" s="51" t="s">
        <v>1028</v>
      </c>
      <c r="B686" s="38" t="s">
        <v>534</v>
      </c>
      <c r="C686" s="11"/>
      <c r="D686" s="38" t="s">
        <v>711</v>
      </c>
      <c r="E686" s="120">
        <v>100</v>
      </c>
      <c r="F686" s="84" t="s">
        <v>1937</v>
      </c>
      <c r="G686" s="152" t="s">
        <v>1938</v>
      </c>
      <c r="H686" s="133" t="s">
        <v>1952</v>
      </c>
      <c r="I686" s="84" t="s">
        <v>1953</v>
      </c>
      <c r="J686" s="137" t="s">
        <v>1954</v>
      </c>
      <c r="K686" s="241">
        <v>1.4550000000000001</v>
      </c>
      <c r="L686" s="241">
        <f t="shared" ref="L686" si="200">K686*1.2</f>
        <v>1.746</v>
      </c>
      <c r="M686" s="8">
        <f t="shared" ref="M686" si="201">K686*100</f>
        <v>145.5</v>
      </c>
      <c r="N686" s="280">
        <f t="shared" ref="N686" si="202">M686*1.2</f>
        <v>174.6</v>
      </c>
      <c r="O686" s="259">
        <v>1.4550000000000001</v>
      </c>
      <c r="P686" s="309">
        <v>3</v>
      </c>
    </row>
    <row r="687" spans="1:18" ht="15.6" x14ac:dyDescent="0.3">
      <c r="A687" s="230"/>
      <c r="B687" s="231"/>
      <c r="C687" s="231"/>
      <c r="D687" s="232"/>
      <c r="E687" s="233"/>
      <c r="F687" s="232"/>
      <c r="G687" s="234"/>
      <c r="H687" s="235"/>
      <c r="I687" s="232"/>
      <c r="J687" s="236"/>
      <c r="K687" s="242"/>
      <c r="L687" s="242"/>
      <c r="M687" s="239"/>
      <c r="N687" s="281"/>
      <c r="O687" s="260"/>
      <c r="P687" s="310"/>
    </row>
    <row r="688" spans="1:18" ht="62.4" x14ac:dyDescent="0.3">
      <c r="A688" s="51" t="s">
        <v>1029</v>
      </c>
      <c r="B688" s="38" t="s">
        <v>537</v>
      </c>
      <c r="C688" s="11"/>
      <c r="D688" s="38" t="s">
        <v>711</v>
      </c>
      <c r="E688" s="120">
        <v>100</v>
      </c>
      <c r="F688" s="84" t="s">
        <v>1726</v>
      </c>
      <c r="G688" s="152" t="s">
        <v>1637</v>
      </c>
      <c r="H688" s="133">
        <v>100</v>
      </c>
      <c r="I688" s="84" t="s">
        <v>1741</v>
      </c>
      <c r="J688" s="137" t="s">
        <v>1742</v>
      </c>
      <c r="K688" s="241">
        <v>0.35289999999999999</v>
      </c>
      <c r="L688" s="241">
        <f>K688*1.2</f>
        <v>0.42347999999999997</v>
      </c>
      <c r="M688" s="8">
        <f t="shared" ref="M688" si="203">K688*H688</f>
        <v>35.29</v>
      </c>
      <c r="N688" s="280">
        <f>M688*1.2</f>
        <v>42.347999999999999</v>
      </c>
      <c r="O688" s="259">
        <v>0.35289999999999999</v>
      </c>
      <c r="P688" s="309">
        <v>1</v>
      </c>
      <c r="Q688" t="s">
        <v>2172</v>
      </c>
    </row>
    <row r="689" spans="1:18" ht="46.8" x14ac:dyDescent="0.3">
      <c r="A689" s="51" t="s">
        <v>1029</v>
      </c>
      <c r="B689" s="38" t="s">
        <v>537</v>
      </c>
      <c r="C689" s="11"/>
      <c r="D689" s="38" t="s">
        <v>711</v>
      </c>
      <c r="E689" s="120">
        <v>100</v>
      </c>
      <c r="F689" s="84" t="s">
        <v>1181</v>
      </c>
      <c r="G689" s="152" t="s">
        <v>1182</v>
      </c>
      <c r="H689" s="133" t="s">
        <v>1189</v>
      </c>
      <c r="I689" s="84" t="s">
        <v>1192</v>
      </c>
      <c r="J689" s="137" t="s">
        <v>1193</v>
      </c>
      <c r="K689" s="241">
        <v>0.79400000000000004</v>
      </c>
      <c r="L689" s="241">
        <f t="shared" si="198"/>
        <v>0.95279999999999998</v>
      </c>
      <c r="M689" s="8">
        <v>79.400000000000006</v>
      </c>
      <c r="N689" s="280">
        <f t="shared" si="199"/>
        <v>95.28</v>
      </c>
      <c r="O689" s="259">
        <v>0.79400000000000004</v>
      </c>
      <c r="P689" s="309">
        <v>2</v>
      </c>
    </row>
    <row r="690" spans="1:18" ht="46.8" x14ac:dyDescent="0.3">
      <c r="A690" s="51" t="s">
        <v>1029</v>
      </c>
      <c r="B690" s="38" t="s">
        <v>537</v>
      </c>
      <c r="C690" s="11"/>
      <c r="D690" s="38" t="s">
        <v>711</v>
      </c>
      <c r="E690" s="120">
        <v>100</v>
      </c>
      <c r="F690" s="84" t="s">
        <v>1937</v>
      </c>
      <c r="G690" s="152" t="s">
        <v>1938</v>
      </c>
      <c r="H690" s="133" t="s">
        <v>1952</v>
      </c>
      <c r="I690" s="84" t="s">
        <v>1955</v>
      </c>
      <c r="J690" s="137" t="s">
        <v>1956</v>
      </c>
      <c r="K690" s="241">
        <v>0.9</v>
      </c>
      <c r="L690" s="241">
        <f t="shared" ref="L690" si="204">K690*1.2</f>
        <v>1.08</v>
      </c>
      <c r="M690" s="8">
        <f t="shared" ref="M690" si="205">K690*100</f>
        <v>90</v>
      </c>
      <c r="N690" s="280">
        <f t="shared" ref="N690" si="206">M690*1.2</f>
        <v>108</v>
      </c>
      <c r="O690" s="259">
        <v>0.9</v>
      </c>
      <c r="P690" s="309">
        <v>3</v>
      </c>
    </row>
    <row r="691" spans="1:18" ht="15.6" x14ac:dyDescent="0.3">
      <c r="A691" s="230"/>
      <c r="B691" s="231"/>
      <c r="C691" s="231"/>
      <c r="D691" s="232"/>
      <c r="E691" s="233"/>
      <c r="F691" s="232"/>
      <c r="G691" s="234"/>
      <c r="H691" s="235"/>
      <c r="I691" s="232"/>
      <c r="J691" s="236"/>
      <c r="K691" s="242"/>
      <c r="L691" s="242"/>
      <c r="M691" s="239"/>
      <c r="N691" s="281"/>
      <c r="O691" s="260"/>
      <c r="P691" s="310"/>
    </row>
    <row r="692" spans="1:18" s="296" customFormat="1" ht="46.8" x14ac:dyDescent="0.3">
      <c r="A692" s="51" t="s">
        <v>1030</v>
      </c>
      <c r="B692" s="38" t="s">
        <v>539</v>
      </c>
      <c r="C692" s="11"/>
      <c r="D692" s="38" t="s">
        <v>535</v>
      </c>
      <c r="E692" s="343">
        <v>1</v>
      </c>
      <c r="F692" s="38" t="s">
        <v>1937</v>
      </c>
      <c r="G692" s="325" t="s">
        <v>1938</v>
      </c>
      <c r="H692" s="325" t="s">
        <v>1957</v>
      </c>
      <c r="I692" s="351" t="s">
        <v>1958</v>
      </c>
      <c r="J692" s="352" t="s">
        <v>1959</v>
      </c>
      <c r="K692" s="327">
        <v>1.2549999999999999</v>
      </c>
      <c r="L692" s="327">
        <f>K692*1.2</f>
        <v>1.5059999999999998</v>
      </c>
      <c r="M692" s="328">
        <f t="shared" ref="M692" si="207">K692*100</f>
        <v>125.49999999999999</v>
      </c>
      <c r="N692" s="329">
        <f>M692*1.2</f>
        <v>150.59999999999997</v>
      </c>
      <c r="O692" s="330">
        <v>1.2549999999999999</v>
      </c>
      <c r="P692" s="331">
        <v>0</v>
      </c>
      <c r="Q692" s="296" t="s">
        <v>2172</v>
      </c>
      <c r="R692" s="296" t="s">
        <v>2174</v>
      </c>
    </row>
    <row r="693" spans="1:18" ht="62.4" x14ac:dyDescent="0.3">
      <c r="A693" s="51" t="s">
        <v>1030</v>
      </c>
      <c r="B693" s="38" t="s">
        <v>539</v>
      </c>
      <c r="C693" s="11"/>
      <c r="D693" s="38" t="s">
        <v>535</v>
      </c>
      <c r="E693" s="120">
        <v>1</v>
      </c>
      <c r="F693" s="84" t="s">
        <v>1726</v>
      </c>
      <c r="G693" s="152" t="s">
        <v>1637</v>
      </c>
      <c r="H693" s="133">
        <v>1</v>
      </c>
      <c r="I693" s="84" t="s">
        <v>1743</v>
      </c>
      <c r="J693" s="137" t="s">
        <v>1744</v>
      </c>
      <c r="K693" s="241">
        <v>38.96</v>
      </c>
      <c r="L693" s="241">
        <f t="shared" ref="L693" si="208">K693*1.2</f>
        <v>46.752000000000002</v>
      </c>
      <c r="M693" s="8">
        <f t="shared" ref="M693" si="209">K693*H693</f>
        <v>38.96</v>
      </c>
      <c r="N693" s="280">
        <f t="shared" ref="N693" si="210">M693*1.2</f>
        <v>46.752000000000002</v>
      </c>
      <c r="O693" s="259">
        <v>38.96</v>
      </c>
      <c r="P693" s="309">
        <v>1</v>
      </c>
      <c r="Q693" t="s">
        <v>2172</v>
      </c>
    </row>
    <row r="694" spans="1:18" ht="46.8" x14ac:dyDescent="0.3">
      <c r="A694" s="51" t="s">
        <v>1030</v>
      </c>
      <c r="B694" s="38" t="s">
        <v>539</v>
      </c>
      <c r="C694" s="11"/>
      <c r="D694" s="38" t="s">
        <v>535</v>
      </c>
      <c r="E694" s="120">
        <v>1</v>
      </c>
      <c r="F694" s="84" t="s">
        <v>1181</v>
      </c>
      <c r="G694" s="152" t="s">
        <v>1182</v>
      </c>
      <c r="H694" s="133" t="s">
        <v>1189</v>
      </c>
      <c r="I694" s="84" t="s">
        <v>1194</v>
      </c>
      <c r="J694" s="137" t="s">
        <v>1195</v>
      </c>
      <c r="K694" s="241">
        <v>139.69999999999999</v>
      </c>
      <c r="L694" s="241">
        <f>(K694*1.2)</f>
        <v>167.64</v>
      </c>
      <c r="M694" s="8">
        <v>139.69999999999999</v>
      </c>
      <c r="N694" s="280">
        <f>(M694*1.2)</f>
        <v>167.64</v>
      </c>
      <c r="O694" s="259">
        <v>139.69999999999999</v>
      </c>
      <c r="P694" s="309">
        <v>2</v>
      </c>
    </row>
    <row r="695" spans="1:18" ht="15.6" x14ac:dyDescent="0.3">
      <c r="A695" s="230"/>
      <c r="B695" s="231"/>
      <c r="C695" s="231"/>
      <c r="D695" s="232"/>
      <c r="E695" s="233"/>
      <c r="F695" s="232"/>
      <c r="G695" s="234"/>
      <c r="H695" s="235"/>
      <c r="I695" s="232"/>
      <c r="J695" s="236"/>
      <c r="K695" s="242"/>
      <c r="L695" s="242"/>
      <c r="M695" s="239"/>
      <c r="N695" s="281"/>
      <c r="O695" s="260"/>
      <c r="P695" s="310"/>
    </row>
    <row r="696" spans="1:18" ht="62.4" x14ac:dyDescent="0.3">
      <c r="A696" s="51" t="s">
        <v>1031</v>
      </c>
      <c r="B696" s="38" t="s">
        <v>541</v>
      </c>
      <c r="C696" s="11"/>
      <c r="D696" s="38" t="s">
        <v>711</v>
      </c>
      <c r="E696" s="120">
        <v>100</v>
      </c>
      <c r="F696" s="84" t="s">
        <v>1726</v>
      </c>
      <c r="G696" s="152" t="s">
        <v>1637</v>
      </c>
      <c r="H696" s="133">
        <v>100</v>
      </c>
      <c r="I696" s="84" t="s">
        <v>1745</v>
      </c>
      <c r="J696" s="137" t="s">
        <v>1746</v>
      </c>
      <c r="K696" s="241">
        <v>0.61760000000000004</v>
      </c>
      <c r="L696" s="241">
        <f t="shared" ref="L696:L697" si="211">K696*1.2</f>
        <v>0.74112</v>
      </c>
      <c r="M696" s="8">
        <f t="shared" ref="M696" si="212">K696*H696</f>
        <v>61.760000000000005</v>
      </c>
      <c r="N696" s="280">
        <f t="shared" ref="N696:N697" si="213">M696*1.2</f>
        <v>74.112000000000009</v>
      </c>
      <c r="O696" s="259">
        <v>0.61760000000000004</v>
      </c>
      <c r="P696" s="309">
        <v>1</v>
      </c>
      <c r="Q696" t="s">
        <v>2172</v>
      </c>
    </row>
    <row r="697" spans="1:18" ht="46.8" x14ac:dyDescent="0.3">
      <c r="A697" s="51" t="s">
        <v>1031</v>
      </c>
      <c r="B697" s="38" t="s">
        <v>541</v>
      </c>
      <c r="C697" s="11"/>
      <c r="D697" s="38" t="s">
        <v>711</v>
      </c>
      <c r="E697" s="120">
        <v>100</v>
      </c>
      <c r="F697" s="84" t="s">
        <v>1937</v>
      </c>
      <c r="G697" s="152" t="s">
        <v>1938</v>
      </c>
      <c r="H697" s="133" t="s">
        <v>1952</v>
      </c>
      <c r="I697" s="84" t="s">
        <v>1960</v>
      </c>
      <c r="J697" s="137" t="s">
        <v>1961</v>
      </c>
      <c r="K697" s="241">
        <v>0.9</v>
      </c>
      <c r="L697" s="241">
        <f t="shared" si="211"/>
        <v>1.08</v>
      </c>
      <c r="M697" s="8">
        <f t="shared" ref="M697" si="214">K697*100</f>
        <v>90</v>
      </c>
      <c r="N697" s="280">
        <f t="shared" si="213"/>
        <v>108</v>
      </c>
      <c r="O697" s="259">
        <v>0.9</v>
      </c>
      <c r="P697" s="309">
        <v>2</v>
      </c>
    </row>
    <row r="698" spans="1:18" ht="46.8" x14ac:dyDescent="0.3">
      <c r="A698" s="51" t="s">
        <v>1031</v>
      </c>
      <c r="B698" s="38" t="s">
        <v>541</v>
      </c>
      <c r="C698" s="11"/>
      <c r="D698" s="38" t="s">
        <v>711</v>
      </c>
      <c r="E698" s="120">
        <v>100</v>
      </c>
      <c r="F698" s="84" t="s">
        <v>1181</v>
      </c>
      <c r="G698" s="152" t="s">
        <v>1182</v>
      </c>
      <c r="H698" s="133" t="s">
        <v>1189</v>
      </c>
      <c r="I698" s="84" t="s">
        <v>1196</v>
      </c>
      <c r="J698" s="137" t="s">
        <v>1197</v>
      </c>
      <c r="K698" s="241">
        <v>0.93500000000000005</v>
      </c>
      <c r="L698" s="241">
        <f>(K698*1.2)</f>
        <v>1.1220000000000001</v>
      </c>
      <c r="M698" s="8">
        <v>93.5</v>
      </c>
      <c r="N698" s="280">
        <f>(M698*1.2)</f>
        <v>112.2</v>
      </c>
      <c r="O698" s="259">
        <v>0.93500000000000005</v>
      </c>
      <c r="P698" s="309">
        <v>3</v>
      </c>
    </row>
    <row r="699" spans="1:18" ht="15.6" x14ac:dyDescent="0.3">
      <c r="A699" s="230"/>
      <c r="B699" s="231"/>
      <c r="C699" s="231"/>
      <c r="D699" s="232"/>
      <c r="E699" s="233"/>
      <c r="F699" s="232"/>
      <c r="G699" s="234"/>
      <c r="H699" s="235"/>
      <c r="I699" s="232"/>
      <c r="J699" s="236"/>
      <c r="K699" s="242"/>
      <c r="L699" s="242"/>
      <c r="M699" s="239"/>
      <c r="N699" s="281"/>
      <c r="O699" s="260"/>
      <c r="P699" s="310"/>
    </row>
    <row r="700" spans="1:18" ht="62.4" x14ac:dyDescent="0.3">
      <c r="A700" s="51" t="s">
        <v>1032</v>
      </c>
      <c r="B700" s="38" t="s">
        <v>543</v>
      </c>
      <c r="C700" s="11"/>
      <c r="D700" s="38" t="s">
        <v>711</v>
      </c>
      <c r="E700" s="120">
        <v>100</v>
      </c>
      <c r="F700" s="84" t="s">
        <v>1726</v>
      </c>
      <c r="G700" s="152" t="s">
        <v>1637</v>
      </c>
      <c r="H700" s="133">
        <v>100</v>
      </c>
      <c r="I700" s="84" t="s">
        <v>1747</v>
      </c>
      <c r="J700" s="137" t="s">
        <v>1748</v>
      </c>
      <c r="K700" s="241">
        <v>0.35289999999999999</v>
      </c>
      <c r="L700" s="241">
        <f>K700*1.2</f>
        <v>0.42347999999999997</v>
      </c>
      <c r="M700" s="8">
        <f t="shared" ref="M700" si="215">K700*H700</f>
        <v>35.29</v>
      </c>
      <c r="N700" s="280">
        <f>M700*1.2</f>
        <v>42.347999999999999</v>
      </c>
      <c r="O700" s="259">
        <v>0.35289999999999999</v>
      </c>
      <c r="P700" s="309">
        <v>1</v>
      </c>
      <c r="Q700" t="s">
        <v>2172</v>
      </c>
    </row>
    <row r="701" spans="1:18" ht="46.8" x14ac:dyDescent="0.3">
      <c r="A701" s="51" t="s">
        <v>1032</v>
      </c>
      <c r="B701" s="38" t="s">
        <v>543</v>
      </c>
      <c r="C701" s="11"/>
      <c r="D701" s="38" t="s">
        <v>711</v>
      </c>
      <c r="E701" s="120">
        <v>100</v>
      </c>
      <c r="F701" s="84" t="s">
        <v>1181</v>
      </c>
      <c r="G701" s="152" t="s">
        <v>1182</v>
      </c>
      <c r="H701" s="133" t="s">
        <v>1189</v>
      </c>
      <c r="I701" s="84" t="s">
        <v>1198</v>
      </c>
      <c r="J701" s="137" t="s">
        <v>1199</v>
      </c>
      <c r="K701" s="241">
        <v>0.63500000000000001</v>
      </c>
      <c r="L701" s="241">
        <f t="shared" si="198"/>
        <v>0.76200000000000001</v>
      </c>
      <c r="M701" s="8">
        <v>63.5</v>
      </c>
      <c r="N701" s="280">
        <f t="shared" si="199"/>
        <v>76.2</v>
      </c>
      <c r="O701" s="259">
        <v>0.63500000000000001</v>
      </c>
      <c r="P701" s="309">
        <v>2</v>
      </c>
    </row>
    <row r="702" spans="1:18" ht="46.8" x14ac:dyDescent="0.3">
      <c r="A702" s="51" t="s">
        <v>1032</v>
      </c>
      <c r="B702" s="38" t="s">
        <v>543</v>
      </c>
      <c r="C702" s="11"/>
      <c r="D702" s="38" t="s">
        <v>711</v>
      </c>
      <c r="E702" s="120">
        <v>100</v>
      </c>
      <c r="F702" s="84" t="s">
        <v>1937</v>
      </c>
      <c r="G702" s="152" t="s">
        <v>1938</v>
      </c>
      <c r="H702" s="133" t="s">
        <v>1952</v>
      </c>
      <c r="I702" s="84" t="s">
        <v>1962</v>
      </c>
      <c r="J702" s="137" t="s">
        <v>1963</v>
      </c>
      <c r="K702" s="241">
        <v>0.9</v>
      </c>
      <c r="L702" s="241">
        <f t="shared" ref="L702" si="216">K702*1.2</f>
        <v>1.08</v>
      </c>
      <c r="M702" s="8">
        <f t="shared" ref="M702" si="217">K702*100</f>
        <v>90</v>
      </c>
      <c r="N702" s="280">
        <f t="shared" ref="N702" si="218">M702*1.2</f>
        <v>108</v>
      </c>
      <c r="O702" s="259">
        <v>0.9</v>
      </c>
      <c r="P702" s="309">
        <v>3</v>
      </c>
    </row>
    <row r="703" spans="1:18" ht="15.6" x14ac:dyDescent="0.3">
      <c r="A703" s="230"/>
      <c r="B703" s="231"/>
      <c r="C703" s="231"/>
      <c r="D703" s="232"/>
      <c r="E703" s="233"/>
      <c r="F703" s="232"/>
      <c r="G703" s="234"/>
      <c r="H703" s="235"/>
      <c r="I703" s="232"/>
      <c r="J703" s="236"/>
      <c r="K703" s="242"/>
      <c r="L703" s="242"/>
      <c r="M703" s="239"/>
      <c r="N703" s="281"/>
      <c r="O703" s="260"/>
      <c r="P703" s="310"/>
    </row>
    <row r="704" spans="1:18" ht="62.4" x14ac:dyDescent="0.3">
      <c r="A704" s="51" t="s">
        <v>1033</v>
      </c>
      <c r="B704" s="38" t="s">
        <v>545</v>
      </c>
      <c r="C704" s="11"/>
      <c r="D704" s="38" t="s">
        <v>711</v>
      </c>
      <c r="E704" s="120">
        <v>60</v>
      </c>
      <c r="F704" s="84" t="s">
        <v>1726</v>
      </c>
      <c r="G704" s="152" t="s">
        <v>1637</v>
      </c>
      <c r="H704" s="133">
        <v>100</v>
      </c>
      <c r="I704" s="84" t="s">
        <v>1749</v>
      </c>
      <c r="J704" s="137" t="s">
        <v>1750</v>
      </c>
      <c r="K704" s="241">
        <v>0.29409999999999997</v>
      </c>
      <c r="L704" s="241">
        <f t="shared" ref="L704" si="219">K704*1.2</f>
        <v>0.35291999999999996</v>
      </c>
      <c r="M704" s="8">
        <f t="shared" ref="M704" si="220">K704*H704</f>
        <v>29.409999999999997</v>
      </c>
      <c r="N704" s="280">
        <f t="shared" ref="N704" si="221">M704*1.2</f>
        <v>35.291999999999994</v>
      </c>
      <c r="O704" s="259">
        <v>0.29409999999999997</v>
      </c>
      <c r="P704" s="309">
        <v>1</v>
      </c>
      <c r="Q704" t="s">
        <v>2172</v>
      </c>
    </row>
    <row r="705" spans="1:17" ht="46.8" x14ac:dyDescent="0.3">
      <c r="A705" s="51" t="s">
        <v>1033</v>
      </c>
      <c r="B705" s="38" t="s">
        <v>545</v>
      </c>
      <c r="C705" s="11"/>
      <c r="D705" s="38" t="s">
        <v>711</v>
      </c>
      <c r="E705" s="120">
        <v>60</v>
      </c>
      <c r="F705" s="84" t="s">
        <v>1937</v>
      </c>
      <c r="G705" s="152" t="s">
        <v>1938</v>
      </c>
      <c r="H705" s="133" t="s">
        <v>1964</v>
      </c>
      <c r="I705" s="84" t="s">
        <v>1965</v>
      </c>
      <c r="J705" s="137" t="s">
        <v>1966</v>
      </c>
      <c r="K705" s="241">
        <v>1.1879999999999999</v>
      </c>
      <c r="L705" s="241">
        <f>K705*1.2</f>
        <v>1.4256</v>
      </c>
      <c r="M705" s="8">
        <f t="shared" ref="M705" si="222">K705*100</f>
        <v>118.8</v>
      </c>
      <c r="N705" s="280">
        <f>M705*1.2</f>
        <v>142.56</v>
      </c>
      <c r="O705" s="259">
        <v>1.1879999999999999</v>
      </c>
      <c r="P705" s="309">
        <v>2</v>
      </c>
      <c r="Q705" t="s">
        <v>2172</v>
      </c>
    </row>
    <row r="706" spans="1:17" ht="46.8" x14ac:dyDescent="0.3">
      <c r="A706" s="51" t="s">
        <v>1033</v>
      </c>
      <c r="B706" s="38" t="s">
        <v>545</v>
      </c>
      <c r="C706" s="11"/>
      <c r="D706" s="38" t="s">
        <v>711</v>
      </c>
      <c r="E706" s="120">
        <v>60</v>
      </c>
      <c r="F706" s="84" t="s">
        <v>1181</v>
      </c>
      <c r="G706" s="152" t="s">
        <v>1182</v>
      </c>
      <c r="H706" s="133" t="s">
        <v>1189</v>
      </c>
      <c r="I706" s="84" t="s">
        <v>1200</v>
      </c>
      <c r="J706" s="137" t="s">
        <v>1201</v>
      </c>
      <c r="K706" s="241">
        <v>2.7450000000000001</v>
      </c>
      <c r="L706" s="241">
        <f>(K706*1.2)</f>
        <v>3.294</v>
      </c>
      <c r="M706" s="8">
        <v>164.7</v>
      </c>
      <c r="N706" s="280">
        <f>(M706*1.2)</f>
        <v>197.64</v>
      </c>
      <c r="O706" s="259">
        <v>2.7450000000000001</v>
      </c>
      <c r="P706" s="309">
        <v>3</v>
      </c>
    </row>
    <row r="707" spans="1:17" ht="15.6" x14ac:dyDescent="0.3">
      <c r="A707" s="230"/>
      <c r="B707" s="231"/>
      <c r="C707" s="231"/>
      <c r="D707" s="232"/>
      <c r="E707" s="233"/>
      <c r="F707" s="232"/>
      <c r="G707" s="234"/>
      <c r="H707" s="235"/>
      <c r="I707" s="232"/>
      <c r="J707" s="236"/>
      <c r="K707" s="242"/>
      <c r="L707" s="242"/>
      <c r="M707" s="239"/>
      <c r="N707" s="281"/>
      <c r="O707" s="260"/>
      <c r="P707" s="310"/>
    </row>
    <row r="708" spans="1:17" ht="62.4" x14ac:dyDescent="0.3">
      <c r="A708" s="51" t="s">
        <v>1034</v>
      </c>
      <c r="B708" s="38" t="s">
        <v>547</v>
      </c>
      <c r="C708" s="11"/>
      <c r="D708" s="38" t="s">
        <v>711</v>
      </c>
      <c r="E708" s="120">
        <v>100</v>
      </c>
      <c r="F708" s="84" t="s">
        <v>1726</v>
      </c>
      <c r="G708" s="152" t="s">
        <v>1637</v>
      </c>
      <c r="H708" s="133">
        <v>100</v>
      </c>
      <c r="I708" s="84" t="s">
        <v>1751</v>
      </c>
      <c r="J708" s="137" t="s">
        <v>1752</v>
      </c>
      <c r="K708" s="241">
        <v>0.19109999999999999</v>
      </c>
      <c r="L708" s="241">
        <f>K708*1.2</f>
        <v>0.22931999999999997</v>
      </c>
      <c r="M708" s="8">
        <f t="shared" ref="M708" si="223">K708*H708</f>
        <v>19.11</v>
      </c>
      <c r="N708" s="280">
        <f>M708*1.2</f>
        <v>22.931999999999999</v>
      </c>
      <c r="O708" s="259">
        <v>0.19109999999999999</v>
      </c>
      <c r="P708" s="309">
        <v>1</v>
      </c>
      <c r="Q708" t="s">
        <v>2172</v>
      </c>
    </row>
    <row r="709" spans="1:17" ht="46.8" x14ac:dyDescent="0.3">
      <c r="A709" s="51" t="s">
        <v>1034</v>
      </c>
      <c r="B709" s="38" t="s">
        <v>547</v>
      </c>
      <c r="C709" s="11"/>
      <c r="D709" s="38" t="s">
        <v>711</v>
      </c>
      <c r="E709" s="120">
        <v>100</v>
      </c>
      <c r="F709" s="84" t="s">
        <v>1181</v>
      </c>
      <c r="G709" s="152" t="s">
        <v>1182</v>
      </c>
      <c r="H709" s="133" t="s">
        <v>1189</v>
      </c>
      <c r="I709" s="84" t="s">
        <v>1202</v>
      </c>
      <c r="J709" s="137" t="s">
        <v>1203</v>
      </c>
      <c r="K709" s="241">
        <v>0.85299999999999998</v>
      </c>
      <c r="L709" s="241">
        <f t="shared" si="198"/>
        <v>1.0235999999999998</v>
      </c>
      <c r="M709" s="8">
        <v>85.3</v>
      </c>
      <c r="N709" s="280">
        <f t="shared" si="199"/>
        <v>102.36</v>
      </c>
      <c r="O709" s="259">
        <v>0.85299999999999998</v>
      </c>
      <c r="P709" s="309">
        <v>2</v>
      </c>
    </row>
    <row r="710" spans="1:17" ht="46.8" x14ac:dyDescent="0.3">
      <c r="A710" s="51" t="s">
        <v>1034</v>
      </c>
      <c r="B710" s="38" t="s">
        <v>547</v>
      </c>
      <c r="C710" s="11"/>
      <c r="D710" s="38" t="s">
        <v>711</v>
      </c>
      <c r="E710" s="120">
        <v>100</v>
      </c>
      <c r="F710" s="84" t="s">
        <v>1937</v>
      </c>
      <c r="G710" s="152" t="s">
        <v>1938</v>
      </c>
      <c r="H710" s="133" t="s">
        <v>1952</v>
      </c>
      <c r="I710" s="84" t="s">
        <v>1967</v>
      </c>
      <c r="J710" s="137" t="s">
        <v>1968</v>
      </c>
      <c r="K710" s="241">
        <v>1.4950000000000001</v>
      </c>
      <c r="L710" s="241">
        <f t="shared" ref="L710" si="224">K710*1.2</f>
        <v>1.794</v>
      </c>
      <c r="M710" s="8">
        <f t="shared" ref="M710" si="225">K710*100</f>
        <v>149.5</v>
      </c>
      <c r="N710" s="280">
        <f t="shared" ref="N710" si="226">M710*1.2</f>
        <v>179.4</v>
      </c>
      <c r="O710" s="259">
        <v>1.4950000000000001</v>
      </c>
      <c r="P710" s="309">
        <v>3</v>
      </c>
    </row>
    <row r="711" spans="1:17" ht="15.6" x14ac:dyDescent="0.3">
      <c r="A711" s="230"/>
      <c r="B711" s="231"/>
      <c r="C711" s="231"/>
      <c r="D711" s="232"/>
      <c r="E711" s="233"/>
      <c r="F711" s="232"/>
      <c r="G711" s="234"/>
      <c r="H711" s="235"/>
      <c r="I711" s="232"/>
      <c r="J711" s="236"/>
      <c r="K711" s="242"/>
      <c r="L711" s="242"/>
      <c r="M711" s="239"/>
      <c r="N711" s="281"/>
      <c r="O711" s="260"/>
      <c r="P711" s="310"/>
    </row>
    <row r="712" spans="1:17" ht="46.8" x14ac:dyDescent="0.3">
      <c r="A712" s="51" t="s">
        <v>1035</v>
      </c>
      <c r="B712" s="38" t="s">
        <v>549</v>
      </c>
      <c r="C712" s="11"/>
      <c r="D712" s="38" t="s">
        <v>711</v>
      </c>
      <c r="E712" s="120">
        <v>100</v>
      </c>
      <c r="F712" s="84" t="s">
        <v>1181</v>
      </c>
      <c r="G712" s="152" t="s">
        <v>1182</v>
      </c>
      <c r="H712" s="133" t="s">
        <v>1189</v>
      </c>
      <c r="I712" s="84" t="s">
        <v>1204</v>
      </c>
      <c r="J712" s="137" t="s">
        <v>1205</v>
      </c>
      <c r="K712" s="241">
        <v>0.90600000000000003</v>
      </c>
      <c r="L712" s="241">
        <f t="shared" si="198"/>
        <v>1.0871999999999999</v>
      </c>
      <c r="M712" s="8">
        <v>90.6</v>
      </c>
      <c r="N712" s="280">
        <f t="shared" si="199"/>
        <v>108.71999999999998</v>
      </c>
      <c r="O712" s="259">
        <v>0.90600000000000003</v>
      </c>
      <c r="P712" s="309">
        <v>1</v>
      </c>
      <c r="Q712" t="s">
        <v>2172</v>
      </c>
    </row>
    <row r="713" spans="1:17" ht="62.4" x14ac:dyDescent="0.3">
      <c r="A713" s="51" t="s">
        <v>1035</v>
      </c>
      <c r="B713" s="38" t="s">
        <v>549</v>
      </c>
      <c r="C713" s="11"/>
      <c r="D713" s="38" t="s">
        <v>711</v>
      </c>
      <c r="E713" s="120">
        <v>100</v>
      </c>
      <c r="F713" s="84" t="s">
        <v>1726</v>
      </c>
      <c r="G713" s="152" t="s">
        <v>1637</v>
      </c>
      <c r="H713" s="133">
        <v>100</v>
      </c>
      <c r="I713" s="84" t="s">
        <v>1753</v>
      </c>
      <c r="J713" s="137" t="s">
        <v>1754</v>
      </c>
      <c r="K713" s="241">
        <v>1.1763999999999999</v>
      </c>
      <c r="L713" s="241">
        <f t="shared" ref="L713:L714" si="227">K713*1.2</f>
        <v>1.4116799999999998</v>
      </c>
      <c r="M713" s="8">
        <f t="shared" ref="M713" si="228">K713*H713</f>
        <v>117.63999999999999</v>
      </c>
      <c r="N713" s="280">
        <f t="shared" ref="N713:N714" si="229">M713*1.2</f>
        <v>141.16799999999998</v>
      </c>
      <c r="O713" s="259">
        <v>1.1763999999999999</v>
      </c>
      <c r="P713" s="309">
        <v>2</v>
      </c>
    </row>
    <row r="714" spans="1:17" ht="46.8" x14ac:dyDescent="0.3">
      <c r="A714" s="51" t="s">
        <v>1035</v>
      </c>
      <c r="B714" s="38" t="s">
        <v>549</v>
      </c>
      <c r="C714" s="11"/>
      <c r="D714" s="38" t="s">
        <v>711</v>
      </c>
      <c r="E714" s="120">
        <v>100</v>
      </c>
      <c r="F714" s="84" t="s">
        <v>1937</v>
      </c>
      <c r="G714" s="152" t="s">
        <v>1938</v>
      </c>
      <c r="H714" s="133" t="s">
        <v>1952</v>
      </c>
      <c r="I714" s="84" t="s">
        <v>1969</v>
      </c>
      <c r="J714" s="137" t="s">
        <v>1970</v>
      </c>
      <c r="K714" s="241">
        <v>1.4950000000000001</v>
      </c>
      <c r="L714" s="241">
        <f t="shared" si="227"/>
        <v>1.794</v>
      </c>
      <c r="M714" s="8">
        <f t="shared" ref="M714" si="230">K714*100</f>
        <v>149.5</v>
      </c>
      <c r="N714" s="280">
        <f t="shared" si="229"/>
        <v>179.4</v>
      </c>
      <c r="O714" s="259">
        <v>1.4950000000000001</v>
      </c>
      <c r="P714" s="309">
        <v>3</v>
      </c>
    </row>
    <row r="715" spans="1:17" ht="15.6" x14ac:dyDescent="0.3">
      <c r="A715" s="230"/>
      <c r="B715" s="231"/>
      <c r="C715" s="231"/>
      <c r="D715" s="232"/>
      <c r="E715" s="233"/>
      <c r="F715" s="232"/>
      <c r="G715" s="234"/>
      <c r="H715" s="235"/>
      <c r="I715" s="232"/>
      <c r="J715" s="236"/>
      <c r="K715" s="242"/>
      <c r="L715" s="242"/>
      <c r="M715" s="239"/>
      <c r="N715" s="281"/>
      <c r="O715" s="260"/>
      <c r="P715" s="310"/>
    </row>
    <row r="716" spans="1:17" ht="62.4" x14ac:dyDescent="0.3">
      <c r="A716" s="51" t="s">
        <v>1036</v>
      </c>
      <c r="B716" s="38" t="s">
        <v>551</v>
      </c>
      <c r="C716" s="11"/>
      <c r="D716" s="38" t="s">
        <v>711</v>
      </c>
      <c r="E716" s="120">
        <v>100</v>
      </c>
      <c r="F716" s="84" t="s">
        <v>1726</v>
      </c>
      <c r="G716" s="152" t="s">
        <v>1637</v>
      </c>
      <c r="H716" s="133">
        <v>100</v>
      </c>
      <c r="I716" s="84" t="s">
        <v>1755</v>
      </c>
      <c r="J716" s="137" t="s">
        <v>1756</v>
      </c>
      <c r="K716" s="241">
        <v>0.47049999999999997</v>
      </c>
      <c r="L716" s="241">
        <f>K716*1.2</f>
        <v>0.56459999999999999</v>
      </c>
      <c r="M716" s="8">
        <f t="shared" ref="M716" si="231">K716*H716</f>
        <v>47.05</v>
      </c>
      <c r="N716" s="280">
        <f>M716*1.2</f>
        <v>56.459999999999994</v>
      </c>
      <c r="O716" s="259">
        <v>0.47049999999999997</v>
      </c>
      <c r="P716" s="309">
        <v>1</v>
      </c>
      <c r="Q716" t="s">
        <v>2172</v>
      </c>
    </row>
    <row r="717" spans="1:17" ht="46.8" x14ac:dyDescent="0.3">
      <c r="A717" s="51" t="s">
        <v>1036</v>
      </c>
      <c r="B717" s="38" t="s">
        <v>551</v>
      </c>
      <c r="C717" s="11"/>
      <c r="D717" s="38" t="s">
        <v>711</v>
      </c>
      <c r="E717" s="120">
        <v>100</v>
      </c>
      <c r="F717" s="84" t="s">
        <v>1181</v>
      </c>
      <c r="G717" s="152" t="s">
        <v>1182</v>
      </c>
      <c r="H717" s="133" t="s">
        <v>1189</v>
      </c>
      <c r="I717" s="84" t="s">
        <v>1206</v>
      </c>
      <c r="J717" s="137" t="s">
        <v>1207</v>
      </c>
      <c r="K717" s="241">
        <v>0.99</v>
      </c>
      <c r="L717" s="241">
        <f t="shared" si="198"/>
        <v>1.1879999999999999</v>
      </c>
      <c r="M717" s="8">
        <v>99</v>
      </c>
      <c r="N717" s="280">
        <f t="shared" si="199"/>
        <v>118.8</v>
      </c>
      <c r="O717" s="259">
        <v>0.99</v>
      </c>
      <c r="P717" s="309">
        <v>2</v>
      </c>
    </row>
    <row r="718" spans="1:17" ht="46.8" x14ac:dyDescent="0.3">
      <c r="A718" s="51" t="s">
        <v>1036</v>
      </c>
      <c r="B718" s="38" t="s">
        <v>551</v>
      </c>
      <c r="C718" s="11"/>
      <c r="D718" s="38" t="s">
        <v>711</v>
      </c>
      <c r="E718" s="120">
        <v>100</v>
      </c>
      <c r="F718" s="84" t="s">
        <v>1937</v>
      </c>
      <c r="G718" s="152" t="s">
        <v>1938</v>
      </c>
      <c r="H718" s="133" t="s">
        <v>1952</v>
      </c>
      <c r="I718" s="84" t="s">
        <v>1971</v>
      </c>
      <c r="J718" s="137" t="s">
        <v>1972</v>
      </c>
      <c r="K718" s="241">
        <v>1.2375</v>
      </c>
      <c r="L718" s="241">
        <f t="shared" ref="L718" si="232">K718*1.2</f>
        <v>1.4850000000000001</v>
      </c>
      <c r="M718" s="8">
        <f t="shared" ref="M718" si="233">K718*100</f>
        <v>123.75</v>
      </c>
      <c r="N718" s="280">
        <f t="shared" ref="N718" si="234">M718*1.2</f>
        <v>148.5</v>
      </c>
      <c r="O718" s="259">
        <v>1.2375</v>
      </c>
      <c r="P718" s="309">
        <v>3</v>
      </c>
    </row>
    <row r="719" spans="1:17" ht="15.6" x14ac:dyDescent="0.3">
      <c r="A719" s="230"/>
      <c r="B719" s="231"/>
      <c r="C719" s="231"/>
      <c r="D719" s="232"/>
      <c r="E719" s="233"/>
      <c r="F719" s="232"/>
      <c r="G719" s="234"/>
      <c r="H719" s="235"/>
      <c r="I719" s="232"/>
      <c r="J719" s="236"/>
      <c r="K719" s="242"/>
      <c r="L719" s="242"/>
      <c r="M719" s="239"/>
      <c r="N719" s="281"/>
      <c r="O719" s="260"/>
      <c r="P719" s="310"/>
    </row>
    <row r="720" spans="1:17" ht="62.4" x14ac:dyDescent="0.3">
      <c r="A720" s="51" t="s">
        <v>1037</v>
      </c>
      <c r="B720" s="38" t="s">
        <v>553</v>
      </c>
      <c r="C720" s="11"/>
      <c r="D720" s="38" t="s">
        <v>711</v>
      </c>
      <c r="E720" s="120">
        <v>100</v>
      </c>
      <c r="F720" s="84" t="s">
        <v>1726</v>
      </c>
      <c r="G720" s="152" t="s">
        <v>1637</v>
      </c>
      <c r="H720" s="133">
        <v>100</v>
      </c>
      <c r="I720" s="84" t="s">
        <v>1757</v>
      </c>
      <c r="J720" s="137" t="s">
        <v>1758</v>
      </c>
      <c r="K720" s="241">
        <v>0.43230000000000002</v>
      </c>
      <c r="L720" s="241">
        <f t="shared" ref="L720:L721" si="235">K720*1.2</f>
        <v>0.51876</v>
      </c>
      <c r="M720" s="8">
        <f t="shared" ref="M720" si="236">K720*H720</f>
        <v>43.230000000000004</v>
      </c>
      <c r="N720" s="280">
        <f t="shared" ref="N720:N721" si="237">M720*1.2</f>
        <v>51.876000000000005</v>
      </c>
      <c r="O720" s="259">
        <v>0.43230000000000002</v>
      </c>
      <c r="P720" s="309">
        <v>1</v>
      </c>
      <c r="Q720" t="s">
        <v>2172</v>
      </c>
    </row>
    <row r="721" spans="1:17" ht="46.8" x14ac:dyDescent="0.3">
      <c r="A721" s="51" t="s">
        <v>1037</v>
      </c>
      <c r="B721" s="38" t="s">
        <v>553</v>
      </c>
      <c r="C721" s="11"/>
      <c r="D721" s="38" t="s">
        <v>711</v>
      </c>
      <c r="E721" s="120">
        <v>100</v>
      </c>
      <c r="F721" s="84" t="s">
        <v>1937</v>
      </c>
      <c r="G721" s="152" t="s">
        <v>1938</v>
      </c>
      <c r="H721" s="133" t="s">
        <v>1952</v>
      </c>
      <c r="I721" s="84" t="s">
        <v>1973</v>
      </c>
      <c r="J721" s="137" t="s">
        <v>1974</v>
      </c>
      <c r="K721" s="241">
        <v>1.1499999999999999</v>
      </c>
      <c r="L721" s="241">
        <f t="shared" si="235"/>
        <v>1.38</v>
      </c>
      <c r="M721" s="8">
        <f t="shared" ref="M721" si="238">K721*100</f>
        <v>114.99999999999999</v>
      </c>
      <c r="N721" s="280">
        <f t="shared" si="237"/>
        <v>137.99999999999997</v>
      </c>
      <c r="O721" s="259">
        <v>1.1499999999999999</v>
      </c>
      <c r="P721" s="309">
        <v>2</v>
      </c>
    </row>
    <row r="722" spans="1:17" ht="46.8" x14ac:dyDescent="0.3">
      <c r="A722" s="51" t="s">
        <v>1037</v>
      </c>
      <c r="B722" s="38" t="s">
        <v>553</v>
      </c>
      <c r="C722" s="11"/>
      <c r="D722" s="38" t="s">
        <v>711</v>
      </c>
      <c r="E722" s="120">
        <v>100</v>
      </c>
      <c r="F722" s="84" t="s">
        <v>1181</v>
      </c>
      <c r="G722" s="152" t="s">
        <v>1182</v>
      </c>
      <c r="H722" s="133" t="s">
        <v>1189</v>
      </c>
      <c r="I722" s="84" t="s">
        <v>1208</v>
      </c>
      <c r="J722" s="137" t="s">
        <v>1209</v>
      </c>
      <c r="K722" s="241">
        <v>1.26</v>
      </c>
      <c r="L722" s="241">
        <f>(K722*1.2)</f>
        <v>1.512</v>
      </c>
      <c r="M722" s="8">
        <v>126</v>
      </c>
      <c r="N722" s="280">
        <f>(M722*1.2)</f>
        <v>151.19999999999999</v>
      </c>
      <c r="O722" s="259">
        <v>1.26</v>
      </c>
      <c r="P722" s="309">
        <v>3</v>
      </c>
    </row>
    <row r="723" spans="1:17" ht="15.6" x14ac:dyDescent="0.3">
      <c r="A723" s="230"/>
      <c r="B723" s="231"/>
      <c r="C723" s="231"/>
      <c r="D723" s="232"/>
      <c r="E723" s="233"/>
      <c r="F723" s="232"/>
      <c r="G723" s="234"/>
      <c r="H723" s="235"/>
      <c r="I723" s="232"/>
      <c r="J723" s="236"/>
      <c r="K723" s="242"/>
      <c r="L723" s="242"/>
      <c r="M723" s="239"/>
      <c r="N723" s="281"/>
      <c r="O723" s="260"/>
      <c r="P723" s="310"/>
    </row>
    <row r="724" spans="1:17" ht="62.4" x14ac:dyDescent="0.3">
      <c r="A724" s="51" t="s">
        <v>1038</v>
      </c>
      <c r="B724" s="38" t="s">
        <v>555</v>
      </c>
      <c r="C724" s="11"/>
      <c r="D724" s="38" t="s">
        <v>711</v>
      </c>
      <c r="E724" s="120">
        <v>100</v>
      </c>
      <c r="F724" s="84" t="s">
        <v>1726</v>
      </c>
      <c r="G724" s="152" t="s">
        <v>1637</v>
      </c>
      <c r="H724" s="133">
        <v>100</v>
      </c>
      <c r="I724" s="84" t="s">
        <v>1759</v>
      </c>
      <c r="J724" s="137" t="s">
        <v>1760</v>
      </c>
      <c r="K724" s="241">
        <v>0.71460000000000001</v>
      </c>
      <c r="L724" s="241">
        <f>K724*1.2</f>
        <v>0.85751999999999995</v>
      </c>
      <c r="M724" s="8">
        <f t="shared" ref="M724" si="239">K724*H724</f>
        <v>71.460000000000008</v>
      </c>
      <c r="N724" s="280">
        <f>M724*1.2</f>
        <v>85.75200000000001</v>
      </c>
      <c r="O724" s="259">
        <v>0.71460000000000001</v>
      </c>
      <c r="P724" s="309">
        <v>1</v>
      </c>
      <c r="Q724" t="s">
        <v>2172</v>
      </c>
    </row>
    <row r="725" spans="1:17" ht="46.8" x14ac:dyDescent="0.3">
      <c r="A725" s="51" t="s">
        <v>1038</v>
      </c>
      <c r="B725" s="38" t="s">
        <v>555</v>
      </c>
      <c r="C725" s="11"/>
      <c r="D725" s="38" t="s">
        <v>711</v>
      </c>
      <c r="E725" s="120">
        <v>100</v>
      </c>
      <c r="F725" s="84" t="s">
        <v>1181</v>
      </c>
      <c r="G725" s="152" t="s">
        <v>1182</v>
      </c>
      <c r="H725" s="133" t="s">
        <v>1189</v>
      </c>
      <c r="I725" s="84" t="s">
        <v>1210</v>
      </c>
      <c r="J725" s="137" t="s">
        <v>1211</v>
      </c>
      <c r="K725" s="241">
        <v>1.5289999999999999</v>
      </c>
      <c r="L725" s="241">
        <f t="shared" si="198"/>
        <v>1.8347999999999998</v>
      </c>
      <c r="M725" s="8">
        <v>152.9</v>
      </c>
      <c r="N725" s="280">
        <f t="shared" si="199"/>
        <v>183.48</v>
      </c>
      <c r="O725" s="259">
        <v>1.5289999999999999</v>
      </c>
      <c r="P725" s="309">
        <v>2</v>
      </c>
    </row>
    <row r="726" spans="1:17" ht="46.8" x14ac:dyDescent="0.3">
      <c r="A726" s="51" t="s">
        <v>1038</v>
      </c>
      <c r="B726" s="38" t="s">
        <v>555</v>
      </c>
      <c r="C726" s="11"/>
      <c r="D726" s="38" t="s">
        <v>711</v>
      </c>
      <c r="E726" s="120">
        <v>100</v>
      </c>
      <c r="F726" s="84" t="s">
        <v>1937</v>
      </c>
      <c r="G726" s="152" t="s">
        <v>1938</v>
      </c>
      <c r="H726" s="133" t="s">
        <v>1952</v>
      </c>
      <c r="I726" s="84" t="s">
        <v>1975</v>
      </c>
      <c r="J726" s="137" t="s">
        <v>1976</v>
      </c>
      <c r="K726" s="241">
        <v>1.6850000000000001</v>
      </c>
      <c r="L726" s="241">
        <f t="shared" ref="L726" si="240">K726*1.2</f>
        <v>2.0219999999999998</v>
      </c>
      <c r="M726" s="8">
        <f t="shared" ref="M726" si="241">K726*100</f>
        <v>168.5</v>
      </c>
      <c r="N726" s="280">
        <f t="shared" ref="N726" si="242">M726*1.2</f>
        <v>202.2</v>
      </c>
      <c r="O726" s="259">
        <v>1.6850000000000001</v>
      </c>
      <c r="P726" s="309">
        <v>3</v>
      </c>
    </row>
    <row r="727" spans="1:17" ht="15.6" x14ac:dyDescent="0.3">
      <c r="A727" s="230"/>
      <c r="B727" s="231"/>
      <c r="C727" s="231"/>
      <c r="D727" s="232"/>
      <c r="E727" s="233"/>
      <c r="F727" s="232"/>
      <c r="G727" s="234"/>
      <c r="H727" s="235"/>
      <c r="I727" s="232"/>
      <c r="J727" s="236"/>
      <c r="K727" s="242"/>
      <c r="L727" s="242"/>
      <c r="M727" s="239"/>
      <c r="N727" s="281"/>
      <c r="O727" s="260"/>
      <c r="P727" s="310"/>
    </row>
    <row r="728" spans="1:17" ht="62.4" x14ac:dyDescent="0.3">
      <c r="A728" s="51" t="s">
        <v>1039</v>
      </c>
      <c r="B728" s="38" t="s">
        <v>557</v>
      </c>
      <c r="C728" s="11"/>
      <c r="D728" s="38" t="s">
        <v>711</v>
      </c>
      <c r="E728" s="120">
        <v>100</v>
      </c>
      <c r="F728" s="84" t="s">
        <v>1726</v>
      </c>
      <c r="G728" s="152" t="s">
        <v>1637</v>
      </c>
      <c r="H728" s="133">
        <v>100</v>
      </c>
      <c r="I728" s="84" t="s">
        <v>1761</v>
      </c>
      <c r="J728" s="137" t="s">
        <v>1762</v>
      </c>
      <c r="K728" s="241">
        <v>0.38229999999999997</v>
      </c>
      <c r="L728" s="241">
        <f t="shared" ref="L728:L729" si="243">K728*1.2</f>
        <v>0.45875999999999995</v>
      </c>
      <c r="M728" s="8">
        <f t="shared" ref="M728" si="244">K728*H728</f>
        <v>38.229999999999997</v>
      </c>
      <c r="N728" s="280">
        <f t="shared" ref="N728:N729" si="245">M728*1.2</f>
        <v>45.875999999999998</v>
      </c>
      <c r="O728" s="259">
        <v>0.38229999999999997</v>
      </c>
      <c r="P728" s="309">
        <v>1</v>
      </c>
      <c r="Q728" t="s">
        <v>2172</v>
      </c>
    </row>
    <row r="729" spans="1:17" ht="46.8" x14ac:dyDescent="0.3">
      <c r="A729" s="51" t="s">
        <v>1039</v>
      </c>
      <c r="B729" s="38" t="s">
        <v>557</v>
      </c>
      <c r="C729" s="11"/>
      <c r="D729" s="38" t="s">
        <v>711</v>
      </c>
      <c r="E729" s="120">
        <v>100</v>
      </c>
      <c r="F729" s="84" t="s">
        <v>1937</v>
      </c>
      <c r="G729" s="152" t="s">
        <v>1938</v>
      </c>
      <c r="H729" s="133" t="s">
        <v>1952</v>
      </c>
      <c r="I729" s="84" t="s">
        <v>1977</v>
      </c>
      <c r="J729" s="137" t="s">
        <v>1978</v>
      </c>
      <c r="K729" s="241">
        <v>0.995</v>
      </c>
      <c r="L729" s="241">
        <f t="shared" si="243"/>
        <v>1.194</v>
      </c>
      <c r="M729" s="8">
        <f t="shared" ref="M729" si="246">K729*100</f>
        <v>99.5</v>
      </c>
      <c r="N729" s="280">
        <f t="shared" si="245"/>
        <v>119.39999999999999</v>
      </c>
      <c r="O729" s="259">
        <v>0.995</v>
      </c>
      <c r="P729" s="309">
        <v>2</v>
      </c>
    </row>
    <row r="730" spans="1:17" ht="46.8" x14ac:dyDescent="0.3">
      <c r="A730" s="51" t="s">
        <v>1039</v>
      </c>
      <c r="B730" s="38" t="s">
        <v>557</v>
      </c>
      <c r="C730" s="11"/>
      <c r="D730" s="38" t="s">
        <v>711</v>
      </c>
      <c r="E730" s="120">
        <v>100</v>
      </c>
      <c r="F730" s="84" t="s">
        <v>1181</v>
      </c>
      <c r="G730" s="152" t="s">
        <v>1182</v>
      </c>
      <c r="H730" s="133" t="s">
        <v>1189</v>
      </c>
      <c r="I730" s="84" t="s">
        <v>1212</v>
      </c>
      <c r="J730" s="137" t="s">
        <v>1213</v>
      </c>
      <c r="K730" s="241">
        <v>1.06</v>
      </c>
      <c r="L730" s="241">
        <f>(K730*1.2)</f>
        <v>1.272</v>
      </c>
      <c r="M730" s="8">
        <v>106</v>
      </c>
      <c r="N730" s="280">
        <f>(M730*1.2)</f>
        <v>127.19999999999999</v>
      </c>
      <c r="O730" s="259">
        <v>1.06</v>
      </c>
      <c r="P730" s="309">
        <v>3</v>
      </c>
    </row>
    <row r="731" spans="1:17" ht="15.6" x14ac:dyDescent="0.3">
      <c r="A731" s="230"/>
      <c r="B731" s="231"/>
      <c r="C731" s="231"/>
      <c r="D731" s="232"/>
      <c r="E731" s="233"/>
      <c r="F731" s="232"/>
      <c r="G731" s="234"/>
      <c r="H731" s="235"/>
      <c r="I731" s="232"/>
      <c r="J731" s="236"/>
      <c r="K731" s="242"/>
      <c r="L731" s="242"/>
      <c r="M731" s="239"/>
      <c r="N731" s="281"/>
      <c r="O731" s="260"/>
      <c r="P731" s="310"/>
    </row>
    <row r="732" spans="1:17" ht="62.4" x14ac:dyDescent="0.3">
      <c r="A732" s="51" t="s">
        <v>1040</v>
      </c>
      <c r="B732" s="38" t="s">
        <v>559</v>
      </c>
      <c r="C732" s="11"/>
      <c r="D732" s="38" t="s">
        <v>711</v>
      </c>
      <c r="E732" s="120">
        <v>100</v>
      </c>
      <c r="F732" s="84" t="s">
        <v>1726</v>
      </c>
      <c r="G732" s="152" t="s">
        <v>1637</v>
      </c>
      <c r="H732" s="133">
        <v>100</v>
      </c>
      <c r="I732" s="84" t="s">
        <v>1763</v>
      </c>
      <c r="J732" s="137" t="s">
        <v>1764</v>
      </c>
      <c r="K732" s="241">
        <v>0.88229999999999997</v>
      </c>
      <c r="L732" s="241">
        <f t="shared" ref="L732:L733" si="247">K732*1.2</f>
        <v>1.0587599999999999</v>
      </c>
      <c r="M732" s="8">
        <f t="shared" ref="M732" si="248">K732*H732</f>
        <v>88.23</v>
      </c>
      <c r="N732" s="280">
        <f t="shared" ref="N732:N733" si="249">M732*1.2</f>
        <v>105.876</v>
      </c>
      <c r="O732" s="259">
        <v>0.88229999999999997</v>
      </c>
      <c r="P732" s="309">
        <v>1</v>
      </c>
      <c r="Q732" t="s">
        <v>2172</v>
      </c>
    </row>
    <row r="733" spans="1:17" ht="46.8" x14ac:dyDescent="0.3">
      <c r="A733" s="51" t="s">
        <v>1040</v>
      </c>
      <c r="B733" s="38" t="s">
        <v>559</v>
      </c>
      <c r="C733" s="11"/>
      <c r="D733" s="38" t="s">
        <v>711</v>
      </c>
      <c r="E733" s="120">
        <v>100</v>
      </c>
      <c r="F733" s="84" t="s">
        <v>1937</v>
      </c>
      <c r="G733" s="152" t="s">
        <v>1938</v>
      </c>
      <c r="H733" s="133" t="s">
        <v>1952</v>
      </c>
      <c r="I733" s="84" t="s">
        <v>1979</v>
      </c>
      <c r="J733" s="137" t="s">
        <v>1980</v>
      </c>
      <c r="K733" s="241">
        <v>1.325</v>
      </c>
      <c r="L733" s="241">
        <f t="shared" si="247"/>
        <v>1.5899999999999999</v>
      </c>
      <c r="M733" s="8">
        <f t="shared" ref="M733" si="250">K733*100</f>
        <v>132.5</v>
      </c>
      <c r="N733" s="280">
        <f t="shared" si="249"/>
        <v>159</v>
      </c>
      <c r="O733" s="259">
        <v>1.325</v>
      </c>
      <c r="P733" s="309">
        <v>2</v>
      </c>
    </row>
    <row r="734" spans="1:17" ht="46.8" x14ac:dyDescent="0.3">
      <c r="A734" s="51" t="s">
        <v>1040</v>
      </c>
      <c r="B734" s="38" t="s">
        <v>559</v>
      </c>
      <c r="C734" s="11"/>
      <c r="D734" s="38" t="s">
        <v>711</v>
      </c>
      <c r="E734" s="120">
        <v>100</v>
      </c>
      <c r="F734" s="84" t="s">
        <v>1181</v>
      </c>
      <c r="G734" s="152" t="s">
        <v>1182</v>
      </c>
      <c r="H734" s="133" t="s">
        <v>1189</v>
      </c>
      <c r="I734" s="84" t="s">
        <v>1214</v>
      </c>
      <c r="J734" s="137" t="s">
        <v>1215</v>
      </c>
      <c r="K734" s="241">
        <v>1.72</v>
      </c>
      <c r="L734" s="241">
        <f>(K734*1.2)</f>
        <v>2.0640000000000001</v>
      </c>
      <c r="M734" s="8">
        <v>172</v>
      </c>
      <c r="N734" s="280">
        <f>(M734*1.2)</f>
        <v>206.4</v>
      </c>
      <c r="O734" s="259">
        <v>1.72</v>
      </c>
      <c r="P734" s="309">
        <v>3</v>
      </c>
    </row>
    <row r="735" spans="1:17" ht="15.6" x14ac:dyDescent="0.3">
      <c r="A735" s="230"/>
      <c r="B735" s="231"/>
      <c r="C735" s="231"/>
      <c r="D735" s="232"/>
      <c r="E735" s="233"/>
      <c r="F735" s="232"/>
      <c r="G735" s="234"/>
      <c r="H735" s="235"/>
      <c r="I735" s="232"/>
      <c r="J735" s="236"/>
      <c r="K735" s="242"/>
      <c r="L735" s="242"/>
      <c r="M735" s="239"/>
      <c r="N735" s="281"/>
      <c r="O735" s="260"/>
      <c r="P735" s="310"/>
    </row>
    <row r="736" spans="1:17" ht="46.8" x14ac:dyDescent="0.3">
      <c r="A736" s="51" t="s">
        <v>1041</v>
      </c>
      <c r="B736" s="38" t="s">
        <v>561</v>
      </c>
      <c r="C736" s="11"/>
      <c r="D736" s="38" t="s">
        <v>711</v>
      </c>
      <c r="E736" s="120">
        <v>200</v>
      </c>
      <c r="F736" s="84" t="s">
        <v>1937</v>
      </c>
      <c r="G736" s="152" t="s">
        <v>1938</v>
      </c>
      <c r="H736" s="133" t="s">
        <v>1952</v>
      </c>
      <c r="I736" s="84" t="s">
        <v>1981</v>
      </c>
      <c r="J736" s="137" t="s">
        <v>1982</v>
      </c>
      <c r="K736" s="241">
        <v>0.82750000000000001</v>
      </c>
      <c r="L736" s="241">
        <f t="shared" ref="L736" si="251">K736*1.2</f>
        <v>0.99299999999999999</v>
      </c>
      <c r="M736" s="8">
        <f t="shared" ref="M736" si="252">K736*100</f>
        <v>82.75</v>
      </c>
      <c r="N736" s="280">
        <f t="shared" ref="N736" si="253">M736*1.2</f>
        <v>99.3</v>
      </c>
      <c r="O736" s="259">
        <v>0.82750000000000001</v>
      </c>
      <c r="P736" s="309">
        <v>1</v>
      </c>
    </row>
    <row r="737" spans="1:17" ht="46.8" x14ac:dyDescent="0.3">
      <c r="A737" s="51" t="s">
        <v>1041</v>
      </c>
      <c r="B737" s="38" t="s">
        <v>561</v>
      </c>
      <c r="C737" s="11"/>
      <c r="D737" s="38" t="s">
        <v>711</v>
      </c>
      <c r="E737" s="120">
        <v>200</v>
      </c>
      <c r="F737" s="84" t="s">
        <v>1181</v>
      </c>
      <c r="G737" s="152" t="s">
        <v>1182</v>
      </c>
      <c r="H737" s="133" t="s">
        <v>1189</v>
      </c>
      <c r="I737" s="84" t="s">
        <v>1216</v>
      </c>
      <c r="J737" s="137" t="s">
        <v>1217</v>
      </c>
      <c r="K737" s="241">
        <v>1.71</v>
      </c>
      <c r="L737" s="241">
        <f t="shared" si="198"/>
        <v>2.052</v>
      </c>
      <c r="M737" s="8">
        <v>342</v>
      </c>
      <c r="N737" s="280">
        <f t="shared" si="199"/>
        <v>410.4</v>
      </c>
      <c r="O737" s="259">
        <v>1.71</v>
      </c>
      <c r="P737" s="309">
        <v>2</v>
      </c>
    </row>
    <row r="738" spans="1:17" ht="15.6" x14ac:dyDescent="0.3">
      <c r="A738" s="230"/>
      <c r="B738" s="231"/>
      <c r="C738" s="231"/>
      <c r="D738" s="232"/>
      <c r="E738" s="233"/>
      <c r="F738" s="232"/>
      <c r="G738" s="234"/>
      <c r="H738" s="235"/>
      <c r="I738" s="232"/>
      <c r="J738" s="236"/>
      <c r="K738" s="242"/>
      <c r="L738" s="242"/>
      <c r="M738" s="239"/>
      <c r="N738" s="281"/>
      <c r="O738" s="260"/>
      <c r="P738" s="310"/>
    </row>
    <row r="739" spans="1:17" ht="62.4" x14ac:dyDescent="0.3">
      <c r="A739" s="51" t="s">
        <v>1042</v>
      </c>
      <c r="B739" s="38" t="s">
        <v>563</v>
      </c>
      <c r="C739" s="11"/>
      <c r="D739" s="38" t="s">
        <v>711</v>
      </c>
      <c r="E739" s="120">
        <v>75</v>
      </c>
      <c r="F739" s="84" t="s">
        <v>1726</v>
      </c>
      <c r="G739" s="152" t="s">
        <v>1637</v>
      </c>
      <c r="H739" s="133">
        <v>100</v>
      </c>
      <c r="I739" s="84" t="s">
        <v>1765</v>
      </c>
      <c r="J739" s="137" t="s">
        <v>1766</v>
      </c>
      <c r="K739" s="241">
        <v>0.41170000000000001</v>
      </c>
      <c r="L739" s="241">
        <f>K739*1.2</f>
        <v>0.49403999999999998</v>
      </c>
      <c r="M739" s="8">
        <f>K739*H739</f>
        <v>41.17</v>
      </c>
      <c r="N739" s="280">
        <f>M739*1.2</f>
        <v>49.404000000000003</v>
      </c>
      <c r="O739" s="259">
        <v>0.41170000000000001</v>
      </c>
      <c r="P739" s="309">
        <v>1</v>
      </c>
    </row>
    <row r="740" spans="1:17" ht="46.8" x14ac:dyDescent="0.3">
      <c r="A740" s="51" t="s">
        <v>1042</v>
      </c>
      <c r="B740" s="38" t="s">
        <v>563</v>
      </c>
      <c r="C740" s="11"/>
      <c r="D740" s="38" t="s">
        <v>711</v>
      </c>
      <c r="E740" s="120">
        <v>75</v>
      </c>
      <c r="F740" s="84" t="s">
        <v>1937</v>
      </c>
      <c r="G740" s="152" t="s">
        <v>1938</v>
      </c>
      <c r="H740" s="133" t="s">
        <v>1983</v>
      </c>
      <c r="I740" s="84" t="s">
        <v>1984</v>
      </c>
      <c r="J740" s="137" t="s">
        <v>1985</v>
      </c>
      <c r="K740" s="241">
        <v>1.65</v>
      </c>
      <c r="L740" s="241">
        <f t="shared" ref="L740" si="254">K740*1.2</f>
        <v>1.9799999999999998</v>
      </c>
      <c r="M740" s="8">
        <f>K740*75</f>
        <v>123.75</v>
      </c>
      <c r="N740" s="280">
        <f t="shared" ref="N740" si="255">M740*1.2</f>
        <v>148.5</v>
      </c>
      <c r="O740" s="259">
        <v>1.65</v>
      </c>
      <c r="P740" s="309">
        <v>2</v>
      </c>
    </row>
    <row r="741" spans="1:17" ht="15.6" x14ac:dyDescent="0.3">
      <c r="A741" s="230"/>
      <c r="B741" s="231"/>
      <c r="C741" s="231"/>
      <c r="D741" s="232"/>
      <c r="E741" s="233"/>
      <c r="F741" s="232"/>
      <c r="G741" s="234"/>
      <c r="H741" s="235"/>
      <c r="I741" s="232"/>
      <c r="J741" s="236"/>
      <c r="K741" s="242"/>
      <c r="L741" s="242"/>
      <c r="M741" s="239"/>
      <c r="N741" s="281"/>
      <c r="O741" s="260"/>
      <c r="P741" s="310"/>
    </row>
    <row r="742" spans="1:17" ht="62.4" x14ac:dyDescent="0.3">
      <c r="A742" s="51" t="s">
        <v>1043</v>
      </c>
      <c r="B742" s="38" t="s">
        <v>565</v>
      </c>
      <c r="C742" s="11" t="s">
        <v>566</v>
      </c>
      <c r="D742" s="38" t="s">
        <v>794</v>
      </c>
      <c r="E742" s="120">
        <v>1</v>
      </c>
      <c r="F742" s="84" t="s">
        <v>1726</v>
      </c>
      <c r="G742" s="152" t="s">
        <v>1637</v>
      </c>
      <c r="H742" s="133">
        <v>1</v>
      </c>
      <c r="I742" s="84" t="s">
        <v>1767</v>
      </c>
      <c r="J742" s="137" t="s">
        <v>1768</v>
      </c>
      <c r="K742" s="241">
        <v>23.381699999999999</v>
      </c>
      <c r="L742" s="241">
        <f>K742*1.2</f>
        <v>28.058039999999998</v>
      </c>
      <c r="M742" s="8">
        <f>K742*H742</f>
        <v>23.381699999999999</v>
      </c>
      <c r="N742" s="280">
        <f>M742*1.2</f>
        <v>28.058039999999998</v>
      </c>
      <c r="O742" s="259">
        <v>23.381699999999999</v>
      </c>
      <c r="P742" s="309">
        <v>1</v>
      </c>
      <c r="Q742" t="s">
        <v>2172</v>
      </c>
    </row>
    <row r="743" spans="1:17" ht="46.8" x14ac:dyDescent="0.3">
      <c r="A743" s="51" t="s">
        <v>1043</v>
      </c>
      <c r="B743" s="38" t="s">
        <v>565</v>
      </c>
      <c r="C743" s="11" t="s">
        <v>566</v>
      </c>
      <c r="D743" s="38" t="s">
        <v>794</v>
      </c>
      <c r="E743" s="120">
        <v>1</v>
      </c>
      <c r="F743" s="84" t="s">
        <v>1181</v>
      </c>
      <c r="G743" s="152" t="s">
        <v>1182</v>
      </c>
      <c r="H743" s="133" t="s">
        <v>1183</v>
      </c>
      <c r="I743" s="84" t="s">
        <v>1218</v>
      </c>
      <c r="J743" s="137" t="s">
        <v>1219</v>
      </c>
      <c r="K743" s="241">
        <v>37.9</v>
      </c>
      <c r="L743" s="241">
        <f t="shared" ref="L743" si="256">(K743*1.2)</f>
        <v>45.48</v>
      </c>
      <c r="M743" s="8">
        <v>37.9</v>
      </c>
      <c r="N743" s="280">
        <f t="shared" ref="N743" si="257">(M743*1.2)</f>
        <v>45.48</v>
      </c>
      <c r="O743" s="259">
        <v>37.9</v>
      </c>
      <c r="P743" s="309">
        <v>2</v>
      </c>
    </row>
    <row r="744" spans="1:17" ht="46.8" x14ac:dyDescent="0.3">
      <c r="A744" s="51" t="s">
        <v>1043</v>
      </c>
      <c r="B744" s="38" t="s">
        <v>565</v>
      </c>
      <c r="C744" s="11" t="s">
        <v>566</v>
      </c>
      <c r="D744" s="38" t="s">
        <v>794</v>
      </c>
      <c r="E744" s="120">
        <v>1</v>
      </c>
      <c r="F744" s="84" t="s">
        <v>1937</v>
      </c>
      <c r="G744" s="152" t="s">
        <v>1938</v>
      </c>
      <c r="H744" s="133" t="s">
        <v>1183</v>
      </c>
      <c r="I744" s="84" t="s">
        <v>1986</v>
      </c>
      <c r="J744" s="137" t="s">
        <v>1987</v>
      </c>
      <c r="K744" s="241">
        <v>44.5</v>
      </c>
      <c r="L744" s="241">
        <f t="shared" ref="L744" si="258">K744*1.2</f>
        <v>53.4</v>
      </c>
      <c r="M744" s="8">
        <v>44.5</v>
      </c>
      <c r="N744" s="280">
        <f t="shared" ref="N744" si="259">M744*1.2</f>
        <v>53.4</v>
      </c>
      <c r="O744" s="259">
        <v>44.5</v>
      </c>
      <c r="P744" s="309">
        <v>3</v>
      </c>
    </row>
    <row r="745" spans="1:17" ht="15.6" x14ac:dyDescent="0.3">
      <c r="A745" s="230"/>
      <c r="B745" s="231"/>
      <c r="C745" s="231"/>
      <c r="D745" s="232"/>
      <c r="E745" s="233"/>
      <c r="F745" s="232"/>
      <c r="G745" s="234"/>
      <c r="H745" s="235"/>
      <c r="I745" s="232"/>
      <c r="J745" s="236"/>
      <c r="K745" s="242"/>
      <c r="L745" s="242"/>
      <c r="M745" s="239"/>
      <c r="N745" s="281"/>
      <c r="O745" s="260"/>
      <c r="P745" s="310"/>
    </row>
    <row r="746" spans="1:17" ht="46.8" x14ac:dyDescent="0.3">
      <c r="A746" s="51"/>
      <c r="B746" s="52" t="s">
        <v>567</v>
      </c>
      <c r="C746" s="19" t="s">
        <v>1131</v>
      </c>
      <c r="D746" s="38"/>
      <c r="E746" s="120"/>
      <c r="F746" s="84"/>
      <c r="G746" s="152"/>
      <c r="H746" s="133"/>
      <c r="I746" s="84"/>
      <c r="J746" s="137"/>
      <c r="K746" s="241"/>
      <c r="L746" s="241"/>
      <c r="M746" s="8"/>
      <c r="N746" s="280"/>
      <c r="O746" s="259"/>
      <c r="P746" s="309"/>
    </row>
    <row r="747" spans="1:17" ht="46.8" x14ac:dyDescent="0.3">
      <c r="A747" s="51" t="s">
        <v>1044</v>
      </c>
      <c r="B747" s="38" t="s">
        <v>569</v>
      </c>
      <c r="C747" s="11"/>
      <c r="D747" s="38" t="s">
        <v>34</v>
      </c>
      <c r="E747" s="120">
        <v>1000</v>
      </c>
      <c r="F747" s="84" t="s">
        <v>1769</v>
      </c>
      <c r="G747" s="152" t="s">
        <v>1637</v>
      </c>
      <c r="H747" s="133">
        <v>50</v>
      </c>
      <c r="I747" s="84" t="s">
        <v>1770</v>
      </c>
      <c r="J747" s="137">
        <v>28407005</v>
      </c>
      <c r="K747" s="241">
        <v>2.5499999999999998</v>
      </c>
      <c r="L747" s="241">
        <f>K747*1.2</f>
        <v>3.0599999999999996</v>
      </c>
      <c r="M747" s="8">
        <f>H747*K747</f>
        <v>127.49999999999999</v>
      </c>
      <c r="N747" s="280">
        <f>M747*1.2</f>
        <v>152.99999999999997</v>
      </c>
      <c r="O747" s="259">
        <v>2.5499999999999998</v>
      </c>
      <c r="P747" s="309">
        <v>1</v>
      </c>
    </row>
    <row r="748" spans="1:17" ht="46.8" x14ac:dyDescent="0.3">
      <c r="A748" s="51" t="s">
        <v>1044</v>
      </c>
      <c r="B748" s="38" t="s">
        <v>569</v>
      </c>
      <c r="C748" s="11"/>
      <c r="D748" s="38" t="s">
        <v>34</v>
      </c>
      <c r="E748" s="120">
        <v>1000</v>
      </c>
      <c r="F748" s="84" t="s">
        <v>1988</v>
      </c>
      <c r="G748" s="152" t="s">
        <v>1938</v>
      </c>
      <c r="H748" s="133" t="s">
        <v>1989</v>
      </c>
      <c r="I748" s="84" t="s">
        <v>1990</v>
      </c>
      <c r="J748" s="137">
        <v>207500005</v>
      </c>
      <c r="K748" s="241">
        <v>2.7</v>
      </c>
      <c r="L748" s="241">
        <f t="shared" ref="L748" si="260">K748*1.2</f>
        <v>3.24</v>
      </c>
      <c r="M748" s="8">
        <v>135</v>
      </c>
      <c r="N748" s="280">
        <f t="shared" ref="N748" si="261">M748*1.2</f>
        <v>162</v>
      </c>
      <c r="O748" s="259">
        <v>2.7</v>
      </c>
      <c r="P748" s="309">
        <v>2</v>
      </c>
    </row>
    <row r="749" spans="1:17" ht="46.8" x14ac:dyDescent="0.3">
      <c r="A749" s="51" t="s">
        <v>1044</v>
      </c>
      <c r="B749" s="38" t="s">
        <v>569</v>
      </c>
      <c r="C749" s="11"/>
      <c r="D749" s="38" t="s">
        <v>34</v>
      </c>
      <c r="E749" s="120">
        <v>1000</v>
      </c>
      <c r="F749" s="84" t="s">
        <v>1181</v>
      </c>
      <c r="G749" s="152" t="s">
        <v>1182</v>
      </c>
      <c r="H749" s="133" t="s">
        <v>1220</v>
      </c>
      <c r="I749" s="84" t="s">
        <v>1221</v>
      </c>
      <c r="J749" s="137" t="s">
        <v>1222</v>
      </c>
      <c r="K749" s="241">
        <v>2.8340000000000001</v>
      </c>
      <c r="L749" s="241">
        <f t="shared" ref="L749" si="262">(K749*1.2)</f>
        <v>3.4007999999999998</v>
      </c>
      <c r="M749" s="8">
        <v>2834</v>
      </c>
      <c r="N749" s="280">
        <f t="shared" ref="N749" si="263">(M749*1.2)</f>
        <v>3400.7999999999997</v>
      </c>
      <c r="O749" s="259">
        <v>2.8340000000000001</v>
      </c>
      <c r="P749" s="309">
        <v>3</v>
      </c>
    </row>
    <row r="750" spans="1:17" ht="15.6" x14ac:dyDescent="0.3">
      <c r="A750" s="230"/>
      <c r="B750" s="231"/>
      <c r="C750" s="231"/>
      <c r="D750" s="232"/>
      <c r="E750" s="233"/>
      <c r="F750" s="232"/>
      <c r="G750" s="234"/>
      <c r="H750" s="235"/>
      <c r="I750" s="232"/>
      <c r="J750" s="236"/>
      <c r="K750" s="242"/>
      <c r="L750" s="242"/>
      <c r="M750" s="239"/>
      <c r="N750" s="281"/>
      <c r="O750" s="260"/>
      <c r="P750" s="310"/>
    </row>
    <row r="751" spans="1:17" ht="62.4" x14ac:dyDescent="0.3">
      <c r="A751" s="51" t="s">
        <v>1045</v>
      </c>
      <c r="B751" s="38" t="s">
        <v>571</v>
      </c>
      <c r="C751" s="11"/>
      <c r="D751" s="38" t="s">
        <v>34</v>
      </c>
      <c r="E751" s="120">
        <v>10000</v>
      </c>
      <c r="F751" s="84" t="s">
        <v>1771</v>
      </c>
      <c r="G751" s="152" t="s">
        <v>1637</v>
      </c>
      <c r="H751" s="133">
        <v>200</v>
      </c>
      <c r="I751" s="84" t="s">
        <v>1772</v>
      </c>
      <c r="J751" s="137" t="s">
        <v>1773</v>
      </c>
      <c r="K751" s="241">
        <v>1.4500000000000001E-2</v>
      </c>
      <c r="L751" s="241">
        <f t="shared" ref="L751:L755" si="264">K751*1.2</f>
        <v>1.7399999999999999E-2</v>
      </c>
      <c r="M751" s="8">
        <f t="shared" ref="M751:M754" si="265">H751*K751</f>
        <v>2.9000000000000004</v>
      </c>
      <c r="N751" s="280">
        <f t="shared" ref="N751:N755" si="266">M751*1.2</f>
        <v>3.4800000000000004</v>
      </c>
      <c r="O751" s="259">
        <v>1.4500000000000001E-2</v>
      </c>
      <c r="P751" s="309">
        <v>1</v>
      </c>
    </row>
    <row r="752" spans="1:17" ht="46.8" x14ac:dyDescent="0.3">
      <c r="A752" s="51" t="s">
        <v>1045</v>
      </c>
      <c r="B752" s="38" t="s">
        <v>571</v>
      </c>
      <c r="C752" s="11"/>
      <c r="D752" s="38" t="s">
        <v>34</v>
      </c>
      <c r="E752" s="120">
        <v>10000</v>
      </c>
      <c r="F752" s="84" t="s">
        <v>1991</v>
      </c>
      <c r="G752" s="152" t="s">
        <v>1938</v>
      </c>
      <c r="H752" s="133" t="s">
        <v>1992</v>
      </c>
      <c r="I752" s="84" t="s">
        <v>1993</v>
      </c>
      <c r="J752" s="137" t="s">
        <v>1773</v>
      </c>
      <c r="K752" s="241">
        <v>3.075E-2</v>
      </c>
      <c r="L752" s="241">
        <f t="shared" si="264"/>
        <v>3.6899999999999995E-2</v>
      </c>
      <c r="M752" s="8">
        <f>K752*200</f>
        <v>6.15</v>
      </c>
      <c r="N752" s="280">
        <f t="shared" si="266"/>
        <v>7.38</v>
      </c>
      <c r="O752" s="259">
        <v>3.075E-2</v>
      </c>
      <c r="P752" s="309">
        <v>2</v>
      </c>
    </row>
    <row r="753" spans="1:17" ht="15.6" x14ac:dyDescent="0.3">
      <c r="A753" s="230"/>
      <c r="B753" s="231"/>
      <c r="C753" s="231"/>
      <c r="D753" s="232"/>
      <c r="E753" s="233"/>
      <c r="F753" s="232"/>
      <c r="G753" s="234"/>
      <c r="H753" s="235"/>
      <c r="I753" s="232"/>
      <c r="J753" s="236"/>
      <c r="K753" s="242"/>
      <c r="L753" s="242"/>
      <c r="M753" s="239"/>
      <c r="N753" s="281"/>
      <c r="O753" s="260"/>
      <c r="P753" s="310"/>
    </row>
    <row r="754" spans="1:17" ht="62.4" x14ac:dyDescent="0.3">
      <c r="A754" s="51" t="s">
        <v>1046</v>
      </c>
      <c r="B754" s="38" t="s">
        <v>573</v>
      </c>
      <c r="C754" s="11"/>
      <c r="D754" s="38" t="s">
        <v>34</v>
      </c>
      <c r="E754" s="120">
        <v>10000</v>
      </c>
      <c r="F754" s="84" t="s">
        <v>1771</v>
      </c>
      <c r="G754" s="152" t="s">
        <v>1637</v>
      </c>
      <c r="H754" s="133">
        <v>200</v>
      </c>
      <c r="I754" s="84" t="s">
        <v>1774</v>
      </c>
      <c r="J754" s="137" t="s">
        <v>1775</v>
      </c>
      <c r="K754" s="241">
        <v>1.2E-2</v>
      </c>
      <c r="L754" s="241">
        <f t="shared" si="264"/>
        <v>1.44E-2</v>
      </c>
      <c r="M754" s="8">
        <f t="shared" si="265"/>
        <v>2.4</v>
      </c>
      <c r="N754" s="280">
        <f t="shared" si="266"/>
        <v>2.88</v>
      </c>
      <c r="O754" s="259">
        <v>1.2E-2</v>
      </c>
      <c r="P754" s="309">
        <v>1</v>
      </c>
    </row>
    <row r="755" spans="1:17" ht="46.8" x14ac:dyDescent="0.3">
      <c r="A755" s="51" t="s">
        <v>1046</v>
      </c>
      <c r="B755" s="38" t="s">
        <v>573</v>
      </c>
      <c r="C755" s="11"/>
      <c r="D755" s="38" t="s">
        <v>34</v>
      </c>
      <c r="E755" s="120">
        <v>10000</v>
      </c>
      <c r="F755" s="84" t="s">
        <v>1991</v>
      </c>
      <c r="G755" s="152" t="s">
        <v>1938</v>
      </c>
      <c r="H755" s="133" t="s">
        <v>1992</v>
      </c>
      <c r="I755" s="84" t="s">
        <v>1994</v>
      </c>
      <c r="J755" s="137" t="s">
        <v>1775</v>
      </c>
      <c r="K755" s="241">
        <v>2.75E-2</v>
      </c>
      <c r="L755" s="241">
        <f t="shared" si="264"/>
        <v>3.3000000000000002E-2</v>
      </c>
      <c r="M755" s="8">
        <f>K755*200</f>
        <v>5.5</v>
      </c>
      <c r="N755" s="280">
        <f t="shared" si="266"/>
        <v>6.6</v>
      </c>
      <c r="O755" s="259">
        <v>2.75E-2</v>
      </c>
      <c r="P755" s="309">
        <v>2</v>
      </c>
    </row>
    <row r="756" spans="1:17" ht="15.6" x14ac:dyDescent="0.3">
      <c r="A756" s="230"/>
      <c r="B756" s="231"/>
      <c r="C756" s="231"/>
      <c r="D756" s="232"/>
      <c r="E756" s="233"/>
      <c r="F756" s="232"/>
      <c r="G756" s="234"/>
      <c r="H756" s="235"/>
      <c r="I756" s="232"/>
      <c r="J756" s="236"/>
      <c r="K756" s="242"/>
      <c r="L756" s="242"/>
      <c r="M756" s="239"/>
      <c r="N756" s="281"/>
      <c r="O756" s="260"/>
      <c r="P756" s="310"/>
    </row>
    <row r="757" spans="1:17" ht="78" x14ac:dyDescent="0.3">
      <c r="A757" s="51" t="s">
        <v>1047</v>
      </c>
      <c r="B757" s="38" t="s">
        <v>575</v>
      </c>
      <c r="C757" s="11"/>
      <c r="D757" s="38" t="s">
        <v>34</v>
      </c>
      <c r="E757" s="120">
        <v>500</v>
      </c>
      <c r="F757" s="84" t="s">
        <v>1937</v>
      </c>
      <c r="G757" s="152" t="s">
        <v>1938</v>
      </c>
      <c r="H757" s="133" t="s">
        <v>1995</v>
      </c>
      <c r="I757" s="84" t="s">
        <v>1996</v>
      </c>
      <c r="J757" s="137" t="s">
        <v>1997</v>
      </c>
      <c r="K757" s="241">
        <v>7.4999999999999997E-2</v>
      </c>
      <c r="L757" s="241">
        <f>K757*1.2</f>
        <v>0.09</v>
      </c>
      <c r="M757" s="8">
        <f>K757*500</f>
        <v>37.5</v>
      </c>
      <c r="N757" s="280">
        <f>M757*1.2</f>
        <v>45</v>
      </c>
      <c r="O757" s="259">
        <v>7.4999999999999997E-2</v>
      </c>
      <c r="P757" s="309">
        <v>1</v>
      </c>
      <c r="Q757" t="s">
        <v>2172</v>
      </c>
    </row>
    <row r="758" spans="1:17" ht="78" x14ac:dyDescent="0.3">
      <c r="A758" s="51" t="s">
        <v>1047</v>
      </c>
      <c r="B758" s="38" t="s">
        <v>575</v>
      </c>
      <c r="C758" s="11"/>
      <c r="D758" s="38" t="s">
        <v>34</v>
      </c>
      <c r="E758" s="120">
        <v>500</v>
      </c>
      <c r="F758" s="84" t="s">
        <v>1776</v>
      </c>
      <c r="G758" s="152" t="s">
        <v>1637</v>
      </c>
      <c r="H758" s="133">
        <v>500</v>
      </c>
      <c r="I758" s="84" t="s">
        <v>1777</v>
      </c>
      <c r="J758" s="137">
        <v>14105</v>
      </c>
      <c r="K758" s="241">
        <v>9.4500000000000001E-2</v>
      </c>
      <c r="L758" s="241">
        <f t="shared" ref="L758" si="267">K758*1.2</f>
        <v>0.1134</v>
      </c>
      <c r="M758" s="8">
        <f t="shared" ref="M758" si="268">H758*K758</f>
        <v>47.25</v>
      </c>
      <c r="N758" s="280">
        <f t="shared" ref="N758" si="269">M758*1.2</f>
        <v>56.699999999999996</v>
      </c>
      <c r="O758" s="259">
        <v>9.4500000000000001E-2</v>
      </c>
      <c r="P758" s="309">
        <v>2</v>
      </c>
      <c r="Q758" t="s">
        <v>2172</v>
      </c>
    </row>
    <row r="759" spans="1:17" ht="78" x14ac:dyDescent="0.3">
      <c r="A759" s="51" t="s">
        <v>1047</v>
      </c>
      <c r="B759" s="38" t="s">
        <v>575</v>
      </c>
      <c r="C759" s="11"/>
      <c r="D759" s="38" t="s">
        <v>34</v>
      </c>
      <c r="E759" s="120">
        <v>500</v>
      </c>
      <c r="F759" s="84" t="s">
        <v>1181</v>
      </c>
      <c r="G759" s="152" t="s">
        <v>1182</v>
      </c>
      <c r="H759" s="133" t="s">
        <v>1223</v>
      </c>
      <c r="I759" s="84" t="s">
        <v>1224</v>
      </c>
      <c r="J759" s="137" t="s">
        <v>1225</v>
      </c>
      <c r="K759" s="241">
        <v>0.23</v>
      </c>
      <c r="L759" s="241">
        <f>(K759*1.2)</f>
        <v>0.27600000000000002</v>
      </c>
      <c r="M759" s="8">
        <v>115</v>
      </c>
      <c r="N759" s="280">
        <f>(M759*1.2)</f>
        <v>138</v>
      </c>
      <c r="O759" s="259">
        <v>0.23</v>
      </c>
      <c r="P759" s="309">
        <v>3</v>
      </c>
    </row>
    <row r="760" spans="1:17" ht="15.6" x14ac:dyDescent="0.3">
      <c r="A760" s="230"/>
      <c r="B760" s="231"/>
      <c r="C760" s="231"/>
      <c r="D760" s="232"/>
      <c r="E760" s="233"/>
      <c r="F760" s="232"/>
      <c r="G760" s="234"/>
      <c r="H760" s="235"/>
      <c r="I760" s="232"/>
      <c r="J760" s="236"/>
      <c r="K760" s="242"/>
      <c r="L760" s="242"/>
      <c r="M760" s="239"/>
      <c r="N760" s="281"/>
      <c r="O760" s="260"/>
      <c r="P760" s="310"/>
    </row>
    <row r="761" spans="1:17" ht="46.8" x14ac:dyDescent="0.3">
      <c r="A761" s="51" t="s">
        <v>1048</v>
      </c>
      <c r="B761" s="38" t="s">
        <v>577</v>
      </c>
      <c r="C761" s="11"/>
      <c r="D761" s="38" t="s">
        <v>34</v>
      </c>
      <c r="E761" s="120">
        <v>500</v>
      </c>
      <c r="F761" s="84" t="s">
        <v>1778</v>
      </c>
      <c r="G761" s="152" t="s">
        <v>1637</v>
      </c>
      <c r="H761" s="133">
        <v>500</v>
      </c>
      <c r="I761" s="84" t="s">
        <v>1779</v>
      </c>
      <c r="J761" s="137">
        <v>14100</v>
      </c>
      <c r="K761" s="241">
        <v>2.1999999999999999E-2</v>
      </c>
      <c r="L761" s="241">
        <f t="shared" ref="L761:L762" si="270">K761*1.2</f>
        <v>2.6399999999999996E-2</v>
      </c>
      <c r="M761" s="8">
        <f t="shared" ref="M761" si="271">H761*K761</f>
        <v>11</v>
      </c>
      <c r="N761" s="280">
        <f t="shared" ref="N761:N762" si="272">M761*1.2</f>
        <v>13.2</v>
      </c>
      <c r="O761" s="259">
        <v>2.1999999999999999E-2</v>
      </c>
      <c r="P761" s="309">
        <v>1</v>
      </c>
      <c r="Q761" t="s">
        <v>2172</v>
      </c>
    </row>
    <row r="762" spans="1:17" ht="46.8" x14ac:dyDescent="0.3">
      <c r="A762" s="51" t="s">
        <v>1048</v>
      </c>
      <c r="B762" s="38" t="s">
        <v>577</v>
      </c>
      <c r="C762" s="11"/>
      <c r="D762" s="38" t="s">
        <v>34</v>
      </c>
      <c r="E762" s="120">
        <v>500</v>
      </c>
      <c r="F762" s="84" t="s">
        <v>1937</v>
      </c>
      <c r="G762" s="152" t="s">
        <v>1938</v>
      </c>
      <c r="H762" s="133" t="s">
        <v>1995</v>
      </c>
      <c r="I762" s="84" t="s">
        <v>1998</v>
      </c>
      <c r="J762" s="137" t="s">
        <v>1999</v>
      </c>
      <c r="K762" s="241">
        <v>2.5000000000000001E-2</v>
      </c>
      <c r="L762" s="241">
        <f t="shared" si="270"/>
        <v>0.03</v>
      </c>
      <c r="M762" s="8">
        <f>K762*500</f>
        <v>12.5</v>
      </c>
      <c r="N762" s="280">
        <f t="shared" si="272"/>
        <v>15</v>
      </c>
      <c r="O762" s="259">
        <v>2.5000000000000001E-2</v>
      </c>
      <c r="P762" s="309">
        <v>2</v>
      </c>
      <c r="Q762" t="s">
        <v>2172</v>
      </c>
    </row>
    <row r="763" spans="1:17" ht="46.8" x14ac:dyDescent="0.3">
      <c r="A763" s="51" t="s">
        <v>1048</v>
      </c>
      <c r="B763" s="38" t="s">
        <v>577</v>
      </c>
      <c r="C763" s="11"/>
      <c r="D763" s="38" t="s">
        <v>34</v>
      </c>
      <c r="E763" s="120">
        <v>500</v>
      </c>
      <c r="F763" s="84" t="s">
        <v>1181</v>
      </c>
      <c r="G763" s="152" t="s">
        <v>1182</v>
      </c>
      <c r="H763" s="133" t="s">
        <v>1223</v>
      </c>
      <c r="I763" s="84" t="s">
        <v>1226</v>
      </c>
      <c r="J763" s="137" t="s">
        <v>1227</v>
      </c>
      <c r="K763" s="241">
        <v>5.2999999999999999E-2</v>
      </c>
      <c r="L763" s="241">
        <f t="shared" ref="L763" si="273">(K763*1.2)</f>
        <v>6.359999999999999E-2</v>
      </c>
      <c r="M763" s="8">
        <v>26.5</v>
      </c>
      <c r="N763" s="280">
        <f t="shared" ref="N763" si="274">(M763*1.2)</f>
        <v>31.799999999999997</v>
      </c>
      <c r="O763" s="259">
        <v>5.2999999999999999E-2</v>
      </c>
      <c r="P763" s="309">
        <v>3</v>
      </c>
    </row>
    <row r="764" spans="1:17" ht="15.6" x14ac:dyDescent="0.3">
      <c r="A764" s="230"/>
      <c r="B764" s="231"/>
      <c r="C764" s="231"/>
      <c r="D764" s="232"/>
      <c r="E764" s="233"/>
      <c r="F764" s="232"/>
      <c r="G764" s="234"/>
      <c r="H764" s="235"/>
      <c r="I764" s="232"/>
      <c r="J764" s="236"/>
      <c r="K764" s="242"/>
      <c r="L764" s="242"/>
      <c r="M764" s="239"/>
      <c r="N764" s="281"/>
      <c r="O764" s="260"/>
      <c r="P764" s="310"/>
    </row>
    <row r="765" spans="1:17" ht="46.8" x14ac:dyDescent="0.3">
      <c r="A765" s="51"/>
      <c r="B765" s="52" t="s">
        <v>567</v>
      </c>
      <c r="C765" s="19" t="s">
        <v>1131</v>
      </c>
      <c r="D765" s="38"/>
      <c r="E765" s="120"/>
      <c r="F765" s="84"/>
      <c r="G765" s="152"/>
      <c r="H765" s="133"/>
      <c r="I765" s="84"/>
      <c r="J765" s="137"/>
      <c r="K765" s="241"/>
      <c r="L765" s="241"/>
      <c r="M765" s="8"/>
      <c r="N765" s="280"/>
      <c r="O765" s="259"/>
      <c r="P765" s="309"/>
    </row>
    <row r="766" spans="1:17" ht="62.4" x14ac:dyDescent="0.3">
      <c r="A766" s="51" t="s">
        <v>1049</v>
      </c>
      <c r="B766" s="38" t="s">
        <v>579</v>
      </c>
      <c r="C766" s="11"/>
      <c r="D766" s="38" t="s">
        <v>594</v>
      </c>
      <c r="E766" s="120">
        <v>1000</v>
      </c>
      <c r="F766" s="84" t="s">
        <v>1726</v>
      </c>
      <c r="G766" s="152" t="s">
        <v>1637</v>
      </c>
      <c r="H766" s="133">
        <v>1000</v>
      </c>
      <c r="I766" s="84" t="s">
        <v>1780</v>
      </c>
      <c r="J766" s="137" t="s">
        <v>1781</v>
      </c>
      <c r="K766" s="241">
        <v>1.61E-2</v>
      </c>
      <c r="L766" s="241">
        <f>K766*1.2</f>
        <v>1.932E-2</v>
      </c>
      <c r="M766" s="8">
        <f>K766*H766</f>
        <v>16.100000000000001</v>
      </c>
      <c r="N766" s="280">
        <f>M766*1.2</f>
        <v>19.32</v>
      </c>
      <c r="O766" s="259">
        <v>1.61E-2</v>
      </c>
      <c r="P766" s="309">
        <v>1</v>
      </c>
    </row>
    <row r="767" spans="1:17" ht="46.8" x14ac:dyDescent="0.3">
      <c r="A767" s="51" t="s">
        <v>1049</v>
      </c>
      <c r="B767" s="38" t="s">
        <v>579</v>
      </c>
      <c r="C767" s="11"/>
      <c r="D767" s="38" t="s">
        <v>594</v>
      </c>
      <c r="E767" s="120">
        <v>1000</v>
      </c>
      <c r="F767" s="84" t="s">
        <v>1181</v>
      </c>
      <c r="G767" s="152" t="s">
        <v>1182</v>
      </c>
      <c r="H767" s="133" t="s">
        <v>1183</v>
      </c>
      <c r="I767" s="84" t="s">
        <v>1228</v>
      </c>
      <c r="J767" s="137" t="s">
        <v>1229</v>
      </c>
      <c r="K767" s="241">
        <v>2.75E-2</v>
      </c>
      <c r="L767" s="241">
        <f t="shared" ref="L767" si="275">(K767*1.2)</f>
        <v>3.3000000000000002E-2</v>
      </c>
      <c r="M767" s="8">
        <v>27.5</v>
      </c>
      <c r="N767" s="280">
        <f t="shared" ref="N767" si="276">(M767*1.2)</f>
        <v>33</v>
      </c>
      <c r="O767" s="259">
        <v>2.75E-2</v>
      </c>
      <c r="P767" s="309">
        <v>2</v>
      </c>
    </row>
    <row r="768" spans="1:17" ht="15.6" x14ac:dyDescent="0.3">
      <c r="A768" s="230"/>
      <c r="B768" s="231"/>
      <c r="C768" s="231"/>
      <c r="D768" s="232"/>
      <c r="E768" s="233"/>
      <c r="F768" s="232"/>
      <c r="G768" s="234"/>
      <c r="H768" s="235"/>
      <c r="I768" s="232"/>
      <c r="J768" s="236"/>
      <c r="K768" s="242"/>
      <c r="L768" s="242"/>
      <c r="M768" s="239"/>
      <c r="N768" s="281"/>
      <c r="O768" s="260"/>
      <c r="P768" s="310"/>
    </row>
    <row r="769" spans="1:18" ht="62.4" x14ac:dyDescent="0.3">
      <c r="A769" s="51" t="s">
        <v>1050</v>
      </c>
      <c r="B769" s="38" t="s">
        <v>581</v>
      </c>
      <c r="C769" s="11"/>
      <c r="D769" s="38" t="s">
        <v>594</v>
      </c>
      <c r="E769" s="120">
        <v>2000</v>
      </c>
      <c r="F769" s="84" t="s">
        <v>1726</v>
      </c>
      <c r="G769" s="152" t="s">
        <v>1637</v>
      </c>
      <c r="H769" s="133">
        <v>2500</v>
      </c>
      <c r="I769" s="84" t="s">
        <v>1782</v>
      </c>
      <c r="J769" s="137" t="s">
        <v>1783</v>
      </c>
      <c r="K769" s="241">
        <v>9.7999999999999997E-3</v>
      </c>
      <c r="L769" s="241">
        <f>K769*1.2</f>
        <v>1.176E-2</v>
      </c>
      <c r="M769" s="8">
        <f>K769*H769</f>
        <v>24.5</v>
      </c>
      <c r="N769" s="280">
        <f>M769*1.2</f>
        <v>29.4</v>
      </c>
      <c r="O769" s="259">
        <v>9.7999999999999997E-3</v>
      </c>
      <c r="P769" s="309">
        <v>1</v>
      </c>
    </row>
    <row r="770" spans="1:18" ht="15.6" x14ac:dyDescent="0.3">
      <c r="A770" s="230"/>
      <c r="B770" s="231"/>
      <c r="C770" s="231"/>
      <c r="D770" s="232"/>
      <c r="E770" s="233"/>
      <c r="F770" s="232"/>
      <c r="G770" s="234"/>
      <c r="H770" s="235"/>
      <c r="I770" s="232"/>
      <c r="J770" s="236"/>
      <c r="K770" s="242"/>
      <c r="L770" s="242"/>
      <c r="M770" s="239"/>
      <c r="N770" s="281"/>
      <c r="O770" s="260"/>
      <c r="P770" s="310"/>
    </row>
    <row r="771" spans="1:18" ht="62.4" x14ac:dyDescent="0.3">
      <c r="A771" s="51" t="s">
        <v>1051</v>
      </c>
      <c r="B771" s="38" t="s">
        <v>583</v>
      </c>
      <c r="C771" s="11" t="s">
        <v>811</v>
      </c>
      <c r="D771" s="38" t="s">
        <v>620</v>
      </c>
      <c r="E771" s="343">
        <v>40</v>
      </c>
      <c r="F771" s="38" t="s">
        <v>1181</v>
      </c>
      <c r="G771" s="325" t="s">
        <v>1182</v>
      </c>
      <c r="H771" s="176" t="s">
        <v>1230</v>
      </c>
      <c r="I771" s="38" t="s">
        <v>1231</v>
      </c>
      <c r="J771" s="352" t="s">
        <v>1232</v>
      </c>
      <c r="K771" s="327">
        <v>8.75</v>
      </c>
      <c r="L771" s="327">
        <f t="shared" ref="L771" si="277">(K771*1.2)</f>
        <v>10.5</v>
      </c>
      <c r="M771" s="328">
        <v>350</v>
      </c>
      <c r="N771" s="329">
        <f t="shared" ref="N771" si="278">(M771*1.2)</f>
        <v>420</v>
      </c>
      <c r="O771" s="330">
        <v>8.75</v>
      </c>
      <c r="P771" s="331">
        <v>1</v>
      </c>
      <c r="R771" t="s">
        <v>2170</v>
      </c>
    </row>
    <row r="772" spans="1:18" ht="62.4" x14ac:dyDescent="0.3">
      <c r="A772" s="51" t="s">
        <v>1051</v>
      </c>
      <c r="B772" s="38" t="s">
        <v>583</v>
      </c>
      <c r="C772" s="11" t="s">
        <v>811</v>
      </c>
      <c r="D772" s="38" t="s">
        <v>620</v>
      </c>
      <c r="E772" s="343">
        <v>40</v>
      </c>
      <c r="F772" s="38" t="s">
        <v>1769</v>
      </c>
      <c r="G772" s="325" t="s">
        <v>1637</v>
      </c>
      <c r="H772" s="176">
        <v>2.5</v>
      </c>
      <c r="I772" s="38" t="s">
        <v>1784</v>
      </c>
      <c r="J772" s="352">
        <v>30010008</v>
      </c>
      <c r="K772" s="327">
        <v>8.75</v>
      </c>
      <c r="L772" s="327">
        <f t="shared" ref="L772" si="279">K772*1.2</f>
        <v>10.5</v>
      </c>
      <c r="M772" s="328">
        <f t="shared" ref="M772" si="280">H772*K772</f>
        <v>21.875</v>
      </c>
      <c r="N772" s="329">
        <f t="shared" ref="N772" si="281">M772*1.2</f>
        <v>26.25</v>
      </c>
      <c r="O772" s="330">
        <v>8.75</v>
      </c>
      <c r="P772" s="331">
        <v>2</v>
      </c>
      <c r="R772" t="s">
        <v>2170</v>
      </c>
    </row>
    <row r="773" spans="1:18" ht="15.6" x14ac:dyDescent="0.3">
      <c r="A773" s="230"/>
      <c r="B773" s="231"/>
      <c r="C773" s="231"/>
      <c r="D773" s="232"/>
      <c r="E773" s="233"/>
      <c r="F773" s="232"/>
      <c r="G773" s="234"/>
      <c r="H773" s="235"/>
      <c r="I773" s="232"/>
      <c r="J773" s="236"/>
      <c r="K773" s="242"/>
      <c r="L773" s="242"/>
      <c r="M773" s="239"/>
      <c r="N773" s="281"/>
      <c r="O773" s="260"/>
      <c r="P773" s="310"/>
    </row>
    <row r="774" spans="1:18" ht="78" x14ac:dyDescent="0.3">
      <c r="A774" s="51" t="s">
        <v>1052</v>
      </c>
      <c r="B774" s="38" t="s">
        <v>585</v>
      </c>
      <c r="C774" s="11"/>
      <c r="D774" s="38" t="s">
        <v>794</v>
      </c>
      <c r="E774" s="120">
        <v>5</v>
      </c>
      <c r="F774" s="84" t="s">
        <v>1785</v>
      </c>
      <c r="G774" s="152" t="s">
        <v>1637</v>
      </c>
      <c r="H774" s="133">
        <v>5</v>
      </c>
      <c r="I774" s="84" t="s">
        <v>1786</v>
      </c>
      <c r="J774" s="137" t="s">
        <v>1787</v>
      </c>
      <c r="K774" s="241">
        <v>7.29</v>
      </c>
      <c r="L774" s="241">
        <f>K774*1.2</f>
        <v>8.7479999999999993</v>
      </c>
      <c r="M774" s="8">
        <f>K774*H774</f>
        <v>36.450000000000003</v>
      </c>
      <c r="N774" s="280">
        <f>M774*1.2</f>
        <v>43.74</v>
      </c>
      <c r="O774" s="259">
        <v>7.29</v>
      </c>
      <c r="P774" s="309">
        <v>1</v>
      </c>
    </row>
    <row r="775" spans="1:18" ht="15.6" x14ac:dyDescent="0.3">
      <c r="A775" s="230"/>
      <c r="B775" s="231"/>
      <c r="C775" s="231"/>
      <c r="D775" s="232"/>
      <c r="E775" s="233"/>
      <c r="F775" s="232"/>
      <c r="G775" s="234"/>
      <c r="H775" s="235"/>
      <c r="I775" s="232"/>
      <c r="J775" s="236"/>
      <c r="K775" s="242"/>
      <c r="L775" s="242"/>
      <c r="M775" s="239"/>
      <c r="N775" s="281"/>
      <c r="O775" s="260"/>
      <c r="P775" s="310"/>
    </row>
    <row r="776" spans="1:18" ht="15.6" x14ac:dyDescent="0.3">
      <c r="A776" s="51" t="s">
        <v>1053</v>
      </c>
      <c r="B776" s="38" t="s">
        <v>587</v>
      </c>
      <c r="C776" s="11"/>
      <c r="D776" s="38" t="s">
        <v>794</v>
      </c>
      <c r="E776" s="120">
        <v>25</v>
      </c>
      <c r="F776" s="84"/>
      <c r="G776" s="152"/>
      <c r="H776" s="133"/>
      <c r="I776" s="84"/>
      <c r="J776" s="137"/>
      <c r="K776" s="241"/>
      <c r="L776" s="241"/>
      <c r="M776" s="8"/>
      <c r="N776" s="280"/>
      <c r="O776" s="259"/>
      <c r="P776" s="309">
        <v>0</v>
      </c>
    </row>
    <row r="777" spans="1:18" ht="15.6" x14ac:dyDescent="0.3">
      <c r="A777" s="230"/>
      <c r="B777" s="231"/>
      <c r="C777" s="231"/>
      <c r="D777" s="232"/>
      <c r="E777" s="233"/>
      <c r="F777" s="232"/>
      <c r="G777" s="234"/>
      <c r="H777" s="235"/>
      <c r="I777" s="232"/>
      <c r="J777" s="236"/>
      <c r="K777" s="242"/>
      <c r="L777" s="242"/>
      <c r="M777" s="239"/>
      <c r="N777" s="281"/>
      <c r="O777" s="260"/>
      <c r="P777" s="310"/>
    </row>
    <row r="778" spans="1:18" ht="62.4" x14ac:dyDescent="0.3">
      <c r="A778" s="51" t="s">
        <v>1054</v>
      </c>
      <c r="B778" s="38" t="s">
        <v>589</v>
      </c>
      <c r="C778" s="11"/>
      <c r="D778" s="38" t="s">
        <v>594</v>
      </c>
      <c r="E778" s="120">
        <v>2500</v>
      </c>
      <c r="F778" s="84" t="s">
        <v>1726</v>
      </c>
      <c r="G778" s="152" t="s">
        <v>1637</v>
      </c>
      <c r="H778" s="133">
        <v>5000</v>
      </c>
      <c r="I778" s="84" t="s">
        <v>1788</v>
      </c>
      <c r="J778" s="137" t="s">
        <v>1789</v>
      </c>
      <c r="K778" s="241">
        <v>1.55E-2</v>
      </c>
      <c r="L778" s="241">
        <f>K778*1.2</f>
        <v>1.8599999999999998E-2</v>
      </c>
      <c r="M778" s="8">
        <f>K778*H778</f>
        <v>77.5</v>
      </c>
      <c r="N778" s="280">
        <f>M778*1.2</f>
        <v>93</v>
      </c>
      <c r="O778" s="259">
        <v>1.55E-2</v>
      </c>
      <c r="P778" s="309">
        <v>1</v>
      </c>
    </row>
    <row r="779" spans="1:18" ht="15.6" x14ac:dyDescent="0.3">
      <c r="A779" s="230"/>
      <c r="B779" s="231"/>
      <c r="C779" s="231"/>
      <c r="D779" s="232"/>
      <c r="E779" s="233"/>
      <c r="F779" s="232"/>
      <c r="G779" s="234"/>
      <c r="H779" s="235"/>
      <c r="I779" s="232"/>
      <c r="J779" s="236"/>
      <c r="K779" s="242"/>
      <c r="L779" s="242"/>
      <c r="M779" s="239"/>
      <c r="N779" s="281"/>
      <c r="O779" s="260"/>
      <c r="P779" s="310"/>
    </row>
    <row r="780" spans="1:18" ht="62.4" x14ac:dyDescent="0.3">
      <c r="A780" s="51" t="s">
        <v>1055</v>
      </c>
      <c r="B780" s="38" t="s">
        <v>591</v>
      </c>
      <c r="C780" s="11" t="s">
        <v>812</v>
      </c>
      <c r="D780" s="38" t="s">
        <v>794</v>
      </c>
      <c r="E780" s="120">
        <v>50</v>
      </c>
      <c r="F780" s="84" t="s">
        <v>1726</v>
      </c>
      <c r="G780" s="152" t="s">
        <v>1637</v>
      </c>
      <c r="H780" s="133">
        <v>10</v>
      </c>
      <c r="I780" s="84" t="s">
        <v>1790</v>
      </c>
      <c r="J780" s="137" t="s">
        <v>1791</v>
      </c>
      <c r="K780" s="241">
        <v>5.26</v>
      </c>
      <c r="L780" s="241">
        <f>K780*1.2</f>
        <v>6.3119999999999994</v>
      </c>
      <c r="M780" s="8">
        <f>K780*H780</f>
        <v>52.599999999999994</v>
      </c>
      <c r="N780" s="280">
        <f>M780*1.2</f>
        <v>63.11999999999999</v>
      </c>
      <c r="O780" s="259">
        <v>5.26</v>
      </c>
      <c r="P780" s="309">
        <v>1</v>
      </c>
    </row>
    <row r="781" spans="1:18" ht="46.8" x14ac:dyDescent="0.3">
      <c r="A781" s="51" t="s">
        <v>1055</v>
      </c>
      <c r="B781" s="38" t="s">
        <v>591</v>
      </c>
      <c r="C781" s="11" t="s">
        <v>812</v>
      </c>
      <c r="D781" s="38" t="s">
        <v>794</v>
      </c>
      <c r="E781" s="120">
        <v>50</v>
      </c>
      <c r="F781" s="84" t="s">
        <v>1181</v>
      </c>
      <c r="G781" s="152" t="s">
        <v>1182</v>
      </c>
      <c r="H781" s="133" t="s">
        <v>1233</v>
      </c>
      <c r="I781" s="84" t="s">
        <v>1234</v>
      </c>
      <c r="J781" s="137" t="s">
        <v>1235</v>
      </c>
      <c r="K781" s="241">
        <v>15.2</v>
      </c>
      <c r="L781" s="241">
        <f t="shared" ref="L781" si="282">(K781*1.2)</f>
        <v>18.239999999999998</v>
      </c>
      <c r="M781" s="8">
        <v>760</v>
      </c>
      <c r="N781" s="280">
        <f t="shared" ref="N781" si="283">(M781*1.2)</f>
        <v>912</v>
      </c>
      <c r="O781" s="259">
        <v>15.2</v>
      </c>
      <c r="P781" s="309">
        <v>2</v>
      </c>
    </row>
    <row r="782" spans="1:18" ht="15.6" x14ac:dyDescent="0.3">
      <c r="A782" s="230"/>
      <c r="B782" s="231"/>
      <c r="C782" s="231"/>
      <c r="D782" s="232"/>
      <c r="E782" s="233"/>
      <c r="F782" s="232"/>
      <c r="G782" s="234"/>
      <c r="H782" s="235"/>
      <c r="I782" s="232"/>
      <c r="J782" s="236"/>
      <c r="K782" s="242"/>
      <c r="L782" s="242"/>
      <c r="M782" s="239"/>
      <c r="N782" s="281"/>
      <c r="O782" s="260"/>
      <c r="P782" s="310"/>
    </row>
    <row r="783" spans="1:18" ht="62.4" x14ac:dyDescent="0.3">
      <c r="A783" s="51" t="s">
        <v>1056</v>
      </c>
      <c r="B783" s="38" t="s">
        <v>593</v>
      </c>
      <c r="C783" s="11"/>
      <c r="D783" s="38" t="s">
        <v>594</v>
      </c>
      <c r="E783" s="120">
        <v>0.2</v>
      </c>
      <c r="F783" s="84" t="s">
        <v>1726</v>
      </c>
      <c r="G783" s="152" t="s">
        <v>1637</v>
      </c>
      <c r="H783" s="133">
        <v>100</v>
      </c>
      <c r="I783" s="84" t="s">
        <v>1792</v>
      </c>
      <c r="J783" s="137" t="s">
        <v>1793</v>
      </c>
      <c r="K783" s="241">
        <v>0.1323</v>
      </c>
      <c r="L783" s="241">
        <f>K783*1.2</f>
        <v>0.15875999999999998</v>
      </c>
      <c r="M783" s="8">
        <f>K783*H783</f>
        <v>13.23</v>
      </c>
      <c r="N783" s="280">
        <f>M783*1.2</f>
        <v>15.875999999999999</v>
      </c>
      <c r="O783" s="259">
        <v>0.1323</v>
      </c>
      <c r="P783" s="309">
        <v>1</v>
      </c>
    </row>
    <row r="784" spans="1:18" ht="15.6" x14ac:dyDescent="0.3">
      <c r="A784" s="230"/>
      <c r="B784" s="231"/>
      <c r="C784" s="231"/>
      <c r="D784" s="232"/>
      <c r="E784" s="233"/>
      <c r="F784" s="232"/>
      <c r="G784" s="234"/>
      <c r="H784" s="235"/>
      <c r="I784" s="232"/>
      <c r="J784" s="236"/>
      <c r="K784" s="242"/>
      <c r="L784" s="242"/>
      <c r="M784" s="239"/>
      <c r="N784" s="281"/>
      <c r="O784" s="260"/>
      <c r="P784" s="310"/>
    </row>
    <row r="785" spans="1:17" ht="140.4" x14ac:dyDescent="0.3">
      <c r="A785" s="51" t="s">
        <v>1057</v>
      </c>
      <c r="B785" s="38" t="s">
        <v>596</v>
      </c>
      <c r="C785" s="11"/>
      <c r="D785" s="38" t="s">
        <v>535</v>
      </c>
      <c r="E785" s="120">
        <v>1</v>
      </c>
      <c r="F785" s="84" t="s">
        <v>1726</v>
      </c>
      <c r="G785" s="152" t="s">
        <v>1637</v>
      </c>
      <c r="H785" s="133">
        <v>1</v>
      </c>
      <c r="I785" s="84" t="s">
        <v>1794</v>
      </c>
      <c r="J785" s="137" t="s">
        <v>1795</v>
      </c>
      <c r="K785" s="241">
        <v>145.93</v>
      </c>
      <c r="L785" s="241">
        <f>K785*1.2</f>
        <v>175.11600000000001</v>
      </c>
      <c r="M785" s="8">
        <f t="shared" ref="M785" si="284">K785*H785</f>
        <v>145.93</v>
      </c>
      <c r="N785" s="280">
        <f>M785*1.2</f>
        <v>175.11600000000001</v>
      </c>
      <c r="O785" s="259">
        <v>145.93</v>
      </c>
      <c r="P785" s="309">
        <v>1</v>
      </c>
    </row>
    <row r="786" spans="1:17" ht="15.6" x14ac:dyDescent="0.3">
      <c r="A786" s="230"/>
      <c r="B786" s="231"/>
      <c r="C786" s="231"/>
      <c r="D786" s="232"/>
      <c r="E786" s="233"/>
      <c r="F786" s="232"/>
      <c r="G786" s="234"/>
      <c r="H786" s="235"/>
      <c r="I786" s="232"/>
      <c r="J786" s="236"/>
      <c r="K786" s="242"/>
      <c r="L786" s="242"/>
      <c r="M786" s="239"/>
      <c r="N786" s="281"/>
      <c r="O786" s="260"/>
      <c r="P786" s="310"/>
    </row>
    <row r="787" spans="1:17" ht="62.4" x14ac:dyDescent="0.3">
      <c r="A787" s="51" t="s">
        <v>1058</v>
      </c>
      <c r="B787" s="38" t="s">
        <v>598</v>
      </c>
      <c r="C787" s="11"/>
      <c r="D787" s="38" t="s">
        <v>34</v>
      </c>
      <c r="E787" s="120">
        <v>10</v>
      </c>
      <c r="F787" s="84" t="s">
        <v>1181</v>
      </c>
      <c r="G787" s="152" t="s">
        <v>1182</v>
      </c>
      <c r="H787" s="133" t="s">
        <v>34</v>
      </c>
      <c r="I787" s="84" t="s">
        <v>1236</v>
      </c>
      <c r="J787" s="137" t="s">
        <v>1237</v>
      </c>
      <c r="K787" s="241">
        <v>9</v>
      </c>
      <c r="L787" s="241">
        <f t="shared" ref="L787" si="285">(K787*1.2)</f>
        <v>10.799999999999999</v>
      </c>
      <c r="M787" s="8">
        <v>90</v>
      </c>
      <c r="N787" s="280">
        <f t="shared" ref="N787" si="286">(M787*1.2)</f>
        <v>108</v>
      </c>
      <c r="O787" s="259">
        <v>9</v>
      </c>
      <c r="P787" s="309">
        <v>1</v>
      </c>
    </row>
    <row r="788" spans="1:17" ht="62.4" x14ac:dyDescent="0.3">
      <c r="A788" s="51" t="s">
        <v>1058</v>
      </c>
      <c r="B788" s="38" t="s">
        <v>598</v>
      </c>
      <c r="C788" s="11"/>
      <c r="D788" s="38" t="s">
        <v>34</v>
      </c>
      <c r="E788" s="120">
        <v>10</v>
      </c>
      <c r="F788" s="84" t="s">
        <v>1726</v>
      </c>
      <c r="G788" s="152" t="s">
        <v>1637</v>
      </c>
      <c r="H788" s="133">
        <v>1</v>
      </c>
      <c r="I788" s="84" t="s">
        <v>1796</v>
      </c>
      <c r="J788" s="137" t="s">
        <v>1797</v>
      </c>
      <c r="K788" s="241">
        <v>21.47</v>
      </c>
      <c r="L788" s="241">
        <f>K788*1.2</f>
        <v>25.763999999999999</v>
      </c>
      <c r="M788" s="8">
        <f>K788*H788</f>
        <v>21.47</v>
      </c>
      <c r="N788" s="280">
        <f>M788*1.2</f>
        <v>25.763999999999999</v>
      </c>
      <c r="O788" s="259">
        <v>21.47</v>
      </c>
      <c r="P788" s="309">
        <v>2</v>
      </c>
    </row>
    <row r="789" spans="1:17" ht="15.6" x14ac:dyDescent="0.3">
      <c r="A789" s="230"/>
      <c r="B789" s="231"/>
      <c r="C789" s="231"/>
      <c r="D789" s="232"/>
      <c r="E789" s="233"/>
      <c r="F789" s="232"/>
      <c r="G789" s="234"/>
      <c r="H789" s="235"/>
      <c r="I789" s="232"/>
      <c r="J789" s="236"/>
      <c r="K789" s="242"/>
      <c r="L789" s="242"/>
      <c r="M789" s="239"/>
      <c r="N789" s="281"/>
      <c r="O789" s="260"/>
      <c r="P789" s="310"/>
    </row>
    <row r="790" spans="1:17" ht="46.8" x14ac:dyDescent="0.3">
      <c r="A790" s="51" t="s">
        <v>1059</v>
      </c>
      <c r="B790" s="38" t="s">
        <v>600</v>
      </c>
      <c r="C790" s="11"/>
      <c r="D790" s="38" t="s">
        <v>34</v>
      </c>
      <c r="E790" s="120">
        <v>1000</v>
      </c>
      <c r="F790" s="84" t="s">
        <v>1798</v>
      </c>
      <c r="G790" s="152" t="s">
        <v>1637</v>
      </c>
      <c r="H790" s="133">
        <v>1000</v>
      </c>
      <c r="I790" s="84" t="s">
        <v>1799</v>
      </c>
      <c r="J790" s="137" t="s">
        <v>1800</v>
      </c>
      <c r="K790" s="241">
        <v>1.52E-2</v>
      </c>
      <c r="L790" s="241">
        <f t="shared" ref="L790:L801" si="287">K790*1.2</f>
        <v>1.8239999999999999E-2</v>
      </c>
      <c r="M790" s="8">
        <f t="shared" ref="M790:M801" si="288">H790*K790</f>
        <v>15.2</v>
      </c>
      <c r="N790" s="280">
        <f t="shared" ref="N790:N803" si="289">M790*1.2</f>
        <v>18.239999999999998</v>
      </c>
      <c r="O790" s="259">
        <v>1.52E-2</v>
      </c>
      <c r="P790" s="309">
        <v>1</v>
      </c>
    </row>
    <row r="791" spans="1:17" ht="46.8" x14ac:dyDescent="0.3">
      <c r="A791" s="51" t="s">
        <v>1059</v>
      </c>
      <c r="B791" s="38" t="s">
        <v>600</v>
      </c>
      <c r="C791" s="11"/>
      <c r="D791" s="38" t="s">
        <v>34</v>
      </c>
      <c r="E791" s="120">
        <v>1000</v>
      </c>
      <c r="F791" s="84" t="s">
        <v>2154</v>
      </c>
      <c r="G791" s="152" t="s">
        <v>2139</v>
      </c>
      <c r="H791" s="133" t="s">
        <v>2155</v>
      </c>
      <c r="I791" s="84"/>
      <c r="J791" s="137">
        <v>28046</v>
      </c>
      <c r="K791" s="241">
        <v>0.03</v>
      </c>
      <c r="L791" s="241">
        <v>3.5999999999999997E-2</v>
      </c>
      <c r="M791" s="8" t="s">
        <v>2156</v>
      </c>
      <c r="N791" s="280">
        <v>20</v>
      </c>
      <c r="O791" s="259">
        <v>0.03</v>
      </c>
      <c r="P791" s="309">
        <v>2</v>
      </c>
    </row>
    <row r="792" spans="1:17" ht="15.6" x14ac:dyDescent="0.3">
      <c r="A792" s="230"/>
      <c r="B792" s="231"/>
      <c r="C792" s="231"/>
      <c r="D792" s="232"/>
      <c r="E792" s="233"/>
      <c r="F792" s="232"/>
      <c r="G792" s="234"/>
      <c r="H792" s="235"/>
      <c r="I792" s="232"/>
      <c r="J792" s="236"/>
      <c r="K792" s="242"/>
      <c r="L792" s="242"/>
      <c r="M792" s="239"/>
      <c r="N792" s="281"/>
      <c r="O792" s="260"/>
      <c r="P792" s="310"/>
    </row>
    <row r="793" spans="1:17" ht="46.8" x14ac:dyDescent="0.3">
      <c r="A793" s="51" t="s">
        <v>1060</v>
      </c>
      <c r="B793" s="38" t="s">
        <v>602</v>
      </c>
      <c r="C793" s="11"/>
      <c r="D793" s="38" t="s">
        <v>34</v>
      </c>
      <c r="E793" s="120">
        <v>1000</v>
      </c>
      <c r="F793" s="84" t="s">
        <v>2154</v>
      </c>
      <c r="G793" s="152" t="s">
        <v>2139</v>
      </c>
      <c r="H793" s="133" t="s">
        <v>2155</v>
      </c>
      <c r="I793" s="84"/>
      <c r="J793" s="137">
        <v>28053</v>
      </c>
      <c r="K793" s="241">
        <v>0.01</v>
      </c>
      <c r="L793" s="241">
        <v>1.2E-2</v>
      </c>
      <c r="M793" s="8" t="s">
        <v>2157</v>
      </c>
      <c r="N793" s="280">
        <v>6</v>
      </c>
      <c r="O793" s="259">
        <v>0.01</v>
      </c>
      <c r="P793" s="309">
        <v>1</v>
      </c>
      <c r="Q793" t="s">
        <v>2172</v>
      </c>
    </row>
    <row r="794" spans="1:17" ht="109.2" x14ac:dyDescent="0.3">
      <c r="A794" s="51" t="s">
        <v>1060</v>
      </c>
      <c r="B794" s="38" t="s">
        <v>602</v>
      </c>
      <c r="C794" s="11"/>
      <c r="D794" s="38" t="s">
        <v>34</v>
      </c>
      <c r="E794" s="120">
        <v>1000</v>
      </c>
      <c r="F794" s="84" t="s">
        <v>2108</v>
      </c>
      <c r="G794" s="152" t="s">
        <v>2031</v>
      </c>
      <c r="H794" s="133">
        <v>500</v>
      </c>
      <c r="I794" s="84" t="s">
        <v>2109</v>
      </c>
      <c r="J794" s="137" t="s">
        <v>2110</v>
      </c>
      <c r="K794" s="241">
        <v>1.0999999999999999E-2</v>
      </c>
      <c r="L794" s="241">
        <v>1.32E-2</v>
      </c>
      <c r="M794" s="8">
        <v>5.5</v>
      </c>
      <c r="N794" s="280">
        <v>6.6</v>
      </c>
      <c r="O794" s="259">
        <v>1.0999999999999999E-2</v>
      </c>
      <c r="P794" s="309">
        <v>2</v>
      </c>
      <c r="Q794" t="s">
        <v>2172</v>
      </c>
    </row>
    <row r="795" spans="1:17" ht="46.8" x14ac:dyDescent="0.3">
      <c r="A795" s="51" t="s">
        <v>1060</v>
      </c>
      <c r="B795" s="38" t="s">
        <v>602</v>
      </c>
      <c r="C795" s="11"/>
      <c r="D795" s="38" t="s">
        <v>34</v>
      </c>
      <c r="E795" s="120">
        <v>1000</v>
      </c>
      <c r="F795" s="84" t="s">
        <v>1778</v>
      </c>
      <c r="G795" s="152" t="s">
        <v>1637</v>
      </c>
      <c r="H795" s="133">
        <v>1000</v>
      </c>
      <c r="I795" s="84" t="s">
        <v>1801</v>
      </c>
      <c r="J795" s="137" t="s">
        <v>1802</v>
      </c>
      <c r="K795" s="241">
        <v>7.5999999999999998E-2</v>
      </c>
      <c r="L795" s="241">
        <f>K795*1.2</f>
        <v>9.1199999999999989E-2</v>
      </c>
      <c r="M795" s="8">
        <f>H795*K795</f>
        <v>76</v>
      </c>
      <c r="N795" s="280">
        <f>M795*1.2</f>
        <v>91.2</v>
      </c>
      <c r="O795" s="259">
        <v>7.5999999999999998E-2</v>
      </c>
      <c r="P795" s="309">
        <v>3</v>
      </c>
    </row>
    <row r="796" spans="1:17" ht="15.6" x14ac:dyDescent="0.3">
      <c r="A796" s="230"/>
      <c r="B796" s="231"/>
      <c r="C796" s="231"/>
      <c r="D796" s="232"/>
      <c r="E796" s="233"/>
      <c r="F796" s="232"/>
      <c r="G796" s="234"/>
      <c r="H796" s="235"/>
      <c r="I796" s="232"/>
      <c r="J796" s="236"/>
      <c r="K796" s="242"/>
      <c r="L796" s="242"/>
      <c r="M796" s="239"/>
      <c r="N796" s="281"/>
      <c r="O796" s="260"/>
      <c r="P796" s="310"/>
      <c r="Q796" s="296"/>
    </row>
    <row r="797" spans="1:17" ht="109.2" x14ac:dyDescent="0.3">
      <c r="A797" s="51" t="s">
        <v>1061</v>
      </c>
      <c r="B797" s="38" t="s">
        <v>604</v>
      </c>
      <c r="C797" s="11"/>
      <c r="D797" s="38" t="s">
        <v>34</v>
      </c>
      <c r="E797" s="120">
        <v>1000</v>
      </c>
      <c r="F797" s="84" t="s">
        <v>2108</v>
      </c>
      <c r="G797" s="152" t="s">
        <v>2031</v>
      </c>
      <c r="H797" s="133">
        <v>1000</v>
      </c>
      <c r="I797" s="84" t="s">
        <v>2109</v>
      </c>
      <c r="J797" s="137" t="s">
        <v>2111</v>
      </c>
      <c r="K797" s="241">
        <v>5.4999999999999997E-3</v>
      </c>
      <c r="L797" s="241">
        <v>6.6E-3</v>
      </c>
      <c r="M797" s="8">
        <v>5.5</v>
      </c>
      <c r="N797" s="280">
        <v>6.6</v>
      </c>
      <c r="O797" s="259">
        <v>5.4999999999999997E-3</v>
      </c>
      <c r="P797" s="309">
        <v>1</v>
      </c>
      <c r="Q797" t="s">
        <v>2172</v>
      </c>
    </row>
    <row r="798" spans="1:17" ht="46.8" x14ac:dyDescent="0.3">
      <c r="A798" s="51" t="s">
        <v>1061</v>
      </c>
      <c r="B798" s="38" t="s">
        <v>604</v>
      </c>
      <c r="C798" s="11"/>
      <c r="D798" s="38" t="s">
        <v>34</v>
      </c>
      <c r="E798" s="120">
        <v>1000</v>
      </c>
      <c r="F798" s="84" t="s">
        <v>2154</v>
      </c>
      <c r="G798" s="152" t="s">
        <v>2139</v>
      </c>
      <c r="H798" s="133" t="s">
        <v>2155</v>
      </c>
      <c r="I798" s="84"/>
      <c r="J798" s="137">
        <v>28052</v>
      </c>
      <c r="K798" s="241">
        <v>0.01</v>
      </c>
      <c r="L798" s="241">
        <v>1.2E-2</v>
      </c>
      <c r="M798" s="8" t="s">
        <v>2157</v>
      </c>
      <c r="N798" s="280">
        <v>6</v>
      </c>
      <c r="O798" s="259">
        <v>0.01</v>
      </c>
      <c r="P798" s="309">
        <v>2</v>
      </c>
      <c r="Q798" t="s">
        <v>2172</v>
      </c>
    </row>
    <row r="799" spans="1:17" ht="46.8" x14ac:dyDescent="0.3">
      <c r="A799" s="51" t="s">
        <v>1061</v>
      </c>
      <c r="B799" s="38" t="s">
        <v>604</v>
      </c>
      <c r="C799" s="11"/>
      <c r="D799" s="38" t="s">
        <v>34</v>
      </c>
      <c r="E799" s="120">
        <v>1000</v>
      </c>
      <c r="F799" s="84" t="s">
        <v>1778</v>
      </c>
      <c r="G799" s="152" t="s">
        <v>1637</v>
      </c>
      <c r="H799" s="133">
        <v>1000</v>
      </c>
      <c r="I799" s="84" t="s">
        <v>1803</v>
      </c>
      <c r="J799" s="137" t="s">
        <v>1804</v>
      </c>
      <c r="K799" s="241">
        <v>5.5E-2</v>
      </c>
      <c r="L799" s="241">
        <f>K799*1.2</f>
        <v>6.6000000000000003E-2</v>
      </c>
      <c r="M799" s="8">
        <f>H799*K799</f>
        <v>55</v>
      </c>
      <c r="N799" s="280">
        <f>M799*1.2</f>
        <v>66</v>
      </c>
      <c r="O799" s="259">
        <v>5.5E-2</v>
      </c>
      <c r="P799" s="309">
        <v>3</v>
      </c>
    </row>
    <row r="800" spans="1:17" ht="15.6" x14ac:dyDescent="0.3">
      <c r="A800" s="230"/>
      <c r="B800" s="231"/>
      <c r="C800" s="231"/>
      <c r="D800" s="232"/>
      <c r="E800" s="233"/>
      <c r="F800" s="232"/>
      <c r="G800" s="234"/>
      <c r="H800" s="235"/>
      <c r="I800" s="232"/>
      <c r="J800" s="236"/>
      <c r="K800" s="242"/>
      <c r="L800" s="242"/>
      <c r="M800" s="239"/>
      <c r="N800" s="281"/>
      <c r="O800" s="260"/>
      <c r="P800" s="310"/>
    </row>
    <row r="801" spans="1:16" ht="46.8" x14ac:dyDescent="0.3">
      <c r="A801" s="51" t="s">
        <v>1062</v>
      </c>
      <c r="B801" s="38" t="s">
        <v>606</v>
      </c>
      <c r="C801" s="11"/>
      <c r="D801" s="38" t="s">
        <v>34</v>
      </c>
      <c r="E801" s="120">
        <v>200</v>
      </c>
      <c r="F801" s="84" t="s">
        <v>1778</v>
      </c>
      <c r="G801" s="152" t="s">
        <v>1637</v>
      </c>
      <c r="H801" s="133">
        <v>500</v>
      </c>
      <c r="I801" s="84" t="s">
        <v>1805</v>
      </c>
      <c r="J801" s="137">
        <v>1501</v>
      </c>
      <c r="K801" s="241">
        <v>2.75E-2</v>
      </c>
      <c r="L801" s="241">
        <f t="shared" si="287"/>
        <v>3.3000000000000002E-2</v>
      </c>
      <c r="M801" s="8">
        <f t="shared" si="288"/>
        <v>13.75</v>
      </c>
      <c r="N801" s="280">
        <f t="shared" si="289"/>
        <v>16.5</v>
      </c>
      <c r="O801" s="259">
        <v>2.75E-2</v>
      </c>
      <c r="P801" s="309">
        <v>1</v>
      </c>
    </row>
    <row r="802" spans="1:16" ht="15.6" x14ac:dyDescent="0.3">
      <c r="A802" s="230"/>
      <c r="B802" s="231"/>
      <c r="C802" s="231"/>
      <c r="D802" s="232"/>
      <c r="E802" s="233"/>
      <c r="F802" s="232"/>
      <c r="G802" s="234"/>
      <c r="H802" s="235"/>
      <c r="I802" s="232"/>
      <c r="J802" s="236"/>
      <c r="K802" s="242"/>
      <c r="L802" s="242"/>
      <c r="M802" s="239"/>
      <c r="N802" s="281"/>
      <c r="O802" s="260"/>
      <c r="P802" s="310"/>
    </row>
    <row r="803" spans="1:16" ht="46.8" x14ac:dyDescent="0.3">
      <c r="A803" s="51" t="s">
        <v>1063</v>
      </c>
      <c r="B803" s="38" t="s">
        <v>608</v>
      </c>
      <c r="C803" s="11"/>
      <c r="D803" s="38" t="s">
        <v>34</v>
      </c>
      <c r="E803" s="120">
        <v>200</v>
      </c>
      <c r="F803" s="84" t="s">
        <v>1778</v>
      </c>
      <c r="G803" s="152" t="s">
        <v>1637</v>
      </c>
      <c r="H803" s="133">
        <v>500</v>
      </c>
      <c r="I803" s="84" t="s">
        <v>1806</v>
      </c>
      <c r="J803" s="137">
        <v>1502</v>
      </c>
      <c r="K803" s="241">
        <v>2.75E-2</v>
      </c>
      <c r="L803" s="241">
        <f>K803*1.2</f>
        <v>3.3000000000000002E-2</v>
      </c>
      <c r="M803" s="8">
        <f>H803*K803</f>
        <v>13.75</v>
      </c>
      <c r="N803" s="280">
        <f t="shared" si="289"/>
        <v>16.5</v>
      </c>
      <c r="O803" s="259">
        <v>2.75E-2</v>
      </c>
      <c r="P803" s="309">
        <v>1</v>
      </c>
    </row>
    <row r="804" spans="1:16" ht="15.6" x14ac:dyDescent="0.3">
      <c r="A804" s="230"/>
      <c r="B804" s="231"/>
      <c r="C804" s="231"/>
      <c r="D804" s="232"/>
      <c r="E804" s="233"/>
      <c r="F804" s="232"/>
      <c r="G804" s="234"/>
      <c r="H804" s="235"/>
      <c r="I804" s="232"/>
      <c r="J804" s="236"/>
      <c r="K804" s="242"/>
      <c r="L804" s="238"/>
      <c r="M804" s="239"/>
      <c r="N804" s="281"/>
      <c r="O804" s="260"/>
      <c r="P804" s="310"/>
    </row>
    <row r="805" spans="1:16" ht="15.6" x14ac:dyDescent="0.3">
      <c r="A805" s="53"/>
      <c r="B805" s="19" t="s">
        <v>609</v>
      </c>
      <c r="C805" s="52" t="s">
        <v>610</v>
      </c>
      <c r="D805" s="38"/>
      <c r="E805" s="120"/>
      <c r="F805" s="84"/>
      <c r="G805" s="152"/>
      <c r="H805" s="133"/>
      <c r="I805" s="84"/>
      <c r="J805" s="137"/>
      <c r="K805" s="241"/>
      <c r="L805" s="148"/>
      <c r="M805" s="8"/>
      <c r="N805" s="280"/>
      <c r="O805" s="259"/>
      <c r="P805" s="309"/>
    </row>
    <row r="806" spans="1:16" ht="15.6" x14ac:dyDescent="0.3">
      <c r="A806" s="10" t="s">
        <v>1064</v>
      </c>
      <c r="B806" s="1" t="s">
        <v>612</v>
      </c>
      <c r="C806" s="1"/>
      <c r="D806" s="1" t="s">
        <v>791</v>
      </c>
      <c r="E806" s="110">
        <v>100</v>
      </c>
      <c r="F806" s="5"/>
      <c r="G806" s="152"/>
      <c r="H806" s="133"/>
      <c r="I806" s="5"/>
      <c r="J806" s="6"/>
      <c r="K806" s="241"/>
      <c r="L806" s="148"/>
      <c r="M806" s="8"/>
      <c r="N806" s="280"/>
      <c r="O806" s="259"/>
      <c r="P806" s="309">
        <v>0</v>
      </c>
    </row>
    <row r="807" spans="1:16" ht="15.6" x14ac:dyDescent="0.3">
      <c r="A807" s="230"/>
      <c r="B807" s="231"/>
      <c r="C807" s="231"/>
      <c r="D807" s="232"/>
      <c r="E807" s="233"/>
      <c r="F807" s="232"/>
      <c r="G807" s="234"/>
      <c r="H807" s="235"/>
      <c r="I807" s="232"/>
      <c r="J807" s="236"/>
      <c r="K807" s="242"/>
      <c r="L807" s="238"/>
      <c r="M807" s="239"/>
      <c r="N807" s="281"/>
      <c r="O807" s="260"/>
      <c r="P807" s="310"/>
    </row>
    <row r="808" spans="1:16" ht="15.6" x14ac:dyDescent="0.3">
      <c r="A808" s="10" t="s">
        <v>499</v>
      </c>
      <c r="B808" s="1" t="s">
        <v>614</v>
      </c>
      <c r="C808" s="1"/>
      <c r="D808" s="1" t="s">
        <v>791</v>
      </c>
      <c r="E808" s="110">
        <v>100</v>
      </c>
      <c r="F808" s="5"/>
      <c r="G808" s="152"/>
      <c r="H808" s="133"/>
      <c r="I808" s="5"/>
      <c r="J808" s="6"/>
      <c r="K808" s="241"/>
      <c r="L808" s="148"/>
      <c r="M808" s="8"/>
      <c r="N808" s="280"/>
      <c r="O808" s="259"/>
      <c r="P808" s="309">
        <v>0</v>
      </c>
    </row>
    <row r="809" spans="1:16" ht="15.6" x14ac:dyDescent="0.3">
      <c r="A809" s="230"/>
      <c r="B809" s="231"/>
      <c r="C809" s="231"/>
      <c r="D809" s="232"/>
      <c r="E809" s="233"/>
      <c r="F809" s="232"/>
      <c r="G809" s="234"/>
      <c r="H809" s="235"/>
      <c r="I809" s="232"/>
      <c r="J809" s="236"/>
      <c r="K809" s="242"/>
      <c r="L809" s="238"/>
      <c r="M809" s="239"/>
      <c r="N809" s="281"/>
      <c r="O809" s="260"/>
      <c r="P809" s="310"/>
    </row>
    <row r="810" spans="1:16" ht="15.6" x14ac:dyDescent="0.3">
      <c r="A810" s="10" t="s">
        <v>1065</v>
      </c>
      <c r="B810" s="1" t="s">
        <v>616</v>
      </c>
      <c r="C810" s="1"/>
      <c r="D810" s="1" t="s">
        <v>791</v>
      </c>
      <c r="E810" s="110">
        <v>100</v>
      </c>
      <c r="F810" s="5"/>
      <c r="G810" s="152"/>
      <c r="H810" s="133"/>
      <c r="I810" s="5"/>
      <c r="J810" s="6"/>
      <c r="K810" s="241"/>
      <c r="L810" s="148"/>
      <c r="M810" s="8"/>
      <c r="N810" s="280"/>
      <c r="O810" s="259"/>
      <c r="P810" s="309">
        <v>0</v>
      </c>
    </row>
    <row r="811" spans="1:16" ht="15.6" x14ac:dyDescent="0.3">
      <c r="A811" s="230"/>
      <c r="B811" s="231"/>
      <c r="C811" s="231"/>
      <c r="D811" s="232"/>
      <c r="E811" s="233"/>
      <c r="F811" s="232"/>
      <c r="G811" s="234"/>
      <c r="H811" s="235"/>
      <c r="I811" s="232"/>
      <c r="J811" s="236"/>
      <c r="K811" s="242"/>
      <c r="L811" s="238"/>
      <c r="M811" s="239"/>
      <c r="N811" s="281"/>
      <c r="O811" s="260"/>
      <c r="P811" s="310"/>
    </row>
    <row r="812" spans="1:16" ht="31.2" x14ac:dyDescent="0.3">
      <c r="A812" s="10" t="s">
        <v>1066</v>
      </c>
      <c r="B812" s="1" t="s">
        <v>618</v>
      </c>
      <c r="C812" s="3" t="s">
        <v>619</v>
      </c>
      <c r="D812" s="1" t="s">
        <v>791</v>
      </c>
      <c r="E812" s="110">
        <v>1000</v>
      </c>
      <c r="F812" s="5"/>
      <c r="G812" s="152"/>
      <c r="H812" s="133"/>
      <c r="I812" s="5"/>
      <c r="J812" s="6"/>
      <c r="K812" s="241"/>
      <c r="L812" s="148"/>
      <c r="M812" s="8"/>
      <c r="N812" s="280"/>
      <c r="O812" s="259"/>
      <c r="P812" s="309">
        <v>0</v>
      </c>
    </row>
    <row r="813" spans="1:16" ht="15.6" x14ac:dyDescent="0.3">
      <c r="A813" s="230"/>
      <c r="B813" s="231"/>
      <c r="C813" s="231"/>
      <c r="D813" s="232"/>
      <c r="E813" s="233"/>
      <c r="F813" s="232"/>
      <c r="G813" s="234"/>
      <c r="H813" s="235"/>
      <c r="I813" s="232"/>
      <c r="J813" s="236"/>
      <c r="K813" s="242"/>
      <c r="L813" s="238"/>
      <c r="M813" s="239"/>
      <c r="N813" s="281"/>
      <c r="O813" s="260"/>
      <c r="P813" s="310"/>
    </row>
    <row r="814" spans="1:16" ht="15.6" x14ac:dyDescent="0.3">
      <c r="A814" s="10" t="s">
        <v>1067</v>
      </c>
      <c r="B814" s="1" t="s">
        <v>622</v>
      </c>
      <c r="C814" s="3"/>
      <c r="D814" s="1" t="s">
        <v>791</v>
      </c>
      <c r="E814" s="110">
        <v>300</v>
      </c>
      <c r="F814" s="5"/>
      <c r="G814" s="152"/>
      <c r="H814" s="133"/>
      <c r="I814" s="5"/>
      <c r="J814" s="6"/>
      <c r="K814" s="241"/>
      <c r="L814" s="148"/>
      <c r="M814" s="8"/>
      <c r="N814" s="280"/>
      <c r="O814" s="259"/>
      <c r="P814" s="309">
        <v>0</v>
      </c>
    </row>
    <row r="815" spans="1:16" ht="15.6" x14ac:dyDescent="0.3">
      <c r="A815" s="230"/>
      <c r="B815" s="231"/>
      <c r="C815" s="231"/>
      <c r="D815" s="232"/>
      <c r="E815" s="233"/>
      <c r="F815" s="232"/>
      <c r="G815" s="234"/>
      <c r="H815" s="235"/>
      <c r="I815" s="232"/>
      <c r="J815" s="236"/>
      <c r="K815" s="242"/>
      <c r="L815" s="238"/>
      <c r="M815" s="239"/>
      <c r="N815" s="281"/>
      <c r="O815" s="260"/>
      <c r="P815" s="310"/>
    </row>
    <row r="816" spans="1:16" ht="15.6" x14ac:dyDescent="0.3">
      <c r="A816" s="10" t="s">
        <v>1068</v>
      </c>
      <c r="B816" s="1" t="s">
        <v>624</v>
      </c>
      <c r="C816" s="1"/>
      <c r="D816" s="1" t="s">
        <v>594</v>
      </c>
      <c r="E816" s="110">
        <v>1000</v>
      </c>
      <c r="F816" s="5"/>
      <c r="G816" s="152"/>
      <c r="H816" s="133"/>
      <c r="I816" s="5"/>
      <c r="J816" s="6"/>
      <c r="K816" s="241"/>
      <c r="L816" s="148"/>
      <c r="M816" s="8"/>
      <c r="N816" s="280"/>
      <c r="O816" s="259"/>
      <c r="P816" s="309">
        <v>0</v>
      </c>
    </row>
    <row r="817" spans="1:16" ht="15.6" x14ac:dyDescent="0.3">
      <c r="A817" s="230"/>
      <c r="B817" s="231"/>
      <c r="C817" s="231"/>
      <c r="D817" s="232"/>
      <c r="E817" s="233"/>
      <c r="F817" s="232"/>
      <c r="G817" s="234"/>
      <c r="H817" s="235"/>
      <c r="I817" s="232"/>
      <c r="J817" s="236"/>
      <c r="K817" s="242"/>
      <c r="L817" s="238"/>
      <c r="M817" s="239"/>
      <c r="N817" s="281"/>
      <c r="O817" s="260"/>
      <c r="P817" s="310"/>
    </row>
    <row r="818" spans="1:16" ht="15.6" x14ac:dyDescent="0.3">
      <c r="A818" s="10" t="s">
        <v>1069</v>
      </c>
      <c r="B818" s="1" t="s">
        <v>626</v>
      </c>
      <c r="C818" s="1"/>
      <c r="D818" s="1" t="s">
        <v>594</v>
      </c>
      <c r="E818" s="110">
        <v>1000</v>
      </c>
      <c r="F818" s="5"/>
      <c r="G818" s="152"/>
      <c r="H818" s="133"/>
      <c r="I818" s="5"/>
      <c r="J818" s="6"/>
      <c r="K818" s="241"/>
      <c r="L818" s="148"/>
      <c r="M818" s="8"/>
      <c r="N818" s="280"/>
      <c r="O818" s="259"/>
      <c r="P818" s="309">
        <v>0</v>
      </c>
    </row>
    <row r="819" spans="1:16" ht="15.6" x14ac:dyDescent="0.3">
      <c r="A819" s="230"/>
      <c r="B819" s="231"/>
      <c r="C819" s="231"/>
      <c r="D819" s="232"/>
      <c r="E819" s="233"/>
      <c r="F819" s="232"/>
      <c r="G819" s="234"/>
      <c r="H819" s="235"/>
      <c r="I819" s="232"/>
      <c r="J819" s="236"/>
      <c r="K819" s="242"/>
      <c r="L819" s="238"/>
      <c r="M819" s="239"/>
      <c r="N819" s="281"/>
      <c r="O819" s="260"/>
      <c r="P819" s="310"/>
    </row>
    <row r="820" spans="1:16" ht="15.6" x14ac:dyDescent="0.3">
      <c r="A820" s="10" t="s">
        <v>1070</v>
      </c>
      <c r="B820" s="1" t="s">
        <v>628</v>
      </c>
      <c r="C820" s="1"/>
      <c r="D820" s="1" t="s">
        <v>594</v>
      </c>
      <c r="E820" s="110">
        <v>1000</v>
      </c>
      <c r="F820" s="5"/>
      <c r="G820" s="152"/>
      <c r="H820" s="133"/>
      <c r="I820" s="5"/>
      <c r="J820" s="6"/>
      <c r="K820" s="241"/>
      <c r="L820" s="148"/>
      <c r="M820" s="8"/>
      <c r="N820" s="280"/>
      <c r="O820" s="259"/>
      <c r="P820" s="309">
        <v>0</v>
      </c>
    </row>
    <row r="821" spans="1:16" ht="15.6" x14ac:dyDescent="0.3">
      <c r="A821" s="230"/>
      <c r="B821" s="231"/>
      <c r="C821" s="231"/>
      <c r="D821" s="232"/>
      <c r="E821" s="233"/>
      <c r="F821" s="232"/>
      <c r="G821" s="234"/>
      <c r="H821" s="235"/>
      <c r="I821" s="232"/>
      <c r="J821" s="236"/>
      <c r="K821" s="242"/>
      <c r="L821" s="238"/>
      <c r="M821" s="239"/>
      <c r="N821" s="281"/>
      <c r="O821" s="260"/>
      <c r="P821" s="310"/>
    </row>
    <row r="822" spans="1:16" ht="15.6" x14ac:dyDescent="0.3">
      <c r="A822" s="10" t="s">
        <v>1071</v>
      </c>
      <c r="B822" s="28" t="s">
        <v>630</v>
      </c>
      <c r="C822" s="1"/>
      <c r="D822" s="1" t="s">
        <v>594</v>
      </c>
      <c r="E822" s="110">
        <v>300</v>
      </c>
      <c r="F822" s="5"/>
      <c r="G822" s="152"/>
      <c r="H822" s="133"/>
      <c r="I822" s="5"/>
      <c r="J822" s="6"/>
      <c r="K822" s="241"/>
      <c r="L822" s="148"/>
      <c r="M822" s="8"/>
      <c r="N822" s="280"/>
      <c r="O822" s="259"/>
      <c r="P822" s="309">
        <v>0</v>
      </c>
    </row>
    <row r="823" spans="1:16" ht="15.6" x14ac:dyDescent="0.3">
      <c r="A823" s="230"/>
      <c r="B823" s="231"/>
      <c r="C823" s="231"/>
      <c r="D823" s="232"/>
      <c r="E823" s="233"/>
      <c r="F823" s="232"/>
      <c r="G823" s="234"/>
      <c r="H823" s="235"/>
      <c r="I823" s="232"/>
      <c r="J823" s="236"/>
      <c r="K823" s="242"/>
      <c r="L823" s="238"/>
      <c r="M823" s="239"/>
      <c r="N823" s="281"/>
      <c r="O823" s="260"/>
      <c r="P823" s="310"/>
    </row>
    <row r="824" spans="1:16" ht="15.6" x14ac:dyDescent="0.3">
      <c r="A824" s="10" t="s">
        <v>1072</v>
      </c>
      <c r="B824" s="1" t="s">
        <v>795</v>
      </c>
      <c r="C824" s="1"/>
      <c r="D824" s="1" t="s">
        <v>594</v>
      </c>
      <c r="E824" s="110">
        <v>1000</v>
      </c>
      <c r="F824" s="5"/>
      <c r="G824" s="152"/>
      <c r="H824" s="133"/>
      <c r="I824" s="5"/>
      <c r="J824" s="6"/>
      <c r="K824" s="241"/>
      <c r="L824" s="148"/>
      <c r="M824" s="8"/>
      <c r="N824" s="280"/>
      <c r="O824" s="259"/>
      <c r="P824" s="309">
        <v>0</v>
      </c>
    </row>
    <row r="825" spans="1:16" ht="15.6" x14ac:dyDescent="0.3">
      <c r="A825" s="230"/>
      <c r="B825" s="231"/>
      <c r="C825" s="231"/>
      <c r="D825" s="232"/>
      <c r="E825" s="233"/>
      <c r="F825" s="232"/>
      <c r="G825" s="234"/>
      <c r="H825" s="235"/>
      <c r="I825" s="232"/>
      <c r="J825" s="236"/>
      <c r="K825" s="242"/>
      <c r="L825" s="238"/>
      <c r="M825" s="239"/>
      <c r="N825" s="281"/>
      <c r="O825" s="260"/>
      <c r="P825" s="310"/>
    </row>
    <row r="826" spans="1:16" ht="15.6" x14ac:dyDescent="0.3">
      <c r="A826" s="10" t="s">
        <v>1073</v>
      </c>
      <c r="B826" s="1" t="s">
        <v>633</v>
      </c>
      <c r="C826" s="1"/>
      <c r="D826" s="1" t="s">
        <v>791</v>
      </c>
      <c r="E826" s="110">
        <v>1000</v>
      </c>
      <c r="F826" s="5"/>
      <c r="G826" s="152"/>
      <c r="H826" s="133"/>
      <c r="I826" s="5"/>
      <c r="J826" s="6"/>
      <c r="K826" s="241"/>
      <c r="L826" s="148"/>
      <c r="M826" s="8"/>
      <c r="N826" s="280"/>
      <c r="O826" s="259"/>
      <c r="P826" s="309">
        <v>0</v>
      </c>
    </row>
    <row r="827" spans="1:16" ht="15.6" x14ac:dyDescent="0.3">
      <c r="A827" s="230"/>
      <c r="B827" s="231"/>
      <c r="C827" s="231"/>
      <c r="D827" s="232"/>
      <c r="E827" s="233"/>
      <c r="F827" s="232"/>
      <c r="G827" s="234"/>
      <c r="H827" s="235"/>
      <c r="I827" s="232"/>
      <c r="J827" s="236"/>
      <c r="K827" s="242"/>
      <c r="L827" s="238"/>
      <c r="M827" s="239"/>
      <c r="N827" s="281"/>
      <c r="O827" s="260"/>
      <c r="P827" s="310"/>
    </row>
    <row r="828" spans="1:16" ht="31.2" x14ac:dyDescent="0.3">
      <c r="A828" s="10" t="s">
        <v>1074</v>
      </c>
      <c r="B828" s="1" t="s">
        <v>635</v>
      </c>
      <c r="C828" s="3" t="s">
        <v>636</v>
      </c>
      <c r="D828" s="1" t="s">
        <v>791</v>
      </c>
      <c r="E828" s="110">
        <v>12</v>
      </c>
      <c r="F828" s="5"/>
      <c r="G828" s="152"/>
      <c r="H828" s="133"/>
      <c r="I828" s="5"/>
      <c r="J828" s="6"/>
      <c r="K828" s="241"/>
      <c r="L828" s="148"/>
      <c r="M828" s="8"/>
      <c r="N828" s="280"/>
      <c r="O828" s="259"/>
      <c r="P828" s="309">
        <v>0</v>
      </c>
    </row>
    <row r="829" spans="1:16" ht="15.6" x14ac:dyDescent="0.3">
      <c r="A829" s="230"/>
      <c r="B829" s="231"/>
      <c r="C829" s="231"/>
      <c r="D829" s="232"/>
      <c r="E829" s="233"/>
      <c r="F829" s="232"/>
      <c r="G829" s="234"/>
      <c r="H829" s="235"/>
      <c r="I829" s="232"/>
      <c r="J829" s="236"/>
      <c r="K829" s="242"/>
      <c r="L829" s="238"/>
      <c r="M829" s="239"/>
      <c r="N829" s="281"/>
      <c r="O829" s="260"/>
      <c r="P829" s="310"/>
    </row>
    <row r="830" spans="1:16" ht="31.2" x14ac:dyDescent="0.3">
      <c r="A830" s="10" t="s">
        <v>1075</v>
      </c>
      <c r="B830" s="1" t="s">
        <v>813</v>
      </c>
      <c r="C830" s="3" t="s">
        <v>814</v>
      </c>
      <c r="D830" s="1" t="s">
        <v>791</v>
      </c>
      <c r="E830" s="110">
        <v>50</v>
      </c>
      <c r="F830" s="5"/>
      <c r="G830" s="152"/>
      <c r="H830" s="133"/>
      <c r="I830" s="5"/>
      <c r="J830" s="6"/>
      <c r="K830" s="241"/>
      <c r="L830" s="148"/>
      <c r="M830" s="8"/>
      <c r="N830" s="280"/>
      <c r="O830" s="259"/>
      <c r="P830" s="309">
        <v>0</v>
      </c>
    </row>
    <row r="831" spans="1:16" ht="15.6" x14ac:dyDescent="0.3">
      <c r="A831" s="230"/>
      <c r="B831" s="231"/>
      <c r="C831" s="231"/>
      <c r="D831" s="232"/>
      <c r="E831" s="233"/>
      <c r="F831" s="232"/>
      <c r="G831" s="234"/>
      <c r="H831" s="235"/>
      <c r="I831" s="232"/>
      <c r="J831" s="236"/>
      <c r="K831" s="242"/>
      <c r="L831" s="238"/>
      <c r="M831" s="239"/>
      <c r="N831" s="281"/>
      <c r="O831" s="260"/>
      <c r="P831" s="310"/>
    </row>
    <row r="832" spans="1:16" ht="15.6" x14ac:dyDescent="0.3">
      <c r="A832" s="10" t="s">
        <v>1076</v>
      </c>
      <c r="B832" s="1" t="s">
        <v>639</v>
      </c>
      <c r="C832" s="3" t="s">
        <v>815</v>
      </c>
      <c r="D832" s="1" t="s">
        <v>791</v>
      </c>
      <c r="E832" s="110">
        <v>25</v>
      </c>
      <c r="F832" s="5"/>
      <c r="G832" s="152"/>
      <c r="H832" s="133"/>
      <c r="I832" s="5"/>
      <c r="J832" s="6"/>
      <c r="K832" s="241"/>
      <c r="L832" s="148"/>
      <c r="M832" s="8"/>
      <c r="N832" s="280"/>
      <c r="O832" s="259"/>
      <c r="P832" s="309">
        <v>0</v>
      </c>
    </row>
    <row r="833" spans="1:16" ht="15.6" x14ac:dyDescent="0.3">
      <c r="A833" s="230"/>
      <c r="B833" s="231"/>
      <c r="C833" s="231"/>
      <c r="D833" s="232"/>
      <c r="E833" s="233"/>
      <c r="F833" s="232"/>
      <c r="G833" s="234"/>
      <c r="H833" s="235"/>
      <c r="I833" s="232"/>
      <c r="J833" s="236"/>
      <c r="K833" s="242"/>
      <c r="L833" s="238"/>
      <c r="M833" s="239"/>
      <c r="N833" s="281"/>
      <c r="O833" s="260"/>
      <c r="P833" s="310"/>
    </row>
    <row r="834" spans="1:16" ht="15.6" x14ac:dyDescent="0.3">
      <c r="A834" s="10" t="s">
        <v>1077</v>
      </c>
      <c r="B834" s="1" t="s">
        <v>816</v>
      </c>
      <c r="C834" s="1"/>
      <c r="D834" s="1" t="s">
        <v>791</v>
      </c>
      <c r="E834" s="110">
        <v>1000</v>
      </c>
      <c r="F834" s="5"/>
      <c r="G834" s="152"/>
      <c r="H834" s="133"/>
      <c r="I834" s="5"/>
      <c r="J834" s="6"/>
      <c r="K834" s="241"/>
      <c r="L834" s="148"/>
      <c r="M834" s="8"/>
      <c r="N834" s="280"/>
      <c r="O834" s="259"/>
      <c r="P834" s="309">
        <v>0</v>
      </c>
    </row>
    <row r="835" spans="1:16" ht="15.6" x14ac:dyDescent="0.3">
      <c r="A835" s="230"/>
      <c r="B835" s="231"/>
      <c r="C835" s="231"/>
      <c r="D835" s="232"/>
      <c r="E835" s="233"/>
      <c r="F835" s="232"/>
      <c r="G835" s="234"/>
      <c r="H835" s="235"/>
      <c r="I835" s="232"/>
      <c r="J835" s="236"/>
      <c r="K835" s="242"/>
      <c r="L835" s="238"/>
      <c r="M835" s="239"/>
      <c r="N835" s="281"/>
      <c r="O835" s="260"/>
      <c r="P835" s="310"/>
    </row>
    <row r="836" spans="1:16" ht="15.6" x14ac:dyDescent="0.3">
      <c r="A836" s="10" t="s">
        <v>1078</v>
      </c>
      <c r="B836" s="1" t="s">
        <v>642</v>
      </c>
      <c r="C836" s="1"/>
      <c r="D836" s="1" t="s">
        <v>794</v>
      </c>
      <c r="E836" s="110">
        <v>2</v>
      </c>
      <c r="F836" s="5"/>
      <c r="G836" s="152"/>
      <c r="H836" s="133"/>
      <c r="I836" s="5"/>
      <c r="J836" s="6"/>
      <c r="K836" s="241"/>
      <c r="L836" s="148"/>
      <c r="M836" s="8"/>
      <c r="N836" s="280"/>
      <c r="O836" s="259"/>
      <c r="P836" s="309">
        <v>0</v>
      </c>
    </row>
    <row r="837" spans="1:16" ht="15.6" x14ac:dyDescent="0.3">
      <c r="A837" s="230"/>
      <c r="B837" s="231"/>
      <c r="C837" s="231"/>
      <c r="D837" s="232"/>
      <c r="E837" s="233"/>
      <c r="F837" s="232"/>
      <c r="G837" s="234"/>
      <c r="H837" s="235"/>
      <c r="I837" s="232"/>
      <c r="J837" s="236"/>
      <c r="K837" s="242"/>
      <c r="L837" s="238"/>
      <c r="M837" s="239"/>
      <c r="N837" s="281"/>
      <c r="O837" s="260"/>
      <c r="P837" s="310"/>
    </row>
    <row r="838" spans="1:16" ht="15.6" x14ac:dyDescent="0.3">
      <c r="A838" s="10" t="s">
        <v>1079</v>
      </c>
      <c r="B838" s="1" t="s">
        <v>644</v>
      </c>
      <c r="C838" s="1"/>
      <c r="D838" s="1" t="s">
        <v>794</v>
      </c>
      <c r="E838" s="110">
        <v>10</v>
      </c>
      <c r="F838" s="5"/>
      <c r="G838" s="152"/>
      <c r="H838" s="133"/>
      <c r="I838" s="5"/>
      <c r="J838" s="6"/>
      <c r="K838" s="241"/>
      <c r="L838" s="148"/>
      <c r="M838" s="8"/>
      <c r="N838" s="280"/>
      <c r="O838" s="259"/>
      <c r="P838" s="309">
        <v>0</v>
      </c>
    </row>
    <row r="839" spans="1:16" ht="15.6" x14ac:dyDescent="0.3">
      <c r="A839" s="230"/>
      <c r="B839" s="231"/>
      <c r="C839" s="231"/>
      <c r="D839" s="232"/>
      <c r="E839" s="233"/>
      <c r="F839" s="232"/>
      <c r="G839" s="234"/>
      <c r="H839" s="235"/>
      <c r="I839" s="232"/>
      <c r="J839" s="236"/>
      <c r="K839" s="242"/>
      <c r="L839" s="238"/>
      <c r="M839" s="239"/>
      <c r="N839" s="281"/>
      <c r="O839" s="260"/>
      <c r="P839" s="310"/>
    </row>
    <row r="840" spans="1:16" ht="15.6" x14ac:dyDescent="0.3">
      <c r="A840" s="10" t="s">
        <v>1080</v>
      </c>
      <c r="B840" s="1" t="s">
        <v>646</v>
      </c>
      <c r="C840" s="1"/>
      <c r="D840" s="1" t="s">
        <v>794</v>
      </c>
      <c r="E840" s="110">
        <v>1</v>
      </c>
      <c r="F840" s="5"/>
      <c r="G840" s="152"/>
      <c r="H840" s="133"/>
      <c r="I840" s="5"/>
      <c r="J840" s="6"/>
      <c r="K840" s="241"/>
      <c r="L840" s="148"/>
      <c r="M840" s="8"/>
      <c r="N840" s="280"/>
      <c r="O840" s="259"/>
      <c r="P840" s="309">
        <v>0</v>
      </c>
    </row>
    <row r="841" spans="1:16" ht="15.6" x14ac:dyDescent="0.3">
      <c r="A841" s="230"/>
      <c r="B841" s="231"/>
      <c r="C841" s="231"/>
      <c r="D841" s="232"/>
      <c r="E841" s="233"/>
      <c r="F841" s="232"/>
      <c r="G841" s="234"/>
      <c r="H841" s="235"/>
      <c r="I841" s="232"/>
      <c r="J841" s="236"/>
      <c r="K841" s="242"/>
      <c r="L841" s="242"/>
      <c r="M841" s="239"/>
      <c r="N841" s="281"/>
      <c r="O841" s="260"/>
      <c r="P841" s="310"/>
    </row>
    <row r="842" spans="1:16" ht="249.6" x14ac:dyDescent="0.3">
      <c r="A842" s="10"/>
      <c r="B842" s="52" t="s">
        <v>647</v>
      </c>
      <c r="C842" s="52" t="s">
        <v>1132</v>
      </c>
      <c r="D842" s="1"/>
      <c r="E842" s="110"/>
      <c r="F842" s="5"/>
      <c r="G842" s="152"/>
      <c r="H842" s="133"/>
      <c r="I842" s="5"/>
      <c r="J842" s="6"/>
      <c r="K842" s="241"/>
      <c r="L842" s="241"/>
      <c r="M842" s="8"/>
      <c r="N842" s="280"/>
      <c r="O842" s="259"/>
      <c r="P842" s="309"/>
    </row>
    <row r="843" spans="1:16" ht="46.8" x14ac:dyDescent="0.3">
      <c r="A843" s="10" t="s">
        <v>1081</v>
      </c>
      <c r="B843" s="38" t="s">
        <v>649</v>
      </c>
      <c r="C843" s="38" t="s">
        <v>650</v>
      </c>
      <c r="D843" s="38" t="s">
        <v>594</v>
      </c>
      <c r="E843" s="120">
        <v>600</v>
      </c>
      <c r="F843" s="84"/>
      <c r="G843" s="152"/>
      <c r="H843" s="133"/>
      <c r="I843" s="84"/>
      <c r="J843" s="137"/>
      <c r="K843" s="241"/>
      <c r="L843" s="241"/>
      <c r="M843" s="8"/>
      <c r="N843" s="280"/>
      <c r="O843" s="259"/>
      <c r="P843" s="309">
        <v>0</v>
      </c>
    </row>
    <row r="844" spans="1:16" ht="15.6" x14ac:dyDescent="0.3">
      <c r="A844" s="230"/>
      <c r="B844" s="231"/>
      <c r="C844" s="231"/>
      <c r="D844" s="232"/>
      <c r="E844" s="233"/>
      <c r="F844" s="232"/>
      <c r="G844" s="234"/>
      <c r="H844" s="235"/>
      <c r="I844" s="232"/>
      <c r="J844" s="236"/>
      <c r="K844" s="242"/>
      <c r="L844" s="242"/>
      <c r="M844" s="239"/>
      <c r="N844" s="281"/>
      <c r="O844" s="260"/>
      <c r="P844" s="310"/>
    </row>
    <row r="845" spans="1:16" ht="109.2" x14ac:dyDescent="0.3">
      <c r="A845" s="10" t="s">
        <v>1082</v>
      </c>
      <c r="B845" s="38" t="s">
        <v>829</v>
      </c>
      <c r="C845" s="38" t="s">
        <v>830</v>
      </c>
      <c r="D845" s="38" t="s">
        <v>711</v>
      </c>
      <c r="E845" s="120">
        <v>20</v>
      </c>
      <c r="F845" s="84"/>
      <c r="G845" s="152"/>
      <c r="H845" s="133"/>
      <c r="I845" s="84"/>
      <c r="J845" s="137"/>
      <c r="K845" s="241"/>
      <c r="L845" s="241"/>
      <c r="M845" s="8"/>
      <c r="N845" s="280"/>
      <c r="O845" s="259"/>
      <c r="P845" s="309">
        <v>0</v>
      </c>
    </row>
    <row r="846" spans="1:16" ht="15.6" x14ac:dyDescent="0.3">
      <c r="A846" s="230"/>
      <c r="B846" s="231"/>
      <c r="C846" s="231"/>
      <c r="D846" s="232"/>
      <c r="E846" s="233"/>
      <c r="F846" s="232"/>
      <c r="G846" s="234"/>
      <c r="H846" s="235"/>
      <c r="I846" s="232"/>
      <c r="J846" s="236"/>
      <c r="K846" s="242"/>
      <c r="L846" s="242"/>
      <c r="M846" s="239"/>
      <c r="N846" s="281"/>
      <c r="O846" s="260"/>
      <c r="P846" s="310"/>
    </row>
    <row r="847" spans="1:16" ht="46.8" x14ac:dyDescent="0.3">
      <c r="A847" s="51" t="s">
        <v>1083</v>
      </c>
      <c r="B847" s="38" t="s">
        <v>653</v>
      </c>
      <c r="C847" s="11"/>
      <c r="D847" s="38" t="s">
        <v>34</v>
      </c>
      <c r="E847" s="120">
        <v>1</v>
      </c>
      <c r="F847" s="84" t="s">
        <v>1151</v>
      </c>
      <c r="G847" s="152" t="s">
        <v>1152</v>
      </c>
      <c r="H847" s="133" t="s">
        <v>1153</v>
      </c>
      <c r="I847" s="84" t="s">
        <v>1154</v>
      </c>
      <c r="J847" s="137" t="s">
        <v>1155</v>
      </c>
      <c r="K847" s="241">
        <f>L847/1.2</f>
        <v>325</v>
      </c>
      <c r="L847" s="241">
        <v>390</v>
      </c>
      <c r="M847" s="8">
        <v>325</v>
      </c>
      <c r="N847" s="280">
        <v>390</v>
      </c>
      <c r="O847" s="259">
        <f>P847/1.2</f>
        <v>0.83333333333333337</v>
      </c>
      <c r="P847" s="309">
        <v>1</v>
      </c>
    </row>
    <row r="848" spans="1:16" ht="15.6" x14ac:dyDescent="0.3">
      <c r="A848" s="230"/>
      <c r="B848" s="231"/>
      <c r="C848" s="231"/>
      <c r="D848" s="232"/>
      <c r="E848" s="233"/>
      <c r="F848" s="232"/>
      <c r="G848" s="234"/>
      <c r="H848" s="235"/>
      <c r="I848" s="232"/>
      <c r="J848" s="236"/>
      <c r="K848" s="242"/>
      <c r="L848" s="242"/>
      <c r="M848" s="239"/>
      <c r="N848" s="281"/>
      <c r="O848" s="260"/>
      <c r="P848" s="310"/>
    </row>
    <row r="849" spans="1:16" ht="249.6" x14ac:dyDescent="0.3">
      <c r="A849" s="51"/>
      <c r="B849" s="92" t="s">
        <v>654</v>
      </c>
      <c r="C849" s="54" t="s">
        <v>1133</v>
      </c>
      <c r="D849" s="38"/>
      <c r="E849" s="120"/>
      <c r="F849" s="84"/>
      <c r="G849" s="152"/>
      <c r="H849" s="133"/>
      <c r="I849" s="84"/>
      <c r="J849" s="137"/>
      <c r="K849" s="241"/>
      <c r="L849" s="241"/>
      <c r="M849" s="8"/>
      <c r="N849" s="280"/>
      <c r="O849" s="259"/>
      <c r="P849" s="309"/>
    </row>
    <row r="850" spans="1:16" ht="46.8" x14ac:dyDescent="0.3">
      <c r="A850" s="51" t="s">
        <v>1084</v>
      </c>
      <c r="B850" s="38" t="s">
        <v>656</v>
      </c>
      <c r="C850" s="11" t="s">
        <v>657</v>
      </c>
      <c r="D850" s="38" t="s">
        <v>711</v>
      </c>
      <c r="E850" s="120">
        <v>60</v>
      </c>
      <c r="F850" s="84" t="s">
        <v>1151</v>
      </c>
      <c r="G850" s="152" t="s">
        <v>1152</v>
      </c>
      <c r="H850" s="133" t="s">
        <v>1156</v>
      </c>
      <c r="I850" s="84" t="s">
        <v>1157</v>
      </c>
      <c r="J850" s="137" t="s">
        <v>1158</v>
      </c>
      <c r="K850" s="241">
        <v>3.35</v>
      </c>
      <c r="L850" s="241">
        <v>4.0199999999999996</v>
      </c>
      <c r="M850" s="8">
        <v>201</v>
      </c>
      <c r="N850" s="280">
        <v>241.2</v>
      </c>
      <c r="O850" s="259">
        <v>3.35</v>
      </c>
      <c r="P850" s="309">
        <v>1</v>
      </c>
    </row>
    <row r="851" spans="1:16" ht="15.6" x14ac:dyDescent="0.3">
      <c r="A851" s="230"/>
      <c r="B851" s="231"/>
      <c r="C851" s="231"/>
      <c r="D851" s="232"/>
      <c r="E851" s="233"/>
      <c r="F851" s="232"/>
      <c r="G851" s="234"/>
      <c r="H851" s="235"/>
      <c r="I851" s="232"/>
      <c r="J851" s="236"/>
      <c r="K851" s="242"/>
      <c r="L851" s="242"/>
      <c r="M851" s="239"/>
      <c r="N851" s="281"/>
      <c r="O851" s="260"/>
      <c r="P851" s="310"/>
    </row>
    <row r="852" spans="1:16" ht="46.8" x14ac:dyDescent="0.3">
      <c r="A852" s="51" t="s">
        <v>1085</v>
      </c>
      <c r="B852" s="38" t="s">
        <v>659</v>
      </c>
      <c r="C852" s="11" t="s">
        <v>660</v>
      </c>
      <c r="D852" s="38" t="s">
        <v>711</v>
      </c>
      <c r="E852" s="120">
        <v>60</v>
      </c>
      <c r="F852" s="84" t="s">
        <v>1151</v>
      </c>
      <c r="G852" s="152" t="s">
        <v>1152</v>
      </c>
      <c r="H852" s="133" t="s">
        <v>1156</v>
      </c>
      <c r="I852" s="84" t="s">
        <v>1159</v>
      </c>
      <c r="J852" s="137" t="s">
        <v>1160</v>
      </c>
      <c r="K852" s="241">
        <v>3.35</v>
      </c>
      <c r="L852" s="241">
        <v>4.0199999999999996</v>
      </c>
      <c r="M852" s="8">
        <v>201</v>
      </c>
      <c r="N852" s="280">
        <v>241.2</v>
      </c>
      <c r="O852" s="259">
        <v>3.35</v>
      </c>
      <c r="P852" s="309">
        <v>1</v>
      </c>
    </row>
    <row r="853" spans="1:16" ht="15.6" x14ac:dyDescent="0.3">
      <c r="A853" s="230"/>
      <c r="B853" s="231"/>
      <c r="C853" s="231"/>
      <c r="D853" s="232"/>
      <c r="E853" s="233"/>
      <c r="F853" s="232"/>
      <c r="G853" s="234"/>
      <c r="H853" s="235"/>
      <c r="I853" s="232"/>
      <c r="J853" s="236"/>
      <c r="K853" s="242"/>
      <c r="L853" s="242"/>
      <c r="M853" s="239"/>
      <c r="N853" s="281"/>
      <c r="O853" s="260"/>
      <c r="P853" s="310"/>
    </row>
    <row r="854" spans="1:16" ht="46.8" x14ac:dyDescent="0.3">
      <c r="A854" s="51" t="s">
        <v>1086</v>
      </c>
      <c r="B854" s="38" t="s">
        <v>662</v>
      </c>
      <c r="C854" s="11" t="s">
        <v>663</v>
      </c>
      <c r="D854" s="38" t="s">
        <v>711</v>
      </c>
      <c r="E854" s="120">
        <v>60</v>
      </c>
      <c r="F854" s="84" t="s">
        <v>1151</v>
      </c>
      <c r="G854" s="152" t="s">
        <v>1152</v>
      </c>
      <c r="H854" s="133" t="s">
        <v>1156</v>
      </c>
      <c r="I854" s="84" t="s">
        <v>1161</v>
      </c>
      <c r="J854" s="137" t="s">
        <v>1162</v>
      </c>
      <c r="K854" s="241">
        <v>3.35</v>
      </c>
      <c r="L854" s="241">
        <v>4.0199999999999996</v>
      </c>
      <c r="M854" s="8">
        <v>201</v>
      </c>
      <c r="N854" s="280">
        <v>241.2</v>
      </c>
      <c r="O854" s="259">
        <v>3.35</v>
      </c>
      <c r="P854" s="309">
        <v>1</v>
      </c>
    </row>
    <row r="855" spans="1:16" ht="15.6" x14ac:dyDescent="0.3">
      <c r="A855" s="230"/>
      <c r="B855" s="231"/>
      <c r="C855" s="231"/>
      <c r="D855" s="232"/>
      <c r="E855" s="233"/>
      <c r="F855" s="232"/>
      <c r="G855" s="234"/>
      <c r="H855" s="235"/>
      <c r="I855" s="232"/>
      <c r="J855" s="236"/>
      <c r="K855" s="242"/>
      <c r="L855" s="242"/>
      <c r="M855" s="239"/>
      <c r="N855" s="281"/>
      <c r="O855" s="260"/>
      <c r="P855" s="310"/>
    </row>
    <row r="856" spans="1:16" ht="46.8" x14ac:dyDescent="0.3">
      <c r="A856" s="51" t="s">
        <v>1087</v>
      </c>
      <c r="B856" s="38" t="s">
        <v>665</v>
      </c>
      <c r="C856" s="11" t="s">
        <v>666</v>
      </c>
      <c r="D856" s="38" t="s">
        <v>711</v>
      </c>
      <c r="E856" s="120">
        <v>60</v>
      </c>
      <c r="F856" s="84" t="s">
        <v>1151</v>
      </c>
      <c r="G856" s="152" t="s">
        <v>1152</v>
      </c>
      <c r="H856" s="133" t="s">
        <v>1156</v>
      </c>
      <c r="I856" s="84" t="s">
        <v>1163</v>
      </c>
      <c r="J856" s="137" t="s">
        <v>1164</v>
      </c>
      <c r="K856" s="241">
        <v>3.35</v>
      </c>
      <c r="L856" s="241">
        <v>4.0199999999999996</v>
      </c>
      <c r="M856" s="8">
        <v>201</v>
      </c>
      <c r="N856" s="280">
        <v>241.2</v>
      </c>
      <c r="O856" s="259">
        <v>3.35</v>
      </c>
      <c r="P856" s="309">
        <v>1</v>
      </c>
    </row>
    <row r="857" spans="1:16" ht="15.6" x14ac:dyDescent="0.3">
      <c r="A857" s="230"/>
      <c r="B857" s="231"/>
      <c r="C857" s="231"/>
      <c r="D857" s="232"/>
      <c r="E857" s="233"/>
      <c r="F857" s="232"/>
      <c r="G857" s="234"/>
      <c r="H857" s="235"/>
      <c r="I857" s="232"/>
      <c r="J857" s="236"/>
      <c r="K857" s="242"/>
      <c r="L857" s="242"/>
      <c r="M857" s="239"/>
      <c r="N857" s="281"/>
      <c r="O857" s="260"/>
      <c r="P857" s="310"/>
    </row>
    <row r="858" spans="1:16" ht="46.8" x14ac:dyDescent="0.3">
      <c r="A858" s="51" t="s">
        <v>1088</v>
      </c>
      <c r="B858" s="38" t="s">
        <v>668</v>
      </c>
      <c r="C858" s="11" t="s">
        <v>669</v>
      </c>
      <c r="D858" s="38" t="s">
        <v>711</v>
      </c>
      <c r="E858" s="120">
        <v>60</v>
      </c>
      <c r="F858" s="84" t="s">
        <v>1151</v>
      </c>
      <c r="G858" s="152" t="s">
        <v>1152</v>
      </c>
      <c r="H858" s="133" t="s">
        <v>1156</v>
      </c>
      <c r="I858" s="84" t="s">
        <v>1165</v>
      </c>
      <c r="J858" s="137" t="s">
        <v>1166</v>
      </c>
      <c r="K858" s="241">
        <v>3.35</v>
      </c>
      <c r="L858" s="241">
        <v>4.0199999999999996</v>
      </c>
      <c r="M858" s="8">
        <v>201</v>
      </c>
      <c r="N858" s="280">
        <v>241.2</v>
      </c>
      <c r="O858" s="259">
        <v>3.35</v>
      </c>
      <c r="P858" s="309">
        <v>1</v>
      </c>
    </row>
    <row r="859" spans="1:16" ht="15.6" x14ac:dyDescent="0.3">
      <c r="A859" s="230"/>
      <c r="B859" s="231"/>
      <c r="C859" s="231"/>
      <c r="D859" s="232"/>
      <c r="E859" s="233"/>
      <c r="F859" s="232"/>
      <c r="G859" s="234"/>
      <c r="H859" s="235"/>
      <c r="I859" s="232"/>
      <c r="J859" s="236"/>
      <c r="K859" s="242"/>
      <c r="L859" s="242"/>
      <c r="M859" s="239"/>
      <c r="N859" s="281"/>
      <c r="O859" s="260"/>
      <c r="P859" s="310"/>
    </row>
    <row r="860" spans="1:16" ht="46.8" x14ac:dyDescent="0.3">
      <c r="A860" s="51" t="s">
        <v>1089</v>
      </c>
      <c r="B860" s="38" t="s">
        <v>671</v>
      </c>
      <c r="C860" s="11" t="s">
        <v>672</v>
      </c>
      <c r="D860" s="38" t="s">
        <v>711</v>
      </c>
      <c r="E860" s="120">
        <v>60</v>
      </c>
      <c r="F860" s="84" t="s">
        <v>1151</v>
      </c>
      <c r="G860" s="152" t="s">
        <v>1152</v>
      </c>
      <c r="H860" s="133" t="s">
        <v>1156</v>
      </c>
      <c r="I860" s="84" t="s">
        <v>1167</v>
      </c>
      <c r="J860" s="137" t="s">
        <v>1168</v>
      </c>
      <c r="K860" s="241">
        <v>3.35</v>
      </c>
      <c r="L860" s="241">
        <v>4.0199999999999996</v>
      </c>
      <c r="M860" s="8">
        <v>201</v>
      </c>
      <c r="N860" s="280">
        <v>241.2</v>
      </c>
      <c r="O860" s="259">
        <v>3.35</v>
      </c>
      <c r="P860" s="309">
        <v>1</v>
      </c>
    </row>
    <row r="861" spans="1:16" ht="15.6" x14ac:dyDescent="0.3">
      <c r="A861" s="230"/>
      <c r="B861" s="231"/>
      <c r="C861" s="231"/>
      <c r="D861" s="232"/>
      <c r="E861" s="233"/>
      <c r="F861" s="232"/>
      <c r="G861" s="234"/>
      <c r="H861" s="235"/>
      <c r="I861" s="232"/>
      <c r="J861" s="236"/>
      <c r="K861" s="242"/>
      <c r="L861" s="242"/>
      <c r="M861" s="239"/>
      <c r="N861" s="281"/>
      <c r="O861" s="260"/>
      <c r="P861" s="310"/>
    </row>
    <row r="862" spans="1:16" ht="31.2" x14ac:dyDescent="0.3">
      <c r="A862" s="51" t="s">
        <v>1090</v>
      </c>
      <c r="B862" s="38" t="s">
        <v>674</v>
      </c>
      <c r="C862" s="11" t="s">
        <v>675</v>
      </c>
      <c r="D862" s="38" t="s">
        <v>711</v>
      </c>
      <c r="E862" s="120">
        <v>60</v>
      </c>
      <c r="F862" s="84"/>
      <c r="G862" s="152"/>
      <c r="H862" s="133"/>
      <c r="I862" s="84"/>
      <c r="J862" s="137"/>
      <c r="K862" s="241"/>
      <c r="L862" s="241"/>
      <c r="M862" s="8"/>
      <c r="N862" s="280"/>
      <c r="O862" s="259"/>
      <c r="P862" s="309">
        <v>0</v>
      </c>
    </row>
    <row r="863" spans="1:16" ht="15.6" x14ac:dyDescent="0.3">
      <c r="A863" s="230"/>
      <c r="B863" s="231"/>
      <c r="C863" s="231"/>
      <c r="D863" s="232"/>
      <c r="E863" s="233"/>
      <c r="F863" s="232"/>
      <c r="G863" s="234"/>
      <c r="H863" s="235"/>
      <c r="I863" s="232"/>
      <c r="J863" s="236"/>
      <c r="K863" s="242"/>
      <c r="L863" s="242"/>
      <c r="M863" s="239"/>
      <c r="N863" s="281"/>
      <c r="O863" s="260"/>
      <c r="P863" s="310"/>
    </row>
    <row r="864" spans="1:16" ht="46.8" x14ac:dyDescent="0.3">
      <c r="A864" s="51" t="s">
        <v>1091</v>
      </c>
      <c r="B864" s="38" t="s">
        <v>676</v>
      </c>
      <c r="C864" s="11" t="s">
        <v>677</v>
      </c>
      <c r="D864" s="38" t="s">
        <v>711</v>
      </c>
      <c r="E864" s="120">
        <v>60</v>
      </c>
      <c r="F864" s="84" t="s">
        <v>1151</v>
      </c>
      <c r="G864" s="152" t="s">
        <v>1152</v>
      </c>
      <c r="H864" s="133" t="s">
        <v>1156</v>
      </c>
      <c r="I864" s="84" t="s">
        <v>1169</v>
      </c>
      <c r="J864" s="137" t="s">
        <v>1170</v>
      </c>
      <c r="K864" s="241">
        <v>3.35</v>
      </c>
      <c r="L864" s="241">
        <v>4.0199999999999996</v>
      </c>
      <c r="M864" s="8">
        <v>201</v>
      </c>
      <c r="N864" s="280">
        <v>241.2</v>
      </c>
      <c r="O864" s="259">
        <v>3.35</v>
      </c>
      <c r="P864" s="309">
        <v>1</v>
      </c>
    </row>
    <row r="865" spans="1:16" ht="15.6" x14ac:dyDescent="0.3">
      <c r="A865" s="230"/>
      <c r="B865" s="231"/>
      <c r="C865" s="231"/>
      <c r="D865" s="232"/>
      <c r="E865" s="233"/>
      <c r="F865" s="232"/>
      <c r="G865" s="234"/>
      <c r="H865" s="235"/>
      <c r="I865" s="232"/>
      <c r="J865" s="236"/>
      <c r="K865" s="242"/>
      <c r="L865" s="242"/>
      <c r="M865" s="239"/>
      <c r="N865" s="281"/>
      <c r="O865" s="260"/>
      <c r="P865" s="310"/>
    </row>
    <row r="866" spans="1:16" ht="46.8" x14ac:dyDescent="0.3">
      <c r="A866" s="51" t="s">
        <v>1092</v>
      </c>
      <c r="B866" s="38" t="s">
        <v>678</v>
      </c>
      <c r="C866" s="11" t="s">
        <v>679</v>
      </c>
      <c r="D866" s="38" t="s">
        <v>711</v>
      </c>
      <c r="E866" s="120">
        <v>60</v>
      </c>
      <c r="F866" s="84" t="s">
        <v>1151</v>
      </c>
      <c r="G866" s="152" t="s">
        <v>1152</v>
      </c>
      <c r="H866" s="133" t="s">
        <v>1156</v>
      </c>
      <c r="I866" s="84" t="s">
        <v>1171</v>
      </c>
      <c r="J866" s="137" t="s">
        <v>1172</v>
      </c>
      <c r="K866" s="241">
        <v>3.35</v>
      </c>
      <c r="L866" s="241">
        <v>4.0199999999999996</v>
      </c>
      <c r="M866" s="8">
        <v>201</v>
      </c>
      <c r="N866" s="280">
        <v>241.2</v>
      </c>
      <c r="O866" s="259">
        <v>3.35</v>
      </c>
      <c r="P866" s="309">
        <v>1</v>
      </c>
    </row>
    <row r="867" spans="1:16" ht="15.6" x14ac:dyDescent="0.3">
      <c r="A867" s="230"/>
      <c r="B867" s="231"/>
      <c r="C867" s="231"/>
      <c r="D867" s="232"/>
      <c r="E867" s="233"/>
      <c r="F867" s="232"/>
      <c r="G867" s="234"/>
      <c r="H867" s="235"/>
      <c r="I867" s="232"/>
      <c r="J867" s="236"/>
      <c r="K867" s="242"/>
      <c r="L867" s="242"/>
      <c r="M867" s="239"/>
      <c r="N867" s="281"/>
      <c r="O867" s="260"/>
      <c r="P867" s="310"/>
    </row>
    <row r="868" spans="1:16" ht="46.8" x14ac:dyDescent="0.3">
      <c r="A868" s="51" t="s">
        <v>1093</v>
      </c>
      <c r="B868" s="38" t="s">
        <v>680</v>
      </c>
      <c r="C868" s="11" t="s">
        <v>681</v>
      </c>
      <c r="D868" s="38" t="s">
        <v>711</v>
      </c>
      <c r="E868" s="120">
        <v>60</v>
      </c>
      <c r="F868" s="84" t="s">
        <v>1151</v>
      </c>
      <c r="G868" s="152" t="s">
        <v>1152</v>
      </c>
      <c r="H868" s="133" t="s">
        <v>1156</v>
      </c>
      <c r="I868" s="84" t="s">
        <v>1173</v>
      </c>
      <c r="J868" s="137" t="s">
        <v>1174</v>
      </c>
      <c r="K868" s="241">
        <v>3.35</v>
      </c>
      <c r="L868" s="241">
        <v>4.0199999999999996</v>
      </c>
      <c r="M868" s="8">
        <v>201</v>
      </c>
      <c r="N868" s="280">
        <v>241.2</v>
      </c>
      <c r="O868" s="259">
        <v>3.35</v>
      </c>
      <c r="P868" s="309">
        <v>1</v>
      </c>
    </row>
    <row r="869" spans="1:16" ht="15.6" x14ac:dyDescent="0.3">
      <c r="A869" s="230"/>
      <c r="B869" s="231"/>
      <c r="C869" s="231"/>
      <c r="D869" s="232"/>
      <c r="E869" s="233"/>
      <c r="F869" s="232"/>
      <c r="G869" s="234"/>
      <c r="H869" s="235"/>
      <c r="I869" s="232"/>
      <c r="J869" s="236"/>
      <c r="K869" s="242"/>
      <c r="L869" s="242"/>
      <c r="M869" s="239"/>
      <c r="N869" s="281"/>
      <c r="O869" s="260"/>
      <c r="P869" s="310"/>
    </row>
    <row r="870" spans="1:16" ht="46.8" x14ac:dyDescent="0.3">
      <c r="A870" s="51" t="s">
        <v>1094</v>
      </c>
      <c r="B870" s="38" t="s">
        <v>682</v>
      </c>
      <c r="C870" s="11" t="s">
        <v>683</v>
      </c>
      <c r="D870" s="38" t="s">
        <v>711</v>
      </c>
      <c r="E870" s="120">
        <v>60</v>
      </c>
      <c r="F870" s="84" t="s">
        <v>1151</v>
      </c>
      <c r="G870" s="152" t="s">
        <v>1152</v>
      </c>
      <c r="H870" s="133" t="s">
        <v>1156</v>
      </c>
      <c r="I870" s="84" t="s">
        <v>1175</v>
      </c>
      <c r="J870" s="137" t="s">
        <v>1176</v>
      </c>
      <c r="K870" s="241">
        <v>3.35</v>
      </c>
      <c r="L870" s="241">
        <v>4.0199999999999996</v>
      </c>
      <c r="M870" s="8">
        <v>201</v>
      </c>
      <c r="N870" s="280">
        <v>241.2</v>
      </c>
      <c r="O870" s="259">
        <v>3.35</v>
      </c>
      <c r="P870" s="309">
        <v>1</v>
      </c>
    </row>
    <row r="871" spans="1:16" ht="15.6" x14ac:dyDescent="0.3">
      <c r="A871" s="230"/>
      <c r="B871" s="231"/>
      <c r="C871" s="231"/>
      <c r="D871" s="232"/>
      <c r="E871" s="233"/>
      <c r="F871" s="232"/>
      <c r="G871" s="234"/>
      <c r="H871" s="235"/>
      <c r="I871" s="232"/>
      <c r="J871" s="236"/>
      <c r="K871" s="242"/>
      <c r="L871" s="242"/>
      <c r="M871" s="239"/>
      <c r="N871" s="281"/>
      <c r="O871" s="260"/>
      <c r="P871" s="310"/>
    </row>
    <row r="872" spans="1:16" ht="46.8" x14ac:dyDescent="0.3">
      <c r="A872" s="51" t="s">
        <v>1095</v>
      </c>
      <c r="B872" s="38" t="s">
        <v>684</v>
      </c>
      <c r="C872" s="11" t="s">
        <v>685</v>
      </c>
      <c r="D872" s="38" t="s">
        <v>711</v>
      </c>
      <c r="E872" s="120">
        <v>60</v>
      </c>
      <c r="F872" s="84" t="s">
        <v>1151</v>
      </c>
      <c r="G872" s="152" t="s">
        <v>1152</v>
      </c>
      <c r="H872" s="133" t="s">
        <v>1156</v>
      </c>
      <c r="I872" s="84" t="s">
        <v>1177</v>
      </c>
      <c r="J872" s="137" t="s">
        <v>1178</v>
      </c>
      <c r="K872" s="241">
        <v>3.35</v>
      </c>
      <c r="L872" s="241">
        <v>4.0199999999999996</v>
      </c>
      <c r="M872" s="8">
        <v>201</v>
      </c>
      <c r="N872" s="280">
        <v>241.2</v>
      </c>
      <c r="O872" s="259">
        <v>3.35</v>
      </c>
      <c r="P872" s="309">
        <v>1</v>
      </c>
    </row>
    <row r="873" spans="1:16" ht="15.6" x14ac:dyDescent="0.3">
      <c r="A873" s="230"/>
      <c r="B873" s="231"/>
      <c r="C873" s="231"/>
      <c r="D873" s="232"/>
      <c r="E873" s="233"/>
      <c r="F873" s="232"/>
      <c r="G873" s="234"/>
      <c r="H873" s="235"/>
      <c r="I873" s="232"/>
      <c r="J873" s="236"/>
      <c r="K873" s="242"/>
      <c r="L873" s="242"/>
      <c r="M873" s="239"/>
      <c r="N873" s="281"/>
      <c r="O873" s="260"/>
      <c r="P873" s="310"/>
    </row>
    <row r="874" spans="1:16" ht="46.8" x14ac:dyDescent="0.3">
      <c r="A874" s="51" t="s">
        <v>1096</v>
      </c>
      <c r="B874" s="38" t="s">
        <v>686</v>
      </c>
      <c r="C874" s="11" t="s">
        <v>687</v>
      </c>
      <c r="D874" s="38" t="s">
        <v>711</v>
      </c>
      <c r="E874" s="120">
        <v>60</v>
      </c>
      <c r="F874" s="84" t="s">
        <v>1151</v>
      </c>
      <c r="G874" s="152" t="s">
        <v>1152</v>
      </c>
      <c r="H874" s="133" t="s">
        <v>1156</v>
      </c>
      <c r="I874" s="84" t="s">
        <v>1179</v>
      </c>
      <c r="J874" s="137" t="s">
        <v>1180</v>
      </c>
      <c r="K874" s="241">
        <v>3.35</v>
      </c>
      <c r="L874" s="241">
        <v>4.0199999999999996</v>
      </c>
      <c r="M874" s="8">
        <v>201</v>
      </c>
      <c r="N874" s="280">
        <v>241.2</v>
      </c>
      <c r="O874" s="259">
        <v>3.35</v>
      </c>
      <c r="P874" s="309">
        <v>1</v>
      </c>
    </row>
    <row r="875" spans="1:16" ht="15.6" x14ac:dyDescent="0.3">
      <c r="A875" s="230"/>
      <c r="B875" s="231"/>
      <c r="C875" s="231"/>
      <c r="D875" s="232"/>
      <c r="E875" s="233"/>
      <c r="F875" s="232"/>
      <c r="G875" s="234"/>
      <c r="H875" s="235"/>
      <c r="I875" s="232"/>
      <c r="J875" s="236"/>
      <c r="K875" s="242"/>
      <c r="L875" s="242"/>
      <c r="M875" s="239"/>
      <c r="N875" s="281"/>
      <c r="O875" s="260"/>
      <c r="P875" s="310"/>
    </row>
    <row r="876" spans="1:16" ht="31.2" x14ac:dyDescent="0.3">
      <c r="A876" s="51" t="s">
        <v>1097</v>
      </c>
      <c r="B876" s="38" t="s">
        <v>688</v>
      </c>
      <c r="C876" s="11" t="s">
        <v>817</v>
      </c>
      <c r="D876" s="38" t="s">
        <v>594</v>
      </c>
      <c r="E876" s="120">
        <v>200</v>
      </c>
      <c r="F876" s="84"/>
      <c r="G876" s="152"/>
      <c r="H876" s="133"/>
      <c r="I876" s="84"/>
      <c r="J876" s="137"/>
      <c r="K876" s="241"/>
      <c r="L876" s="241"/>
      <c r="M876" s="8"/>
      <c r="N876" s="280"/>
      <c r="O876" s="259"/>
      <c r="P876" s="309">
        <v>0</v>
      </c>
    </row>
    <row r="877" spans="1:16" ht="15.6" x14ac:dyDescent="0.3">
      <c r="A877" s="230"/>
      <c r="B877" s="231"/>
      <c r="C877" s="231"/>
      <c r="D877" s="232"/>
      <c r="E877" s="233"/>
      <c r="F877" s="232"/>
      <c r="G877" s="234"/>
      <c r="H877" s="235"/>
      <c r="I877" s="232"/>
      <c r="J877" s="236"/>
      <c r="K877" s="242"/>
      <c r="L877" s="242"/>
      <c r="M877" s="239"/>
      <c r="N877" s="281"/>
      <c r="O877" s="260"/>
      <c r="P877" s="310"/>
    </row>
    <row r="878" spans="1:16" ht="46.8" x14ac:dyDescent="0.3">
      <c r="A878" s="51" t="s">
        <v>1098</v>
      </c>
      <c r="B878" s="38" t="s">
        <v>689</v>
      </c>
      <c r="C878" s="11" t="s">
        <v>663</v>
      </c>
      <c r="D878" s="38" t="s">
        <v>711</v>
      </c>
      <c r="E878" s="120">
        <v>60</v>
      </c>
      <c r="F878" s="84" t="s">
        <v>1151</v>
      </c>
      <c r="G878" s="152" t="s">
        <v>1152</v>
      </c>
      <c r="H878" s="133" t="s">
        <v>1156</v>
      </c>
      <c r="I878" s="84" t="s">
        <v>1161</v>
      </c>
      <c r="J878" s="137" t="s">
        <v>1162</v>
      </c>
      <c r="K878" s="241">
        <v>3.35</v>
      </c>
      <c r="L878" s="241">
        <v>4.0199999999999996</v>
      </c>
      <c r="M878" s="8">
        <v>201</v>
      </c>
      <c r="N878" s="280">
        <v>241.2</v>
      </c>
      <c r="O878" s="259">
        <v>3.35</v>
      </c>
      <c r="P878" s="309">
        <v>1</v>
      </c>
    </row>
    <row r="879" spans="1:16" ht="15.6" x14ac:dyDescent="0.3">
      <c r="A879" s="230"/>
      <c r="B879" s="231"/>
      <c r="C879" s="231"/>
      <c r="D879" s="232"/>
      <c r="E879" s="233"/>
      <c r="F879" s="232"/>
      <c r="G879" s="234"/>
      <c r="H879" s="235"/>
      <c r="I879" s="232"/>
      <c r="J879" s="236"/>
      <c r="K879" s="242"/>
      <c r="L879" s="242"/>
      <c r="M879" s="239"/>
      <c r="N879" s="281"/>
      <c r="O879" s="260"/>
      <c r="P879" s="310"/>
    </row>
    <row r="880" spans="1:16" ht="62.4" x14ac:dyDescent="0.3">
      <c r="A880" s="51" t="s">
        <v>1099</v>
      </c>
      <c r="B880" s="38" t="s">
        <v>690</v>
      </c>
      <c r="C880" s="11"/>
      <c r="D880" s="38" t="s">
        <v>535</v>
      </c>
      <c r="E880" s="120">
        <v>1</v>
      </c>
      <c r="F880" s="84" t="s">
        <v>1726</v>
      </c>
      <c r="G880" s="152" t="s">
        <v>1637</v>
      </c>
      <c r="H880" s="133">
        <v>1</v>
      </c>
      <c r="I880" s="84" t="s">
        <v>1749</v>
      </c>
      <c r="J880" s="137" t="s">
        <v>1750</v>
      </c>
      <c r="K880" s="241">
        <v>29.41</v>
      </c>
      <c r="L880" s="241">
        <f>K880*1.2</f>
        <v>35.292000000000002</v>
      </c>
      <c r="M880" s="8">
        <f>K880*H880</f>
        <v>29.41</v>
      </c>
      <c r="N880" s="280">
        <f>M880*1.2</f>
        <v>35.292000000000002</v>
      </c>
      <c r="O880" s="259">
        <v>29.41</v>
      </c>
      <c r="P880" s="309">
        <v>1</v>
      </c>
    </row>
    <row r="881" spans="1:16" ht="15.6" x14ac:dyDescent="0.3">
      <c r="A881" s="230"/>
      <c r="B881" s="231"/>
      <c r="C881" s="231"/>
      <c r="D881" s="232"/>
      <c r="E881" s="233"/>
      <c r="F881" s="232"/>
      <c r="G881" s="234"/>
      <c r="H881" s="235"/>
      <c r="I881" s="232"/>
      <c r="J881" s="236"/>
      <c r="K881" s="242"/>
      <c r="L881" s="242"/>
      <c r="M881" s="239"/>
      <c r="N881" s="281"/>
      <c r="O881" s="260"/>
      <c r="P881" s="310"/>
    </row>
    <row r="882" spans="1:16" ht="15.6" x14ac:dyDescent="0.3">
      <c r="A882" s="51" t="s">
        <v>1100</v>
      </c>
      <c r="B882" s="55" t="s">
        <v>691</v>
      </c>
      <c r="C882" s="55" t="s">
        <v>692</v>
      </c>
      <c r="D882" s="55" t="s">
        <v>34</v>
      </c>
      <c r="E882" s="122">
        <v>800</v>
      </c>
      <c r="F882" s="123"/>
      <c r="G882" s="152"/>
      <c r="H882" s="133"/>
      <c r="I882" s="123"/>
      <c r="J882" s="137"/>
      <c r="K882" s="241"/>
      <c r="L882" s="241"/>
      <c r="M882" s="8"/>
      <c r="N882" s="280"/>
      <c r="O882" s="259"/>
      <c r="P882" s="309">
        <v>0</v>
      </c>
    </row>
    <row r="883" spans="1:16" ht="15.6" x14ac:dyDescent="0.3">
      <c r="A883" s="230"/>
      <c r="B883" s="231"/>
      <c r="C883" s="231"/>
      <c r="D883" s="232"/>
      <c r="E883" s="233"/>
      <c r="F883" s="232"/>
      <c r="G883" s="234"/>
      <c r="H883" s="235"/>
      <c r="I883" s="232"/>
      <c r="J883" s="236"/>
      <c r="K883" s="242"/>
      <c r="L883" s="242"/>
      <c r="M883" s="239"/>
      <c r="N883" s="281"/>
      <c r="O883" s="260"/>
      <c r="P883" s="310"/>
    </row>
    <row r="884" spans="1:16" ht="15.6" x14ac:dyDescent="0.3">
      <c r="A884" s="51"/>
      <c r="B884" s="55"/>
      <c r="C884" s="55"/>
      <c r="D884" s="55"/>
      <c r="E884" s="122"/>
      <c r="F884" s="123"/>
      <c r="G884" s="152"/>
      <c r="H884" s="133"/>
      <c r="I884" s="123"/>
      <c r="J884" s="137"/>
      <c r="K884" s="241"/>
      <c r="L884" s="241"/>
      <c r="M884" s="8"/>
      <c r="N884" s="280"/>
      <c r="O884" s="259"/>
      <c r="P884" s="309"/>
    </row>
    <row r="885" spans="1:16" ht="36.75" customHeight="1" x14ac:dyDescent="0.3">
      <c r="A885" s="378" t="s">
        <v>1101</v>
      </c>
      <c r="B885" s="379"/>
      <c r="C885" s="380"/>
      <c r="D885" s="91"/>
      <c r="E885" s="124"/>
      <c r="F885" s="125"/>
      <c r="G885" s="152"/>
      <c r="H885" s="133"/>
      <c r="I885" s="125"/>
      <c r="J885" s="140"/>
      <c r="K885" s="241"/>
      <c r="L885" s="241"/>
      <c r="M885" s="8"/>
      <c r="N885" s="280"/>
      <c r="O885" s="259"/>
      <c r="P885" s="309"/>
    </row>
    <row r="886" spans="1:16" ht="15.6" x14ac:dyDescent="0.3">
      <c r="A886" s="36" t="s">
        <v>519</v>
      </c>
      <c r="B886" s="11" t="s">
        <v>693</v>
      </c>
      <c r="C886" s="11"/>
      <c r="D886" s="11" t="s">
        <v>34</v>
      </c>
      <c r="E886" s="126">
        <v>1</v>
      </c>
      <c r="F886" s="85"/>
      <c r="G886" s="152"/>
      <c r="H886" s="133"/>
      <c r="I886" s="85"/>
      <c r="J886" s="136"/>
      <c r="K886" s="241"/>
      <c r="L886" s="241"/>
      <c r="M886" s="8"/>
      <c r="N886" s="280"/>
      <c r="O886" s="259"/>
      <c r="P886" s="309">
        <v>0</v>
      </c>
    </row>
    <row r="887" spans="1:16" ht="15.6" x14ac:dyDescent="0.3">
      <c r="A887" s="230"/>
      <c r="B887" s="231"/>
      <c r="C887" s="231"/>
      <c r="D887" s="232"/>
      <c r="E887" s="233"/>
      <c r="F887" s="232"/>
      <c r="G887" s="234"/>
      <c r="H887" s="235"/>
      <c r="I887" s="232"/>
      <c r="J887" s="236"/>
      <c r="K887" s="242"/>
      <c r="L887" s="242"/>
      <c r="M887" s="239"/>
      <c r="N887" s="281"/>
      <c r="O887" s="260"/>
      <c r="P887" s="310"/>
    </row>
    <row r="888" spans="1:16" ht="15.6" x14ac:dyDescent="0.3">
      <c r="A888" s="36" t="s">
        <v>522</v>
      </c>
      <c r="B888" s="11" t="s">
        <v>694</v>
      </c>
      <c r="C888" s="11"/>
      <c r="D888" s="11" t="s">
        <v>34</v>
      </c>
      <c r="E888" s="126">
        <v>1</v>
      </c>
      <c r="F888" s="85"/>
      <c r="G888" s="152"/>
      <c r="H888" s="133"/>
      <c r="I888" s="85"/>
      <c r="J888" s="136"/>
      <c r="K888" s="241"/>
      <c r="L888" s="241"/>
      <c r="M888" s="8"/>
      <c r="N888" s="280"/>
      <c r="O888" s="259"/>
      <c r="P888" s="309">
        <v>0</v>
      </c>
    </row>
    <row r="889" spans="1:16" ht="15.6" x14ac:dyDescent="0.3">
      <c r="A889" s="230"/>
      <c r="B889" s="231"/>
      <c r="C889" s="231"/>
      <c r="D889" s="232"/>
      <c r="E889" s="233"/>
      <c r="F889" s="232"/>
      <c r="G889" s="234"/>
      <c r="H889" s="235"/>
      <c r="I889" s="232"/>
      <c r="J889" s="236"/>
      <c r="K889" s="242"/>
      <c r="L889" s="242"/>
      <c r="M889" s="239"/>
      <c r="N889" s="281"/>
      <c r="O889" s="260"/>
      <c r="P889" s="310"/>
    </row>
    <row r="890" spans="1:16" ht="15.6" x14ac:dyDescent="0.3">
      <c r="A890" s="36" t="s">
        <v>524</v>
      </c>
      <c r="B890" s="11" t="s">
        <v>696</v>
      </c>
      <c r="C890" s="11"/>
      <c r="D890" s="11" t="s">
        <v>34</v>
      </c>
      <c r="E890" s="127">
        <v>1</v>
      </c>
      <c r="F890" s="85"/>
      <c r="G890" s="152"/>
      <c r="H890" s="133"/>
      <c r="I890" s="85"/>
      <c r="J890" s="136"/>
      <c r="K890" s="241"/>
      <c r="L890" s="241"/>
      <c r="M890" s="8"/>
      <c r="N890" s="280"/>
      <c r="O890" s="259"/>
      <c r="P890" s="309">
        <v>0</v>
      </c>
    </row>
    <row r="891" spans="1:16" ht="15.6" x14ac:dyDescent="0.3">
      <c r="A891" s="230"/>
      <c r="B891" s="231"/>
      <c r="C891" s="231"/>
      <c r="D891" s="232"/>
      <c r="E891" s="233"/>
      <c r="F891" s="232"/>
      <c r="G891" s="234"/>
      <c r="H891" s="235"/>
      <c r="I891" s="232"/>
      <c r="J891" s="236"/>
      <c r="K891" s="242"/>
      <c r="L891" s="242"/>
      <c r="M891" s="239"/>
      <c r="N891" s="281"/>
      <c r="O891" s="260"/>
      <c r="P891" s="310"/>
    </row>
    <row r="892" spans="1:16" ht="15.6" x14ac:dyDescent="0.3">
      <c r="A892" s="36" t="s">
        <v>1102</v>
      </c>
      <c r="B892" s="11" t="s">
        <v>697</v>
      </c>
      <c r="C892" s="11"/>
      <c r="D892" s="11" t="s">
        <v>34</v>
      </c>
      <c r="E892" s="127">
        <v>2</v>
      </c>
      <c r="F892" s="85"/>
      <c r="G892" s="152"/>
      <c r="H892" s="133"/>
      <c r="I892" s="85"/>
      <c r="J892" s="136"/>
      <c r="K892" s="241"/>
      <c r="L892" s="241"/>
      <c r="M892" s="8"/>
      <c r="N892" s="280"/>
      <c r="O892" s="259"/>
      <c r="P892" s="309">
        <v>0</v>
      </c>
    </row>
    <row r="893" spans="1:16" ht="15.6" x14ac:dyDescent="0.3">
      <c r="A893" s="230"/>
      <c r="B893" s="231"/>
      <c r="C893" s="231"/>
      <c r="D893" s="232"/>
      <c r="E893" s="233"/>
      <c r="F893" s="232"/>
      <c r="G893" s="234"/>
      <c r="H893" s="235"/>
      <c r="I893" s="232"/>
      <c r="J893" s="236"/>
      <c r="K893" s="242"/>
      <c r="L893" s="242"/>
      <c r="M893" s="239"/>
      <c r="N893" s="281"/>
      <c r="O893" s="260"/>
      <c r="P893" s="310"/>
    </row>
    <row r="894" spans="1:16" ht="15.6" x14ac:dyDescent="0.3">
      <c r="A894" s="36"/>
      <c r="B894" s="37" t="s">
        <v>698</v>
      </c>
      <c r="C894" s="11"/>
      <c r="D894" s="11"/>
      <c r="E894" s="127"/>
      <c r="F894" s="85"/>
      <c r="G894" s="152"/>
      <c r="H894" s="133"/>
      <c r="I894" s="85"/>
      <c r="J894" s="136"/>
      <c r="K894" s="241"/>
      <c r="L894" s="241"/>
      <c r="M894" s="8"/>
      <c r="N894" s="280"/>
      <c r="O894" s="259"/>
      <c r="P894" s="309"/>
    </row>
    <row r="895" spans="1:16" ht="62.4" x14ac:dyDescent="0.3">
      <c r="A895" s="36" t="s">
        <v>527</v>
      </c>
      <c r="B895" s="11" t="s">
        <v>699</v>
      </c>
      <c r="C895" s="11" t="s">
        <v>797</v>
      </c>
      <c r="D895" s="11" t="s">
        <v>34</v>
      </c>
      <c r="E895" s="127">
        <v>800</v>
      </c>
      <c r="F895" s="85" t="s">
        <v>1807</v>
      </c>
      <c r="G895" s="152" t="s">
        <v>1637</v>
      </c>
      <c r="H895" s="133">
        <v>100</v>
      </c>
      <c r="I895" s="85" t="s">
        <v>1808</v>
      </c>
      <c r="J895" s="141" t="s">
        <v>1809</v>
      </c>
      <c r="K895" s="241">
        <v>6.7000000000000004E-2</v>
      </c>
      <c r="L895" s="241">
        <f>K895*1.2</f>
        <v>8.0399999999999999E-2</v>
      </c>
      <c r="M895" s="8">
        <f>H895*K895</f>
        <v>6.7</v>
      </c>
      <c r="N895" s="280">
        <f>M895*1.2</f>
        <v>8.0399999999999991</v>
      </c>
      <c r="O895" s="259">
        <v>6.7000000000000004E-2</v>
      </c>
      <c r="P895" s="309">
        <v>1</v>
      </c>
    </row>
    <row r="896" spans="1:16" ht="15.6" x14ac:dyDescent="0.3">
      <c r="A896" s="230"/>
      <c r="B896" s="231"/>
      <c r="C896" s="231"/>
      <c r="D896" s="232"/>
      <c r="E896" s="233"/>
      <c r="F896" s="232"/>
      <c r="G896" s="234"/>
      <c r="H896" s="235"/>
      <c r="I896" s="232"/>
      <c r="J896" s="236"/>
      <c r="K896" s="242"/>
      <c r="L896" s="242"/>
      <c r="M896" s="239"/>
      <c r="N896" s="281"/>
      <c r="O896" s="260"/>
      <c r="P896" s="310"/>
    </row>
    <row r="897" spans="1:16" ht="62.4" x14ac:dyDescent="0.3">
      <c r="A897" s="36" t="s">
        <v>529</v>
      </c>
      <c r="B897" s="11" t="s">
        <v>700</v>
      </c>
      <c r="C897" s="11" t="s">
        <v>798</v>
      </c>
      <c r="D897" s="11" t="s">
        <v>34</v>
      </c>
      <c r="E897" s="127">
        <v>800</v>
      </c>
      <c r="F897" s="85" t="s">
        <v>1807</v>
      </c>
      <c r="G897" s="152" t="s">
        <v>1637</v>
      </c>
      <c r="H897" s="133">
        <v>100</v>
      </c>
      <c r="I897" s="85" t="s">
        <v>1810</v>
      </c>
      <c r="J897" s="141" t="s">
        <v>1811</v>
      </c>
      <c r="K897" s="241">
        <v>0.2</v>
      </c>
      <c r="L897" s="241">
        <f>K897*1.2</f>
        <v>0.24</v>
      </c>
      <c r="M897" s="8">
        <f>H897*K897</f>
        <v>20</v>
      </c>
      <c r="N897" s="280">
        <f>M897*1.2</f>
        <v>24</v>
      </c>
      <c r="O897" s="259">
        <v>0.2</v>
      </c>
      <c r="P897" s="309">
        <v>1</v>
      </c>
    </row>
    <row r="898" spans="1:16" ht="15.6" x14ac:dyDescent="0.3">
      <c r="A898" s="230"/>
      <c r="B898" s="231"/>
      <c r="C898" s="231"/>
      <c r="D898" s="232"/>
      <c r="E898" s="233"/>
      <c r="F898" s="232"/>
      <c r="G898" s="234"/>
      <c r="H898" s="235"/>
      <c r="I898" s="232"/>
      <c r="J898" s="236"/>
      <c r="K898" s="242"/>
      <c r="L898" s="242"/>
      <c r="M898" s="239"/>
      <c r="N898" s="281"/>
      <c r="O898" s="260"/>
      <c r="P898" s="310"/>
    </row>
    <row r="899" spans="1:16" ht="15.75" customHeight="1" x14ac:dyDescent="0.3">
      <c r="A899" s="36"/>
      <c r="B899" s="98" t="s">
        <v>701</v>
      </c>
      <c r="C899" s="98"/>
      <c r="D899" s="11"/>
      <c r="E899" s="127"/>
      <c r="F899" s="85"/>
      <c r="G899" s="152"/>
      <c r="H899" s="133"/>
      <c r="I899" s="85"/>
      <c r="J899" s="141"/>
      <c r="K899" s="241"/>
      <c r="L899" s="241"/>
      <c r="M899" s="8"/>
      <c r="N899" s="280"/>
      <c r="O899" s="259"/>
      <c r="P899" s="309"/>
    </row>
    <row r="900" spans="1:16" ht="15.6" x14ac:dyDescent="0.3">
      <c r="A900" s="36" t="s">
        <v>1103</v>
      </c>
      <c r="B900" s="11" t="s">
        <v>702</v>
      </c>
      <c r="C900" s="11"/>
      <c r="D900" s="11" t="s">
        <v>34</v>
      </c>
      <c r="E900" s="127">
        <v>6</v>
      </c>
      <c r="F900" s="85"/>
      <c r="G900" s="152"/>
      <c r="H900" s="133"/>
      <c r="I900" s="85"/>
      <c r="J900" s="136"/>
      <c r="K900" s="241"/>
      <c r="L900" s="241"/>
      <c r="M900" s="8"/>
      <c r="N900" s="280"/>
      <c r="O900" s="259"/>
      <c r="P900" s="309">
        <v>0</v>
      </c>
    </row>
    <row r="901" spans="1:16" ht="15.6" x14ac:dyDescent="0.3">
      <c r="A901" s="230"/>
      <c r="B901" s="231"/>
      <c r="C901" s="231"/>
      <c r="D901" s="232"/>
      <c r="E901" s="233"/>
      <c r="F901" s="232"/>
      <c r="G901" s="234"/>
      <c r="H901" s="235"/>
      <c r="I901" s="232"/>
      <c r="J901" s="236"/>
      <c r="K901" s="242"/>
      <c r="L901" s="242"/>
      <c r="M901" s="239"/>
      <c r="N901" s="281"/>
      <c r="O901" s="260"/>
      <c r="P901" s="310"/>
    </row>
    <row r="902" spans="1:16" ht="15.6" x14ac:dyDescent="0.3">
      <c r="A902" s="36" t="s">
        <v>531</v>
      </c>
      <c r="B902" s="11" t="s">
        <v>703</v>
      </c>
      <c r="C902" s="11"/>
      <c r="D902" s="11" t="s">
        <v>34</v>
      </c>
      <c r="E902" s="127">
        <v>2</v>
      </c>
      <c r="F902" s="85"/>
      <c r="G902" s="152"/>
      <c r="H902" s="133"/>
      <c r="I902" s="85"/>
      <c r="J902" s="136"/>
      <c r="K902" s="241"/>
      <c r="L902" s="241"/>
      <c r="M902" s="8"/>
      <c r="N902" s="280"/>
      <c r="O902" s="259"/>
      <c r="P902" s="309">
        <v>0</v>
      </c>
    </row>
    <row r="903" spans="1:16" ht="15.6" x14ac:dyDescent="0.3">
      <c r="A903" s="230"/>
      <c r="B903" s="231"/>
      <c r="C903" s="231"/>
      <c r="D903" s="232"/>
      <c r="E903" s="233"/>
      <c r="F903" s="232"/>
      <c r="G903" s="234"/>
      <c r="H903" s="235"/>
      <c r="I903" s="232"/>
      <c r="J903" s="236"/>
      <c r="K903" s="242"/>
      <c r="L903" s="242"/>
      <c r="M903" s="239"/>
      <c r="N903" s="281"/>
      <c r="O903" s="260"/>
      <c r="P903" s="310"/>
    </row>
    <row r="904" spans="1:16" ht="15.6" x14ac:dyDescent="0.3">
      <c r="A904" s="36" t="s">
        <v>533</v>
      </c>
      <c r="B904" s="11" t="s">
        <v>704</v>
      </c>
      <c r="C904" s="11"/>
      <c r="D904" s="11" t="s">
        <v>34</v>
      </c>
      <c r="E904" s="127">
        <v>4</v>
      </c>
      <c r="F904" s="85"/>
      <c r="G904" s="152"/>
      <c r="H904" s="133"/>
      <c r="I904" s="85"/>
      <c r="J904" s="136"/>
      <c r="K904" s="241"/>
      <c r="L904" s="241"/>
      <c r="M904" s="8"/>
      <c r="N904" s="280"/>
      <c r="O904" s="259"/>
      <c r="P904" s="309">
        <v>0</v>
      </c>
    </row>
    <row r="905" spans="1:16" ht="15.6" x14ac:dyDescent="0.3">
      <c r="A905" s="230"/>
      <c r="B905" s="231"/>
      <c r="C905" s="231"/>
      <c r="D905" s="232"/>
      <c r="E905" s="233"/>
      <c r="F905" s="232"/>
      <c r="G905" s="234"/>
      <c r="H905" s="235"/>
      <c r="I905" s="232"/>
      <c r="J905" s="236"/>
      <c r="K905" s="242"/>
      <c r="L905" s="242"/>
      <c r="M905" s="239"/>
      <c r="N905" s="281"/>
      <c r="O905" s="260"/>
      <c r="P905" s="310"/>
    </row>
    <row r="906" spans="1:16" ht="15.6" x14ac:dyDescent="0.3">
      <c r="A906" s="36" t="s">
        <v>536</v>
      </c>
      <c r="B906" s="11" t="s">
        <v>705</v>
      </c>
      <c r="C906" s="11"/>
      <c r="D906" s="11" t="s">
        <v>34</v>
      </c>
      <c r="E906" s="127">
        <v>4</v>
      </c>
      <c r="F906" s="85"/>
      <c r="G906" s="152"/>
      <c r="H906" s="133"/>
      <c r="I906" s="85"/>
      <c r="J906" s="136"/>
      <c r="K906" s="241"/>
      <c r="L906" s="241"/>
      <c r="M906" s="8"/>
      <c r="N906" s="280"/>
      <c r="O906" s="259"/>
      <c r="P906" s="309">
        <v>0</v>
      </c>
    </row>
    <row r="907" spans="1:16" ht="15.6" x14ac:dyDescent="0.3">
      <c r="A907" s="230"/>
      <c r="B907" s="231"/>
      <c r="C907" s="231"/>
      <c r="D907" s="232"/>
      <c r="E907" s="233"/>
      <c r="F907" s="232"/>
      <c r="G907" s="234"/>
      <c r="H907" s="235"/>
      <c r="I907" s="232"/>
      <c r="J907" s="236"/>
      <c r="K907" s="242"/>
      <c r="L907" s="242"/>
      <c r="M907" s="239"/>
      <c r="N907" s="281"/>
      <c r="O907" s="260"/>
      <c r="P907" s="310"/>
    </row>
    <row r="908" spans="1:16" ht="15.6" x14ac:dyDescent="0.3">
      <c r="A908" s="36" t="s">
        <v>1104</v>
      </c>
      <c r="B908" s="11" t="s">
        <v>706</v>
      </c>
      <c r="C908" s="11"/>
      <c r="D908" s="11" t="s">
        <v>34</v>
      </c>
      <c r="E908" s="127">
        <v>4</v>
      </c>
      <c r="F908" s="85"/>
      <c r="G908" s="152"/>
      <c r="H908" s="133"/>
      <c r="I908" s="85"/>
      <c r="J908" s="136"/>
      <c r="K908" s="241"/>
      <c r="L908" s="241"/>
      <c r="M908" s="8"/>
      <c r="N908" s="280"/>
      <c r="O908" s="259"/>
      <c r="P908" s="309">
        <v>0</v>
      </c>
    </row>
    <row r="909" spans="1:16" ht="15.6" x14ac:dyDescent="0.3">
      <c r="A909" s="230"/>
      <c r="B909" s="231"/>
      <c r="C909" s="231"/>
      <c r="D909" s="232"/>
      <c r="E909" s="233"/>
      <c r="F909" s="232"/>
      <c r="G909" s="234"/>
      <c r="H909" s="235"/>
      <c r="I909" s="232"/>
      <c r="J909" s="236"/>
      <c r="K909" s="242"/>
      <c r="L909" s="242"/>
      <c r="M909" s="239"/>
      <c r="N909" s="281"/>
      <c r="O909" s="260"/>
      <c r="P909" s="310"/>
    </row>
    <row r="910" spans="1:16" ht="15.6" x14ac:dyDescent="0.3">
      <c r="A910" s="36" t="s">
        <v>538</v>
      </c>
      <c r="B910" s="11" t="s">
        <v>707</v>
      </c>
      <c r="C910" s="11"/>
      <c r="D910" s="11" t="s">
        <v>34</v>
      </c>
      <c r="E910" s="127">
        <v>6</v>
      </c>
      <c r="F910" s="85"/>
      <c r="G910" s="152"/>
      <c r="H910" s="133"/>
      <c r="I910" s="85"/>
      <c r="J910" s="136"/>
      <c r="K910" s="241"/>
      <c r="L910" s="241"/>
      <c r="M910" s="8"/>
      <c r="N910" s="280"/>
      <c r="O910" s="259"/>
      <c r="P910" s="309">
        <v>0</v>
      </c>
    </row>
    <row r="911" spans="1:16" ht="15.6" x14ac:dyDescent="0.3">
      <c r="A911" s="230"/>
      <c r="B911" s="231"/>
      <c r="C911" s="231"/>
      <c r="D911" s="232"/>
      <c r="E911" s="233"/>
      <c r="F911" s="232"/>
      <c r="G911" s="234"/>
      <c r="H911" s="235"/>
      <c r="I911" s="232"/>
      <c r="J911" s="236"/>
      <c r="K911" s="242"/>
      <c r="L911" s="242"/>
      <c r="M911" s="239"/>
      <c r="N911" s="281"/>
      <c r="O911" s="260"/>
      <c r="P911" s="310"/>
    </row>
    <row r="912" spans="1:16" ht="15.6" x14ac:dyDescent="0.3">
      <c r="A912" s="36"/>
      <c r="B912" s="99" t="s">
        <v>708</v>
      </c>
      <c r="C912" s="99"/>
      <c r="D912" s="11"/>
      <c r="E912" s="127"/>
      <c r="F912" s="85"/>
      <c r="G912" s="152"/>
      <c r="H912" s="133"/>
      <c r="I912" s="85"/>
      <c r="J912" s="136"/>
      <c r="K912" s="241"/>
      <c r="L912" s="241"/>
      <c r="M912" s="8"/>
      <c r="N912" s="280"/>
      <c r="O912" s="259"/>
      <c r="P912" s="309"/>
    </row>
    <row r="913" spans="1:16" ht="62.4" x14ac:dyDescent="0.3">
      <c r="A913" s="36" t="s">
        <v>540</v>
      </c>
      <c r="B913" s="38" t="s">
        <v>709</v>
      </c>
      <c r="C913" s="11" t="s">
        <v>710</v>
      </c>
      <c r="D913" s="11" t="s">
        <v>711</v>
      </c>
      <c r="E913" s="127">
        <v>4</v>
      </c>
      <c r="F913" s="85" t="s">
        <v>1812</v>
      </c>
      <c r="G913" s="152" t="s">
        <v>1637</v>
      </c>
      <c r="H913" s="133">
        <v>150</v>
      </c>
      <c r="I913" s="85" t="s">
        <v>1813</v>
      </c>
      <c r="J913" s="142" t="s">
        <v>1814</v>
      </c>
      <c r="K913" s="241">
        <v>0.15</v>
      </c>
      <c r="L913" s="241">
        <f>K913*1.2</f>
        <v>0.18</v>
      </c>
      <c r="M913" s="8">
        <f>H913*K913</f>
        <v>22.5</v>
      </c>
      <c r="N913" s="280">
        <f>M913*1.2</f>
        <v>27</v>
      </c>
      <c r="O913" s="259">
        <v>0.15</v>
      </c>
      <c r="P913" s="309">
        <v>1</v>
      </c>
    </row>
    <row r="914" spans="1:16" ht="46.8" x14ac:dyDescent="0.3">
      <c r="A914" s="36" t="s">
        <v>540</v>
      </c>
      <c r="B914" s="38" t="s">
        <v>709</v>
      </c>
      <c r="C914" s="11" t="s">
        <v>710</v>
      </c>
      <c r="D914" s="11" t="s">
        <v>711</v>
      </c>
      <c r="E914" s="127">
        <v>4</v>
      </c>
      <c r="F914" s="85" t="s">
        <v>1567</v>
      </c>
      <c r="G914" s="152" t="s">
        <v>1568</v>
      </c>
      <c r="H914" s="133" t="s">
        <v>1569</v>
      </c>
      <c r="I914" s="85" t="s">
        <v>1570</v>
      </c>
      <c r="J914" s="142" t="s">
        <v>1571</v>
      </c>
      <c r="K914" s="241">
        <v>0.26</v>
      </c>
      <c r="L914" s="241">
        <f>SUM(K914*1.2)</f>
        <v>0.312</v>
      </c>
      <c r="M914" s="8">
        <v>39</v>
      </c>
      <c r="N914" s="280">
        <f>SUM(M914*1.2)</f>
        <v>46.8</v>
      </c>
      <c r="O914" s="259">
        <v>0.26</v>
      </c>
      <c r="P914" s="309">
        <v>2</v>
      </c>
    </row>
    <row r="915" spans="1:16" ht="15.6" x14ac:dyDescent="0.3">
      <c r="A915" s="230"/>
      <c r="B915" s="231"/>
      <c r="C915" s="231"/>
      <c r="D915" s="232"/>
      <c r="E915" s="233"/>
      <c r="F915" s="232"/>
      <c r="G915" s="234"/>
      <c r="H915" s="235"/>
      <c r="I915" s="232"/>
      <c r="J915" s="236"/>
      <c r="K915" s="242"/>
      <c r="L915" s="242"/>
      <c r="M915" s="239"/>
      <c r="N915" s="281"/>
      <c r="O915" s="260"/>
      <c r="P915" s="310"/>
    </row>
    <row r="916" spans="1:16" ht="62.4" x14ac:dyDescent="0.3">
      <c r="A916" s="36" t="s">
        <v>542</v>
      </c>
      <c r="B916" s="38" t="s">
        <v>712</v>
      </c>
      <c r="C916" s="11"/>
      <c r="D916" s="11" t="s">
        <v>796</v>
      </c>
      <c r="E916" s="12">
        <v>100</v>
      </c>
      <c r="F916" s="11" t="s">
        <v>1812</v>
      </c>
      <c r="G916" s="325" t="s">
        <v>1637</v>
      </c>
      <c r="H916" s="176">
        <v>5</v>
      </c>
      <c r="I916" s="11" t="s">
        <v>1815</v>
      </c>
      <c r="J916" s="326" t="s">
        <v>1816</v>
      </c>
      <c r="K916" s="327">
        <v>3.2</v>
      </c>
      <c r="L916" s="327">
        <f t="shared" ref="L916" si="290">K916*1.2</f>
        <v>3.84</v>
      </c>
      <c r="M916" s="328">
        <f t="shared" ref="M916" si="291">H916*K916</f>
        <v>16</v>
      </c>
      <c r="N916" s="329">
        <f t="shared" ref="N916" si="292">M916*1.2</f>
        <v>19.2</v>
      </c>
      <c r="O916" s="330">
        <v>3.2</v>
      </c>
      <c r="P916" s="331">
        <v>1</v>
      </c>
    </row>
    <row r="917" spans="1:16" ht="46.8" x14ac:dyDescent="0.3">
      <c r="A917" s="36" t="s">
        <v>542</v>
      </c>
      <c r="B917" s="38" t="s">
        <v>712</v>
      </c>
      <c r="C917" s="11"/>
      <c r="D917" s="11" t="s">
        <v>796</v>
      </c>
      <c r="E917" s="12">
        <v>100</v>
      </c>
      <c r="F917" s="11" t="s">
        <v>1572</v>
      </c>
      <c r="G917" s="325" t="s">
        <v>1568</v>
      </c>
      <c r="H917" s="176" t="s">
        <v>1573</v>
      </c>
      <c r="I917" s="11" t="s">
        <v>1574</v>
      </c>
      <c r="J917" s="326" t="s">
        <v>1575</v>
      </c>
      <c r="K917" s="327">
        <v>22.47</v>
      </c>
      <c r="L917" s="327">
        <f t="shared" ref="L917:L926" si="293">SUM(K917*1.2)</f>
        <v>26.963999999999999</v>
      </c>
      <c r="M917" s="328">
        <v>224.7</v>
      </c>
      <c r="N917" s="329">
        <f t="shared" ref="N917:N926" si="294">SUM(M917*1.2)</f>
        <v>269.64</v>
      </c>
      <c r="O917" s="330">
        <v>22.47</v>
      </c>
      <c r="P917" s="331">
        <v>2</v>
      </c>
    </row>
    <row r="918" spans="1:16" ht="15.6" x14ac:dyDescent="0.3">
      <c r="A918" s="230"/>
      <c r="B918" s="231"/>
      <c r="C918" s="231"/>
      <c r="D918" s="232"/>
      <c r="E918" s="233"/>
      <c r="F918" s="232"/>
      <c r="G918" s="234"/>
      <c r="H918" s="235"/>
      <c r="I918" s="232"/>
      <c r="J918" s="236"/>
      <c r="K918" s="242"/>
      <c r="L918" s="242"/>
      <c r="M918" s="239"/>
      <c r="N918" s="281"/>
      <c r="O918" s="260"/>
      <c r="P918" s="310"/>
    </row>
    <row r="919" spans="1:16" ht="62.4" x14ac:dyDescent="0.3">
      <c r="A919" s="36" t="s">
        <v>544</v>
      </c>
      <c r="B919" s="38" t="s">
        <v>713</v>
      </c>
      <c r="C919" s="11"/>
      <c r="D919" s="11" t="s">
        <v>796</v>
      </c>
      <c r="E919" s="127">
        <v>60</v>
      </c>
      <c r="F919" s="85" t="s">
        <v>1812</v>
      </c>
      <c r="G919" s="152" t="s">
        <v>1637</v>
      </c>
      <c r="H919" s="133">
        <v>5</v>
      </c>
      <c r="I919" s="85" t="s">
        <v>1817</v>
      </c>
      <c r="J919" s="136">
        <v>18042</v>
      </c>
      <c r="K919" s="241">
        <v>16</v>
      </c>
      <c r="L919" s="241">
        <f t="shared" ref="L919" si="295">K919*1.2</f>
        <v>19.2</v>
      </c>
      <c r="M919" s="8">
        <f t="shared" ref="M919" si="296">H919*K919</f>
        <v>80</v>
      </c>
      <c r="N919" s="280">
        <f t="shared" ref="N919" si="297">M919*1.2</f>
        <v>96</v>
      </c>
      <c r="O919" s="259">
        <v>16</v>
      </c>
      <c r="P919" s="309">
        <v>1</v>
      </c>
    </row>
    <row r="920" spans="1:16" ht="46.8" x14ac:dyDescent="0.3">
      <c r="A920" s="36" t="s">
        <v>544</v>
      </c>
      <c r="B920" s="38" t="s">
        <v>713</v>
      </c>
      <c r="C920" s="11"/>
      <c r="D920" s="11" t="s">
        <v>796</v>
      </c>
      <c r="E920" s="127">
        <v>60</v>
      </c>
      <c r="F920" s="85" t="s">
        <v>1572</v>
      </c>
      <c r="G920" s="152" t="s">
        <v>1568</v>
      </c>
      <c r="H920" s="133" t="s">
        <v>1573</v>
      </c>
      <c r="I920" s="85" t="s">
        <v>1576</v>
      </c>
      <c r="J920" s="136" t="s">
        <v>1577</v>
      </c>
      <c r="K920" s="241">
        <v>20.059999999999999</v>
      </c>
      <c r="L920" s="241">
        <f t="shared" si="293"/>
        <v>24.071999999999999</v>
      </c>
      <c r="M920" s="8">
        <v>200.6</v>
      </c>
      <c r="N920" s="280">
        <f t="shared" si="294"/>
        <v>240.71999999999997</v>
      </c>
      <c r="O920" s="259">
        <v>20.059999999999999</v>
      </c>
      <c r="P920" s="309">
        <v>2</v>
      </c>
    </row>
    <row r="921" spans="1:16" ht="15.6" x14ac:dyDescent="0.3">
      <c r="A921" s="230"/>
      <c r="B921" s="231"/>
      <c r="C921" s="231"/>
      <c r="D921" s="232"/>
      <c r="E921" s="233"/>
      <c r="F921" s="232"/>
      <c r="G921" s="234"/>
      <c r="H921" s="235"/>
      <c r="I921" s="232"/>
      <c r="J921" s="236"/>
      <c r="K921" s="242"/>
      <c r="L921" s="242"/>
      <c r="M921" s="239"/>
      <c r="N921" s="281"/>
      <c r="O921" s="260"/>
      <c r="P921" s="310"/>
    </row>
    <row r="922" spans="1:16" ht="62.4" x14ac:dyDescent="0.3">
      <c r="A922" s="36" t="s">
        <v>546</v>
      </c>
      <c r="B922" s="38" t="s">
        <v>714</v>
      </c>
      <c r="C922" s="11"/>
      <c r="D922" s="11" t="s">
        <v>594</v>
      </c>
      <c r="E922" s="127">
        <v>18</v>
      </c>
      <c r="F922" s="85" t="s">
        <v>1812</v>
      </c>
      <c r="G922" s="152" t="s">
        <v>1637</v>
      </c>
      <c r="H922" s="133">
        <v>5</v>
      </c>
      <c r="I922" s="85" t="s">
        <v>1817</v>
      </c>
      <c r="J922" s="142">
        <v>18042</v>
      </c>
      <c r="K922" s="241">
        <v>3.2</v>
      </c>
      <c r="L922" s="241">
        <f t="shared" ref="L922" si="298">K922*1.2</f>
        <v>3.84</v>
      </c>
      <c r="M922" s="8">
        <f t="shared" ref="M922" si="299">H922*K922</f>
        <v>16</v>
      </c>
      <c r="N922" s="280">
        <f t="shared" ref="N922" si="300">M922*1.2</f>
        <v>19.2</v>
      </c>
      <c r="O922" s="259">
        <v>3.2</v>
      </c>
      <c r="P922" s="309">
        <v>1</v>
      </c>
    </row>
    <row r="923" spans="1:16" ht="46.8" x14ac:dyDescent="0.3">
      <c r="A923" s="36" t="s">
        <v>546</v>
      </c>
      <c r="B923" s="38" t="s">
        <v>714</v>
      </c>
      <c r="C923" s="11"/>
      <c r="D923" s="11" t="s">
        <v>594</v>
      </c>
      <c r="E923" s="127">
        <v>18</v>
      </c>
      <c r="F923" s="85" t="s">
        <v>1572</v>
      </c>
      <c r="G923" s="152" t="s">
        <v>1568</v>
      </c>
      <c r="H923" s="133" t="s">
        <v>1573</v>
      </c>
      <c r="I923" s="85" t="s">
        <v>1576</v>
      </c>
      <c r="J923" s="142" t="s">
        <v>1577</v>
      </c>
      <c r="K923" s="241">
        <v>4.01</v>
      </c>
      <c r="L923" s="241">
        <f t="shared" si="293"/>
        <v>4.8119999999999994</v>
      </c>
      <c r="M923" s="8">
        <v>200.6</v>
      </c>
      <c r="N923" s="280">
        <f t="shared" si="294"/>
        <v>240.71999999999997</v>
      </c>
      <c r="O923" s="259">
        <v>4.01</v>
      </c>
      <c r="P923" s="309">
        <v>2</v>
      </c>
    </row>
    <row r="924" spans="1:16" ht="15.6" x14ac:dyDescent="0.3">
      <c r="A924" s="230"/>
      <c r="B924" s="231"/>
      <c r="C924" s="231"/>
      <c r="D924" s="232"/>
      <c r="E924" s="233"/>
      <c r="F924" s="232"/>
      <c r="G924" s="234"/>
      <c r="H924" s="235"/>
      <c r="I924" s="232"/>
      <c r="J924" s="236"/>
      <c r="K924" s="242"/>
      <c r="L924" s="242"/>
      <c r="M924" s="239"/>
      <c r="N924" s="281"/>
      <c r="O924" s="260"/>
      <c r="P924" s="310"/>
    </row>
    <row r="925" spans="1:16" ht="62.4" x14ac:dyDescent="0.3">
      <c r="A925" s="36" t="s">
        <v>548</v>
      </c>
      <c r="B925" s="38" t="s">
        <v>715</v>
      </c>
      <c r="C925" s="11"/>
      <c r="D925" s="11" t="s">
        <v>594</v>
      </c>
      <c r="E925" s="127">
        <v>24</v>
      </c>
      <c r="F925" s="85" t="s">
        <v>1812</v>
      </c>
      <c r="G925" s="152" t="s">
        <v>1637</v>
      </c>
      <c r="H925" s="133">
        <v>5</v>
      </c>
      <c r="I925" s="85" t="s">
        <v>1818</v>
      </c>
      <c r="J925" s="142">
        <v>18044</v>
      </c>
      <c r="K925" s="241">
        <v>4</v>
      </c>
      <c r="L925" s="241">
        <f>K925*1.2</f>
        <v>4.8</v>
      </c>
      <c r="M925" s="8">
        <f>H925*K925</f>
        <v>20</v>
      </c>
      <c r="N925" s="280">
        <f>M925*1.2</f>
        <v>24</v>
      </c>
      <c r="O925" s="259">
        <v>4</v>
      </c>
      <c r="P925" s="309">
        <v>1</v>
      </c>
    </row>
    <row r="926" spans="1:16" ht="46.8" x14ac:dyDescent="0.3">
      <c r="A926" s="36" t="s">
        <v>548</v>
      </c>
      <c r="B926" s="38" t="s">
        <v>715</v>
      </c>
      <c r="C926" s="11"/>
      <c r="D926" s="11" t="s">
        <v>594</v>
      </c>
      <c r="E926" s="127">
        <v>24</v>
      </c>
      <c r="F926" s="85" t="s">
        <v>1572</v>
      </c>
      <c r="G926" s="152" t="s">
        <v>1568</v>
      </c>
      <c r="H926" s="133" t="s">
        <v>1578</v>
      </c>
      <c r="I926" s="85" t="s">
        <v>1579</v>
      </c>
      <c r="J926" s="142" t="s">
        <v>1580</v>
      </c>
      <c r="K926" s="241">
        <v>77.98</v>
      </c>
      <c r="L926" s="241">
        <f t="shared" si="293"/>
        <v>93.576000000000008</v>
      </c>
      <c r="M926" s="8">
        <v>311.89999999999998</v>
      </c>
      <c r="N926" s="280">
        <f t="shared" si="294"/>
        <v>374.28</v>
      </c>
      <c r="O926" s="259">
        <v>77.98</v>
      </c>
      <c r="P926" s="309">
        <v>2</v>
      </c>
    </row>
    <row r="927" spans="1:16" ht="15.6" x14ac:dyDescent="0.3">
      <c r="A927" s="230"/>
      <c r="B927" s="231"/>
      <c r="C927" s="231"/>
      <c r="D927" s="232"/>
      <c r="E927" s="233"/>
      <c r="F927" s="232"/>
      <c r="G927" s="234"/>
      <c r="H927" s="235"/>
      <c r="I927" s="232"/>
      <c r="J927" s="236"/>
      <c r="K927" s="242"/>
      <c r="L927" s="242"/>
      <c r="M927" s="239"/>
      <c r="N927" s="281"/>
      <c r="O927" s="260"/>
      <c r="P927" s="310"/>
    </row>
    <row r="928" spans="1:16" ht="78" x14ac:dyDescent="0.3">
      <c r="A928" s="36" t="s">
        <v>550</v>
      </c>
      <c r="B928" s="38" t="s">
        <v>818</v>
      </c>
      <c r="C928" s="11"/>
      <c r="D928" s="11" t="s">
        <v>34</v>
      </c>
      <c r="E928" s="127">
        <v>2</v>
      </c>
      <c r="F928" s="85" t="s">
        <v>1648</v>
      </c>
      <c r="G928" s="152" t="s">
        <v>1637</v>
      </c>
      <c r="H928" s="133">
        <v>1</v>
      </c>
      <c r="I928" s="85" t="s">
        <v>1819</v>
      </c>
      <c r="J928" s="143" t="s">
        <v>1820</v>
      </c>
      <c r="K928" s="241">
        <v>105.6</v>
      </c>
      <c r="L928" s="241">
        <f t="shared" ref="L928:L930" si="301">K928*1.2</f>
        <v>126.71999999999998</v>
      </c>
      <c r="M928" s="8">
        <f t="shared" ref="M928:M930" si="302">H928*K928</f>
        <v>105.6</v>
      </c>
      <c r="N928" s="280">
        <f t="shared" ref="N928:N930" si="303">M928*1.2</f>
        <v>126.71999999999998</v>
      </c>
      <c r="O928" s="259">
        <v>105.6</v>
      </c>
      <c r="P928" s="309">
        <v>1</v>
      </c>
    </row>
    <row r="929" spans="1:16" ht="15.6" x14ac:dyDescent="0.3">
      <c r="A929" s="230"/>
      <c r="B929" s="231"/>
      <c r="C929" s="231"/>
      <c r="D929" s="232"/>
      <c r="E929" s="233"/>
      <c r="F929" s="232"/>
      <c r="G929" s="234"/>
      <c r="H929" s="235"/>
      <c r="I929" s="232"/>
      <c r="J929" s="236"/>
      <c r="K929" s="242"/>
      <c r="L929" s="242"/>
      <c r="M929" s="239"/>
      <c r="N929" s="281"/>
      <c r="O929" s="260"/>
      <c r="P929" s="310"/>
    </row>
    <row r="930" spans="1:16" ht="62.4" x14ac:dyDescent="0.3">
      <c r="A930" s="36" t="s">
        <v>552</v>
      </c>
      <c r="B930" s="38" t="s">
        <v>716</v>
      </c>
      <c r="C930" s="11"/>
      <c r="D930" s="11" t="s">
        <v>34</v>
      </c>
      <c r="E930" s="127">
        <v>2000</v>
      </c>
      <c r="F930" s="85" t="s">
        <v>1771</v>
      </c>
      <c r="G930" s="152" t="s">
        <v>1637</v>
      </c>
      <c r="H930" s="133">
        <v>50</v>
      </c>
      <c r="I930" s="85" t="s">
        <v>1821</v>
      </c>
      <c r="J930" s="142" t="s">
        <v>1822</v>
      </c>
      <c r="K930" s="241">
        <v>4.2000000000000003E-2</v>
      </c>
      <c r="L930" s="241">
        <f t="shared" si="301"/>
        <v>5.04E-2</v>
      </c>
      <c r="M930" s="8">
        <f t="shared" si="302"/>
        <v>2.1</v>
      </c>
      <c r="N930" s="280">
        <f t="shared" si="303"/>
        <v>2.52</v>
      </c>
      <c r="O930" s="259">
        <v>4.2000000000000003E-2</v>
      </c>
      <c r="P930" s="309">
        <v>1</v>
      </c>
    </row>
    <row r="931" spans="1:16" ht="15.6" x14ac:dyDescent="0.3">
      <c r="A931" s="230"/>
      <c r="B931" s="231"/>
      <c r="C931" s="231"/>
      <c r="D931" s="232"/>
      <c r="E931" s="233"/>
      <c r="F931" s="232"/>
      <c r="G931" s="234"/>
      <c r="H931" s="235"/>
      <c r="I931" s="232"/>
      <c r="J931" s="236"/>
      <c r="K931" s="242"/>
      <c r="L931" s="242"/>
      <c r="M931" s="239"/>
      <c r="N931" s="281"/>
      <c r="O931" s="260"/>
      <c r="P931" s="310"/>
    </row>
    <row r="932" spans="1:16" ht="62.4" x14ac:dyDescent="0.3">
      <c r="A932" s="36" t="s">
        <v>554</v>
      </c>
      <c r="B932" s="38" t="s">
        <v>717</v>
      </c>
      <c r="C932" s="11"/>
      <c r="D932" s="11" t="s">
        <v>594</v>
      </c>
      <c r="E932" s="127">
        <v>60</v>
      </c>
      <c r="F932" s="85" t="s">
        <v>1812</v>
      </c>
      <c r="G932" s="152" t="s">
        <v>1637</v>
      </c>
      <c r="H932" s="133">
        <v>1</v>
      </c>
      <c r="I932" s="85" t="s">
        <v>1823</v>
      </c>
      <c r="J932" s="143">
        <v>31113</v>
      </c>
      <c r="K932" s="241">
        <v>6.85</v>
      </c>
      <c r="L932" s="241">
        <v>8.5</v>
      </c>
      <c r="M932" s="8">
        <f>H932*K932</f>
        <v>6.85</v>
      </c>
      <c r="N932" s="280">
        <f>M932*1.2</f>
        <v>8.2199999999999989</v>
      </c>
      <c r="O932" s="259">
        <v>6.85</v>
      </c>
      <c r="P932" s="309">
        <v>1</v>
      </c>
    </row>
    <row r="933" spans="1:16" ht="46.8" x14ac:dyDescent="0.3">
      <c r="A933" s="36" t="s">
        <v>554</v>
      </c>
      <c r="B933" s="38" t="s">
        <v>717</v>
      </c>
      <c r="C933" s="11"/>
      <c r="D933" s="11" t="s">
        <v>594</v>
      </c>
      <c r="E933" s="127">
        <v>60</v>
      </c>
      <c r="F933" s="85" t="s">
        <v>1572</v>
      </c>
      <c r="G933" s="152" t="s">
        <v>1568</v>
      </c>
      <c r="H933" s="133" t="s">
        <v>1581</v>
      </c>
      <c r="I933" s="85" t="s">
        <v>1582</v>
      </c>
      <c r="J933" s="143" t="s">
        <v>1583</v>
      </c>
      <c r="K933" s="241">
        <v>67.41</v>
      </c>
      <c r="L933" s="241">
        <f t="shared" ref="L933" si="304">SUM(K933*1.2)</f>
        <v>80.891999999999996</v>
      </c>
      <c r="M933" s="8">
        <v>337.05</v>
      </c>
      <c r="N933" s="280">
        <f t="shared" ref="N933" si="305">SUM(M933*1.2)</f>
        <v>404.46</v>
      </c>
      <c r="O933" s="259">
        <v>67.41</v>
      </c>
      <c r="P933" s="309">
        <v>2</v>
      </c>
    </row>
    <row r="934" spans="1:16" ht="15.6" x14ac:dyDescent="0.3">
      <c r="A934" s="230"/>
      <c r="B934" s="231"/>
      <c r="C934" s="231"/>
      <c r="D934" s="232"/>
      <c r="E934" s="233"/>
      <c r="F934" s="232"/>
      <c r="G934" s="234"/>
      <c r="H934" s="235"/>
      <c r="I934" s="232"/>
      <c r="J934" s="236"/>
      <c r="K934" s="242"/>
      <c r="L934" s="242"/>
      <c r="M934" s="239"/>
      <c r="N934" s="281"/>
      <c r="O934" s="260"/>
      <c r="P934" s="310"/>
    </row>
    <row r="935" spans="1:16" ht="78" x14ac:dyDescent="0.3">
      <c r="A935" s="36" t="s">
        <v>556</v>
      </c>
      <c r="B935" s="84" t="s">
        <v>848</v>
      </c>
      <c r="C935" s="11"/>
      <c r="D935" s="11" t="s">
        <v>34</v>
      </c>
      <c r="E935" s="127">
        <v>15000</v>
      </c>
      <c r="F935" s="85" t="s">
        <v>1648</v>
      </c>
      <c r="G935" s="152" t="s">
        <v>1637</v>
      </c>
      <c r="H935" s="133">
        <v>100</v>
      </c>
      <c r="I935" s="85" t="s">
        <v>1824</v>
      </c>
      <c r="J935" s="142" t="s">
        <v>1825</v>
      </c>
      <c r="K935" s="241">
        <v>0.255</v>
      </c>
      <c r="L935" s="241">
        <f t="shared" ref="L935" si="306">K935*1.2</f>
        <v>0.30599999999999999</v>
      </c>
      <c r="M935" s="8">
        <f t="shared" ref="M935" si="307">H935*K935</f>
        <v>25.5</v>
      </c>
      <c r="N935" s="280">
        <f t="shared" ref="N935" si="308">M935*1.2</f>
        <v>30.599999999999998</v>
      </c>
      <c r="O935" s="259">
        <v>0.255</v>
      </c>
      <c r="P935" s="309">
        <v>1</v>
      </c>
    </row>
    <row r="936" spans="1:16" ht="15.6" x14ac:dyDescent="0.3">
      <c r="A936" s="230"/>
      <c r="B936" s="231"/>
      <c r="C936" s="231"/>
      <c r="D936" s="232"/>
      <c r="E936" s="233"/>
      <c r="F936" s="232"/>
      <c r="G936" s="234"/>
      <c r="H936" s="235"/>
      <c r="I936" s="232"/>
      <c r="J936" s="236"/>
      <c r="K936" s="242"/>
      <c r="L936" s="242"/>
      <c r="M936" s="239"/>
      <c r="N936" s="281"/>
      <c r="O936" s="260"/>
      <c r="P936" s="310"/>
    </row>
    <row r="937" spans="1:16" ht="62.4" x14ac:dyDescent="0.3">
      <c r="A937" s="36" t="s">
        <v>558</v>
      </c>
      <c r="B937" s="38" t="s">
        <v>718</v>
      </c>
      <c r="C937" s="11"/>
      <c r="D937" s="11" t="s">
        <v>863</v>
      </c>
      <c r="E937" s="12">
        <v>10</v>
      </c>
      <c r="F937" s="11" t="s">
        <v>1812</v>
      </c>
      <c r="G937" s="325" t="s">
        <v>1637</v>
      </c>
      <c r="H937" s="176" t="s">
        <v>1826</v>
      </c>
      <c r="I937" s="11" t="s">
        <v>1827</v>
      </c>
      <c r="J937" s="353" t="s">
        <v>1828</v>
      </c>
      <c r="K937" s="327">
        <v>0.14000000000000001</v>
      </c>
      <c r="L937" s="327">
        <v>0.16800000000000001</v>
      </c>
      <c r="M937" s="328">
        <v>70</v>
      </c>
      <c r="N937" s="329">
        <v>84</v>
      </c>
      <c r="O937" s="330">
        <v>0.14000000000000001</v>
      </c>
      <c r="P937" s="331">
        <v>1</v>
      </c>
    </row>
    <row r="938" spans="1:16" ht="46.8" x14ac:dyDescent="0.3">
      <c r="A938" s="36" t="s">
        <v>558</v>
      </c>
      <c r="B938" s="38" t="s">
        <v>718</v>
      </c>
      <c r="C938" s="11"/>
      <c r="D938" s="11" t="s">
        <v>863</v>
      </c>
      <c r="E938" s="12">
        <v>10</v>
      </c>
      <c r="F938" s="11" t="s">
        <v>1572</v>
      </c>
      <c r="G938" s="325" t="s">
        <v>1568</v>
      </c>
      <c r="H938" s="176" t="s">
        <v>1584</v>
      </c>
      <c r="I938" s="11" t="s">
        <v>1585</v>
      </c>
      <c r="J938" s="353" t="s">
        <v>1586</v>
      </c>
      <c r="K938" s="327">
        <v>79.680000000000007</v>
      </c>
      <c r="L938" s="327">
        <f t="shared" ref="L938" si="309">SUM(K938*1.2)</f>
        <v>95.616</v>
      </c>
      <c r="M938" s="328">
        <v>79.680000000000007</v>
      </c>
      <c r="N938" s="329">
        <f t="shared" ref="N938" si="310">SUM(M938*1.2)</f>
        <v>95.616</v>
      </c>
      <c r="O938" s="330">
        <v>79.680000000000007</v>
      </c>
      <c r="P938" s="331">
        <v>2</v>
      </c>
    </row>
    <row r="939" spans="1:16" ht="15.6" x14ac:dyDescent="0.3">
      <c r="A939" s="230"/>
      <c r="B939" s="231"/>
      <c r="C939" s="231"/>
      <c r="D939" s="232"/>
      <c r="E939" s="233"/>
      <c r="F939" s="232"/>
      <c r="G939" s="234"/>
      <c r="H939" s="235"/>
      <c r="I939" s="232"/>
      <c r="J939" s="236"/>
      <c r="K939" s="242"/>
      <c r="L939" s="242"/>
      <c r="M939" s="239"/>
      <c r="N939" s="281"/>
      <c r="O939" s="260"/>
      <c r="P939" s="310"/>
    </row>
    <row r="940" spans="1:16" ht="62.4" x14ac:dyDescent="0.3">
      <c r="A940" s="36" t="s">
        <v>560</v>
      </c>
      <c r="B940" s="38" t="s">
        <v>734</v>
      </c>
      <c r="C940" s="38" t="s">
        <v>735</v>
      </c>
      <c r="D940" s="11" t="s">
        <v>34</v>
      </c>
      <c r="E940" s="127">
        <v>2</v>
      </c>
      <c r="F940" s="85" t="s">
        <v>2158</v>
      </c>
      <c r="G940" s="152" t="s">
        <v>2139</v>
      </c>
      <c r="H940" s="133" t="s">
        <v>34</v>
      </c>
      <c r="I940" s="85"/>
      <c r="J940" s="141" t="s">
        <v>2159</v>
      </c>
      <c r="K940" s="332">
        <v>41</v>
      </c>
      <c r="L940" s="241">
        <v>49.2</v>
      </c>
      <c r="M940" s="8" t="s">
        <v>2160</v>
      </c>
      <c r="N940" s="280" t="s">
        <v>2161</v>
      </c>
      <c r="O940" s="324">
        <v>41</v>
      </c>
      <c r="P940" s="309">
        <v>1</v>
      </c>
    </row>
    <row r="941" spans="1:16" ht="62.25" customHeight="1" x14ac:dyDescent="0.3">
      <c r="A941" s="36" t="s">
        <v>560</v>
      </c>
      <c r="B941" s="38" t="s">
        <v>734</v>
      </c>
      <c r="C941" s="38" t="s">
        <v>735</v>
      </c>
      <c r="D941" s="11" t="s">
        <v>34</v>
      </c>
      <c r="E941" s="127">
        <v>2</v>
      </c>
      <c r="F941" s="85" t="s">
        <v>1771</v>
      </c>
      <c r="G941" s="152" t="s">
        <v>1637</v>
      </c>
      <c r="H941" s="133">
        <v>1</v>
      </c>
      <c r="I941" s="85" t="s">
        <v>1829</v>
      </c>
      <c r="J941" s="141" t="s">
        <v>1830</v>
      </c>
      <c r="K941" s="241">
        <v>87.5</v>
      </c>
      <c r="L941" s="241">
        <f t="shared" ref="L941:L953" si="311">K941*1.2</f>
        <v>105</v>
      </c>
      <c r="M941" s="8">
        <f t="shared" ref="M941:M953" si="312">H941*K941</f>
        <v>87.5</v>
      </c>
      <c r="N941" s="280">
        <f t="shared" ref="N941:N953" si="313">M941*1.2</f>
        <v>105</v>
      </c>
      <c r="O941" s="259">
        <v>87.5</v>
      </c>
      <c r="P941" s="309">
        <v>2</v>
      </c>
    </row>
    <row r="942" spans="1:16" ht="15.6" x14ac:dyDescent="0.3">
      <c r="A942" s="230"/>
      <c r="B942" s="231"/>
      <c r="C942" s="231"/>
      <c r="D942" s="232"/>
      <c r="E942" s="233"/>
      <c r="F942" s="232"/>
      <c r="G942" s="234"/>
      <c r="H942" s="235"/>
      <c r="I942" s="232"/>
      <c r="J942" s="236"/>
      <c r="K942" s="242"/>
      <c r="L942" s="242"/>
      <c r="M942" s="239"/>
      <c r="N942" s="281"/>
      <c r="O942" s="260"/>
      <c r="P942" s="310"/>
    </row>
    <row r="943" spans="1:16" ht="62.25" customHeight="1" x14ac:dyDescent="0.3">
      <c r="A943" s="36" t="s">
        <v>562</v>
      </c>
      <c r="B943" s="38" t="s">
        <v>736</v>
      </c>
      <c r="C943" s="38" t="s">
        <v>735</v>
      </c>
      <c r="D943" s="11" t="s">
        <v>34</v>
      </c>
      <c r="E943" s="127">
        <v>3</v>
      </c>
      <c r="F943" s="85" t="s">
        <v>2158</v>
      </c>
      <c r="G943" s="152" t="s">
        <v>2139</v>
      </c>
      <c r="H943" s="133" t="s">
        <v>34</v>
      </c>
      <c r="I943" s="85"/>
      <c r="J943" s="141" t="s">
        <v>2162</v>
      </c>
      <c r="K943" s="241">
        <v>41</v>
      </c>
      <c r="L943" s="241">
        <v>49.2</v>
      </c>
      <c r="M943" s="8" t="s">
        <v>2160</v>
      </c>
      <c r="N943" s="280" t="s">
        <v>2161</v>
      </c>
      <c r="O943" s="259">
        <v>41</v>
      </c>
      <c r="P943" s="309">
        <v>1</v>
      </c>
    </row>
    <row r="944" spans="1:16" ht="62.25" customHeight="1" x14ac:dyDescent="0.3">
      <c r="A944" s="36" t="s">
        <v>562</v>
      </c>
      <c r="B944" s="38" t="s">
        <v>736</v>
      </c>
      <c r="C944" s="38" t="s">
        <v>735</v>
      </c>
      <c r="D944" s="11" t="s">
        <v>34</v>
      </c>
      <c r="E944" s="127">
        <v>3</v>
      </c>
      <c r="F944" s="85" t="s">
        <v>1771</v>
      </c>
      <c r="G944" s="152" t="s">
        <v>1637</v>
      </c>
      <c r="H944" s="133">
        <v>1</v>
      </c>
      <c r="I944" s="85" t="s">
        <v>1831</v>
      </c>
      <c r="J944" s="141" t="s">
        <v>1832</v>
      </c>
      <c r="K944" s="241">
        <v>87.5</v>
      </c>
      <c r="L944" s="241">
        <f t="shared" si="311"/>
        <v>105</v>
      </c>
      <c r="M944" s="8">
        <f t="shared" si="312"/>
        <v>87.5</v>
      </c>
      <c r="N944" s="280">
        <f t="shared" si="313"/>
        <v>105</v>
      </c>
      <c r="O944" s="259">
        <v>87.5</v>
      </c>
      <c r="P944" s="309">
        <v>2</v>
      </c>
    </row>
    <row r="945" spans="1:16" ht="15.6" x14ac:dyDescent="0.3">
      <c r="A945" s="230"/>
      <c r="B945" s="231"/>
      <c r="C945" s="231"/>
      <c r="D945" s="232"/>
      <c r="E945" s="233"/>
      <c r="F945" s="232"/>
      <c r="G945" s="234"/>
      <c r="H945" s="235"/>
      <c r="I945" s="232"/>
      <c r="J945" s="236"/>
      <c r="K945" s="242"/>
      <c r="L945" s="242"/>
      <c r="M945" s="239"/>
      <c r="N945" s="281"/>
      <c r="O945" s="260"/>
      <c r="P945" s="310"/>
    </row>
    <row r="946" spans="1:16" ht="62.4" x14ac:dyDescent="0.3">
      <c r="A946" s="36" t="s">
        <v>564</v>
      </c>
      <c r="B946" s="38" t="s">
        <v>737</v>
      </c>
      <c r="C946" s="38" t="s">
        <v>735</v>
      </c>
      <c r="D946" s="11" t="s">
        <v>34</v>
      </c>
      <c r="E946" s="127">
        <v>3</v>
      </c>
      <c r="F946" s="85" t="s">
        <v>2158</v>
      </c>
      <c r="G946" s="152" t="s">
        <v>2139</v>
      </c>
      <c r="H946" s="133" t="s">
        <v>34</v>
      </c>
      <c r="I946" s="85"/>
      <c r="J946" s="141" t="s">
        <v>2163</v>
      </c>
      <c r="K946" s="241">
        <v>41</v>
      </c>
      <c r="L946" s="241">
        <v>49.2</v>
      </c>
      <c r="M946" s="8" t="s">
        <v>2160</v>
      </c>
      <c r="N946" s="280">
        <v>49.2</v>
      </c>
      <c r="O946" s="259">
        <v>41</v>
      </c>
      <c r="P946" s="309">
        <v>1</v>
      </c>
    </row>
    <row r="947" spans="1:16" ht="62.4" x14ac:dyDescent="0.3">
      <c r="A947" s="36" t="s">
        <v>564</v>
      </c>
      <c r="B947" s="38" t="s">
        <v>737</v>
      </c>
      <c r="C947" s="38" t="s">
        <v>735</v>
      </c>
      <c r="D947" s="11" t="s">
        <v>34</v>
      </c>
      <c r="E947" s="127">
        <v>3</v>
      </c>
      <c r="F947" s="85" t="s">
        <v>1771</v>
      </c>
      <c r="G947" s="152" t="s">
        <v>1637</v>
      </c>
      <c r="H947" s="133">
        <v>1</v>
      </c>
      <c r="I947" s="85" t="s">
        <v>1833</v>
      </c>
      <c r="J947" s="141" t="s">
        <v>1834</v>
      </c>
      <c r="K947" s="241">
        <v>87.5</v>
      </c>
      <c r="L947" s="241">
        <f t="shared" si="311"/>
        <v>105</v>
      </c>
      <c r="M947" s="8">
        <f t="shared" si="312"/>
        <v>87.5</v>
      </c>
      <c r="N947" s="280">
        <f t="shared" si="313"/>
        <v>105</v>
      </c>
      <c r="O947" s="259">
        <v>87.5</v>
      </c>
      <c r="P947" s="309">
        <v>2</v>
      </c>
    </row>
    <row r="948" spans="1:16" ht="15.6" x14ac:dyDescent="0.3">
      <c r="A948" s="230"/>
      <c r="B948" s="231"/>
      <c r="C948" s="231"/>
      <c r="D948" s="232"/>
      <c r="E948" s="233"/>
      <c r="F948" s="232"/>
      <c r="G948" s="234"/>
      <c r="H948" s="235"/>
      <c r="I948" s="232"/>
      <c r="J948" s="236"/>
      <c r="K948" s="242"/>
      <c r="L948" s="242"/>
      <c r="M948" s="239"/>
      <c r="N948" s="281"/>
      <c r="O948" s="260"/>
      <c r="P948" s="310"/>
    </row>
    <row r="949" spans="1:16" ht="62.4" x14ac:dyDescent="0.3">
      <c r="A949" s="36" t="s">
        <v>1105</v>
      </c>
      <c r="B949" s="38" t="s">
        <v>738</v>
      </c>
      <c r="C949" s="38" t="s">
        <v>739</v>
      </c>
      <c r="D949" s="11" t="s">
        <v>34</v>
      </c>
      <c r="E949" s="127">
        <v>3</v>
      </c>
      <c r="F949" s="85" t="s">
        <v>2158</v>
      </c>
      <c r="G949" s="152" t="s">
        <v>2139</v>
      </c>
      <c r="H949" s="133" t="s">
        <v>34</v>
      </c>
      <c r="I949" s="85"/>
      <c r="J949" s="141" t="s">
        <v>2164</v>
      </c>
      <c r="K949" s="241">
        <v>41</v>
      </c>
      <c r="L949" s="241">
        <v>49.2</v>
      </c>
      <c r="M949" s="8" t="s">
        <v>2160</v>
      </c>
      <c r="N949" s="280" t="s">
        <v>2161</v>
      </c>
      <c r="O949" s="259">
        <v>41</v>
      </c>
      <c r="P949" s="309">
        <v>1</v>
      </c>
    </row>
    <row r="950" spans="1:16" ht="62.4" x14ac:dyDescent="0.3">
      <c r="A950" s="36" t="s">
        <v>1105</v>
      </c>
      <c r="B950" s="38" t="s">
        <v>738</v>
      </c>
      <c r="C950" s="38" t="s">
        <v>739</v>
      </c>
      <c r="D950" s="11" t="s">
        <v>34</v>
      </c>
      <c r="E950" s="127">
        <v>3</v>
      </c>
      <c r="F950" s="85" t="s">
        <v>1771</v>
      </c>
      <c r="G950" s="152" t="s">
        <v>1637</v>
      </c>
      <c r="H950" s="133">
        <v>1</v>
      </c>
      <c r="I950" s="85" t="s">
        <v>1835</v>
      </c>
      <c r="J950" s="141" t="s">
        <v>1836</v>
      </c>
      <c r="K950" s="241">
        <v>87.5</v>
      </c>
      <c r="L950" s="241">
        <f t="shared" si="311"/>
        <v>105</v>
      </c>
      <c r="M950" s="8">
        <f t="shared" si="312"/>
        <v>87.5</v>
      </c>
      <c r="N950" s="280">
        <f t="shared" si="313"/>
        <v>105</v>
      </c>
      <c r="O950" s="259">
        <v>87.5</v>
      </c>
      <c r="P950" s="309">
        <v>2</v>
      </c>
    </row>
    <row r="951" spans="1:16" ht="15.6" x14ac:dyDescent="0.3">
      <c r="A951" s="230"/>
      <c r="B951" s="231"/>
      <c r="C951" s="231"/>
      <c r="D951" s="232"/>
      <c r="E951" s="233"/>
      <c r="F951" s="232"/>
      <c r="G951" s="234"/>
      <c r="H951" s="235"/>
      <c r="I951" s="232"/>
      <c r="J951" s="236"/>
      <c r="K951" s="242"/>
      <c r="L951" s="242"/>
      <c r="M951" s="239"/>
      <c r="N951" s="281"/>
      <c r="O951" s="260"/>
      <c r="P951" s="310"/>
    </row>
    <row r="952" spans="1:16" ht="62.4" x14ac:dyDescent="0.3">
      <c r="A952" s="36" t="s">
        <v>1106</v>
      </c>
      <c r="B952" s="38" t="s">
        <v>740</v>
      </c>
      <c r="C952" s="38" t="s">
        <v>735</v>
      </c>
      <c r="D952" s="11" t="s">
        <v>34</v>
      </c>
      <c r="E952" s="127">
        <v>3</v>
      </c>
      <c r="F952" s="85" t="s">
        <v>2158</v>
      </c>
      <c r="G952" s="152" t="s">
        <v>2139</v>
      </c>
      <c r="H952" s="133" t="s">
        <v>34</v>
      </c>
      <c r="I952" s="85"/>
      <c r="J952" s="141" t="s">
        <v>2165</v>
      </c>
      <c r="K952" s="241">
        <v>41</v>
      </c>
      <c r="L952" s="241">
        <v>49.2</v>
      </c>
      <c r="M952" s="8">
        <v>123</v>
      </c>
      <c r="N952" s="280">
        <v>147.6</v>
      </c>
      <c r="O952" s="259">
        <v>41</v>
      </c>
      <c r="P952" s="309">
        <v>1</v>
      </c>
    </row>
    <row r="953" spans="1:16" ht="62.4" x14ac:dyDescent="0.3">
      <c r="A953" s="36" t="s">
        <v>1106</v>
      </c>
      <c r="B953" s="38" t="s">
        <v>740</v>
      </c>
      <c r="C953" s="38" t="s">
        <v>735</v>
      </c>
      <c r="D953" s="11" t="s">
        <v>34</v>
      </c>
      <c r="E953" s="127">
        <v>3</v>
      </c>
      <c r="F953" s="85" t="s">
        <v>1771</v>
      </c>
      <c r="G953" s="152" t="s">
        <v>1637</v>
      </c>
      <c r="H953" s="133">
        <v>1</v>
      </c>
      <c r="I953" s="85" t="s">
        <v>1837</v>
      </c>
      <c r="J953" s="141" t="s">
        <v>1838</v>
      </c>
      <c r="K953" s="241">
        <v>87.5</v>
      </c>
      <c r="L953" s="241">
        <f t="shared" si="311"/>
        <v>105</v>
      </c>
      <c r="M953" s="8">
        <f t="shared" si="312"/>
        <v>87.5</v>
      </c>
      <c r="N953" s="280">
        <f t="shared" si="313"/>
        <v>105</v>
      </c>
      <c r="O953" s="259">
        <v>87.5</v>
      </c>
      <c r="P953" s="309">
        <v>2</v>
      </c>
    </row>
    <row r="954" spans="1:16" ht="15.6" x14ac:dyDescent="0.3">
      <c r="A954" s="230"/>
      <c r="B954" s="231"/>
      <c r="C954" s="231"/>
      <c r="D954" s="232"/>
      <c r="E954" s="233"/>
      <c r="F954" s="232"/>
      <c r="G954" s="234"/>
      <c r="H954" s="235"/>
      <c r="I954" s="232"/>
      <c r="J954" s="236"/>
      <c r="K954" s="242"/>
      <c r="L954" s="242"/>
      <c r="M954" s="239"/>
      <c r="N954" s="281"/>
      <c r="O954" s="260"/>
      <c r="P954" s="310"/>
    </row>
    <row r="955" spans="1:16" ht="31.2" x14ac:dyDescent="0.3">
      <c r="A955" s="36" t="s">
        <v>568</v>
      </c>
      <c r="B955" s="38" t="s">
        <v>741</v>
      </c>
      <c r="C955" s="11"/>
      <c r="D955" s="11" t="s">
        <v>34</v>
      </c>
      <c r="E955" s="127">
        <v>20</v>
      </c>
      <c r="F955" s="85"/>
      <c r="G955" s="152"/>
      <c r="H955" s="133"/>
      <c r="I955" s="85"/>
      <c r="J955" s="140"/>
      <c r="K955" s="241"/>
      <c r="L955" s="241"/>
      <c r="M955" s="8"/>
      <c r="N955" s="280"/>
      <c r="O955" s="259"/>
      <c r="P955" s="309">
        <v>0</v>
      </c>
    </row>
    <row r="956" spans="1:16" ht="15.6" x14ac:dyDescent="0.3">
      <c r="A956" s="230"/>
      <c r="B956" s="231"/>
      <c r="C956" s="231"/>
      <c r="D956" s="232"/>
      <c r="E956" s="233"/>
      <c r="F956" s="232"/>
      <c r="G956" s="234"/>
      <c r="H956" s="235"/>
      <c r="I956" s="232"/>
      <c r="J956" s="236"/>
      <c r="K956" s="242"/>
      <c r="L956" s="242"/>
      <c r="M956" s="239"/>
      <c r="N956" s="281"/>
      <c r="O956" s="260"/>
      <c r="P956" s="310"/>
    </row>
    <row r="957" spans="1:16" ht="31.2" x14ac:dyDescent="0.3">
      <c r="A957" s="36" t="s">
        <v>570</v>
      </c>
      <c r="B957" s="38" t="s">
        <v>742</v>
      </c>
      <c r="C957" s="11"/>
      <c r="D957" s="11" t="s">
        <v>34</v>
      </c>
      <c r="E957" s="127">
        <v>20</v>
      </c>
      <c r="F957" s="85"/>
      <c r="G957" s="152"/>
      <c r="H957" s="133"/>
      <c r="I957" s="85"/>
      <c r="J957" s="140"/>
      <c r="K957" s="241"/>
      <c r="L957" s="241"/>
      <c r="M957" s="8"/>
      <c r="N957" s="280"/>
      <c r="O957" s="259"/>
      <c r="P957" s="309">
        <v>0</v>
      </c>
    </row>
    <row r="958" spans="1:16" ht="15.6" x14ac:dyDescent="0.3">
      <c r="A958" s="230"/>
      <c r="B958" s="231"/>
      <c r="C958" s="231"/>
      <c r="D958" s="232"/>
      <c r="E958" s="233"/>
      <c r="F958" s="232"/>
      <c r="G958" s="234"/>
      <c r="H958" s="235"/>
      <c r="I958" s="232"/>
      <c r="J958" s="236"/>
      <c r="K958" s="242"/>
      <c r="L958" s="242"/>
      <c r="M958" s="239"/>
      <c r="N958" s="281"/>
      <c r="O958" s="260"/>
      <c r="P958" s="310"/>
    </row>
    <row r="959" spans="1:16" ht="34.5" customHeight="1" x14ac:dyDescent="0.3">
      <c r="A959" s="57"/>
      <c r="B959" s="364" t="s">
        <v>719</v>
      </c>
      <c r="C959" s="365"/>
      <c r="D959" s="80"/>
      <c r="E959" s="117"/>
      <c r="F959" s="118"/>
      <c r="G959" s="152"/>
      <c r="H959" s="133"/>
      <c r="I959" s="118"/>
      <c r="J959" s="142"/>
      <c r="K959" s="241"/>
      <c r="L959" s="241"/>
      <c r="M959" s="8"/>
      <c r="N959" s="280"/>
      <c r="O959" s="259"/>
      <c r="P959" s="309"/>
    </row>
    <row r="960" spans="1:16" ht="31.2" x14ac:dyDescent="0.3">
      <c r="A960" s="57" t="s">
        <v>572</v>
      </c>
      <c r="B960" s="38" t="s">
        <v>720</v>
      </c>
      <c r="C960" s="38"/>
      <c r="D960" s="38" t="s">
        <v>594</v>
      </c>
      <c r="E960" s="120">
        <v>480</v>
      </c>
      <c r="F960" s="84" t="s">
        <v>2000</v>
      </c>
      <c r="G960" s="152" t="s">
        <v>2001</v>
      </c>
      <c r="H960" s="152" t="s">
        <v>2002</v>
      </c>
      <c r="I960" s="84"/>
      <c r="J960" s="141">
        <v>30428</v>
      </c>
      <c r="K960" s="241">
        <v>7.700333333333333</v>
      </c>
      <c r="L960" s="241">
        <v>9.2403999999999993</v>
      </c>
      <c r="M960" s="8">
        <v>462.02</v>
      </c>
      <c r="N960" s="280">
        <v>554.42399999999998</v>
      </c>
      <c r="O960" s="259">
        <v>7.700333333333333</v>
      </c>
      <c r="P960" s="309">
        <v>1</v>
      </c>
    </row>
    <row r="961" spans="1:16" ht="15.6" x14ac:dyDescent="0.3">
      <c r="A961" s="230"/>
      <c r="B961" s="231"/>
      <c r="C961" s="231"/>
      <c r="D961" s="232"/>
      <c r="E961" s="233"/>
      <c r="F961" s="232"/>
      <c r="G961" s="234"/>
      <c r="H961" s="235"/>
      <c r="I961" s="232"/>
      <c r="J961" s="236"/>
      <c r="K961" s="242"/>
      <c r="L961" s="242"/>
      <c r="M961" s="239"/>
      <c r="N961" s="281"/>
      <c r="O961" s="260"/>
      <c r="P961" s="310"/>
    </row>
    <row r="962" spans="1:16" ht="31.2" x14ac:dyDescent="0.3">
      <c r="A962" s="57" t="s">
        <v>1107</v>
      </c>
      <c r="B962" s="38" t="s">
        <v>721</v>
      </c>
      <c r="C962" s="38"/>
      <c r="D962" s="38" t="s">
        <v>594</v>
      </c>
      <c r="E962" s="120">
        <v>240</v>
      </c>
      <c r="F962" s="84" t="s">
        <v>2000</v>
      </c>
      <c r="G962" s="152" t="s">
        <v>2001</v>
      </c>
      <c r="H962" s="152" t="s">
        <v>2003</v>
      </c>
      <c r="I962" s="84"/>
      <c r="J962" s="141">
        <v>30427</v>
      </c>
      <c r="K962" s="241">
        <v>10.315666666666667</v>
      </c>
      <c r="L962" s="241">
        <v>12.378800000000002</v>
      </c>
      <c r="M962" s="8">
        <v>309.47000000000003</v>
      </c>
      <c r="N962" s="280">
        <v>371.36400000000003</v>
      </c>
      <c r="O962" s="259">
        <v>10.315666666666667</v>
      </c>
      <c r="P962" s="309">
        <v>1</v>
      </c>
    </row>
    <row r="963" spans="1:16" ht="15.6" x14ac:dyDescent="0.3">
      <c r="A963" s="230"/>
      <c r="B963" s="231"/>
      <c r="C963" s="231"/>
      <c r="D963" s="232"/>
      <c r="E963" s="233"/>
      <c r="F963" s="232"/>
      <c r="G963" s="234"/>
      <c r="H963" s="235"/>
      <c r="I963" s="232"/>
      <c r="J963" s="236"/>
      <c r="K963" s="242"/>
      <c r="L963" s="242"/>
      <c r="M963" s="239"/>
      <c r="N963" s="281"/>
      <c r="O963" s="260"/>
      <c r="P963" s="310"/>
    </row>
    <row r="964" spans="1:16" ht="31.2" x14ac:dyDescent="0.3">
      <c r="A964" s="57" t="s">
        <v>1108</v>
      </c>
      <c r="B964" s="38" t="s">
        <v>722</v>
      </c>
      <c r="C964" s="38"/>
      <c r="D964" s="38" t="s">
        <v>594</v>
      </c>
      <c r="E964" s="120">
        <v>240</v>
      </c>
      <c r="F964" s="84" t="s">
        <v>2000</v>
      </c>
      <c r="G964" s="152" t="s">
        <v>2001</v>
      </c>
      <c r="H964" s="152" t="s">
        <v>2003</v>
      </c>
      <c r="I964" s="84"/>
      <c r="J964" s="141">
        <v>30426</v>
      </c>
      <c r="K964" s="241">
        <v>10.315666666666667</v>
      </c>
      <c r="L964" s="241">
        <v>12.378800000000002</v>
      </c>
      <c r="M964" s="8">
        <v>309.47000000000003</v>
      </c>
      <c r="N964" s="280">
        <v>371.36400000000003</v>
      </c>
      <c r="O964" s="259">
        <v>10.315666666666667</v>
      </c>
      <c r="P964" s="309">
        <v>1</v>
      </c>
    </row>
    <row r="965" spans="1:16" ht="15.6" x14ac:dyDescent="0.3">
      <c r="A965" s="230"/>
      <c r="B965" s="231"/>
      <c r="C965" s="231"/>
      <c r="D965" s="232"/>
      <c r="E965" s="233"/>
      <c r="F965" s="232"/>
      <c r="G965" s="234"/>
      <c r="H965" s="235"/>
      <c r="I965" s="232"/>
      <c r="J965" s="236"/>
      <c r="K965" s="242"/>
      <c r="L965" s="242"/>
      <c r="M965" s="239"/>
      <c r="N965" s="281"/>
      <c r="O965" s="260"/>
      <c r="P965" s="310"/>
    </row>
    <row r="966" spans="1:16" ht="31.2" x14ac:dyDescent="0.3">
      <c r="A966" s="57" t="s">
        <v>1109</v>
      </c>
      <c r="B966" s="38" t="s">
        <v>723</v>
      </c>
      <c r="C966" s="38"/>
      <c r="D966" s="38" t="s">
        <v>594</v>
      </c>
      <c r="E966" s="120">
        <v>360</v>
      </c>
      <c r="F966" s="84" t="s">
        <v>2000</v>
      </c>
      <c r="G966" s="152" t="s">
        <v>2001</v>
      </c>
      <c r="H966" s="152" t="s">
        <v>2002</v>
      </c>
      <c r="I966" s="84"/>
      <c r="J966" s="141">
        <v>30453</v>
      </c>
      <c r="K966" s="241">
        <v>6.4956666666666667</v>
      </c>
      <c r="L966" s="241">
        <v>7.7947999999999995</v>
      </c>
      <c r="M966" s="8">
        <v>389.74</v>
      </c>
      <c r="N966" s="280">
        <v>467.68799999999999</v>
      </c>
      <c r="O966" s="259">
        <v>6.4956666666666667</v>
      </c>
      <c r="P966" s="309">
        <v>1</v>
      </c>
    </row>
    <row r="967" spans="1:16" ht="15.6" x14ac:dyDescent="0.3">
      <c r="A967" s="230"/>
      <c r="B967" s="231"/>
      <c r="C967" s="231"/>
      <c r="D967" s="232"/>
      <c r="E967" s="233"/>
      <c r="F967" s="232"/>
      <c r="G967" s="234"/>
      <c r="H967" s="235"/>
      <c r="I967" s="232"/>
      <c r="J967" s="236"/>
      <c r="K967" s="242"/>
      <c r="L967" s="242"/>
      <c r="M967" s="239"/>
      <c r="N967" s="281"/>
      <c r="O967" s="260"/>
      <c r="P967" s="310"/>
    </row>
    <row r="968" spans="1:16" ht="31.2" x14ac:dyDescent="0.3">
      <c r="A968" s="57" t="s">
        <v>1110</v>
      </c>
      <c r="B968" s="38" t="s">
        <v>724</v>
      </c>
      <c r="C968" s="38"/>
      <c r="D968" s="38" t="s">
        <v>594</v>
      </c>
      <c r="E968" s="120">
        <v>480</v>
      </c>
      <c r="F968" s="84" t="s">
        <v>2000</v>
      </c>
      <c r="G968" s="152" t="s">
        <v>2001</v>
      </c>
      <c r="H968" s="152" t="s">
        <v>2002</v>
      </c>
      <c r="I968" s="84"/>
      <c r="J968" s="141">
        <v>30400</v>
      </c>
      <c r="K968" s="241">
        <v>3.8946666666666667</v>
      </c>
      <c r="L968" s="241">
        <v>4.6735999999999995</v>
      </c>
      <c r="M968" s="8">
        <v>233.68</v>
      </c>
      <c r="N968" s="280">
        <v>280.416</v>
      </c>
      <c r="O968" s="259">
        <v>3.8946666666666667</v>
      </c>
      <c r="P968" s="309">
        <v>1</v>
      </c>
    </row>
    <row r="969" spans="1:16" ht="15.6" x14ac:dyDescent="0.3">
      <c r="A969" s="230"/>
      <c r="B969" s="231"/>
      <c r="C969" s="231"/>
      <c r="D969" s="232"/>
      <c r="E969" s="233"/>
      <c r="F969" s="232"/>
      <c r="G969" s="234"/>
      <c r="H969" s="235"/>
      <c r="I969" s="232"/>
      <c r="J969" s="236"/>
      <c r="K969" s="242"/>
      <c r="L969" s="242"/>
      <c r="M969" s="239"/>
      <c r="N969" s="281"/>
      <c r="O969" s="260"/>
      <c r="P969" s="310"/>
    </row>
    <row r="970" spans="1:16" ht="31.2" x14ac:dyDescent="0.3">
      <c r="A970" s="57" t="s">
        <v>1111</v>
      </c>
      <c r="B970" s="38" t="s">
        <v>725</v>
      </c>
      <c r="C970" s="38"/>
      <c r="D970" s="38" t="s">
        <v>594</v>
      </c>
      <c r="E970" s="120">
        <v>480</v>
      </c>
      <c r="F970" s="84" t="s">
        <v>2000</v>
      </c>
      <c r="G970" s="152" t="s">
        <v>2001</v>
      </c>
      <c r="H970" s="152" t="s">
        <v>2002</v>
      </c>
      <c r="I970" s="84"/>
      <c r="J970" s="141">
        <v>30459</v>
      </c>
      <c r="K970" s="241">
        <v>3.6685000000000003</v>
      </c>
      <c r="L970" s="241">
        <v>4.4021999999999997</v>
      </c>
      <c r="M970" s="8">
        <v>220.11</v>
      </c>
      <c r="N970" s="280">
        <v>264.13200000000001</v>
      </c>
      <c r="O970" s="259">
        <v>3.6685000000000003</v>
      </c>
      <c r="P970" s="309">
        <v>1</v>
      </c>
    </row>
    <row r="971" spans="1:16" ht="15.6" x14ac:dyDescent="0.3">
      <c r="A971" s="230"/>
      <c r="B971" s="231"/>
      <c r="C971" s="231"/>
      <c r="D971" s="232"/>
      <c r="E971" s="233"/>
      <c r="F971" s="232"/>
      <c r="G971" s="234"/>
      <c r="H971" s="235"/>
      <c r="I971" s="232"/>
      <c r="J971" s="236"/>
      <c r="K971" s="242"/>
      <c r="L971" s="242"/>
      <c r="M971" s="239"/>
      <c r="N971" s="281"/>
      <c r="O971" s="260"/>
      <c r="P971" s="310"/>
    </row>
    <row r="972" spans="1:16" ht="31.2" x14ac:dyDescent="0.3">
      <c r="A972" s="57" t="s">
        <v>574</v>
      </c>
      <c r="B972" s="38" t="s">
        <v>695</v>
      </c>
      <c r="C972" s="11"/>
      <c r="D972" s="11" t="s">
        <v>409</v>
      </c>
      <c r="E972" s="127">
        <v>3</v>
      </c>
      <c r="F972" s="85" t="s">
        <v>2000</v>
      </c>
      <c r="G972" s="152" t="s">
        <v>2001</v>
      </c>
      <c r="H972" s="152" t="s">
        <v>2004</v>
      </c>
      <c r="I972" s="152"/>
      <c r="J972" s="141">
        <v>1</v>
      </c>
      <c r="K972" s="241">
        <v>2.4</v>
      </c>
      <c r="L972" s="241">
        <v>2.88</v>
      </c>
      <c r="M972" s="8">
        <v>2.4</v>
      </c>
      <c r="N972" s="280">
        <v>2.88</v>
      </c>
      <c r="O972" s="259">
        <v>2.4</v>
      </c>
      <c r="P972" s="309">
        <v>1</v>
      </c>
    </row>
    <row r="973" spans="1:16" ht="15.6" x14ac:dyDescent="0.3">
      <c r="A973" s="230"/>
      <c r="B973" s="231"/>
      <c r="C973" s="231"/>
      <c r="D973" s="232"/>
      <c r="E973" s="233"/>
      <c r="F973" s="232"/>
      <c r="G973" s="234"/>
      <c r="H973" s="235"/>
      <c r="I973" s="232"/>
      <c r="J973" s="236"/>
      <c r="K973" s="242"/>
      <c r="L973" s="242"/>
      <c r="M973" s="239"/>
      <c r="N973" s="281"/>
      <c r="O973" s="260"/>
      <c r="P973" s="310"/>
    </row>
    <row r="974" spans="1:16" ht="31.2" x14ac:dyDescent="0.3">
      <c r="A974" s="57" t="s">
        <v>576</v>
      </c>
      <c r="B974" s="38" t="s">
        <v>726</v>
      </c>
      <c r="C974" s="38"/>
      <c r="D974" s="38" t="s">
        <v>594</v>
      </c>
      <c r="E974" s="120">
        <v>180</v>
      </c>
      <c r="F974" s="84" t="s">
        <v>2000</v>
      </c>
      <c r="G974" s="152" t="s">
        <v>2001</v>
      </c>
      <c r="H974" s="152" t="s">
        <v>2002</v>
      </c>
      <c r="I974" s="84"/>
      <c r="J974" s="141">
        <v>30413</v>
      </c>
      <c r="K974" s="241">
        <v>8.9596666666666671</v>
      </c>
      <c r="L974" s="241">
        <v>10.7516</v>
      </c>
      <c r="M974" s="8">
        <v>537.58000000000004</v>
      </c>
      <c r="N974" s="280">
        <v>645.096</v>
      </c>
      <c r="O974" s="259">
        <v>8.9596666666666671</v>
      </c>
      <c r="P974" s="309">
        <v>1</v>
      </c>
    </row>
    <row r="975" spans="1:16" ht="15.6" x14ac:dyDescent="0.3">
      <c r="A975" s="230"/>
      <c r="B975" s="231"/>
      <c r="C975" s="231"/>
      <c r="D975" s="232"/>
      <c r="E975" s="233"/>
      <c r="F975" s="232"/>
      <c r="G975" s="234"/>
      <c r="H975" s="235"/>
      <c r="I975" s="232"/>
      <c r="J975" s="236"/>
      <c r="K975" s="242"/>
      <c r="L975" s="242"/>
      <c r="M975" s="239"/>
      <c r="N975" s="281"/>
      <c r="O975" s="260"/>
      <c r="P975" s="310"/>
    </row>
    <row r="976" spans="1:16" ht="31.2" x14ac:dyDescent="0.3">
      <c r="A976" s="57" t="s">
        <v>1112</v>
      </c>
      <c r="B976" s="38" t="s">
        <v>727</v>
      </c>
      <c r="C976" s="38"/>
      <c r="D976" s="38" t="s">
        <v>594</v>
      </c>
      <c r="E976" s="120">
        <v>180</v>
      </c>
      <c r="F976" s="84" t="s">
        <v>2000</v>
      </c>
      <c r="G976" s="152" t="s">
        <v>2001</v>
      </c>
      <c r="H976" s="152" t="s">
        <v>2002</v>
      </c>
      <c r="I976" s="84"/>
      <c r="J976" s="141">
        <v>30405</v>
      </c>
      <c r="K976" s="241">
        <v>6.570333333333334</v>
      </c>
      <c r="L976" s="241">
        <v>7.8844000000000003</v>
      </c>
      <c r="M976" s="8">
        <v>394.22</v>
      </c>
      <c r="N976" s="280">
        <v>473.06400000000002</v>
      </c>
      <c r="O976" s="259">
        <v>6.570333333333334</v>
      </c>
      <c r="P976" s="309">
        <v>1</v>
      </c>
    </row>
    <row r="977" spans="1:16" ht="15.6" x14ac:dyDescent="0.3">
      <c r="A977" s="230"/>
      <c r="B977" s="231"/>
      <c r="C977" s="231"/>
      <c r="D977" s="232"/>
      <c r="E977" s="233"/>
      <c r="F977" s="232"/>
      <c r="G977" s="234"/>
      <c r="H977" s="235"/>
      <c r="I977" s="232"/>
      <c r="J977" s="236"/>
      <c r="K977" s="242"/>
      <c r="L977" s="242"/>
      <c r="M977" s="239"/>
      <c r="N977" s="281"/>
      <c r="O977" s="260"/>
      <c r="P977" s="310"/>
    </row>
    <row r="978" spans="1:16" ht="31.2" x14ac:dyDescent="0.3">
      <c r="A978" s="57" t="s">
        <v>578</v>
      </c>
      <c r="B978" s="38" t="s">
        <v>728</v>
      </c>
      <c r="C978" s="38"/>
      <c r="D978" s="38" t="s">
        <v>594</v>
      </c>
      <c r="E978" s="120">
        <v>180</v>
      </c>
      <c r="F978" s="84" t="s">
        <v>2000</v>
      </c>
      <c r="G978" s="152" t="s">
        <v>2001</v>
      </c>
      <c r="H978" s="152" t="s">
        <v>2002</v>
      </c>
      <c r="I978" s="84"/>
      <c r="J978" s="141" t="s">
        <v>2005</v>
      </c>
      <c r="K978" s="241">
        <v>18.767666666666667</v>
      </c>
      <c r="L978" s="241">
        <v>22.5212</v>
      </c>
      <c r="M978" s="8">
        <v>1126.06</v>
      </c>
      <c r="N978" s="280">
        <v>1351.2719999999999</v>
      </c>
      <c r="O978" s="259">
        <v>18.767666666666667</v>
      </c>
      <c r="P978" s="309">
        <v>1</v>
      </c>
    </row>
    <row r="979" spans="1:16" ht="15.6" x14ac:dyDescent="0.3">
      <c r="A979" s="230"/>
      <c r="B979" s="231"/>
      <c r="C979" s="231"/>
      <c r="D979" s="232"/>
      <c r="E979" s="233"/>
      <c r="F979" s="232"/>
      <c r="G979" s="234"/>
      <c r="H979" s="235"/>
      <c r="I979" s="232"/>
      <c r="J979" s="236"/>
      <c r="K979" s="242"/>
      <c r="L979" s="242"/>
      <c r="M979" s="239"/>
      <c r="N979" s="281"/>
      <c r="O979" s="260"/>
      <c r="P979" s="310"/>
    </row>
    <row r="980" spans="1:16" ht="31.2" x14ac:dyDescent="0.3">
      <c r="A980" s="57" t="s">
        <v>580</v>
      </c>
      <c r="B980" s="34" t="s">
        <v>783</v>
      </c>
      <c r="C980" s="21"/>
      <c r="D980" s="61" t="s">
        <v>34</v>
      </c>
      <c r="E980" s="128">
        <v>6</v>
      </c>
      <c r="F980" s="194" t="s">
        <v>2000</v>
      </c>
      <c r="G980" s="152" t="s">
        <v>2001</v>
      </c>
      <c r="H980" s="152" t="s">
        <v>2003</v>
      </c>
      <c r="I980" s="194"/>
      <c r="J980" s="128">
        <v>30462</v>
      </c>
      <c r="K980" s="241">
        <v>9.015666666666668</v>
      </c>
      <c r="L980" s="241">
        <v>10.818800000000001</v>
      </c>
      <c r="M980" s="8">
        <v>270.47000000000003</v>
      </c>
      <c r="N980" s="280">
        <v>324.56400000000002</v>
      </c>
      <c r="O980" s="259">
        <v>9.015666666666668</v>
      </c>
      <c r="P980" s="309">
        <v>1</v>
      </c>
    </row>
    <row r="981" spans="1:16" ht="15.6" x14ac:dyDescent="0.3">
      <c r="A981" s="230"/>
      <c r="B981" s="231"/>
      <c r="C981" s="231"/>
      <c r="D981" s="232"/>
      <c r="E981" s="233"/>
      <c r="F981" s="232"/>
      <c r="G981" s="234"/>
      <c r="H981" s="235"/>
      <c r="I981" s="232"/>
      <c r="J981" s="236"/>
      <c r="K981" s="242"/>
      <c r="L981" s="242"/>
      <c r="M981" s="239"/>
      <c r="N981" s="281"/>
      <c r="O981" s="260"/>
      <c r="P981" s="310"/>
    </row>
    <row r="982" spans="1:16" ht="31.2" x14ac:dyDescent="0.3">
      <c r="A982" s="57" t="s">
        <v>582</v>
      </c>
      <c r="B982" s="34" t="s">
        <v>784</v>
      </c>
      <c r="C982" s="21"/>
      <c r="D982" s="61" t="s">
        <v>34</v>
      </c>
      <c r="E982" s="128">
        <v>8</v>
      </c>
      <c r="F982" s="194" t="s">
        <v>2000</v>
      </c>
      <c r="G982" s="152" t="s">
        <v>2001</v>
      </c>
      <c r="H982" s="152" t="s">
        <v>2003</v>
      </c>
      <c r="I982" s="194"/>
      <c r="J982" s="128">
        <v>30461</v>
      </c>
      <c r="K982" s="241">
        <v>9.0153333333333325</v>
      </c>
      <c r="L982" s="241">
        <v>10.818399999999999</v>
      </c>
      <c r="M982" s="8">
        <v>270.45999999999998</v>
      </c>
      <c r="N982" s="280">
        <v>324.55199999999996</v>
      </c>
      <c r="O982" s="259">
        <v>9.0153333333333325</v>
      </c>
      <c r="P982" s="309">
        <v>1</v>
      </c>
    </row>
    <row r="983" spans="1:16" ht="15.6" x14ac:dyDescent="0.3">
      <c r="A983" s="230"/>
      <c r="B983" s="231"/>
      <c r="C983" s="231"/>
      <c r="D983" s="232"/>
      <c r="E983" s="233"/>
      <c r="F983" s="232"/>
      <c r="G983" s="234"/>
      <c r="H983" s="235"/>
      <c r="I983" s="232"/>
      <c r="J983" s="236"/>
      <c r="K983" s="242"/>
      <c r="L983" s="242"/>
      <c r="M983" s="239"/>
      <c r="N983" s="281"/>
      <c r="O983" s="260"/>
      <c r="P983" s="310"/>
    </row>
    <row r="984" spans="1:16" ht="31.2" x14ac:dyDescent="0.3">
      <c r="A984" s="57" t="s">
        <v>1113</v>
      </c>
      <c r="B984" s="34" t="s">
        <v>785</v>
      </c>
      <c r="C984" s="21"/>
      <c r="D984" s="61" t="s">
        <v>34</v>
      </c>
      <c r="E984" s="128">
        <v>8</v>
      </c>
      <c r="F984" s="194" t="s">
        <v>2000</v>
      </c>
      <c r="G984" s="152" t="s">
        <v>2001</v>
      </c>
      <c r="H984" s="152" t="s">
        <v>2002</v>
      </c>
      <c r="I984" s="194"/>
      <c r="J984" s="128">
        <v>30402</v>
      </c>
      <c r="K984" s="241">
        <v>3.6686666666666667</v>
      </c>
      <c r="L984" s="241">
        <v>4.4024000000000001</v>
      </c>
      <c r="M984" s="8">
        <v>220.12</v>
      </c>
      <c r="N984" s="280">
        <v>264.14400000000001</v>
      </c>
      <c r="O984" s="259">
        <v>3.6686666666666667</v>
      </c>
      <c r="P984" s="309">
        <v>1</v>
      </c>
    </row>
    <row r="985" spans="1:16" ht="15.6" x14ac:dyDescent="0.3">
      <c r="A985" s="230"/>
      <c r="B985" s="231"/>
      <c r="C985" s="231"/>
      <c r="D985" s="232"/>
      <c r="E985" s="233"/>
      <c r="F985" s="232"/>
      <c r="G985" s="234"/>
      <c r="H985" s="235"/>
      <c r="I985" s="232"/>
      <c r="J985" s="236"/>
      <c r="K985" s="242"/>
      <c r="L985" s="242"/>
      <c r="M985" s="239"/>
      <c r="N985" s="281"/>
      <c r="O985" s="260"/>
      <c r="P985" s="310"/>
    </row>
    <row r="986" spans="1:16" ht="22.5" customHeight="1" x14ac:dyDescent="0.3">
      <c r="A986" s="57"/>
      <c r="B986" s="364" t="s">
        <v>729</v>
      </c>
      <c r="C986" s="365"/>
      <c r="D986" s="11"/>
      <c r="E986" s="127"/>
      <c r="F986" s="85"/>
      <c r="G986" s="152"/>
      <c r="H986" s="133"/>
      <c r="I986" s="85"/>
      <c r="J986" s="140"/>
      <c r="K986" s="241"/>
      <c r="L986" s="241"/>
      <c r="M986" s="8"/>
      <c r="N986" s="280"/>
      <c r="O986" s="259"/>
      <c r="P986" s="309"/>
    </row>
    <row r="987" spans="1:16" ht="62.4" x14ac:dyDescent="0.3">
      <c r="A987" s="57" t="s">
        <v>584</v>
      </c>
      <c r="B987" s="38" t="s">
        <v>730</v>
      </c>
      <c r="C987" s="38"/>
      <c r="D987" s="38" t="s">
        <v>594</v>
      </c>
      <c r="E987" s="120">
        <v>40</v>
      </c>
      <c r="F987" s="84" t="s">
        <v>1812</v>
      </c>
      <c r="G987" s="152" t="s">
        <v>1637</v>
      </c>
      <c r="H987" s="133">
        <v>4</v>
      </c>
      <c r="I987" s="84" t="s">
        <v>1839</v>
      </c>
      <c r="J987" s="140" t="s">
        <v>1840</v>
      </c>
      <c r="K987" s="241">
        <v>6.25</v>
      </c>
      <c r="L987" s="241">
        <v>7.5</v>
      </c>
      <c r="M987" s="8">
        <v>25</v>
      </c>
      <c r="N987" s="280">
        <v>30</v>
      </c>
      <c r="O987" s="259">
        <v>6.25</v>
      </c>
      <c r="P987" s="309">
        <v>1</v>
      </c>
    </row>
    <row r="988" spans="1:16" ht="15.6" x14ac:dyDescent="0.3">
      <c r="A988" s="230"/>
      <c r="B988" s="231"/>
      <c r="C988" s="231"/>
      <c r="D988" s="232"/>
      <c r="E988" s="233"/>
      <c r="F988" s="232"/>
      <c r="G988" s="234"/>
      <c r="H988" s="235"/>
      <c r="I988" s="232"/>
      <c r="J988" s="236"/>
      <c r="K988" s="242"/>
      <c r="L988" s="242"/>
      <c r="M988" s="239"/>
      <c r="N988" s="281"/>
      <c r="O988" s="260"/>
      <c r="P988" s="310"/>
    </row>
    <row r="989" spans="1:16" ht="62.4" x14ac:dyDescent="0.3">
      <c r="A989" s="57" t="s">
        <v>1114</v>
      </c>
      <c r="B989" s="38" t="s">
        <v>731</v>
      </c>
      <c r="C989" s="38"/>
      <c r="D989" s="38" t="s">
        <v>594</v>
      </c>
      <c r="E989" s="120">
        <v>15</v>
      </c>
      <c r="F989" s="84" t="s">
        <v>1812</v>
      </c>
      <c r="G989" s="152" t="s">
        <v>1637</v>
      </c>
      <c r="H989" s="133">
        <v>4</v>
      </c>
      <c r="I989" s="84" t="s">
        <v>1841</v>
      </c>
      <c r="J989" s="140" t="s">
        <v>1842</v>
      </c>
      <c r="K989" s="241">
        <v>11.5</v>
      </c>
      <c r="L989" s="241">
        <v>13.799999999999999</v>
      </c>
      <c r="M989" s="8">
        <v>46</v>
      </c>
      <c r="N989" s="280">
        <v>55.199999999999996</v>
      </c>
      <c r="O989" s="259">
        <v>11.5</v>
      </c>
      <c r="P989" s="309">
        <v>1</v>
      </c>
    </row>
    <row r="990" spans="1:16" ht="15.6" x14ac:dyDescent="0.3">
      <c r="A990" s="230"/>
      <c r="B990" s="231"/>
      <c r="C990" s="231"/>
      <c r="D990" s="232"/>
      <c r="E990" s="233"/>
      <c r="F990" s="232"/>
      <c r="G990" s="234"/>
      <c r="H990" s="235"/>
      <c r="I990" s="232"/>
      <c r="J990" s="236"/>
      <c r="K990" s="242"/>
      <c r="L990" s="242"/>
      <c r="M990" s="239"/>
      <c r="N990" s="281"/>
      <c r="O990" s="260"/>
      <c r="P990" s="310"/>
    </row>
    <row r="991" spans="1:16" ht="62.4" x14ac:dyDescent="0.3">
      <c r="A991" s="57" t="s">
        <v>586</v>
      </c>
      <c r="B991" s="58" t="s">
        <v>732</v>
      </c>
      <c r="C991" s="59" t="s">
        <v>819</v>
      </c>
      <c r="D991" s="58" t="s">
        <v>594</v>
      </c>
      <c r="E991" s="129">
        <v>360</v>
      </c>
      <c r="F991" s="130" t="s">
        <v>1812</v>
      </c>
      <c r="G991" s="152" t="s">
        <v>1637</v>
      </c>
      <c r="H991" s="133" t="s">
        <v>1843</v>
      </c>
      <c r="I991" s="130" t="s">
        <v>1844</v>
      </c>
      <c r="J991" s="144" t="s">
        <v>1845</v>
      </c>
      <c r="K991" s="241">
        <v>0.35</v>
      </c>
      <c r="L991" s="241">
        <v>0.42</v>
      </c>
      <c r="M991" s="8">
        <v>22.4</v>
      </c>
      <c r="N991" s="280">
        <v>26.88</v>
      </c>
      <c r="O991" s="259">
        <v>0.35</v>
      </c>
      <c r="P991" s="309">
        <v>1</v>
      </c>
    </row>
    <row r="992" spans="1:16" ht="15.6" x14ac:dyDescent="0.3">
      <c r="A992" s="230"/>
      <c r="B992" s="231"/>
      <c r="C992" s="231"/>
      <c r="D992" s="232"/>
      <c r="E992" s="233"/>
      <c r="F992" s="232"/>
      <c r="G992" s="234"/>
      <c r="H992" s="235"/>
      <c r="I992" s="232"/>
      <c r="J992" s="236"/>
      <c r="K992" s="242"/>
      <c r="L992" s="242"/>
      <c r="M992" s="239"/>
      <c r="N992" s="281"/>
      <c r="O992" s="260"/>
      <c r="P992" s="310"/>
    </row>
    <row r="993" spans="1:16" ht="62.4" x14ac:dyDescent="0.3">
      <c r="A993" s="57" t="s">
        <v>588</v>
      </c>
      <c r="B993" s="38" t="s">
        <v>733</v>
      </c>
      <c r="C993" s="38"/>
      <c r="D993" s="38" t="s">
        <v>594</v>
      </c>
      <c r="E993" s="120">
        <v>630</v>
      </c>
      <c r="F993" s="84" t="s">
        <v>1812</v>
      </c>
      <c r="G993" s="152" t="s">
        <v>1637</v>
      </c>
      <c r="H993" s="133" t="s">
        <v>1846</v>
      </c>
      <c r="I993" s="84" t="s">
        <v>1847</v>
      </c>
      <c r="J993" s="136" t="s">
        <v>1848</v>
      </c>
      <c r="K993" s="241">
        <v>0.45</v>
      </c>
      <c r="L993" s="241">
        <v>0.54</v>
      </c>
      <c r="M993" s="8">
        <v>27</v>
      </c>
      <c r="N993" s="280">
        <v>32.4</v>
      </c>
      <c r="O993" s="259">
        <v>0.45</v>
      </c>
      <c r="P993" s="309">
        <v>1</v>
      </c>
    </row>
    <row r="994" spans="1:16" ht="15.6" x14ac:dyDescent="0.3">
      <c r="A994" s="230"/>
      <c r="B994" s="231"/>
      <c r="C994" s="231"/>
      <c r="D994" s="232"/>
      <c r="E994" s="233"/>
      <c r="F994" s="232"/>
      <c r="G994" s="234"/>
      <c r="H994" s="235"/>
      <c r="I994" s="232"/>
      <c r="J994" s="236"/>
      <c r="K994" s="242"/>
      <c r="L994" s="242"/>
      <c r="M994" s="239"/>
      <c r="N994" s="281"/>
      <c r="O994" s="260"/>
      <c r="P994" s="310"/>
    </row>
    <row r="995" spans="1:16" ht="21" customHeight="1" x14ac:dyDescent="0.3">
      <c r="A995" s="57"/>
      <c r="B995" s="364" t="s">
        <v>743</v>
      </c>
      <c r="C995" s="365"/>
      <c r="D995" s="80"/>
      <c r="E995" s="117"/>
      <c r="F995" s="118"/>
      <c r="G995" s="152"/>
      <c r="H995" s="133"/>
      <c r="I995" s="118"/>
      <c r="J995" s="140"/>
      <c r="K995" s="241"/>
      <c r="L995" s="241"/>
      <c r="M995" s="8"/>
      <c r="N995" s="280"/>
      <c r="O995" s="259"/>
      <c r="P995" s="309"/>
    </row>
    <row r="996" spans="1:16" ht="62.4" x14ac:dyDescent="0.3">
      <c r="A996" s="36" t="s">
        <v>1115</v>
      </c>
      <c r="B996" s="38" t="s">
        <v>849</v>
      </c>
      <c r="C996" s="85" t="s">
        <v>850</v>
      </c>
      <c r="D996" s="11" t="s">
        <v>594</v>
      </c>
      <c r="E996" s="127">
        <v>800</v>
      </c>
      <c r="F996" s="85" t="s">
        <v>1812</v>
      </c>
      <c r="G996" s="152" t="s">
        <v>1637</v>
      </c>
      <c r="H996" s="133" t="s">
        <v>1849</v>
      </c>
      <c r="I996" s="85" t="s">
        <v>1850</v>
      </c>
      <c r="J996" s="141" t="s">
        <v>1851</v>
      </c>
      <c r="K996" s="241">
        <v>0.1525</v>
      </c>
      <c r="L996" s="241">
        <v>0.183</v>
      </c>
      <c r="M996" s="8">
        <v>15.25</v>
      </c>
      <c r="N996" s="280">
        <v>18.3</v>
      </c>
      <c r="O996" s="259">
        <v>0.1525</v>
      </c>
      <c r="P996" s="309">
        <v>1</v>
      </c>
    </row>
    <row r="997" spans="1:16" ht="15.6" x14ac:dyDescent="0.3">
      <c r="A997" s="230"/>
      <c r="B997" s="231"/>
      <c r="C997" s="231"/>
      <c r="D997" s="232"/>
      <c r="E997" s="233"/>
      <c r="F997" s="232"/>
      <c r="G997" s="234"/>
      <c r="H997" s="235"/>
      <c r="I997" s="232"/>
      <c r="J997" s="236"/>
      <c r="K997" s="242"/>
      <c r="L997" s="242"/>
      <c r="M997" s="239"/>
      <c r="N997" s="281"/>
      <c r="O997" s="260"/>
      <c r="P997" s="310"/>
    </row>
    <row r="998" spans="1:16" ht="62.4" x14ac:dyDescent="0.3">
      <c r="A998" s="36" t="s">
        <v>1116</v>
      </c>
      <c r="B998" s="38" t="s">
        <v>852</v>
      </c>
      <c r="C998" s="85" t="s">
        <v>851</v>
      </c>
      <c r="D998" s="11" t="s">
        <v>594</v>
      </c>
      <c r="E998" s="127">
        <v>2000</v>
      </c>
      <c r="F998" s="85" t="s">
        <v>1812</v>
      </c>
      <c r="G998" s="152" t="s">
        <v>1637</v>
      </c>
      <c r="H998" s="133" t="s">
        <v>851</v>
      </c>
      <c r="I998" s="85" t="s">
        <v>1852</v>
      </c>
      <c r="J998" s="140" t="s">
        <v>1853</v>
      </c>
      <c r="K998" s="241">
        <v>0.15</v>
      </c>
      <c r="L998" s="241">
        <v>0.18</v>
      </c>
      <c r="M998" s="8">
        <v>37.5</v>
      </c>
      <c r="N998" s="280">
        <v>45</v>
      </c>
      <c r="O998" s="259">
        <v>0.15</v>
      </c>
      <c r="P998" s="309">
        <v>1</v>
      </c>
    </row>
    <row r="999" spans="1:16" ht="15.6" x14ac:dyDescent="0.3">
      <c r="A999" s="230"/>
      <c r="B999" s="231"/>
      <c r="C999" s="231"/>
      <c r="D999" s="232"/>
      <c r="E999" s="233"/>
      <c r="F999" s="232"/>
      <c r="G999" s="234"/>
      <c r="H999" s="235"/>
      <c r="I999" s="232"/>
      <c r="J999" s="236"/>
      <c r="K999" s="242"/>
      <c r="L999" s="242"/>
      <c r="M999" s="239"/>
      <c r="N999" s="281"/>
      <c r="O999" s="260"/>
      <c r="P999" s="310"/>
    </row>
    <row r="1000" spans="1:16" ht="62.4" x14ac:dyDescent="0.3">
      <c r="A1000" s="36" t="s">
        <v>590</v>
      </c>
      <c r="B1000" s="38" t="s">
        <v>853</v>
      </c>
      <c r="C1000" s="85" t="s">
        <v>854</v>
      </c>
      <c r="D1000" s="11" t="s">
        <v>594</v>
      </c>
      <c r="E1000" s="127">
        <v>250</v>
      </c>
      <c r="F1000" s="85" t="s">
        <v>1812</v>
      </c>
      <c r="G1000" s="152" t="s">
        <v>1637</v>
      </c>
      <c r="H1000" s="133" t="s">
        <v>854</v>
      </c>
      <c r="I1000" s="85" t="s">
        <v>1854</v>
      </c>
      <c r="J1000" s="140" t="s">
        <v>1855</v>
      </c>
      <c r="K1000" s="241">
        <v>0.51200000000000001</v>
      </c>
      <c r="L1000" s="241">
        <v>0.61439999999999995</v>
      </c>
      <c r="M1000" s="8">
        <v>25.6</v>
      </c>
      <c r="N1000" s="280">
        <v>30.72</v>
      </c>
      <c r="O1000" s="259">
        <v>0.51200000000000001</v>
      </c>
      <c r="P1000" s="309">
        <v>1</v>
      </c>
    </row>
    <row r="1001" spans="1:16" ht="15.6" x14ac:dyDescent="0.3">
      <c r="A1001" s="230"/>
      <c r="B1001" s="231"/>
      <c r="C1001" s="231"/>
      <c r="D1001" s="232"/>
      <c r="E1001" s="233"/>
      <c r="F1001" s="232"/>
      <c r="G1001" s="234"/>
      <c r="H1001" s="235"/>
      <c r="I1001" s="232"/>
      <c r="J1001" s="236"/>
      <c r="K1001" s="242"/>
      <c r="L1001" s="242"/>
      <c r="M1001" s="239"/>
      <c r="N1001" s="281"/>
      <c r="O1001" s="260"/>
      <c r="P1001" s="310"/>
    </row>
    <row r="1002" spans="1:16" ht="62.4" x14ac:dyDescent="0.3">
      <c r="A1002" s="36" t="s">
        <v>1117</v>
      </c>
      <c r="B1002" s="38" t="s">
        <v>855</v>
      </c>
      <c r="C1002" s="85" t="s">
        <v>856</v>
      </c>
      <c r="D1002" s="11" t="s">
        <v>594</v>
      </c>
      <c r="E1002" s="127">
        <v>4000</v>
      </c>
      <c r="F1002" s="85" t="s">
        <v>1812</v>
      </c>
      <c r="G1002" s="152" t="s">
        <v>1637</v>
      </c>
      <c r="H1002" s="133" t="s">
        <v>856</v>
      </c>
      <c r="I1002" s="85" t="s">
        <v>1856</v>
      </c>
      <c r="J1002" s="141" t="s">
        <v>1857</v>
      </c>
      <c r="K1002" s="241">
        <v>0.23499999999999999</v>
      </c>
      <c r="L1002" s="241">
        <v>0.28199999999999997</v>
      </c>
      <c r="M1002" s="8">
        <v>117.5</v>
      </c>
      <c r="N1002" s="280">
        <v>141</v>
      </c>
      <c r="O1002" s="259">
        <v>0.23499999999999999</v>
      </c>
      <c r="P1002" s="309">
        <v>1</v>
      </c>
    </row>
    <row r="1003" spans="1:16" ht="15.6" x14ac:dyDescent="0.3">
      <c r="A1003" s="230"/>
      <c r="B1003" s="231"/>
      <c r="C1003" s="231"/>
      <c r="D1003" s="232"/>
      <c r="E1003" s="233"/>
      <c r="F1003" s="232"/>
      <c r="G1003" s="234"/>
      <c r="H1003" s="235"/>
      <c r="I1003" s="232"/>
      <c r="J1003" s="236"/>
      <c r="K1003" s="242"/>
      <c r="L1003" s="242"/>
      <c r="M1003" s="239"/>
      <c r="N1003" s="281"/>
      <c r="O1003" s="260"/>
      <c r="P1003" s="310"/>
    </row>
    <row r="1004" spans="1:16" ht="62.4" x14ac:dyDescent="0.3">
      <c r="A1004" s="36" t="s">
        <v>592</v>
      </c>
      <c r="B1004" s="38" t="s">
        <v>746</v>
      </c>
      <c r="C1004" s="11"/>
      <c r="D1004" s="11" t="s">
        <v>594</v>
      </c>
      <c r="E1004" s="127">
        <v>18</v>
      </c>
      <c r="F1004" s="85" t="s">
        <v>1812</v>
      </c>
      <c r="G1004" s="152" t="s">
        <v>1637</v>
      </c>
      <c r="H1004" s="133" t="s">
        <v>1858</v>
      </c>
      <c r="I1004" s="85" t="s">
        <v>1859</v>
      </c>
      <c r="J1004" s="140" t="s">
        <v>1860</v>
      </c>
      <c r="K1004" s="241">
        <v>21</v>
      </c>
      <c r="L1004" s="241">
        <v>25.2</v>
      </c>
      <c r="M1004" s="8">
        <v>63</v>
      </c>
      <c r="N1004" s="280">
        <v>75.599999999999994</v>
      </c>
      <c r="O1004" s="259">
        <v>21</v>
      </c>
      <c r="P1004" s="309">
        <v>1</v>
      </c>
    </row>
    <row r="1005" spans="1:16" ht="15.6" x14ac:dyDescent="0.3">
      <c r="A1005" s="230"/>
      <c r="B1005" s="231"/>
      <c r="C1005" s="231"/>
      <c r="D1005" s="232"/>
      <c r="E1005" s="233"/>
      <c r="F1005" s="232"/>
      <c r="G1005" s="234"/>
      <c r="H1005" s="235"/>
      <c r="I1005" s="232"/>
      <c r="J1005" s="236"/>
      <c r="K1005" s="242"/>
      <c r="L1005" s="242"/>
      <c r="M1005" s="239"/>
      <c r="N1005" s="281"/>
      <c r="O1005" s="260"/>
      <c r="P1005" s="310"/>
    </row>
    <row r="1006" spans="1:16" ht="62.4" x14ac:dyDescent="0.3">
      <c r="A1006" s="36" t="s">
        <v>595</v>
      </c>
      <c r="B1006" s="38" t="s">
        <v>820</v>
      </c>
      <c r="C1006" s="11"/>
      <c r="D1006" s="11" t="s">
        <v>594</v>
      </c>
      <c r="E1006" s="127">
        <v>1600</v>
      </c>
      <c r="F1006" s="85" t="s">
        <v>1812</v>
      </c>
      <c r="G1006" s="152" t="s">
        <v>1637</v>
      </c>
      <c r="H1006" s="133" t="s">
        <v>856</v>
      </c>
      <c r="I1006" s="85" t="s">
        <v>1861</v>
      </c>
      <c r="J1006" s="140" t="s">
        <v>1862</v>
      </c>
      <c r="K1006" s="241">
        <v>7.0000000000000007E-2</v>
      </c>
      <c r="L1006" s="241">
        <v>8.4000000000000005E-2</v>
      </c>
      <c r="M1006" s="8">
        <v>35</v>
      </c>
      <c r="N1006" s="280">
        <v>42</v>
      </c>
      <c r="O1006" s="259">
        <v>7.0000000000000007E-2</v>
      </c>
      <c r="P1006" s="309">
        <v>1</v>
      </c>
    </row>
    <row r="1007" spans="1:16" ht="15.6" x14ac:dyDescent="0.3">
      <c r="A1007" s="230"/>
      <c r="B1007" s="231"/>
      <c r="C1007" s="231"/>
      <c r="D1007" s="232"/>
      <c r="E1007" s="233"/>
      <c r="F1007" s="232"/>
      <c r="G1007" s="234"/>
      <c r="H1007" s="235"/>
      <c r="I1007" s="232"/>
      <c r="J1007" s="236"/>
      <c r="K1007" s="242"/>
      <c r="L1007" s="242"/>
      <c r="M1007" s="239"/>
      <c r="N1007" s="281"/>
      <c r="O1007" s="260"/>
      <c r="P1007" s="310"/>
    </row>
    <row r="1008" spans="1:16" ht="62.4" x14ac:dyDescent="0.3">
      <c r="A1008" s="36" t="s">
        <v>1118</v>
      </c>
      <c r="B1008" s="38" t="s">
        <v>749</v>
      </c>
      <c r="C1008" s="11"/>
      <c r="D1008" s="11" t="s">
        <v>34</v>
      </c>
      <c r="E1008" s="127">
        <v>200</v>
      </c>
      <c r="F1008" s="85" t="s">
        <v>1812</v>
      </c>
      <c r="G1008" s="152" t="s">
        <v>1637</v>
      </c>
      <c r="H1008" s="133">
        <v>10</v>
      </c>
      <c r="I1008" s="85" t="s">
        <v>1863</v>
      </c>
      <c r="J1008" s="140" t="s">
        <v>1864</v>
      </c>
      <c r="K1008" s="241">
        <v>22</v>
      </c>
      <c r="L1008" s="241">
        <v>26.4</v>
      </c>
      <c r="M1008" s="8">
        <v>220</v>
      </c>
      <c r="N1008" s="280">
        <v>264</v>
      </c>
      <c r="O1008" s="259">
        <v>22</v>
      </c>
      <c r="P1008" s="309">
        <v>1</v>
      </c>
    </row>
    <row r="1009" spans="1:16" ht="15.6" x14ac:dyDescent="0.3">
      <c r="A1009" s="230"/>
      <c r="B1009" s="231"/>
      <c r="C1009" s="231"/>
      <c r="D1009" s="232"/>
      <c r="E1009" s="233"/>
      <c r="F1009" s="232"/>
      <c r="G1009" s="234"/>
      <c r="H1009" s="235"/>
      <c r="I1009" s="232"/>
      <c r="J1009" s="236"/>
      <c r="K1009" s="242"/>
      <c r="L1009" s="242"/>
      <c r="M1009" s="239"/>
      <c r="N1009" s="281"/>
      <c r="O1009" s="260"/>
      <c r="P1009" s="310"/>
    </row>
    <row r="1010" spans="1:16" ht="62.4" x14ac:dyDescent="0.3">
      <c r="A1010" s="36" t="s">
        <v>1119</v>
      </c>
      <c r="B1010" s="38" t="s">
        <v>750</v>
      </c>
      <c r="C1010" s="11"/>
      <c r="D1010" s="11" t="s">
        <v>34</v>
      </c>
      <c r="E1010" s="127">
        <v>2</v>
      </c>
      <c r="F1010" s="85" t="s">
        <v>1812</v>
      </c>
      <c r="G1010" s="152" t="s">
        <v>1637</v>
      </c>
      <c r="H1010" s="133">
        <v>100</v>
      </c>
      <c r="I1010" s="85" t="s">
        <v>1865</v>
      </c>
      <c r="J1010" s="140" t="s">
        <v>1866</v>
      </c>
      <c r="K1010" s="241">
        <v>65.2</v>
      </c>
      <c r="L1010" s="241">
        <v>78.239999999999995</v>
      </c>
      <c r="M1010" s="8">
        <v>65.2</v>
      </c>
      <c r="N1010" s="280">
        <v>78.239999999999995</v>
      </c>
      <c r="O1010" s="259">
        <v>65.2</v>
      </c>
      <c r="P1010" s="309">
        <v>1</v>
      </c>
    </row>
    <row r="1011" spans="1:16" ht="15.6" x14ac:dyDescent="0.3">
      <c r="A1011" s="230"/>
      <c r="B1011" s="231"/>
      <c r="C1011" s="231"/>
      <c r="D1011" s="232"/>
      <c r="E1011" s="233"/>
      <c r="F1011" s="232"/>
      <c r="G1011" s="234"/>
      <c r="H1011" s="235"/>
      <c r="I1011" s="232"/>
      <c r="J1011" s="236"/>
      <c r="K1011" s="242"/>
      <c r="L1011" s="242"/>
      <c r="M1011" s="239"/>
      <c r="N1011" s="281"/>
      <c r="O1011" s="260"/>
      <c r="P1011" s="310"/>
    </row>
    <row r="1012" spans="1:16" ht="62.4" x14ac:dyDescent="0.3">
      <c r="A1012" s="36" t="s">
        <v>597</v>
      </c>
      <c r="B1012" s="38" t="s">
        <v>792</v>
      </c>
      <c r="C1012" s="11"/>
      <c r="D1012" s="11" t="s">
        <v>34</v>
      </c>
      <c r="E1012" s="127">
        <v>2</v>
      </c>
      <c r="F1012" s="85" t="s">
        <v>1812</v>
      </c>
      <c r="G1012" s="152" t="s">
        <v>1637</v>
      </c>
      <c r="H1012" s="133">
        <v>1000</v>
      </c>
      <c r="I1012" s="85" t="s">
        <v>1867</v>
      </c>
      <c r="J1012" s="140" t="s">
        <v>1868</v>
      </c>
      <c r="K1012" s="241">
        <v>102.4</v>
      </c>
      <c r="L1012" s="241">
        <v>122.88</v>
      </c>
      <c r="M1012" s="8">
        <v>102.4</v>
      </c>
      <c r="N1012" s="280">
        <v>122.88</v>
      </c>
      <c r="O1012" s="259">
        <v>102.4</v>
      </c>
      <c r="P1012" s="309">
        <v>1</v>
      </c>
    </row>
    <row r="1013" spans="1:16" ht="15.6" x14ac:dyDescent="0.3">
      <c r="A1013" s="230"/>
      <c r="B1013" s="231"/>
      <c r="C1013" s="231"/>
      <c r="D1013" s="232"/>
      <c r="E1013" s="233"/>
      <c r="F1013" s="232"/>
      <c r="G1013" s="234"/>
      <c r="H1013" s="235"/>
      <c r="I1013" s="232"/>
      <c r="J1013" s="236"/>
      <c r="K1013" s="242"/>
      <c r="L1013" s="242"/>
      <c r="M1013" s="239"/>
      <c r="N1013" s="281"/>
      <c r="O1013" s="260"/>
      <c r="P1013" s="310"/>
    </row>
    <row r="1014" spans="1:16" ht="19.5" customHeight="1" x14ac:dyDescent="0.3">
      <c r="A1014" s="36"/>
      <c r="B1014" s="364" t="s">
        <v>751</v>
      </c>
      <c r="C1014" s="365"/>
      <c r="D1014" s="11"/>
      <c r="E1014" s="127"/>
      <c r="F1014" s="85"/>
      <c r="G1014" s="152"/>
      <c r="H1014" s="133"/>
      <c r="I1014" s="85"/>
      <c r="J1014" s="136"/>
      <c r="K1014" s="241"/>
      <c r="L1014" s="241"/>
      <c r="M1014" s="8"/>
      <c r="N1014" s="280"/>
      <c r="O1014" s="259"/>
      <c r="P1014" s="309"/>
    </row>
    <row r="1015" spans="1:16" ht="62.4" x14ac:dyDescent="0.3">
      <c r="A1015" s="36" t="s">
        <v>599</v>
      </c>
      <c r="B1015" s="38" t="s">
        <v>748</v>
      </c>
      <c r="C1015" s="11"/>
      <c r="D1015" s="11" t="s">
        <v>594</v>
      </c>
      <c r="E1015" s="127">
        <v>1440</v>
      </c>
      <c r="F1015" s="85" t="s">
        <v>1812</v>
      </c>
      <c r="G1015" s="152" t="s">
        <v>1637</v>
      </c>
      <c r="H1015" s="133" t="s">
        <v>1869</v>
      </c>
      <c r="I1015" s="85" t="s">
        <v>1870</v>
      </c>
      <c r="J1015" s="136" t="s">
        <v>1871</v>
      </c>
      <c r="K1015" s="241">
        <v>0.23</v>
      </c>
      <c r="L1015" s="241">
        <v>0.27600000000000002</v>
      </c>
      <c r="M1015" s="8">
        <v>57.5</v>
      </c>
      <c r="N1015" s="280">
        <v>69</v>
      </c>
      <c r="O1015" s="259">
        <v>0.23</v>
      </c>
      <c r="P1015" s="309">
        <v>1</v>
      </c>
    </row>
    <row r="1016" spans="1:16" ht="15.6" x14ac:dyDescent="0.3">
      <c r="A1016" s="230"/>
      <c r="B1016" s="231"/>
      <c r="C1016" s="231"/>
      <c r="D1016" s="232"/>
      <c r="E1016" s="233"/>
      <c r="F1016" s="232"/>
      <c r="G1016" s="234"/>
      <c r="H1016" s="235"/>
      <c r="I1016" s="232"/>
      <c r="J1016" s="236"/>
      <c r="K1016" s="242"/>
      <c r="L1016" s="242"/>
      <c r="M1016" s="239"/>
      <c r="N1016" s="281"/>
      <c r="O1016" s="260"/>
      <c r="P1016" s="310"/>
    </row>
    <row r="1017" spans="1:16" ht="62.4" x14ac:dyDescent="0.3">
      <c r="A1017" s="36" t="s">
        <v>601</v>
      </c>
      <c r="B1017" s="38" t="s">
        <v>821</v>
      </c>
      <c r="C1017" s="11"/>
      <c r="D1017" s="11" t="s">
        <v>594</v>
      </c>
      <c r="E1017" s="127">
        <v>3840</v>
      </c>
      <c r="F1017" s="85" t="s">
        <v>1812</v>
      </c>
      <c r="G1017" s="152" t="s">
        <v>1637</v>
      </c>
      <c r="H1017" s="133" t="s">
        <v>856</v>
      </c>
      <c r="I1017" s="85" t="s">
        <v>1861</v>
      </c>
      <c r="J1017" s="141" t="s">
        <v>1862</v>
      </c>
      <c r="K1017" s="241">
        <v>0.08</v>
      </c>
      <c r="L1017" s="241">
        <v>9.6000000000000002E-2</v>
      </c>
      <c r="M1017" s="8">
        <v>40</v>
      </c>
      <c r="N1017" s="280">
        <v>48</v>
      </c>
      <c r="O1017" s="259">
        <v>0.08</v>
      </c>
      <c r="P1017" s="309">
        <v>1</v>
      </c>
    </row>
    <row r="1018" spans="1:16" ht="15.6" x14ac:dyDescent="0.3">
      <c r="A1018" s="230"/>
      <c r="B1018" s="231"/>
      <c r="C1018" s="231"/>
      <c r="D1018" s="232"/>
      <c r="E1018" s="233"/>
      <c r="F1018" s="232"/>
      <c r="G1018" s="234"/>
      <c r="H1018" s="235"/>
      <c r="I1018" s="232"/>
      <c r="J1018" s="236"/>
      <c r="K1018" s="242"/>
      <c r="L1018" s="242"/>
      <c r="M1018" s="239"/>
      <c r="N1018" s="281"/>
      <c r="O1018" s="260"/>
      <c r="P1018" s="310"/>
    </row>
    <row r="1019" spans="1:16" ht="62.4" x14ac:dyDescent="0.3">
      <c r="A1019" s="36" t="s">
        <v>603</v>
      </c>
      <c r="B1019" s="38" t="s">
        <v>752</v>
      </c>
      <c r="C1019" s="11"/>
      <c r="D1019" s="11" t="s">
        <v>594</v>
      </c>
      <c r="E1019" s="127">
        <v>600</v>
      </c>
      <c r="F1019" s="85" t="s">
        <v>1812</v>
      </c>
      <c r="G1019" s="152" t="s">
        <v>1637</v>
      </c>
      <c r="H1019" s="133" t="s">
        <v>1849</v>
      </c>
      <c r="I1019" s="85" t="s">
        <v>1872</v>
      </c>
      <c r="J1019" s="141" t="s">
        <v>1873</v>
      </c>
      <c r="K1019" s="241">
        <v>1.3</v>
      </c>
      <c r="L1019" s="241">
        <v>1.56</v>
      </c>
      <c r="M1019" s="8">
        <v>130</v>
      </c>
      <c r="N1019" s="280">
        <v>156</v>
      </c>
      <c r="O1019" s="259">
        <v>1.3</v>
      </c>
      <c r="P1019" s="309">
        <v>1</v>
      </c>
    </row>
    <row r="1020" spans="1:16" ht="15.6" x14ac:dyDescent="0.3">
      <c r="A1020" s="230"/>
      <c r="B1020" s="231"/>
      <c r="C1020" s="231"/>
      <c r="D1020" s="232"/>
      <c r="E1020" s="233"/>
      <c r="F1020" s="232"/>
      <c r="G1020" s="234"/>
      <c r="H1020" s="235"/>
      <c r="I1020" s="232"/>
      <c r="J1020" s="236"/>
      <c r="K1020" s="242"/>
      <c r="L1020" s="242"/>
      <c r="M1020" s="239"/>
      <c r="N1020" s="281"/>
      <c r="O1020" s="260"/>
      <c r="P1020" s="310"/>
    </row>
    <row r="1021" spans="1:16" ht="62.4" x14ac:dyDescent="0.3">
      <c r="A1021" s="36" t="s">
        <v>605</v>
      </c>
      <c r="B1021" s="38" t="s">
        <v>747</v>
      </c>
      <c r="C1021" s="11"/>
      <c r="D1021" s="11" t="s">
        <v>594</v>
      </c>
      <c r="E1021" s="127">
        <v>1500</v>
      </c>
      <c r="F1021" s="85" t="s">
        <v>1812</v>
      </c>
      <c r="G1021" s="152" t="s">
        <v>1637</v>
      </c>
      <c r="H1021" s="133" t="s">
        <v>1869</v>
      </c>
      <c r="I1021" s="85" t="s">
        <v>1874</v>
      </c>
      <c r="J1021" s="136" t="s">
        <v>1875</v>
      </c>
      <c r="K1021" s="241">
        <v>0.255</v>
      </c>
      <c r="L1021" s="241">
        <v>0.30599999999999999</v>
      </c>
      <c r="M1021" s="8">
        <v>63.75</v>
      </c>
      <c r="N1021" s="280">
        <v>76.5</v>
      </c>
      <c r="O1021" s="259">
        <v>0.255</v>
      </c>
      <c r="P1021" s="309">
        <v>1</v>
      </c>
    </row>
    <row r="1022" spans="1:16" ht="15.6" x14ac:dyDescent="0.3">
      <c r="A1022" s="230"/>
      <c r="B1022" s="231"/>
      <c r="C1022" s="231"/>
      <c r="D1022" s="232"/>
      <c r="E1022" s="233"/>
      <c r="F1022" s="232"/>
      <c r="G1022" s="234"/>
      <c r="H1022" s="235"/>
      <c r="I1022" s="232"/>
      <c r="J1022" s="236"/>
      <c r="K1022" s="242"/>
      <c r="L1022" s="242"/>
      <c r="M1022" s="239"/>
      <c r="N1022" s="281"/>
      <c r="O1022" s="260"/>
      <c r="P1022" s="310"/>
    </row>
    <row r="1023" spans="1:16" ht="62.4" x14ac:dyDescent="0.3">
      <c r="A1023" s="36" t="s">
        <v>607</v>
      </c>
      <c r="B1023" s="38" t="s">
        <v>822</v>
      </c>
      <c r="C1023" s="11"/>
      <c r="D1023" s="11" t="s">
        <v>594</v>
      </c>
      <c r="E1023" s="127">
        <v>960</v>
      </c>
      <c r="F1023" s="85" t="s">
        <v>1807</v>
      </c>
      <c r="G1023" s="152" t="s">
        <v>1637</v>
      </c>
      <c r="H1023" s="133" t="s">
        <v>1876</v>
      </c>
      <c r="I1023" s="85" t="s">
        <v>1877</v>
      </c>
      <c r="J1023" s="140" t="s">
        <v>1878</v>
      </c>
      <c r="K1023" s="241">
        <v>0.18</v>
      </c>
      <c r="L1023" s="241">
        <v>0.216</v>
      </c>
      <c r="M1023" s="8">
        <v>36</v>
      </c>
      <c r="N1023" s="280">
        <v>43.199999999999996</v>
      </c>
      <c r="O1023" s="259">
        <v>0.18</v>
      </c>
      <c r="P1023" s="309">
        <v>1</v>
      </c>
    </row>
    <row r="1024" spans="1:16" ht="15.6" x14ac:dyDescent="0.3">
      <c r="A1024" s="230"/>
      <c r="B1024" s="231"/>
      <c r="C1024" s="231"/>
      <c r="D1024" s="232"/>
      <c r="E1024" s="233"/>
      <c r="F1024" s="232"/>
      <c r="G1024" s="234"/>
      <c r="H1024" s="235"/>
      <c r="I1024" s="232"/>
      <c r="J1024" s="236"/>
      <c r="K1024" s="242"/>
      <c r="L1024" s="242"/>
      <c r="M1024" s="239"/>
      <c r="N1024" s="281"/>
      <c r="O1024" s="260"/>
      <c r="P1024" s="310"/>
    </row>
    <row r="1025" spans="1:16" ht="62.4" x14ac:dyDescent="0.3">
      <c r="A1025" s="36" t="s">
        <v>1120</v>
      </c>
      <c r="B1025" s="38" t="s">
        <v>745</v>
      </c>
      <c r="C1025" s="11"/>
      <c r="D1025" s="11" t="s">
        <v>594</v>
      </c>
      <c r="E1025" s="127">
        <v>540</v>
      </c>
      <c r="F1025" s="85" t="s">
        <v>1812</v>
      </c>
      <c r="G1025" s="152" t="s">
        <v>1637</v>
      </c>
      <c r="H1025" s="133" t="s">
        <v>1879</v>
      </c>
      <c r="I1025" s="85" t="s">
        <v>1880</v>
      </c>
      <c r="J1025" s="140" t="s">
        <v>1881</v>
      </c>
      <c r="K1025" s="241">
        <v>1.2</v>
      </c>
      <c r="L1025" s="241">
        <v>1.44</v>
      </c>
      <c r="M1025" s="8">
        <v>96</v>
      </c>
      <c r="N1025" s="280">
        <v>115.19999999999999</v>
      </c>
      <c r="O1025" s="259">
        <v>1.2</v>
      </c>
      <c r="P1025" s="309">
        <v>1</v>
      </c>
    </row>
    <row r="1026" spans="1:16" ht="15.6" x14ac:dyDescent="0.3">
      <c r="A1026" s="230"/>
      <c r="B1026" s="231"/>
      <c r="C1026" s="231"/>
      <c r="D1026" s="232"/>
      <c r="E1026" s="233"/>
      <c r="F1026" s="232"/>
      <c r="G1026" s="234"/>
      <c r="H1026" s="235"/>
      <c r="I1026" s="232"/>
      <c r="J1026" s="236"/>
      <c r="K1026" s="242"/>
      <c r="L1026" s="242"/>
      <c r="M1026" s="239"/>
      <c r="N1026" s="281"/>
      <c r="O1026" s="260"/>
      <c r="P1026" s="310"/>
    </row>
    <row r="1027" spans="1:16" ht="62.4" x14ac:dyDescent="0.3">
      <c r="A1027" s="36" t="s">
        <v>611</v>
      </c>
      <c r="B1027" s="38" t="s">
        <v>823</v>
      </c>
      <c r="C1027" s="11"/>
      <c r="D1027" s="11" t="s">
        <v>594</v>
      </c>
      <c r="E1027" s="127">
        <v>1920</v>
      </c>
      <c r="F1027" s="85" t="s">
        <v>1812</v>
      </c>
      <c r="G1027" s="152" t="s">
        <v>1637</v>
      </c>
      <c r="H1027" s="133" t="s">
        <v>856</v>
      </c>
      <c r="I1027" s="85" t="s">
        <v>1882</v>
      </c>
      <c r="J1027" s="140" t="s">
        <v>1883</v>
      </c>
      <c r="K1027" s="241">
        <v>0.12</v>
      </c>
      <c r="L1027" s="241">
        <v>0.14399999999999999</v>
      </c>
      <c r="M1027" s="8">
        <v>60</v>
      </c>
      <c r="N1027" s="280">
        <v>72</v>
      </c>
      <c r="O1027" s="259">
        <v>0.12</v>
      </c>
      <c r="P1027" s="309">
        <v>1</v>
      </c>
    </row>
    <row r="1028" spans="1:16" ht="15.6" x14ac:dyDescent="0.3">
      <c r="A1028" s="230"/>
      <c r="B1028" s="231"/>
      <c r="C1028" s="231"/>
      <c r="D1028" s="232"/>
      <c r="E1028" s="233"/>
      <c r="F1028" s="232"/>
      <c r="G1028" s="234"/>
      <c r="H1028" s="235"/>
      <c r="I1028" s="232"/>
      <c r="J1028" s="236"/>
      <c r="K1028" s="242"/>
      <c r="L1028" s="242"/>
      <c r="M1028" s="239"/>
      <c r="N1028" s="281"/>
      <c r="O1028" s="260"/>
      <c r="P1028" s="310"/>
    </row>
    <row r="1029" spans="1:16" ht="62.4" x14ac:dyDescent="0.3">
      <c r="A1029" s="36" t="s">
        <v>613</v>
      </c>
      <c r="B1029" s="38" t="s">
        <v>824</v>
      </c>
      <c r="C1029" s="11"/>
      <c r="D1029" s="11" t="s">
        <v>594</v>
      </c>
      <c r="E1029" s="127">
        <v>1680</v>
      </c>
      <c r="F1029" s="85" t="s">
        <v>1812</v>
      </c>
      <c r="G1029" s="152" t="s">
        <v>1637</v>
      </c>
      <c r="H1029" s="133" t="s">
        <v>1849</v>
      </c>
      <c r="I1029" s="85" t="s">
        <v>1884</v>
      </c>
      <c r="J1029" s="140" t="s">
        <v>1885</v>
      </c>
      <c r="K1029" s="241">
        <v>0.34499999999999997</v>
      </c>
      <c r="L1029" s="241">
        <v>0.41399999999999998</v>
      </c>
      <c r="M1029" s="8">
        <v>34.5</v>
      </c>
      <c r="N1029" s="280">
        <v>41.4</v>
      </c>
      <c r="O1029" s="259">
        <v>0.34499999999999997</v>
      </c>
      <c r="P1029" s="309">
        <v>1</v>
      </c>
    </row>
    <row r="1030" spans="1:16" ht="15.6" x14ac:dyDescent="0.3">
      <c r="A1030" s="230"/>
      <c r="B1030" s="231"/>
      <c r="C1030" s="231"/>
      <c r="D1030" s="232"/>
      <c r="E1030" s="233"/>
      <c r="F1030" s="232"/>
      <c r="G1030" s="234"/>
      <c r="H1030" s="235"/>
      <c r="I1030" s="232"/>
      <c r="J1030" s="236"/>
      <c r="K1030" s="242"/>
      <c r="L1030" s="242"/>
      <c r="M1030" s="239"/>
      <c r="N1030" s="281"/>
      <c r="O1030" s="260"/>
      <c r="P1030" s="310"/>
    </row>
    <row r="1031" spans="1:16" ht="62.4" x14ac:dyDescent="0.3">
      <c r="A1031" s="36" t="s">
        <v>615</v>
      </c>
      <c r="B1031" s="38" t="s">
        <v>825</v>
      </c>
      <c r="C1031" s="11"/>
      <c r="D1031" s="11" t="s">
        <v>594</v>
      </c>
      <c r="E1031" s="127">
        <v>7000</v>
      </c>
      <c r="F1031" s="85" t="s">
        <v>1812</v>
      </c>
      <c r="G1031" s="152" t="s">
        <v>1637</v>
      </c>
      <c r="H1031" s="133" t="s">
        <v>856</v>
      </c>
      <c r="I1031" s="85" t="s">
        <v>1886</v>
      </c>
      <c r="J1031" s="141" t="s">
        <v>1887</v>
      </c>
      <c r="K1031" s="241">
        <v>3.5000000000000003E-2</v>
      </c>
      <c r="L1031" s="241">
        <v>4.2000000000000003E-2</v>
      </c>
      <c r="M1031" s="8">
        <v>17.5</v>
      </c>
      <c r="N1031" s="280">
        <v>21</v>
      </c>
      <c r="O1031" s="259">
        <v>3.5000000000000003E-2</v>
      </c>
      <c r="P1031" s="309">
        <v>1</v>
      </c>
    </row>
    <row r="1032" spans="1:16" ht="15.6" x14ac:dyDescent="0.3">
      <c r="A1032" s="230"/>
      <c r="B1032" s="231"/>
      <c r="C1032" s="231"/>
      <c r="D1032" s="232"/>
      <c r="E1032" s="233"/>
      <c r="F1032" s="232"/>
      <c r="G1032" s="234"/>
      <c r="H1032" s="235"/>
      <c r="I1032" s="232"/>
      <c r="J1032" s="236"/>
      <c r="K1032" s="242"/>
      <c r="L1032" s="242"/>
      <c r="M1032" s="239"/>
      <c r="N1032" s="281"/>
      <c r="O1032" s="260"/>
      <c r="P1032" s="310"/>
    </row>
    <row r="1033" spans="1:16" ht="62.4" x14ac:dyDescent="0.3">
      <c r="A1033" s="36" t="s">
        <v>617</v>
      </c>
      <c r="B1033" s="38" t="s">
        <v>753</v>
      </c>
      <c r="C1033" s="11"/>
      <c r="D1033" s="11" t="s">
        <v>34</v>
      </c>
      <c r="E1033" s="127">
        <v>4</v>
      </c>
      <c r="F1033" s="85" t="s">
        <v>1812</v>
      </c>
      <c r="G1033" s="152" t="s">
        <v>1637</v>
      </c>
      <c r="H1033" s="133">
        <v>1000</v>
      </c>
      <c r="I1033" s="85" t="s">
        <v>1888</v>
      </c>
      <c r="J1033" s="140" t="s">
        <v>1889</v>
      </c>
      <c r="K1033" s="241">
        <v>0.17</v>
      </c>
      <c r="L1033" s="241">
        <v>0.20400000000000001</v>
      </c>
      <c r="M1033" s="8">
        <v>170</v>
      </c>
      <c r="N1033" s="280">
        <v>204</v>
      </c>
      <c r="O1033" s="259">
        <v>0.17</v>
      </c>
      <c r="P1033" s="309">
        <v>1</v>
      </c>
    </row>
    <row r="1034" spans="1:16" ht="15.6" x14ac:dyDescent="0.3">
      <c r="A1034" s="230"/>
      <c r="B1034" s="231"/>
      <c r="C1034" s="231"/>
      <c r="D1034" s="232"/>
      <c r="E1034" s="233"/>
      <c r="F1034" s="232"/>
      <c r="G1034" s="234"/>
      <c r="H1034" s="235"/>
      <c r="I1034" s="232"/>
      <c r="J1034" s="236"/>
      <c r="K1034" s="242"/>
      <c r="L1034" s="242"/>
      <c r="M1034" s="239"/>
      <c r="N1034" s="281"/>
      <c r="O1034" s="260"/>
      <c r="P1034" s="310"/>
    </row>
    <row r="1035" spans="1:16" ht="32.25" customHeight="1" x14ac:dyDescent="0.3">
      <c r="A1035" s="375" t="s">
        <v>754</v>
      </c>
      <c r="B1035" s="376"/>
      <c r="C1035" s="377"/>
      <c r="D1035" s="79"/>
      <c r="E1035" s="131"/>
      <c r="F1035" s="132"/>
      <c r="G1035" s="152"/>
      <c r="H1035" s="133"/>
      <c r="I1035" s="132"/>
      <c r="J1035" s="143"/>
      <c r="K1035" s="241"/>
      <c r="L1035" s="241"/>
      <c r="M1035" s="8"/>
      <c r="N1035" s="280"/>
      <c r="O1035" s="259"/>
      <c r="P1035" s="309"/>
    </row>
    <row r="1036" spans="1:16" ht="15.6" x14ac:dyDescent="0.3">
      <c r="A1036" s="57" t="s">
        <v>621</v>
      </c>
      <c r="B1036" s="72" t="s">
        <v>755</v>
      </c>
      <c r="C1036" s="73" t="s">
        <v>756</v>
      </c>
      <c r="D1036" s="58" t="s">
        <v>711</v>
      </c>
      <c r="E1036" s="129">
        <v>12</v>
      </c>
      <c r="F1036" s="130"/>
      <c r="G1036" s="152"/>
      <c r="H1036" s="133"/>
      <c r="I1036" s="130"/>
      <c r="J1036" s="144"/>
      <c r="K1036" s="241"/>
      <c r="L1036" s="241"/>
      <c r="M1036" s="86"/>
      <c r="N1036" s="280"/>
      <c r="O1036" s="259"/>
      <c r="P1036" s="309">
        <v>0</v>
      </c>
    </row>
    <row r="1037" spans="1:16" ht="15.6" x14ac:dyDescent="0.3">
      <c r="A1037" s="230"/>
      <c r="B1037" s="231"/>
      <c r="C1037" s="231"/>
      <c r="D1037" s="232"/>
      <c r="E1037" s="233"/>
      <c r="F1037" s="232"/>
      <c r="G1037" s="234"/>
      <c r="H1037" s="235"/>
      <c r="I1037" s="232"/>
      <c r="J1037" s="236"/>
      <c r="K1037" s="242"/>
      <c r="L1037" s="242"/>
      <c r="M1037" s="239"/>
      <c r="N1037" s="281"/>
      <c r="O1037" s="260"/>
      <c r="P1037" s="310"/>
    </row>
    <row r="1038" spans="1:16" ht="15.6" x14ac:dyDescent="0.3">
      <c r="A1038" s="57" t="s">
        <v>623</v>
      </c>
      <c r="B1038" s="72" t="s">
        <v>757</v>
      </c>
      <c r="C1038" s="73" t="s">
        <v>758</v>
      </c>
      <c r="D1038" s="58" t="s">
        <v>711</v>
      </c>
      <c r="E1038" s="129">
        <v>12</v>
      </c>
      <c r="F1038" s="130"/>
      <c r="G1038" s="152"/>
      <c r="H1038" s="133"/>
      <c r="I1038" s="130"/>
      <c r="J1038" s="144"/>
      <c r="K1038" s="241"/>
      <c r="L1038" s="241"/>
      <c r="M1038" s="86"/>
      <c r="N1038" s="280"/>
      <c r="O1038" s="259"/>
      <c r="P1038" s="309">
        <v>0</v>
      </c>
    </row>
    <row r="1039" spans="1:16" ht="15.6" x14ac:dyDescent="0.3">
      <c r="A1039" s="230"/>
      <c r="B1039" s="231"/>
      <c r="C1039" s="231"/>
      <c r="D1039" s="232"/>
      <c r="E1039" s="233"/>
      <c r="F1039" s="232"/>
      <c r="G1039" s="234"/>
      <c r="H1039" s="235"/>
      <c r="I1039" s="232"/>
      <c r="J1039" s="236"/>
      <c r="K1039" s="242"/>
      <c r="L1039" s="242"/>
      <c r="M1039" s="239"/>
      <c r="N1039" s="281"/>
      <c r="O1039" s="260"/>
      <c r="P1039" s="310"/>
    </row>
    <row r="1040" spans="1:16" ht="15.6" x14ac:dyDescent="0.3">
      <c r="A1040" s="57" t="s">
        <v>625</v>
      </c>
      <c r="B1040" s="72" t="s">
        <v>759</v>
      </c>
      <c r="C1040" s="73" t="s">
        <v>760</v>
      </c>
      <c r="D1040" s="58" t="s">
        <v>711</v>
      </c>
      <c r="E1040" s="129">
        <v>12</v>
      </c>
      <c r="F1040" s="130"/>
      <c r="G1040" s="152"/>
      <c r="H1040" s="133"/>
      <c r="I1040" s="130"/>
      <c r="J1040" s="144"/>
      <c r="K1040" s="241"/>
      <c r="L1040" s="241"/>
      <c r="M1040" s="8"/>
      <c r="N1040" s="280"/>
      <c r="O1040" s="259"/>
      <c r="P1040" s="309">
        <v>0</v>
      </c>
    </row>
    <row r="1041" spans="1:16" ht="15.6" x14ac:dyDescent="0.3">
      <c r="A1041" s="230"/>
      <c r="B1041" s="231"/>
      <c r="C1041" s="231"/>
      <c r="D1041" s="232"/>
      <c r="E1041" s="233"/>
      <c r="F1041" s="232"/>
      <c r="G1041" s="234"/>
      <c r="H1041" s="235"/>
      <c r="I1041" s="232"/>
      <c r="J1041" s="236"/>
      <c r="K1041" s="242"/>
      <c r="L1041" s="242"/>
      <c r="M1041" s="239"/>
      <c r="N1041" s="281"/>
      <c r="O1041" s="260"/>
      <c r="P1041" s="310"/>
    </row>
    <row r="1042" spans="1:16" ht="15.6" x14ac:dyDescent="0.3">
      <c r="A1042" s="57" t="s">
        <v>627</v>
      </c>
      <c r="B1042" s="72" t="s">
        <v>761</v>
      </c>
      <c r="C1042" s="73" t="s">
        <v>762</v>
      </c>
      <c r="D1042" s="58" t="s">
        <v>711</v>
      </c>
      <c r="E1042" s="129">
        <v>12</v>
      </c>
      <c r="F1042" s="130"/>
      <c r="G1042" s="152"/>
      <c r="H1042" s="133"/>
      <c r="I1042" s="130"/>
      <c r="J1042" s="144"/>
      <c r="K1042" s="241"/>
      <c r="L1042" s="241"/>
      <c r="M1042" s="8"/>
      <c r="N1042" s="280"/>
      <c r="O1042" s="259"/>
      <c r="P1042" s="309">
        <v>0</v>
      </c>
    </row>
    <row r="1043" spans="1:16" ht="15.6" x14ac:dyDescent="0.3">
      <c r="A1043" s="230"/>
      <c r="B1043" s="231"/>
      <c r="C1043" s="231"/>
      <c r="D1043" s="232"/>
      <c r="E1043" s="233"/>
      <c r="F1043" s="232"/>
      <c r="G1043" s="234"/>
      <c r="H1043" s="235"/>
      <c r="I1043" s="232"/>
      <c r="J1043" s="236"/>
      <c r="K1043" s="242"/>
      <c r="L1043" s="242"/>
      <c r="M1043" s="239"/>
      <c r="N1043" s="281"/>
      <c r="O1043" s="260"/>
      <c r="P1043" s="310"/>
    </row>
    <row r="1044" spans="1:16" ht="15.6" x14ac:dyDescent="0.3">
      <c r="A1044" s="57" t="s">
        <v>629</v>
      </c>
      <c r="B1044" s="34" t="s">
        <v>777</v>
      </c>
      <c r="C1044" s="21"/>
      <c r="D1044" s="61" t="s">
        <v>34</v>
      </c>
      <c r="E1044" s="128">
        <v>120</v>
      </c>
      <c r="F1044" s="194"/>
      <c r="G1044" s="152"/>
      <c r="H1044" s="133"/>
      <c r="I1044" s="194"/>
      <c r="J1044" s="128"/>
      <c r="K1044" s="241"/>
      <c r="L1044" s="241"/>
      <c r="M1044" s="8"/>
      <c r="N1044" s="280"/>
      <c r="O1044" s="259"/>
      <c r="P1044" s="309">
        <v>0</v>
      </c>
    </row>
    <row r="1045" spans="1:16" ht="15.6" x14ac:dyDescent="0.3">
      <c r="A1045" s="230"/>
      <c r="B1045" s="231"/>
      <c r="C1045" s="231"/>
      <c r="D1045" s="232"/>
      <c r="E1045" s="233"/>
      <c r="F1045" s="232"/>
      <c r="G1045" s="234"/>
      <c r="H1045" s="235"/>
      <c r="I1045" s="232"/>
      <c r="J1045" s="236"/>
      <c r="K1045" s="242"/>
      <c r="L1045" s="242"/>
      <c r="M1045" s="239"/>
      <c r="N1045" s="281"/>
      <c r="O1045" s="260"/>
      <c r="P1045" s="310"/>
    </row>
    <row r="1046" spans="1:16" ht="15.6" x14ac:dyDescent="0.3">
      <c r="A1046" s="57" t="s">
        <v>631</v>
      </c>
      <c r="B1046" s="34" t="s">
        <v>778</v>
      </c>
      <c r="C1046" s="21"/>
      <c r="D1046" s="61" t="s">
        <v>34</v>
      </c>
      <c r="E1046" s="128">
        <v>120</v>
      </c>
      <c r="F1046" s="194"/>
      <c r="G1046" s="152"/>
      <c r="H1046" s="133"/>
      <c r="I1046" s="194"/>
      <c r="J1046" s="128"/>
      <c r="K1046" s="241"/>
      <c r="L1046" s="241"/>
      <c r="M1046" s="8"/>
      <c r="N1046" s="280"/>
      <c r="O1046" s="259"/>
      <c r="P1046" s="309">
        <v>0</v>
      </c>
    </row>
    <row r="1047" spans="1:16" ht="15.6" x14ac:dyDescent="0.3">
      <c r="A1047" s="230"/>
      <c r="B1047" s="231"/>
      <c r="C1047" s="231"/>
      <c r="D1047" s="232"/>
      <c r="E1047" s="233"/>
      <c r="F1047" s="232"/>
      <c r="G1047" s="234"/>
      <c r="H1047" s="235"/>
      <c r="I1047" s="232"/>
      <c r="J1047" s="236"/>
      <c r="K1047" s="242"/>
      <c r="L1047" s="242"/>
      <c r="M1047" s="239"/>
      <c r="N1047" s="281"/>
      <c r="O1047" s="260"/>
      <c r="P1047" s="310"/>
    </row>
    <row r="1048" spans="1:16" ht="15.6" x14ac:dyDescent="0.3">
      <c r="A1048" s="57" t="s">
        <v>632</v>
      </c>
      <c r="B1048" s="34" t="s">
        <v>779</v>
      </c>
      <c r="C1048" s="21"/>
      <c r="D1048" s="61" t="s">
        <v>34</v>
      </c>
      <c r="E1048" s="128">
        <v>160</v>
      </c>
      <c r="F1048" s="194"/>
      <c r="G1048" s="152"/>
      <c r="H1048" s="133"/>
      <c r="I1048" s="194"/>
      <c r="J1048" s="128"/>
      <c r="K1048" s="241"/>
      <c r="L1048" s="241"/>
      <c r="M1048" s="8"/>
      <c r="N1048" s="280"/>
      <c r="O1048" s="259"/>
      <c r="P1048" s="309">
        <v>0</v>
      </c>
    </row>
    <row r="1049" spans="1:16" ht="15.6" x14ac:dyDescent="0.3">
      <c r="A1049" s="230"/>
      <c r="B1049" s="231"/>
      <c r="C1049" s="231"/>
      <c r="D1049" s="232"/>
      <c r="E1049" s="233"/>
      <c r="F1049" s="232"/>
      <c r="G1049" s="234"/>
      <c r="H1049" s="235"/>
      <c r="I1049" s="232"/>
      <c r="J1049" s="236"/>
      <c r="K1049" s="242"/>
      <c r="L1049" s="242"/>
      <c r="M1049" s="239"/>
      <c r="N1049" s="281"/>
      <c r="O1049" s="260"/>
      <c r="P1049" s="310"/>
    </row>
    <row r="1050" spans="1:16" ht="31.2" x14ac:dyDescent="0.3">
      <c r="A1050" s="57" t="s">
        <v>634</v>
      </c>
      <c r="B1050" s="34" t="s">
        <v>780</v>
      </c>
      <c r="C1050" s="21"/>
      <c r="D1050" s="61" t="s">
        <v>34</v>
      </c>
      <c r="E1050" s="128">
        <v>1</v>
      </c>
      <c r="F1050" s="194"/>
      <c r="G1050" s="152"/>
      <c r="H1050" s="133"/>
      <c r="I1050" s="194"/>
      <c r="J1050" s="128"/>
      <c r="K1050" s="241"/>
      <c r="L1050" s="241"/>
      <c r="M1050" s="8"/>
      <c r="N1050" s="280"/>
      <c r="O1050" s="259"/>
      <c r="P1050" s="309">
        <v>0</v>
      </c>
    </row>
    <row r="1051" spans="1:16" ht="15.6" x14ac:dyDescent="0.3">
      <c r="A1051" s="230"/>
      <c r="B1051" s="231"/>
      <c r="C1051" s="231"/>
      <c r="D1051" s="232"/>
      <c r="E1051" s="233"/>
      <c r="F1051" s="232"/>
      <c r="G1051" s="234"/>
      <c r="H1051" s="235"/>
      <c r="I1051" s="232"/>
      <c r="J1051" s="236"/>
      <c r="K1051" s="242"/>
      <c r="L1051" s="242"/>
      <c r="M1051" s="239"/>
      <c r="N1051" s="281"/>
      <c r="O1051" s="260"/>
      <c r="P1051" s="310"/>
    </row>
    <row r="1052" spans="1:16" ht="31.2" x14ac:dyDescent="0.3">
      <c r="A1052" s="57" t="s">
        <v>637</v>
      </c>
      <c r="B1052" s="34" t="s">
        <v>781</v>
      </c>
      <c r="C1052" s="21"/>
      <c r="D1052" s="61" t="s">
        <v>34</v>
      </c>
      <c r="E1052" s="128">
        <v>1</v>
      </c>
      <c r="F1052" s="194"/>
      <c r="G1052" s="152"/>
      <c r="H1052" s="133"/>
      <c r="I1052" s="194"/>
      <c r="J1052" s="128"/>
      <c r="K1052" s="241"/>
      <c r="L1052" s="241"/>
      <c r="M1052" s="8"/>
      <c r="N1052" s="280"/>
      <c r="O1052" s="259"/>
      <c r="P1052" s="309">
        <v>0</v>
      </c>
    </row>
    <row r="1053" spans="1:16" ht="15.6" x14ac:dyDescent="0.3">
      <c r="A1053" s="230"/>
      <c r="B1053" s="231"/>
      <c r="C1053" s="231"/>
      <c r="D1053" s="232"/>
      <c r="E1053" s="233"/>
      <c r="F1053" s="232"/>
      <c r="G1053" s="234"/>
      <c r="H1053" s="235"/>
      <c r="I1053" s="232"/>
      <c r="J1053" s="236"/>
      <c r="K1053" s="242"/>
      <c r="L1053" s="242"/>
      <c r="M1053" s="239"/>
      <c r="N1053" s="281"/>
      <c r="O1053" s="260"/>
      <c r="P1053" s="310"/>
    </row>
    <row r="1054" spans="1:16" ht="31.2" x14ac:dyDescent="0.3">
      <c r="A1054" s="57" t="s">
        <v>638</v>
      </c>
      <c r="B1054" s="34" t="s">
        <v>782</v>
      </c>
      <c r="C1054" s="21"/>
      <c r="D1054" s="61" t="s">
        <v>34</v>
      </c>
      <c r="E1054" s="128">
        <v>1</v>
      </c>
      <c r="F1054" s="194"/>
      <c r="G1054" s="152"/>
      <c r="H1054" s="133"/>
      <c r="I1054" s="194"/>
      <c r="J1054" s="128"/>
      <c r="K1054" s="241"/>
      <c r="L1054" s="241"/>
      <c r="M1054" s="8"/>
      <c r="N1054" s="280"/>
      <c r="O1054" s="259"/>
      <c r="P1054" s="309">
        <v>0</v>
      </c>
    </row>
    <row r="1055" spans="1:16" ht="15.6" x14ac:dyDescent="0.3">
      <c r="A1055" s="230"/>
      <c r="B1055" s="231"/>
      <c r="C1055" s="231"/>
      <c r="D1055" s="232"/>
      <c r="E1055" s="233"/>
      <c r="F1055" s="232"/>
      <c r="G1055" s="234"/>
      <c r="H1055" s="235"/>
      <c r="I1055" s="232"/>
      <c r="J1055" s="236"/>
      <c r="K1055" s="242"/>
      <c r="L1055" s="242"/>
      <c r="M1055" s="239"/>
      <c r="N1055" s="281"/>
      <c r="O1055" s="260"/>
      <c r="P1055" s="310"/>
    </row>
    <row r="1056" spans="1:16" ht="31.2" x14ac:dyDescent="0.3">
      <c r="A1056" s="57"/>
      <c r="B1056" s="60" t="s">
        <v>708</v>
      </c>
      <c r="C1056" s="59"/>
      <c r="D1056" s="58"/>
      <c r="E1056" s="129"/>
      <c r="F1056" s="130"/>
      <c r="G1056" s="152"/>
      <c r="H1056" s="133"/>
      <c r="I1056" s="130"/>
      <c r="J1056" s="144"/>
      <c r="K1056" s="241"/>
      <c r="L1056" s="241"/>
      <c r="M1056" s="8"/>
      <c r="N1056" s="280"/>
      <c r="O1056" s="259"/>
      <c r="P1056" s="309"/>
    </row>
    <row r="1057" spans="1:16" ht="46.8" x14ac:dyDescent="0.3">
      <c r="A1057" s="57" t="s">
        <v>640</v>
      </c>
      <c r="B1057" s="12" t="s">
        <v>763</v>
      </c>
      <c r="C1057" s="12" t="s">
        <v>764</v>
      </c>
      <c r="D1057" s="11" t="s">
        <v>711</v>
      </c>
      <c r="E1057" s="127">
        <v>300</v>
      </c>
      <c r="F1057" s="85" t="s">
        <v>1587</v>
      </c>
      <c r="G1057" s="152" t="s">
        <v>1568</v>
      </c>
      <c r="H1057" s="133">
        <v>25</v>
      </c>
      <c r="I1057" s="85" t="s">
        <v>1588</v>
      </c>
      <c r="J1057" s="145" t="s">
        <v>1589</v>
      </c>
      <c r="K1057" s="241">
        <v>2.2999999999999998</v>
      </c>
      <c r="L1057" s="241">
        <f>SUM(K1057*1.2)</f>
        <v>2.76</v>
      </c>
      <c r="M1057" s="8">
        <v>57.5</v>
      </c>
      <c r="N1057" s="280">
        <f>SUM(M1057*1.2)</f>
        <v>69</v>
      </c>
      <c r="O1057" s="259">
        <v>2.2999999999999998</v>
      </c>
      <c r="P1057" s="309">
        <v>1</v>
      </c>
    </row>
    <row r="1058" spans="1:16" ht="78" x14ac:dyDescent="0.3">
      <c r="A1058" s="57" t="s">
        <v>640</v>
      </c>
      <c r="B1058" s="12" t="s">
        <v>763</v>
      </c>
      <c r="C1058" s="12" t="s">
        <v>764</v>
      </c>
      <c r="D1058" s="11" t="s">
        <v>711</v>
      </c>
      <c r="E1058" s="127">
        <v>300</v>
      </c>
      <c r="F1058" s="85" t="s">
        <v>1890</v>
      </c>
      <c r="G1058" s="152" t="s">
        <v>1637</v>
      </c>
      <c r="H1058" s="133">
        <v>25</v>
      </c>
      <c r="I1058" s="85" t="s">
        <v>1891</v>
      </c>
      <c r="J1058" s="145" t="s">
        <v>1892</v>
      </c>
      <c r="K1058" s="241">
        <v>2.95</v>
      </c>
      <c r="L1058" s="241">
        <f t="shared" ref="L1058" si="314">K1058*1.2</f>
        <v>3.54</v>
      </c>
      <c r="M1058" s="8">
        <f t="shared" ref="M1058" si="315">H1058*K1058</f>
        <v>73.75</v>
      </c>
      <c r="N1058" s="280">
        <f t="shared" ref="N1058" si="316">M1058*1.2</f>
        <v>88.5</v>
      </c>
      <c r="O1058" s="259">
        <v>2.95</v>
      </c>
      <c r="P1058" s="309">
        <v>2</v>
      </c>
    </row>
    <row r="1059" spans="1:16" ht="15.6" x14ac:dyDescent="0.3">
      <c r="A1059" s="230"/>
      <c r="B1059" s="231"/>
      <c r="C1059" s="231"/>
      <c r="D1059" s="232"/>
      <c r="E1059" s="233"/>
      <c r="F1059" s="232"/>
      <c r="G1059" s="234"/>
      <c r="H1059" s="235"/>
      <c r="I1059" s="232"/>
      <c r="J1059" s="236"/>
      <c r="K1059" s="242"/>
      <c r="L1059" s="242"/>
      <c r="M1059" s="239"/>
      <c r="N1059" s="281"/>
      <c r="O1059" s="260"/>
      <c r="P1059" s="310"/>
    </row>
    <row r="1060" spans="1:16" ht="93.6" x14ac:dyDescent="0.3">
      <c r="A1060" s="57" t="s">
        <v>1121</v>
      </c>
      <c r="B1060" s="12" t="s">
        <v>765</v>
      </c>
      <c r="C1060" s="12"/>
      <c r="D1060" s="11" t="s">
        <v>594</v>
      </c>
      <c r="E1060" s="127">
        <v>10</v>
      </c>
      <c r="F1060" s="85" t="s">
        <v>1572</v>
      </c>
      <c r="G1060" s="152" t="s">
        <v>1568</v>
      </c>
      <c r="H1060" s="133" t="s">
        <v>1590</v>
      </c>
      <c r="I1060" s="85" t="s">
        <v>1591</v>
      </c>
      <c r="J1060" s="145" t="s">
        <v>1592</v>
      </c>
      <c r="K1060" s="241">
        <v>4.13</v>
      </c>
      <c r="L1060" s="241">
        <f>SUM(K1060*1.2)</f>
        <v>4.9559999999999995</v>
      </c>
      <c r="M1060" s="8">
        <v>247.8</v>
      </c>
      <c r="N1060" s="280">
        <f>SUM(M1060*1.2)</f>
        <v>297.36</v>
      </c>
      <c r="O1060" s="259">
        <v>4.13</v>
      </c>
      <c r="P1060" s="309">
        <v>1</v>
      </c>
    </row>
    <row r="1061" spans="1:16" ht="15.6" x14ac:dyDescent="0.3">
      <c r="A1061" s="230"/>
      <c r="B1061" s="231"/>
      <c r="C1061" s="231"/>
      <c r="D1061" s="232"/>
      <c r="E1061" s="233"/>
      <c r="F1061" s="232"/>
      <c r="G1061" s="234"/>
      <c r="H1061" s="235"/>
      <c r="I1061" s="232"/>
      <c r="J1061" s="236"/>
      <c r="K1061" s="242"/>
      <c r="L1061" s="242"/>
      <c r="M1061" s="239"/>
      <c r="N1061" s="281"/>
      <c r="O1061" s="260"/>
      <c r="P1061" s="310"/>
    </row>
    <row r="1062" spans="1:16" ht="46.8" x14ac:dyDescent="0.3">
      <c r="A1062" s="57" t="s">
        <v>641</v>
      </c>
      <c r="B1062" s="12" t="s">
        <v>766</v>
      </c>
      <c r="C1062" s="12"/>
      <c r="D1062" s="11" t="s">
        <v>594</v>
      </c>
      <c r="E1062" s="127">
        <v>4</v>
      </c>
      <c r="F1062" s="85" t="s">
        <v>1572</v>
      </c>
      <c r="G1062" s="152" t="s">
        <v>1568</v>
      </c>
      <c r="H1062" s="133" t="s">
        <v>1593</v>
      </c>
      <c r="I1062" s="85" t="s">
        <v>1594</v>
      </c>
      <c r="J1062" s="145" t="s">
        <v>1595</v>
      </c>
      <c r="K1062" s="241">
        <v>90.3</v>
      </c>
      <c r="L1062" s="241">
        <v>108.36</v>
      </c>
      <c r="M1062" s="8">
        <v>180.6</v>
      </c>
      <c r="N1062" s="280">
        <v>216.72</v>
      </c>
      <c r="O1062" s="259">
        <v>90.3</v>
      </c>
      <c r="P1062" s="309">
        <v>1</v>
      </c>
    </row>
    <row r="1063" spans="1:16" ht="15.6" x14ac:dyDescent="0.3">
      <c r="A1063" s="230"/>
      <c r="B1063" s="231"/>
      <c r="C1063" s="231"/>
      <c r="D1063" s="232"/>
      <c r="E1063" s="233"/>
      <c r="F1063" s="232"/>
      <c r="G1063" s="234"/>
      <c r="H1063" s="235"/>
      <c r="I1063" s="232"/>
      <c r="J1063" s="236"/>
      <c r="K1063" s="242"/>
      <c r="L1063" s="242"/>
      <c r="M1063" s="239"/>
      <c r="N1063" s="281"/>
      <c r="O1063" s="260"/>
      <c r="P1063" s="310"/>
    </row>
    <row r="1064" spans="1:16" ht="46.8" x14ac:dyDescent="0.3">
      <c r="A1064" s="57" t="s">
        <v>643</v>
      </c>
      <c r="B1064" s="12" t="s">
        <v>767</v>
      </c>
      <c r="C1064" s="12"/>
      <c r="D1064" s="11" t="s">
        <v>594</v>
      </c>
      <c r="E1064" s="127">
        <v>1</v>
      </c>
      <c r="F1064" s="85" t="s">
        <v>1572</v>
      </c>
      <c r="G1064" s="152" t="s">
        <v>1568</v>
      </c>
      <c r="H1064" s="133" t="s">
        <v>1593</v>
      </c>
      <c r="I1064" s="85" t="s">
        <v>1596</v>
      </c>
      <c r="J1064" s="136" t="s">
        <v>1597</v>
      </c>
      <c r="K1064" s="241">
        <v>74</v>
      </c>
      <c r="L1064" s="241">
        <v>88.8</v>
      </c>
      <c r="M1064" s="8">
        <v>148</v>
      </c>
      <c r="N1064" s="280">
        <v>177.6</v>
      </c>
      <c r="O1064" s="259">
        <v>74</v>
      </c>
      <c r="P1064" s="309">
        <v>1</v>
      </c>
    </row>
    <row r="1065" spans="1:16" ht="15.6" x14ac:dyDescent="0.3">
      <c r="A1065" s="230"/>
      <c r="B1065" s="231"/>
      <c r="C1065" s="231"/>
      <c r="D1065" s="232"/>
      <c r="E1065" s="233"/>
      <c r="F1065" s="232"/>
      <c r="G1065" s="234"/>
      <c r="H1065" s="235"/>
      <c r="I1065" s="232"/>
      <c r="J1065" s="236"/>
      <c r="K1065" s="242"/>
      <c r="L1065" s="242"/>
      <c r="M1065" s="239"/>
      <c r="N1065" s="281"/>
      <c r="O1065" s="260"/>
      <c r="P1065" s="310"/>
    </row>
    <row r="1066" spans="1:16" ht="46.8" x14ac:dyDescent="0.3">
      <c r="A1066" s="57" t="s">
        <v>645</v>
      </c>
      <c r="B1066" s="12" t="s">
        <v>768</v>
      </c>
      <c r="C1066" s="12"/>
      <c r="D1066" s="11" t="s">
        <v>711</v>
      </c>
      <c r="E1066" s="127">
        <v>25</v>
      </c>
      <c r="F1066" s="85" t="s">
        <v>1587</v>
      </c>
      <c r="G1066" s="152" t="s">
        <v>1568</v>
      </c>
      <c r="H1066" s="133" t="s">
        <v>1598</v>
      </c>
      <c r="I1066" s="85" t="s">
        <v>1599</v>
      </c>
      <c r="J1066" s="141" t="s">
        <v>1600</v>
      </c>
      <c r="K1066" s="241">
        <v>0.98</v>
      </c>
      <c r="L1066" s="241">
        <f>SUM(K1066*1.2)</f>
        <v>1.1759999999999999</v>
      </c>
      <c r="M1066" s="8">
        <v>24.5</v>
      </c>
      <c r="N1066" s="280">
        <f>SUM(M1066*1.2)</f>
        <v>29.4</v>
      </c>
      <c r="O1066" s="259">
        <v>0.98</v>
      </c>
      <c r="P1066" s="309">
        <v>1</v>
      </c>
    </row>
    <row r="1067" spans="1:16" ht="78" x14ac:dyDescent="0.3">
      <c r="A1067" s="57" t="s">
        <v>645</v>
      </c>
      <c r="B1067" s="12" t="s">
        <v>768</v>
      </c>
      <c r="C1067" s="12"/>
      <c r="D1067" s="11" t="s">
        <v>711</v>
      </c>
      <c r="E1067" s="127">
        <v>25</v>
      </c>
      <c r="F1067" s="85" t="s">
        <v>1890</v>
      </c>
      <c r="G1067" s="152" t="s">
        <v>1637</v>
      </c>
      <c r="H1067" s="133">
        <v>25</v>
      </c>
      <c r="I1067" s="85" t="s">
        <v>1893</v>
      </c>
      <c r="J1067" s="141" t="s">
        <v>1894</v>
      </c>
      <c r="K1067" s="241">
        <v>1.65</v>
      </c>
      <c r="L1067" s="241">
        <f t="shared" ref="L1067" si="317">K1067*1.2</f>
        <v>1.9799999999999998</v>
      </c>
      <c r="M1067" s="8">
        <f t="shared" ref="M1067" si="318">H1067*K1067</f>
        <v>41.25</v>
      </c>
      <c r="N1067" s="280">
        <f t="shared" ref="N1067" si="319">M1067*1.2</f>
        <v>49.5</v>
      </c>
      <c r="O1067" s="259">
        <v>1.65</v>
      </c>
      <c r="P1067" s="309">
        <v>2</v>
      </c>
    </row>
    <row r="1068" spans="1:16" ht="15.6" x14ac:dyDescent="0.3">
      <c r="A1068" s="230"/>
      <c r="B1068" s="231"/>
      <c r="C1068" s="231"/>
      <c r="D1068" s="232"/>
      <c r="E1068" s="233"/>
      <c r="F1068" s="232"/>
      <c r="G1068" s="234"/>
      <c r="H1068" s="235"/>
      <c r="I1068" s="232"/>
      <c r="J1068" s="236"/>
      <c r="K1068" s="242"/>
      <c r="L1068" s="242"/>
      <c r="M1068" s="239"/>
      <c r="N1068" s="281"/>
      <c r="O1068" s="260"/>
      <c r="P1068" s="310"/>
    </row>
    <row r="1069" spans="1:16" ht="46.8" x14ac:dyDescent="0.3">
      <c r="A1069" s="57" t="s">
        <v>1122</v>
      </c>
      <c r="B1069" s="12" t="s">
        <v>769</v>
      </c>
      <c r="C1069" s="12"/>
      <c r="D1069" s="11" t="s">
        <v>790</v>
      </c>
      <c r="E1069" s="127">
        <v>50</v>
      </c>
      <c r="F1069" s="85"/>
      <c r="G1069" s="152"/>
      <c r="H1069" s="133"/>
      <c r="I1069" s="85"/>
      <c r="J1069" s="145"/>
      <c r="K1069" s="241"/>
      <c r="L1069" s="241"/>
      <c r="M1069" s="8"/>
      <c r="N1069" s="280"/>
      <c r="O1069" s="259"/>
      <c r="P1069" s="309">
        <v>0</v>
      </c>
    </row>
    <row r="1070" spans="1:16" ht="15.6" x14ac:dyDescent="0.3">
      <c r="A1070" s="230"/>
      <c r="B1070" s="231"/>
      <c r="C1070" s="231"/>
      <c r="D1070" s="232"/>
      <c r="E1070" s="233"/>
      <c r="F1070" s="232"/>
      <c r="G1070" s="234"/>
      <c r="H1070" s="235"/>
      <c r="I1070" s="232"/>
      <c r="J1070" s="236"/>
      <c r="K1070" s="242"/>
      <c r="L1070" s="242"/>
      <c r="M1070" s="239"/>
      <c r="N1070" s="281"/>
      <c r="O1070" s="260"/>
      <c r="P1070" s="310"/>
    </row>
    <row r="1071" spans="1:16" ht="22.5" customHeight="1" x14ac:dyDescent="0.3">
      <c r="A1071" s="39"/>
      <c r="B1071" s="381" t="s">
        <v>770</v>
      </c>
      <c r="C1071" s="382"/>
      <c r="D1071" s="61"/>
      <c r="E1071" s="112"/>
      <c r="F1071" s="194"/>
      <c r="G1071" s="152"/>
      <c r="H1071" s="133"/>
      <c r="I1071" s="194"/>
      <c r="J1071" s="146"/>
      <c r="K1071" s="241"/>
      <c r="L1071" s="241"/>
      <c r="M1071" s="8"/>
      <c r="N1071" s="280"/>
      <c r="O1071" s="259"/>
      <c r="P1071" s="309"/>
    </row>
    <row r="1072" spans="1:16" ht="46.8" x14ac:dyDescent="0.3">
      <c r="A1072" s="39" t="s">
        <v>1123</v>
      </c>
      <c r="B1072" s="62" t="s">
        <v>849</v>
      </c>
      <c r="C1072" s="86" t="s">
        <v>857</v>
      </c>
      <c r="D1072" s="61" t="s">
        <v>594</v>
      </c>
      <c r="E1072" s="112">
        <v>70.400000000000006</v>
      </c>
      <c r="F1072" s="194" t="s">
        <v>1572</v>
      </c>
      <c r="G1072" s="152" t="s">
        <v>1568</v>
      </c>
      <c r="H1072" s="133" t="s">
        <v>1601</v>
      </c>
      <c r="I1072" s="194" t="s">
        <v>1602</v>
      </c>
      <c r="J1072" s="147" t="s">
        <v>1603</v>
      </c>
      <c r="K1072" s="241">
        <v>1.61</v>
      </c>
      <c r="L1072" s="241">
        <f>SUM(K1072*1.2)</f>
        <v>1.9319999999999999</v>
      </c>
      <c r="M1072" s="8">
        <v>113.34</v>
      </c>
      <c r="N1072" s="280">
        <f>SUM(M1072*1.2)</f>
        <v>136.00800000000001</v>
      </c>
      <c r="O1072" s="259">
        <v>1.61</v>
      </c>
      <c r="P1072" s="309">
        <v>1</v>
      </c>
    </row>
    <row r="1073" spans="1:16" ht="15.6" x14ac:dyDescent="0.3">
      <c r="A1073" s="230"/>
      <c r="B1073" s="231"/>
      <c r="C1073" s="231"/>
      <c r="D1073" s="232"/>
      <c r="E1073" s="233"/>
      <c r="F1073" s="232"/>
      <c r="G1073" s="234"/>
      <c r="H1073" s="235"/>
      <c r="I1073" s="232"/>
      <c r="J1073" s="236"/>
      <c r="K1073" s="242"/>
      <c r="L1073" s="242"/>
      <c r="M1073" s="239"/>
      <c r="N1073" s="281"/>
      <c r="O1073" s="260"/>
      <c r="P1073" s="310"/>
    </row>
    <row r="1074" spans="1:16" ht="46.8" x14ac:dyDescent="0.3">
      <c r="A1074" s="39" t="s">
        <v>1124</v>
      </c>
      <c r="B1074" s="62" t="s">
        <v>858</v>
      </c>
      <c r="C1074" s="86" t="s">
        <v>857</v>
      </c>
      <c r="D1074" s="61" t="s">
        <v>594</v>
      </c>
      <c r="E1074" s="112">
        <v>2500</v>
      </c>
      <c r="F1074" s="194" t="s">
        <v>1572</v>
      </c>
      <c r="G1074" s="152" t="s">
        <v>1568</v>
      </c>
      <c r="H1074" s="133" t="s">
        <v>1604</v>
      </c>
      <c r="I1074" s="194" t="s">
        <v>1605</v>
      </c>
      <c r="J1074" s="147" t="s">
        <v>1606</v>
      </c>
      <c r="K1074" s="241">
        <v>1.03</v>
      </c>
      <c r="L1074" s="241">
        <f t="shared" ref="L1074:L1100" si="320">SUM(K1074*1.2)</f>
        <v>1.236</v>
      </c>
      <c r="M1074" s="8">
        <v>76.22</v>
      </c>
      <c r="N1074" s="280">
        <f t="shared" ref="N1074:N1100" si="321">SUM(M1074*1.2)</f>
        <v>91.463999999999999</v>
      </c>
      <c r="O1074" s="259">
        <v>1.03</v>
      </c>
      <c r="P1074" s="309">
        <v>1</v>
      </c>
    </row>
    <row r="1075" spans="1:16" ht="15.6" x14ac:dyDescent="0.3">
      <c r="A1075" s="230"/>
      <c r="B1075" s="231"/>
      <c r="C1075" s="231"/>
      <c r="D1075" s="232"/>
      <c r="E1075" s="233"/>
      <c r="F1075" s="232"/>
      <c r="G1075" s="234"/>
      <c r="H1075" s="235"/>
      <c r="I1075" s="232"/>
      <c r="J1075" s="236"/>
      <c r="K1075" s="242"/>
      <c r="L1075" s="242"/>
      <c r="M1075" s="239"/>
      <c r="N1075" s="281"/>
      <c r="O1075" s="260"/>
      <c r="P1075" s="310"/>
    </row>
    <row r="1076" spans="1:16" ht="46.8" x14ac:dyDescent="0.3">
      <c r="A1076" s="39" t="s">
        <v>1125</v>
      </c>
      <c r="B1076" s="62" t="s">
        <v>744</v>
      </c>
      <c r="C1076" s="86"/>
      <c r="D1076" s="61" t="s">
        <v>711</v>
      </c>
      <c r="E1076" s="112">
        <v>350</v>
      </c>
      <c r="F1076" s="194" t="s">
        <v>1572</v>
      </c>
      <c r="G1076" s="152" t="s">
        <v>1568</v>
      </c>
      <c r="H1076" s="133" t="s">
        <v>1607</v>
      </c>
      <c r="I1076" s="194" t="s">
        <v>1608</v>
      </c>
      <c r="J1076" s="147" t="s">
        <v>1609</v>
      </c>
      <c r="K1076" s="241">
        <v>0.56000000000000005</v>
      </c>
      <c r="L1076" s="241">
        <f t="shared" si="320"/>
        <v>0.67200000000000004</v>
      </c>
      <c r="M1076" s="8">
        <v>28</v>
      </c>
      <c r="N1076" s="280">
        <f t="shared" si="321"/>
        <v>33.6</v>
      </c>
      <c r="O1076" s="259">
        <v>0.56000000000000005</v>
      </c>
      <c r="P1076" s="309">
        <v>1</v>
      </c>
    </row>
    <row r="1077" spans="1:16" ht="15.6" x14ac:dyDescent="0.3">
      <c r="A1077" s="230"/>
      <c r="B1077" s="231"/>
      <c r="C1077" s="231"/>
      <c r="D1077" s="232"/>
      <c r="E1077" s="233"/>
      <c r="F1077" s="232"/>
      <c r="G1077" s="234"/>
      <c r="H1077" s="235"/>
      <c r="I1077" s="232"/>
      <c r="J1077" s="236"/>
      <c r="K1077" s="242"/>
      <c r="L1077" s="242"/>
      <c r="M1077" s="239"/>
      <c r="N1077" s="281"/>
      <c r="O1077" s="260"/>
      <c r="P1077" s="310"/>
    </row>
    <row r="1078" spans="1:16" ht="46.8" x14ac:dyDescent="0.3">
      <c r="A1078" s="39" t="s">
        <v>1126</v>
      </c>
      <c r="B1078" s="62" t="s">
        <v>859</v>
      </c>
      <c r="C1078" s="86" t="s">
        <v>860</v>
      </c>
      <c r="D1078" s="61" t="s">
        <v>594</v>
      </c>
      <c r="E1078" s="112">
        <v>2400</v>
      </c>
      <c r="F1078" s="194" t="s">
        <v>1572</v>
      </c>
      <c r="G1078" s="152" t="s">
        <v>1568</v>
      </c>
      <c r="H1078" s="133" t="s">
        <v>1610</v>
      </c>
      <c r="I1078" s="194" t="s">
        <v>1611</v>
      </c>
      <c r="J1078" s="147" t="s">
        <v>1612</v>
      </c>
      <c r="K1078" s="241">
        <v>0.19</v>
      </c>
      <c r="L1078" s="241">
        <f t="shared" si="320"/>
        <v>0.22799999999999998</v>
      </c>
      <c r="M1078" s="8">
        <v>45.6</v>
      </c>
      <c r="N1078" s="280">
        <f t="shared" si="321"/>
        <v>54.72</v>
      </c>
      <c r="O1078" s="259">
        <v>0.19</v>
      </c>
      <c r="P1078" s="309">
        <v>1</v>
      </c>
    </row>
    <row r="1079" spans="1:16" ht="15.6" x14ac:dyDescent="0.3">
      <c r="A1079" s="230"/>
      <c r="B1079" s="231"/>
      <c r="C1079" s="231"/>
      <c r="D1079" s="232"/>
      <c r="E1079" s="233"/>
      <c r="F1079" s="232"/>
      <c r="G1079" s="234"/>
      <c r="H1079" s="235"/>
      <c r="I1079" s="232"/>
      <c r="J1079" s="236"/>
      <c r="K1079" s="242"/>
      <c r="L1079" s="242"/>
      <c r="M1079" s="239"/>
      <c r="N1079" s="281"/>
      <c r="O1079" s="260"/>
      <c r="P1079" s="310"/>
    </row>
    <row r="1080" spans="1:16" ht="46.8" x14ac:dyDescent="0.3">
      <c r="A1080" s="39" t="s">
        <v>648</v>
      </c>
      <c r="B1080" s="62" t="s">
        <v>861</v>
      </c>
      <c r="C1080" s="86" t="s">
        <v>862</v>
      </c>
      <c r="D1080" s="61" t="s">
        <v>594</v>
      </c>
      <c r="E1080" s="112">
        <v>264</v>
      </c>
      <c r="F1080" s="194" t="s">
        <v>1572</v>
      </c>
      <c r="G1080" s="152" t="s">
        <v>1568</v>
      </c>
      <c r="H1080" s="133" t="s">
        <v>1613</v>
      </c>
      <c r="I1080" s="194" t="s">
        <v>1614</v>
      </c>
      <c r="J1080" s="147" t="s">
        <v>1615</v>
      </c>
      <c r="K1080" s="241">
        <v>1.82</v>
      </c>
      <c r="L1080" s="241">
        <f t="shared" si="320"/>
        <v>2.1840000000000002</v>
      </c>
      <c r="M1080" s="8">
        <v>60.06</v>
      </c>
      <c r="N1080" s="280">
        <f t="shared" si="321"/>
        <v>72.072000000000003</v>
      </c>
      <c r="O1080" s="259">
        <v>1.82</v>
      </c>
      <c r="P1080" s="309">
        <v>1</v>
      </c>
    </row>
    <row r="1081" spans="1:16" ht="15.6" x14ac:dyDescent="0.3">
      <c r="A1081" s="230"/>
      <c r="B1081" s="231"/>
      <c r="C1081" s="231"/>
      <c r="D1081" s="232"/>
      <c r="E1081" s="233"/>
      <c r="F1081" s="232"/>
      <c r="G1081" s="234"/>
      <c r="H1081" s="235"/>
      <c r="I1081" s="232"/>
      <c r="J1081" s="236"/>
      <c r="K1081" s="242"/>
      <c r="L1081" s="242"/>
      <c r="M1081" s="239"/>
      <c r="N1081" s="281"/>
      <c r="O1081" s="260"/>
      <c r="P1081" s="310"/>
    </row>
    <row r="1082" spans="1:16" ht="46.8" x14ac:dyDescent="0.3">
      <c r="A1082" s="39" t="s">
        <v>651</v>
      </c>
      <c r="B1082" s="63" t="s">
        <v>826</v>
      </c>
      <c r="C1082" s="21"/>
      <c r="D1082" s="61" t="s">
        <v>594</v>
      </c>
      <c r="E1082" s="112">
        <v>8</v>
      </c>
      <c r="F1082" s="194" t="s">
        <v>1572</v>
      </c>
      <c r="G1082" s="152" t="s">
        <v>1568</v>
      </c>
      <c r="H1082" s="133" t="s">
        <v>1593</v>
      </c>
      <c r="I1082" s="194" t="s">
        <v>1594</v>
      </c>
      <c r="J1082" s="147" t="s">
        <v>1595</v>
      </c>
      <c r="K1082" s="241">
        <v>90.3</v>
      </c>
      <c r="L1082" s="241">
        <f t="shared" si="320"/>
        <v>108.36</v>
      </c>
      <c r="M1082" s="8">
        <v>180.6</v>
      </c>
      <c r="N1082" s="280">
        <f t="shared" si="321"/>
        <v>216.72</v>
      </c>
      <c r="O1082" s="259">
        <v>90.3</v>
      </c>
      <c r="P1082" s="309">
        <v>1</v>
      </c>
    </row>
    <row r="1083" spans="1:16" ht="15.6" x14ac:dyDescent="0.3">
      <c r="A1083" s="230"/>
      <c r="B1083" s="231"/>
      <c r="C1083" s="231"/>
      <c r="D1083" s="232"/>
      <c r="E1083" s="233"/>
      <c r="F1083" s="232"/>
      <c r="G1083" s="234"/>
      <c r="H1083" s="235"/>
      <c r="I1083" s="232"/>
      <c r="J1083" s="236"/>
      <c r="K1083" s="242"/>
      <c r="L1083" s="242"/>
      <c r="M1083" s="239"/>
      <c r="N1083" s="281"/>
      <c r="O1083" s="260"/>
      <c r="P1083" s="310"/>
    </row>
    <row r="1084" spans="1:16" ht="46.8" x14ac:dyDescent="0.3">
      <c r="A1084" s="39" t="s">
        <v>1127</v>
      </c>
      <c r="B1084" s="63" t="s">
        <v>827</v>
      </c>
      <c r="C1084" s="21"/>
      <c r="D1084" s="61" t="s">
        <v>594</v>
      </c>
      <c r="E1084" s="112">
        <v>6</v>
      </c>
      <c r="F1084" s="194" t="s">
        <v>1572</v>
      </c>
      <c r="G1084" s="152" t="s">
        <v>1568</v>
      </c>
      <c r="H1084" s="133" t="s">
        <v>1593</v>
      </c>
      <c r="I1084" s="194" t="s">
        <v>1596</v>
      </c>
      <c r="J1084" s="147" t="s">
        <v>1597</v>
      </c>
      <c r="K1084" s="241">
        <v>74</v>
      </c>
      <c r="L1084" s="241">
        <f t="shared" si="320"/>
        <v>88.8</v>
      </c>
      <c r="M1084" s="8">
        <v>148</v>
      </c>
      <c r="N1084" s="280">
        <f t="shared" si="321"/>
        <v>177.6</v>
      </c>
      <c r="O1084" s="259">
        <v>74</v>
      </c>
      <c r="P1084" s="309">
        <v>1</v>
      </c>
    </row>
    <row r="1085" spans="1:16" ht="15.6" x14ac:dyDescent="0.3">
      <c r="A1085" s="230"/>
      <c r="B1085" s="231"/>
      <c r="C1085" s="231"/>
      <c r="D1085" s="232"/>
      <c r="E1085" s="233"/>
      <c r="F1085" s="232"/>
      <c r="G1085" s="234"/>
      <c r="H1085" s="235"/>
      <c r="I1085" s="232"/>
      <c r="J1085" s="236"/>
      <c r="K1085" s="242"/>
      <c r="L1085" s="242"/>
      <c r="M1085" s="239"/>
      <c r="N1085" s="281"/>
      <c r="O1085" s="260"/>
      <c r="P1085" s="310"/>
    </row>
    <row r="1086" spans="1:16" ht="46.8" x14ac:dyDescent="0.3">
      <c r="A1086" s="39" t="s">
        <v>1128</v>
      </c>
      <c r="B1086" s="62" t="s">
        <v>828</v>
      </c>
      <c r="C1086" s="21"/>
      <c r="D1086" s="61" t="s">
        <v>594</v>
      </c>
      <c r="E1086" s="112">
        <v>9000</v>
      </c>
      <c r="F1086" s="194" t="s">
        <v>1572</v>
      </c>
      <c r="G1086" s="152" t="s">
        <v>1568</v>
      </c>
      <c r="H1086" s="133" t="s">
        <v>1616</v>
      </c>
      <c r="I1086" s="194" t="s">
        <v>1617</v>
      </c>
      <c r="J1086" s="147" t="s">
        <v>1618</v>
      </c>
      <c r="K1086" s="241">
        <v>0.98</v>
      </c>
      <c r="L1086" s="241">
        <f t="shared" si="320"/>
        <v>1.1759999999999999</v>
      </c>
      <c r="M1086" s="8">
        <v>98</v>
      </c>
      <c r="N1086" s="280">
        <f t="shared" si="321"/>
        <v>117.6</v>
      </c>
      <c r="O1086" s="259">
        <v>0.98</v>
      </c>
      <c r="P1086" s="309">
        <v>1</v>
      </c>
    </row>
    <row r="1087" spans="1:16" ht="15.6" x14ac:dyDescent="0.3">
      <c r="A1087" s="230"/>
      <c r="B1087" s="231"/>
      <c r="C1087" s="231"/>
      <c r="D1087" s="232"/>
      <c r="E1087" s="233"/>
      <c r="F1087" s="232"/>
      <c r="G1087" s="234"/>
      <c r="H1087" s="235"/>
      <c r="I1087" s="232"/>
      <c r="J1087" s="236"/>
      <c r="K1087" s="242"/>
      <c r="L1087" s="242"/>
      <c r="M1087" s="239"/>
      <c r="N1087" s="281"/>
      <c r="O1087" s="260"/>
      <c r="P1087" s="310"/>
    </row>
    <row r="1088" spans="1:16" ht="46.8" x14ac:dyDescent="0.3">
      <c r="A1088" s="39" t="s">
        <v>1129</v>
      </c>
      <c r="B1088" s="34" t="s">
        <v>771</v>
      </c>
      <c r="C1088" s="21"/>
      <c r="D1088" s="61" t="s">
        <v>794</v>
      </c>
      <c r="E1088" s="112">
        <v>2</v>
      </c>
      <c r="F1088" s="194" t="s">
        <v>1572</v>
      </c>
      <c r="G1088" s="152" t="s">
        <v>1568</v>
      </c>
      <c r="H1088" s="133" t="s">
        <v>1619</v>
      </c>
      <c r="I1088" s="194" t="s">
        <v>1620</v>
      </c>
      <c r="J1088" s="128" t="s">
        <v>1621</v>
      </c>
      <c r="K1088" s="241">
        <v>167</v>
      </c>
      <c r="L1088" s="241">
        <f t="shared" si="320"/>
        <v>200.4</v>
      </c>
      <c r="M1088" s="8">
        <v>167</v>
      </c>
      <c r="N1088" s="280">
        <f t="shared" si="321"/>
        <v>200.4</v>
      </c>
      <c r="O1088" s="259">
        <v>167</v>
      </c>
      <c r="P1088" s="309">
        <v>1</v>
      </c>
    </row>
    <row r="1089" spans="1:16" ht="15.6" x14ac:dyDescent="0.3">
      <c r="A1089" s="230"/>
      <c r="B1089" s="231"/>
      <c r="C1089" s="231"/>
      <c r="D1089" s="232"/>
      <c r="E1089" s="233"/>
      <c r="F1089" s="232"/>
      <c r="G1089" s="234"/>
      <c r="H1089" s="235"/>
      <c r="I1089" s="232"/>
      <c r="J1089" s="236"/>
      <c r="K1089" s="242"/>
      <c r="L1089" s="242"/>
      <c r="M1089" s="239"/>
      <c r="N1089" s="281"/>
      <c r="O1089" s="260"/>
      <c r="P1089" s="310"/>
    </row>
    <row r="1090" spans="1:16" ht="46.8" x14ac:dyDescent="0.3">
      <c r="A1090" s="39" t="s">
        <v>652</v>
      </c>
      <c r="B1090" s="34" t="s">
        <v>772</v>
      </c>
      <c r="C1090" s="21"/>
      <c r="D1090" s="61" t="s">
        <v>594</v>
      </c>
      <c r="E1090" s="112">
        <v>200</v>
      </c>
      <c r="F1090" s="194" t="s">
        <v>1572</v>
      </c>
      <c r="G1090" s="152" t="s">
        <v>1568</v>
      </c>
      <c r="H1090" s="133" t="s">
        <v>1622</v>
      </c>
      <c r="I1090" s="194" t="s">
        <v>1623</v>
      </c>
      <c r="J1090" s="128" t="s">
        <v>1624</v>
      </c>
      <c r="K1090" s="241">
        <v>0.42</v>
      </c>
      <c r="L1090" s="241">
        <f t="shared" si="320"/>
        <v>0.504</v>
      </c>
      <c r="M1090" s="8">
        <v>42</v>
      </c>
      <c r="N1090" s="280">
        <f t="shared" si="321"/>
        <v>50.4</v>
      </c>
      <c r="O1090" s="259">
        <v>0.42</v>
      </c>
      <c r="P1090" s="309">
        <v>1</v>
      </c>
    </row>
    <row r="1091" spans="1:16" ht="15.6" x14ac:dyDescent="0.3">
      <c r="A1091" s="230"/>
      <c r="B1091" s="231"/>
      <c r="C1091" s="231"/>
      <c r="D1091" s="232"/>
      <c r="E1091" s="233"/>
      <c r="F1091" s="232"/>
      <c r="G1091" s="234"/>
      <c r="H1091" s="235"/>
      <c r="I1091" s="232"/>
      <c r="J1091" s="236"/>
      <c r="K1091" s="242"/>
      <c r="L1091" s="242"/>
      <c r="M1091" s="239"/>
      <c r="N1091" s="281"/>
      <c r="O1091" s="260"/>
      <c r="P1091" s="310"/>
    </row>
    <row r="1092" spans="1:16" ht="46.8" x14ac:dyDescent="0.3">
      <c r="A1092" s="39" t="s">
        <v>1130</v>
      </c>
      <c r="B1092" s="34" t="s">
        <v>773</v>
      </c>
      <c r="C1092" s="21"/>
      <c r="D1092" s="61" t="s">
        <v>594</v>
      </c>
      <c r="E1092" s="112">
        <v>1500</v>
      </c>
      <c r="F1092" s="194" t="s">
        <v>1572</v>
      </c>
      <c r="G1092" s="152" t="s">
        <v>1568</v>
      </c>
      <c r="H1092" s="133" t="s">
        <v>1625</v>
      </c>
      <c r="I1092" s="194" t="s">
        <v>1623</v>
      </c>
      <c r="J1092" s="128" t="s">
        <v>1626</v>
      </c>
      <c r="K1092" s="241">
        <v>0.21</v>
      </c>
      <c r="L1092" s="241">
        <f t="shared" si="320"/>
        <v>0.252</v>
      </c>
      <c r="M1092" s="8">
        <v>157.5</v>
      </c>
      <c r="N1092" s="280">
        <f t="shared" si="321"/>
        <v>189</v>
      </c>
      <c r="O1092" s="259">
        <v>0.21</v>
      </c>
      <c r="P1092" s="309">
        <v>1</v>
      </c>
    </row>
    <row r="1093" spans="1:16" ht="15.6" x14ac:dyDescent="0.3">
      <c r="A1093" s="230"/>
      <c r="B1093" s="231"/>
      <c r="C1093" s="231"/>
      <c r="D1093" s="232"/>
      <c r="E1093" s="233"/>
      <c r="F1093" s="232"/>
      <c r="G1093" s="234"/>
      <c r="H1093" s="235"/>
      <c r="I1093" s="232"/>
      <c r="J1093" s="236"/>
      <c r="K1093" s="242"/>
      <c r="L1093" s="242"/>
      <c r="M1093" s="239"/>
      <c r="N1093" s="281"/>
      <c r="O1093" s="260"/>
      <c r="P1093" s="310"/>
    </row>
    <row r="1094" spans="1:16" ht="46.8" x14ac:dyDescent="0.3">
      <c r="A1094" s="39" t="s">
        <v>655</v>
      </c>
      <c r="B1094" s="34" t="s">
        <v>774</v>
      </c>
      <c r="C1094" s="21"/>
      <c r="D1094" s="61" t="s">
        <v>34</v>
      </c>
      <c r="E1094" s="112">
        <v>15</v>
      </c>
      <c r="F1094" s="194" t="s">
        <v>1572</v>
      </c>
      <c r="G1094" s="152" t="s">
        <v>1568</v>
      </c>
      <c r="H1094" s="133" t="s">
        <v>1627</v>
      </c>
      <c r="I1094" s="194" t="s">
        <v>1623</v>
      </c>
      <c r="J1094" s="128" t="s">
        <v>1628</v>
      </c>
      <c r="K1094" s="241">
        <v>215</v>
      </c>
      <c r="L1094" s="241">
        <f t="shared" si="320"/>
        <v>258</v>
      </c>
      <c r="M1094" s="8">
        <v>215</v>
      </c>
      <c r="N1094" s="280">
        <f t="shared" si="321"/>
        <v>258</v>
      </c>
      <c r="O1094" s="259">
        <v>215</v>
      </c>
      <c r="P1094" s="309">
        <v>1</v>
      </c>
    </row>
    <row r="1095" spans="1:16" ht="15.6" x14ac:dyDescent="0.3">
      <c r="A1095" s="230"/>
      <c r="B1095" s="231"/>
      <c r="C1095" s="231"/>
      <c r="D1095" s="232"/>
      <c r="E1095" s="233"/>
      <c r="F1095" s="232"/>
      <c r="G1095" s="234"/>
      <c r="H1095" s="235"/>
      <c r="I1095" s="232"/>
      <c r="J1095" s="236"/>
      <c r="K1095" s="242"/>
      <c r="L1095" s="242"/>
      <c r="M1095" s="239"/>
      <c r="N1095" s="281"/>
      <c r="O1095" s="260"/>
      <c r="P1095" s="310"/>
    </row>
    <row r="1096" spans="1:16" ht="46.8" x14ac:dyDescent="0.3">
      <c r="A1096" s="39" t="s">
        <v>658</v>
      </c>
      <c r="B1096" s="34" t="s">
        <v>775</v>
      </c>
      <c r="C1096" s="21"/>
      <c r="D1096" s="61" t="s">
        <v>34</v>
      </c>
      <c r="E1096" s="112">
        <v>2</v>
      </c>
      <c r="F1096" s="194" t="s">
        <v>1572</v>
      </c>
      <c r="G1096" s="152" t="s">
        <v>1568</v>
      </c>
      <c r="H1096" s="133" t="s">
        <v>1629</v>
      </c>
      <c r="I1096" s="194" t="s">
        <v>1623</v>
      </c>
      <c r="J1096" s="128" t="s">
        <v>1630</v>
      </c>
      <c r="K1096" s="241">
        <v>38.6</v>
      </c>
      <c r="L1096" s="241">
        <f t="shared" si="320"/>
        <v>46.32</v>
      </c>
      <c r="M1096" s="8">
        <v>38.6</v>
      </c>
      <c r="N1096" s="280">
        <f t="shared" si="321"/>
        <v>46.32</v>
      </c>
      <c r="O1096" s="259">
        <v>38.6</v>
      </c>
      <c r="P1096" s="309">
        <v>1</v>
      </c>
    </row>
    <row r="1097" spans="1:16" ht="15.6" x14ac:dyDescent="0.3">
      <c r="A1097" s="230"/>
      <c r="B1097" s="231"/>
      <c r="C1097" s="231"/>
      <c r="D1097" s="232"/>
      <c r="E1097" s="233"/>
      <c r="F1097" s="232"/>
      <c r="G1097" s="234"/>
      <c r="H1097" s="235"/>
      <c r="I1097" s="232"/>
      <c r="J1097" s="236"/>
      <c r="K1097" s="242"/>
      <c r="L1097" s="242"/>
      <c r="M1097" s="239"/>
      <c r="N1097" s="281"/>
      <c r="O1097" s="260"/>
      <c r="P1097" s="310"/>
    </row>
    <row r="1098" spans="1:16" ht="46.8" x14ac:dyDescent="0.3">
      <c r="A1098" s="39" t="s">
        <v>661</v>
      </c>
      <c r="B1098" s="34" t="s">
        <v>776</v>
      </c>
      <c r="C1098" s="21"/>
      <c r="D1098" s="61" t="s">
        <v>34</v>
      </c>
      <c r="E1098" s="112">
        <v>2</v>
      </c>
      <c r="F1098" s="194" t="s">
        <v>1572</v>
      </c>
      <c r="G1098" s="152" t="s">
        <v>1568</v>
      </c>
      <c r="H1098" s="133" t="s">
        <v>1631</v>
      </c>
      <c r="I1098" s="194" t="s">
        <v>1623</v>
      </c>
      <c r="J1098" s="128" t="s">
        <v>1632</v>
      </c>
      <c r="K1098" s="241">
        <v>142</v>
      </c>
      <c r="L1098" s="241">
        <f t="shared" si="320"/>
        <v>170.4</v>
      </c>
      <c r="M1098" s="8">
        <v>142</v>
      </c>
      <c r="N1098" s="280">
        <f t="shared" si="321"/>
        <v>170.4</v>
      </c>
      <c r="O1098" s="259">
        <v>142</v>
      </c>
      <c r="P1098" s="309">
        <v>1</v>
      </c>
    </row>
    <row r="1099" spans="1:16" ht="15.6" x14ac:dyDescent="0.3">
      <c r="A1099" s="230"/>
      <c r="B1099" s="231"/>
      <c r="C1099" s="231"/>
      <c r="D1099" s="232"/>
      <c r="E1099" s="233"/>
      <c r="F1099" s="232"/>
      <c r="G1099" s="234"/>
      <c r="H1099" s="235"/>
      <c r="I1099" s="232"/>
      <c r="J1099" s="236"/>
      <c r="K1099" s="242"/>
      <c r="L1099" s="242"/>
      <c r="M1099" s="239"/>
      <c r="N1099" s="281"/>
      <c r="O1099" s="260"/>
      <c r="P1099" s="310"/>
    </row>
    <row r="1100" spans="1:16" ht="93.6" x14ac:dyDescent="0.3">
      <c r="A1100" s="39" t="s">
        <v>664</v>
      </c>
      <c r="B1100" s="34" t="s">
        <v>786</v>
      </c>
      <c r="C1100" s="21"/>
      <c r="D1100" s="61" t="s">
        <v>34</v>
      </c>
      <c r="E1100" s="128">
        <v>2</v>
      </c>
      <c r="F1100" s="194" t="s">
        <v>1572</v>
      </c>
      <c r="G1100" s="152" t="s">
        <v>1568</v>
      </c>
      <c r="H1100" s="133" t="s">
        <v>1633</v>
      </c>
      <c r="I1100" s="194" t="s">
        <v>1634</v>
      </c>
      <c r="J1100" s="128" t="s">
        <v>1635</v>
      </c>
      <c r="K1100" s="241">
        <v>42.95</v>
      </c>
      <c r="L1100" s="241">
        <f t="shared" si="320"/>
        <v>51.54</v>
      </c>
      <c r="M1100" s="8">
        <v>85.9</v>
      </c>
      <c r="N1100" s="280">
        <f t="shared" si="321"/>
        <v>103.08</v>
      </c>
      <c r="O1100" s="259">
        <v>42.95</v>
      </c>
      <c r="P1100" s="309">
        <v>1</v>
      </c>
    </row>
    <row r="1101" spans="1:16" ht="15.6" x14ac:dyDescent="0.3">
      <c r="A1101" s="230"/>
      <c r="B1101" s="231"/>
      <c r="C1101" s="231"/>
      <c r="D1101" s="232"/>
      <c r="E1101" s="233"/>
      <c r="F1101" s="232"/>
      <c r="G1101" s="234"/>
      <c r="H1101" s="235"/>
      <c r="I1101" s="232"/>
      <c r="J1101" s="236"/>
      <c r="K1101" s="242"/>
      <c r="L1101" s="242"/>
      <c r="M1101" s="239"/>
      <c r="N1101" s="281"/>
      <c r="O1101" s="260"/>
      <c r="P1101" s="310"/>
    </row>
    <row r="1102" spans="1:16" ht="46.8" x14ac:dyDescent="0.3">
      <c r="A1102" s="39" t="s">
        <v>667</v>
      </c>
      <c r="B1102" s="34" t="s">
        <v>787</v>
      </c>
      <c r="C1102" s="21"/>
      <c r="D1102" s="61" t="s">
        <v>34</v>
      </c>
      <c r="E1102" s="112">
        <v>1000</v>
      </c>
      <c r="F1102" s="194" t="s">
        <v>1798</v>
      </c>
      <c r="G1102" s="152" t="s">
        <v>1637</v>
      </c>
      <c r="H1102" s="133">
        <v>1000</v>
      </c>
      <c r="I1102" s="194" t="s">
        <v>1895</v>
      </c>
      <c r="J1102" s="128" t="s">
        <v>1896</v>
      </c>
      <c r="K1102" s="241">
        <v>1.26E-2</v>
      </c>
      <c r="L1102" s="241">
        <f t="shared" ref="L1102" si="322">K1102*1.2</f>
        <v>1.512E-2</v>
      </c>
      <c r="M1102" s="8">
        <f t="shared" ref="M1102" si="323">H1102*K1102</f>
        <v>12.6</v>
      </c>
      <c r="N1102" s="280">
        <f t="shared" ref="N1102" si="324">M1102*1.2</f>
        <v>15.12</v>
      </c>
      <c r="O1102" s="259">
        <v>1.26E-2</v>
      </c>
      <c r="P1102" s="309">
        <v>1</v>
      </c>
    </row>
    <row r="1103" spans="1:16" ht="15.6" x14ac:dyDescent="0.3">
      <c r="A1103" s="230"/>
      <c r="B1103" s="231"/>
      <c r="C1103" s="231"/>
      <c r="D1103" s="232"/>
      <c r="E1103" s="233"/>
      <c r="F1103" s="232"/>
      <c r="G1103" s="234"/>
      <c r="H1103" s="235"/>
      <c r="I1103" s="232"/>
      <c r="J1103" s="236"/>
      <c r="K1103" s="242"/>
      <c r="L1103" s="242"/>
      <c r="M1103" s="239"/>
      <c r="N1103" s="281"/>
      <c r="O1103" s="260"/>
      <c r="P1103" s="310"/>
    </row>
    <row r="1104" spans="1:16" ht="93.6" x14ac:dyDescent="0.3">
      <c r="A1104" s="39" t="s">
        <v>670</v>
      </c>
      <c r="B1104" s="34" t="s">
        <v>788</v>
      </c>
      <c r="C1104" s="21" t="s">
        <v>789</v>
      </c>
      <c r="D1104" s="61" t="s">
        <v>34</v>
      </c>
      <c r="E1104" s="112">
        <v>1000</v>
      </c>
      <c r="F1104" s="194" t="s">
        <v>1519</v>
      </c>
      <c r="G1104" s="152" t="s">
        <v>1465</v>
      </c>
      <c r="H1104" s="133">
        <v>100</v>
      </c>
      <c r="I1104" s="194" t="s">
        <v>1520</v>
      </c>
      <c r="J1104" s="195" t="s">
        <v>1521</v>
      </c>
      <c r="K1104" s="241">
        <v>0.2</v>
      </c>
      <c r="L1104" s="241">
        <f t="shared" ref="L1104" si="325">MMULT(K1104,1.2)</f>
        <v>0.24</v>
      </c>
      <c r="M1104" s="8">
        <f t="shared" ref="M1104" si="326">MMULT(H1104,K1104)</f>
        <v>20</v>
      </c>
      <c r="N1104" s="280">
        <f t="shared" ref="N1104" si="327">MMULT(M1104,1.2)</f>
        <v>24</v>
      </c>
      <c r="O1104" s="259">
        <v>0.2</v>
      </c>
      <c r="P1104" s="309">
        <v>1</v>
      </c>
    </row>
    <row r="1105" spans="1:16" ht="15.6" x14ac:dyDescent="0.3">
      <c r="A1105" s="230"/>
      <c r="B1105" s="231"/>
      <c r="C1105" s="231"/>
      <c r="D1105" s="232"/>
      <c r="E1105" s="233"/>
      <c r="F1105" s="232"/>
      <c r="G1105" s="234"/>
      <c r="H1105" s="235"/>
      <c r="I1105" s="232"/>
      <c r="J1105" s="236"/>
      <c r="K1105" s="242"/>
      <c r="L1105" s="242"/>
      <c r="M1105" s="239"/>
      <c r="N1105" s="281"/>
      <c r="O1105" s="260"/>
      <c r="P1105" s="310"/>
    </row>
    <row r="1106" spans="1:16" ht="124.8" x14ac:dyDescent="0.3">
      <c r="A1106" s="39" t="s">
        <v>673</v>
      </c>
      <c r="B1106" s="34" t="s">
        <v>864</v>
      </c>
      <c r="C1106" s="21"/>
      <c r="D1106" s="61" t="s">
        <v>34</v>
      </c>
      <c r="E1106" s="112">
        <v>125</v>
      </c>
      <c r="F1106" s="194" t="s">
        <v>1933</v>
      </c>
      <c r="G1106" s="152" t="s">
        <v>1898</v>
      </c>
      <c r="H1106" s="133" t="s">
        <v>1934</v>
      </c>
      <c r="I1106" s="194" t="s">
        <v>1935</v>
      </c>
      <c r="J1106" s="128" t="s">
        <v>1936</v>
      </c>
      <c r="K1106" s="241">
        <v>0.46660000000000001</v>
      </c>
      <c r="L1106" s="241">
        <v>0.56000000000000005</v>
      </c>
      <c r="M1106" s="8">
        <v>23.333300000000001</v>
      </c>
      <c r="N1106" s="280">
        <v>28</v>
      </c>
      <c r="O1106" s="259">
        <v>0.46660000000000001</v>
      </c>
      <c r="P1106" s="309">
        <v>1</v>
      </c>
    </row>
    <row r="1107" spans="1:16" ht="62.4" x14ac:dyDescent="0.3">
      <c r="A1107" s="39" t="s">
        <v>673</v>
      </c>
      <c r="B1107" s="34" t="s">
        <v>864</v>
      </c>
      <c r="C1107" s="21"/>
      <c r="D1107" s="61" t="s">
        <v>34</v>
      </c>
      <c r="E1107" s="112">
        <v>125</v>
      </c>
      <c r="F1107" s="194" t="s">
        <v>2166</v>
      </c>
      <c r="G1107" s="152" t="s">
        <v>2139</v>
      </c>
      <c r="H1107" s="133">
        <v>25</v>
      </c>
      <c r="I1107" s="194"/>
      <c r="J1107" s="128" t="s">
        <v>2167</v>
      </c>
      <c r="K1107" s="241">
        <v>10.1</v>
      </c>
      <c r="L1107" s="241">
        <v>12.12</v>
      </c>
      <c r="M1107" s="8">
        <v>10.1</v>
      </c>
      <c r="N1107" s="280">
        <v>12.12</v>
      </c>
      <c r="O1107" s="259">
        <v>10.1</v>
      </c>
      <c r="P1107" s="309">
        <v>2</v>
      </c>
    </row>
    <row r="1108" spans="1:16" x14ac:dyDescent="0.3">
      <c r="G1108" s="155"/>
      <c r="H1108" s="105"/>
      <c r="I1108" s="155"/>
      <c r="J1108" s="104"/>
      <c r="K1108" s="104"/>
      <c r="L1108" s="104"/>
      <c r="M1108" s="155"/>
      <c r="N1108" s="104"/>
      <c r="O1108" s="104"/>
      <c r="P1108" s="320"/>
    </row>
    <row r="1109" spans="1:16" x14ac:dyDescent="0.3">
      <c r="G1109" s="155"/>
      <c r="H1109" s="105"/>
      <c r="I1109" s="155"/>
      <c r="J1109" s="104"/>
      <c r="K1109" s="104"/>
      <c r="L1109" s="104"/>
      <c r="M1109" s="155"/>
      <c r="N1109" s="104"/>
      <c r="O1109" s="104"/>
      <c r="P1109" s="320"/>
    </row>
    <row r="1110" spans="1:16" x14ac:dyDescent="0.3">
      <c r="B1110" s="14" t="s">
        <v>1147</v>
      </c>
      <c r="D1110"/>
      <c r="E1110" s="104"/>
      <c r="G1110" s="155"/>
      <c r="H1110" s="105"/>
      <c r="I1110" s="155"/>
      <c r="J1110" s="104"/>
      <c r="K1110" s="104"/>
      <c r="L1110" s="104"/>
      <c r="M1110" s="155"/>
      <c r="N1110" s="104"/>
      <c r="O1110" s="104"/>
      <c r="P1110" s="320"/>
    </row>
    <row r="1111" spans="1:16" x14ac:dyDescent="0.3">
      <c r="C1111" s="374" t="s">
        <v>1149</v>
      </c>
      <c r="D1111" s="374"/>
      <c r="E1111" s="374"/>
      <c r="G1111" s="155"/>
      <c r="H1111" s="105"/>
      <c r="I1111" s="155"/>
      <c r="J1111" s="104"/>
      <c r="K1111" s="104"/>
      <c r="L1111" s="104"/>
      <c r="M1111" s="155"/>
      <c r="N1111" s="104"/>
      <c r="O1111" s="104"/>
      <c r="P1111" s="320"/>
    </row>
    <row r="1112" spans="1:16" x14ac:dyDescent="0.3">
      <c r="B1112" s="14" t="s">
        <v>1148</v>
      </c>
      <c r="D1112"/>
      <c r="E1112" s="104"/>
      <c r="G1112" s="155"/>
      <c r="H1112" s="105"/>
      <c r="I1112" s="155"/>
      <c r="J1112" s="104"/>
      <c r="K1112" s="104"/>
      <c r="L1112" s="104"/>
      <c r="M1112" s="155"/>
      <c r="N1112" s="104"/>
      <c r="O1112" s="104"/>
      <c r="P1112" s="320"/>
    </row>
    <row r="1113" spans="1:16" x14ac:dyDescent="0.3">
      <c r="D1113"/>
      <c r="E1113" s="104"/>
      <c r="G1113" s="155"/>
      <c r="H1113" s="105"/>
      <c r="I1113" s="155"/>
      <c r="J1113" s="104"/>
      <c r="K1113" s="104"/>
      <c r="L1113" s="104"/>
      <c r="M1113" s="155"/>
      <c r="N1113" s="104"/>
      <c r="O1113" s="104"/>
      <c r="P1113" s="320"/>
    </row>
    <row r="1114" spans="1:16" x14ac:dyDescent="0.3">
      <c r="G1114" s="155"/>
      <c r="H1114" s="105"/>
      <c r="I1114" s="155"/>
      <c r="J1114" s="104"/>
      <c r="K1114" s="104"/>
      <c r="L1114" s="104"/>
      <c r="M1114" s="155"/>
      <c r="N1114" s="104"/>
      <c r="O1114" s="104"/>
      <c r="P1114" s="320"/>
    </row>
    <row r="1115" spans="1:16" x14ac:dyDescent="0.3">
      <c r="G1115" s="155"/>
      <c r="H1115" s="105"/>
      <c r="I1115" s="155"/>
      <c r="J1115" s="104"/>
      <c r="K1115" s="104"/>
      <c r="L1115" s="104"/>
      <c r="M1115" s="155"/>
      <c r="N1115" s="104"/>
      <c r="O1115" s="104"/>
      <c r="P1115" s="320"/>
    </row>
    <row r="1116" spans="1:16" x14ac:dyDescent="0.3">
      <c r="G1116" s="155"/>
      <c r="H1116" s="105"/>
      <c r="I1116" s="155"/>
      <c r="J1116" s="104"/>
      <c r="K1116" s="104"/>
      <c r="L1116" s="104"/>
      <c r="M1116" s="155"/>
      <c r="N1116" s="104"/>
      <c r="O1116" s="104"/>
      <c r="P1116" s="320"/>
    </row>
    <row r="1117" spans="1:16" x14ac:dyDescent="0.3">
      <c r="G1117" s="155"/>
      <c r="H1117" s="105"/>
      <c r="I1117" s="155"/>
      <c r="J1117" s="104"/>
      <c r="K1117" s="104"/>
      <c r="L1117" s="104"/>
      <c r="M1117" s="155"/>
      <c r="N1117" s="104"/>
      <c r="O1117" s="104"/>
      <c r="P1117" s="320"/>
    </row>
    <row r="1118" spans="1:16" x14ac:dyDescent="0.3">
      <c r="G1118" s="155"/>
      <c r="H1118" s="105"/>
      <c r="I1118" s="155"/>
      <c r="J1118" s="104"/>
      <c r="K1118" s="104"/>
      <c r="L1118" s="104"/>
      <c r="M1118" s="155"/>
      <c r="N1118" s="104"/>
      <c r="O1118" s="104"/>
      <c r="P1118" s="320"/>
    </row>
    <row r="1119" spans="1:16" x14ac:dyDescent="0.3">
      <c r="G1119" s="155"/>
      <c r="H1119" s="105"/>
      <c r="I1119" s="155"/>
      <c r="J1119" s="104"/>
      <c r="K1119" s="104"/>
      <c r="L1119" s="104"/>
      <c r="M1119" s="155"/>
      <c r="N1119" s="104"/>
      <c r="O1119" s="104"/>
      <c r="P1119" s="320"/>
    </row>
    <row r="1120" spans="1:16" x14ac:dyDescent="0.3">
      <c r="G1120" s="155"/>
      <c r="H1120" s="105"/>
      <c r="I1120" s="155"/>
      <c r="J1120" s="104"/>
      <c r="K1120" s="104"/>
      <c r="L1120" s="104"/>
      <c r="M1120" s="155"/>
      <c r="N1120" s="104"/>
      <c r="O1120" s="104"/>
      <c r="P1120" s="320"/>
    </row>
    <row r="1121" spans="7:16" x14ac:dyDescent="0.3">
      <c r="G1121" s="155"/>
      <c r="H1121" s="105"/>
      <c r="I1121" s="155"/>
      <c r="J1121" s="104"/>
      <c r="K1121" s="104"/>
      <c r="L1121" s="104"/>
      <c r="M1121" s="155"/>
      <c r="N1121" s="104"/>
      <c r="O1121" s="104"/>
      <c r="P1121" s="320"/>
    </row>
    <row r="1122" spans="7:16" x14ac:dyDescent="0.3">
      <c r="G1122" s="155"/>
      <c r="H1122" s="105"/>
      <c r="I1122" s="155"/>
      <c r="J1122" s="104"/>
      <c r="K1122" s="104"/>
      <c r="L1122" s="104"/>
      <c r="M1122" s="155"/>
      <c r="N1122" s="104"/>
      <c r="O1122" s="104"/>
      <c r="P1122" s="320"/>
    </row>
    <row r="1123" spans="7:16" x14ac:dyDescent="0.3">
      <c r="G1123" s="155"/>
      <c r="H1123" s="105"/>
      <c r="I1123" s="155"/>
      <c r="J1123" s="104"/>
      <c r="K1123" s="104"/>
      <c r="L1123" s="104"/>
      <c r="M1123" s="155"/>
      <c r="N1123" s="104"/>
      <c r="O1123" s="104"/>
      <c r="P1123" s="320"/>
    </row>
    <row r="1124" spans="7:16" x14ac:dyDescent="0.3">
      <c r="G1124" s="155"/>
      <c r="H1124" s="105"/>
      <c r="I1124" s="155"/>
      <c r="J1124" s="104"/>
      <c r="K1124" s="104"/>
      <c r="L1124" s="104"/>
      <c r="M1124" s="155"/>
      <c r="N1124" s="104"/>
      <c r="O1124" s="104"/>
      <c r="P1124" s="320"/>
    </row>
    <row r="1125" spans="7:16" x14ac:dyDescent="0.3">
      <c r="G1125" s="155"/>
      <c r="H1125" s="105"/>
      <c r="I1125" s="155"/>
      <c r="J1125" s="104"/>
      <c r="K1125" s="104"/>
      <c r="L1125" s="104"/>
      <c r="M1125" s="155"/>
      <c r="N1125" s="104"/>
      <c r="O1125" s="104"/>
      <c r="P1125" s="320"/>
    </row>
    <row r="1126" spans="7:16" x14ac:dyDescent="0.3">
      <c r="G1126" s="155"/>
      <c r="H1126" s="105"/>
      <c r="I1126" s="155"/>
      <c r="J1126" s="104"/>
      <c r="K1126" s="104"/>
      <c r="L1126" s="104"/>
      <c r="M1126" s="155"/>
      <c r="N1126" s="104"/>
      <c r="O1126" s="104"/>
      <c r="P1126" s="320"/>
    </row>
    <row r="1127" spans="7:16" x14ac:dyDescent="0.3">
      <c r="G1127" s="155"/>
      <c r="H1127" s="105"/>
      <c r="I1127" s="155"/>
      <c r="J1127" s="104"/>
      <c r="K1127" s="104"/>
      <c r="L1127" s="104"/>
      <c r="M1127" s="155"/>
      <c r="N1127" s="104"/>
      <c r="O1127" s="104"/>
      <c r="P1127" s="320"/>
    </row>
    <row r="1128" spans="7:16" x14ac:dyDescent="0.3">
      <c r="G1128" s="155"/>
      <c r="H1128" s="105"/>
      <c r="I1128" s="155"/>
      <c r="J1128" s="104"/>
      <c r="K1128" s="104"/>
      <c r="L1128" s="104"/>
      <c r="M1128" s="155"/>
      <c r="N1128" s="104"/>
      <c r="O1128" s="104"/>
      <c r="P1128" s="320"/>
    </row>
    <row r="1129" spans="7:16" x14ac:dyDescent="0.3">
      <c r="G1129" s="155"/>
      <c r="H1129" s="105"/>
      <c r="I1129" s="155"/>
      <c r="J1129" s="104"/>
      <c r="K1129" s="104"/>
      <c r="L1129" s="104"/>
      <c r="M1129" s="155"/>
      <c r="N1129" s="104"/>
      <c r="O1129" s="104"/>
      <c r="P1129" s="320"/>
    </row>
    <row r="1130" spans="7:16" x14ac:dyDescent="0.3">
      <c r="G1130" s="155"/>
      <c r="H1130" s="105"/>
      <c r="I1130" s="155"/>
      <c r="J1130" s="104"/>
      <c r="K1130" s="104"/>
      <c r="L1130" s="104"/>
      <c r="M1130" s="155"/>
      <c r="N1130" s="104"/>
      <c r="O1130" s="104"/>
      <c r="P1130" s="320"/>
    </row>
    <row r="1131" spans="7:16" x14ac:dyDescent="0.3">
      <c r="G1131" s="155"/>
      <c r="H1131" s="105"/>
      <c r="I1131" s="155"/>
      <c r="J1131" s="104"/>
      <c r="K1131" s="104"/>
      <c r="L1131" s="104"/>
      <c r="M1131" s="155"/>
      <c r="N1131" s="104"/>
      <c r="O1131" s="104"/>
      <c r="P1131" s="320"/>
    </row>
    <row r="1132" spans="7:16" x14ac:dyDescent="0.3">
      <c r="G1132" s="155"/>
      <c r="H1132" s="105"/>
      <c r="I1132" s="155"/>
      <c r="J1132" s="104"/>
      <c r="K1132" s="104"/>
      <c r="L1132" s="104"/>
      <c r="M1132" s="155"/>
      <c r="N1132" s="104"/>
      <c r="O1132" s="104"/>
      <c r="P1132" s="320"/>
    </row>
    <row r="1133" spans="7:16" x14ac:dyDescent="0.3">
      <c r="G1133" s="155"/>
      <c r="H1133" s="105"/>
      <c r="I1133" s="155"/>
      <c r="J1133" s="104"/>
      <c r="K1133" s="104"/>
      <c r="L1133" s="104"/>
      <c r="M1133" s="155"/>
      <c r="N1133" s="104"/>
      <c r="O1133" s="104"/>
      <c r="P1133" s="320"/>
    </row>
    <row r="1134" spans="7:16" x14ac:dyDescent="0.3">
      <c r="G1134" s="155"/>
      <c r="H1134" s="105"/>
      <c r="I1134" s="155"/>
      <c r="J1134" s="104"/>
      <c r="K1134" s="104"/>
      <c r="L1134" s="104"/>
      <c r="M1134" s="155"/>
      <c r="N1134" s="104"/>
      <c r="O1134" s="104"/>
      <c r="P1134" s="320"/>
    </row>
    <row r="1135" spans="7:16" x14ac:dyDescent="0.3">
      <c r="G1135" s="155"/>
      <c r="H1135" s="105"/>
      <c r="I1135" s="155"/>
      <c r="J1135" s="104"/>
      <c r="K1135" s="104"/>
      <c r="L1135" s="104"/>
      <c r="M1135" s="155"/>
      <c r="N1135" s="104"/>
      <c r="O1135" s="104"/>
      <c r="P1135" s="320"/>
    </row>
    <row r="1136" spans="7:16" x14ac:dyDescent="0.3">
      <c r="G1136" s="155"/>
      <c r="H1136" s="105"/>
      <c r="I1136" s="155"/>
      <c r="J1136" s="104"/>
      <c r="K1136" s="104"/>
      <c r="L1136" s="104"/>
      <c r="M1136" s="155"/>
      <c r="N1136" s="104"/>
      <c r="O1136" s="104"/>
      <c r="P1136" s="320"/>
    </row>
    <row r="1137" spans="7:16" x14ac:dyDescent="0.3">
      <c r="G1137" s="155"/>
      <c r="H1137" s="105"/>
      <c r="I1137" s="155"/>
      <c r="J1137" s="104"/>
      <c r="K1137" s="104"/>
      <c r="L1137" s="104"/>
      <c r="M1137" s="155"/>
      <c r="N1137" s="104"/>
      <c r="O1137" s="104"/>
      <c r="P1137" s="320"/>
    </row>
    <row r="1138" spans="7:16" x14ac:dyDescent="0.3">
      <c r="G1138" s="155"/>
      <c r="H1138" s="105"/>
      <c r="I1138" s="155"/>
      <c r="J1138" s="104"/>
      <c r="K1138" s="104"/>
      <c r="L1138" s="104"/>
      <c r="M1138" s="155"/>
      <c r="N1138" s="104"/>
      <c r="O1138" s="104"/>
      <c r="P1138" s="320"/>
    </row>
    <row r="1139" spans="7:16" x14ac:dyDescent="0.3">
      <c r="G1139" s="155"/>
      <c r="H1139" s="105"/>
      <c r="I1139" s="155"/>
      <c r="J1139" s="104"/>
      <c r="K1139" s="104"/>
      <c r="L1139" s="104"/>
      <c r="M1139" s="155"/>
      <c r="N1139" s="104"/>
      <c r="O1139" s="104"/>
      <c r="P1139" s="320"/>
    </row>
    <row r="1140" spans="7:16" x14ac:dyDescent="0.3">
      <c r="G1140" s="155"/>
      <c r="H1140" s="105"/>
      <c r="I1140" s="155"/>
      <c r="J1140" s="104"/>
      <c r="K1140" s="104"/>
      <c r="L1140" s="104"/>
      <c r="M1140" s="155"/>
      <c r="N1140" s="104"/>
      <c r="O1140" s="104"/>
      <c r="P1140" s="320"/>
    </row>
    <row r="1141" spans="7:16" x14ac:dyDescent="0.3">
      <c r="G1141" s="155"/>
      <c r="H1141" s="105"/>
      <c r="I1141" s="155"/>
      <c r="J1141" s="104"/>
      <c r="K1141" s="104"/>
      <c r="L1141" s="104"/>
      <c r="M1141" s="155"/>
      <c r="N1141" s="104"/>
      <c r="O1141" s="104"/>
      <c r="P1141" s="320"/>
    </row>
    <row r="1142" spans="7:16" x14ac:dyDescent="0.3">
      <c r="G1142" s="155"/>
      <c r="H1142" s="105"/>
      <c r="I1142" s="155"/>
      <c r="J1142" s="104"/>
      <c r="K1142" s="104"/>
      <c r="L1142" s="104"/>
      <c r="M1142" s="155"/>
      <c r="N1142" s="104"/>
      <c r="O1142" s="104"/>
      <c r="P1142" s="320"/>
    </row>
    <row r="1143" spans="7:16" x14ac:dyDescent="0.3">
      <c r="G1143" s="155"/>
      <c r="H1143" s="105"/>
      <c r="I1143" s="155"/>
      <c r="J1143" s="104"/>
      <c r="K1143" s="104"/>
      <c r="L1143" s="104"/>
      <c r="M1143" s="155"/>
      <c r="N1143" s="104"/>
      <c r="O1143" s="104"/>
      <c r="P1143" s="320"/>
    </row>
    <row r="1144" spans="7:16" x14ac:dyDescent="0.3">
      <c r="G1144" s="155"/>
      <c r="H1144" s="105"/>
      <c r="I1144" s="155"/>
      <c r="J1144" s="104"/>
      <c r="K1144" s="104"/>
      <c r="L1144" s="104"/>
      <c r="M1144" s="155"/>
      <c r="N1144" s="104"/>
      <c r="O1144" s="104"/>
      <c r="P1144" s="320"/>
    </row>
    <row r="1145" spans="7:16" x14ac:dyDescent="0.3">
      <c r="G1145" s="155"/>
      <c r="H1145" s="105"/>
      <c r="I1145" s="155"/>
      <c r="J1145" s="104"/>
      <c r="K1145" s="104"/>
      <c r="L1145" s="104"/>
      <c r="M1145" s="155"/>
      <c r="N1145" s="104"/>
      <c r="O1145" s="104"/>
      <c r="P1145" s="320"/>
    </row>
    <row r="1146" spans="7:16" x14ac:dyDescent="0.3">
      <c r="G1146" s="155"/>
      <c r="H1146" s="105"/>
      <c r="I1146" s="155"/>
      <c r="J1146" s="104"/>
      <c r="K1146" s="104"/>
      <c r="L1146" s="104"/>
      <c r="M1146" s="155"/>
      <c r="N1146" s="104"/>
      <c r="O1146" s="104"/>
      <c r="P1146" s="320"/>
    </row>
    <row r="1147" spans="7:16" x14ac:dyDescent="0.3">
      <c r="G1147" s="155"/>
      <c r="H1147" s="105"/>
      <c r="I1147" s="155"/>
      <c r="J1147" s="104"/>
      <c r="K1147" s="104"/>
      <c r="L1147" s="104"/>
      <c r="M1147" s="155"/>
      <c r="N1147" s="104"/>
      <c r="O1147" s="104"/>
      <c r="P1147" s="320"/>
    </row>
    <row r="1148" spans="7:16" x14ac:dyDescent="0.3">
      <c r="G1148" s="155"/>
      <c r="H1148" s="105"/>
      <c r="I1148" s="155"/>
      <c r="J1148" s="104"/>
      <c r="K1148" s="104"/>
      <c r="L1148" s="104"/>
      <c r="M1148" s="155"/>
      <c r="N1148" s="104"/>
      <c r="O1148" s="104"/>
      <c r="P1148" s="320"/>
    </row>
    <row r="1149" spans="7:16" x14ac:dyDescent="0.3">
      <c r="G1149" s="155"/>
      <c r="H1149" s="105"/>
      <c r="I1149" s="155"/>
      <c r="J1149" s="104"/>
      <c r="K1149" s="104"/>
      <c r="L1149" s="104"/>
      <c r="M1149" s="155"/>
      <c r="N1149" s="104"/>
      <c r="O1149" s="104"/>
      <c r="P1149" s="320"/>
    </row>
    <row r="1150" spans="7:16" x14ac:dyDescent="0.3">
      <c r="G1150" s="155"/>
      <c r="H1150" s="105"/>
      <c r="I1150" s="155"/>
      <c r="J1150" s="104"/>
      <c r="K1150" s="104"/>
      <c r="L1150" s="104"/>
      <c r="M1150" s="155"/>
      <c r="N1150" s="104"/>
      <c r="O1150" s="104"/>
      <c r="P1150" s="320"/>
    </row>
    <row r="1151" spans="7:16" x14ac:dyDescent="0.3">
      <c r="G1151" s="155"/>
      <c r="H1151" s="105"/>
      <c r="I1151" s="155"/>
      <c r="J1151" s="104"/>
      <c r="K1151" s="104"/>
      <c r="L1151" s="104"/>
      <c r="M1151" s="155"/>
      <c r="N1151" s="104"/>
      <c r="O1151" s="104"/>
      <c r="P1151" s="320"/>
    </row>
    <row r="1152" spans="7:16" x14ac:dyDescent="0.3">
      <c r="G1152" s="155"/>
      <c r="H1152" s="105"/>
      <c r="I1152" s="155"/>
      <c r="J1152" s="104"/>
      <c r="K1152" s="104"/>
      <c r="L1152" s="104"/>
      <c r="M1152" s="155"/>
      <c r="N1152" s="104"/>
      <c r="O1152" s="104"/>
      <c r="P1152" s="320"/>
    </row>
    <row r="1153" spans="7:16" x14ac:dyDescent="0.3">
      <c r="G1153" s="155"/>
      <c r="H1153" s="105"/>
      <c r="I1153" s="155"/>
      <c r="J1153" s="104"/>
      <c r="K1153" s="104"/>
      <c r="L1153" s="104"/>
      <c r="M1153" s="155"/>
      <c r="N1153" s="104"/>
      <c r="O1153" s="104"/>
      <c r="P1153" s="320"/>
    </row>
    <row r="1154" spans="7:16" x14ac:dyDescent="0.3">
      <c r="G1154" s="155"/>
      <c r="H1154" s="105"/>
      <c r="I1154" s="155"/>
      <c r="J1154" s="104"/>
      <c r="K1154" s="104"/>
      <c r="L1154" s="104"/>
      <c r="M1154" s="155"/>
      <c r="N1154" s="104"/>
      <c r="O1154" s="104"/>
      <c r="P1154" s="320"/>
    </row>
    <row r="1155" spans="7:16" x14ac:dyDescent="0.3">
      <c r="G1155" s="155"/>
      <c r="H1155" s="105"/>
      <c r="I1155" s="155"/>
      <c r="J1155" s="104"/>
      <c r="K1155" s="104"/>
      <c r="L1155" s="104"/>
      <c r="M1155" s="155"/>
      <c r="N1155" s="104"/>
      <c r="O1155" s="104"/>
      <c r="P1155" s="320"/>
    </row>
    <row r="1156" spans="7:16" x14ac:dyDescent="0.3">
      <c r="G1156" s="155"/>
      <c r="H1156" s="105"/>
      <c r="I1156" s="155"/>
      <c r="J1156" s="104"/>
      <c r="K1156" s="104"/>
      <c r="L1156" s="104"/>
      <c r="M1156" s="155"/>
      <c r="N1156" s="104"/>
      <c r="O1156" s="104"/>
      <c r="P1156" s="320"/>
    </row>
    <row r="1157" spans="7:16" x14ac:dyDescent="0.3">
      <c r="G1157" s="155"/>
      <c r="H1157" s="105"/>
      <c r="I1157" s="155"/>
      <c r="J1157" s="104"/>
      <c r="K1157" s="104"/>
      <c r="L1157" s="104"/>
      <c r="M1157" s="155"/>
      <c r="N1157" s="104"/>
      <c r="O1157" s="104"/>
      <c r="P1157" s="320"/>
    </row>
    <row r="1158" spans="7:16" x14ac:dyDescent="0.3">
      <c r="G1158" s="155"/>
      <c r="H1158" s="105"/>
      <c r="I1158" s="155"/>
      <c r="J1158" s="104"/>
      <c r="K1158" s="104"/>
      <c r="L1158" s="104"/>
      <c r="M1158" s="155"/>
      <c r="N1158" s="104"/>
      <c r="O1158" s="104"/>
      <c r="P1158" s="320"/>
    </row>
    <row r="1159" spans="7:16" x14ac:dyDescent="0.3">
      <c r="G1159" s="155"/>
      <c r="H1159" s="105"/>
      <c r="I1159" s="155"/>
      <c r="J1159" s="104"/>
      <c r="K1159" s="104"/>
      <c r="L1159" s="104"/>
      <c r="M1159" s="155"/>
      <c r="N1159" s="104"/>
      <c r="O1159" s="104"/>
      <c r="P1159" s="320"/>
    </row>
    <row r="1160" spans="7:16" x14ac:dyDescent="0.3">
      <c r="G1160" s="155"/>
      <c r="H1160" s="105"/>
      <c r="I1160" s="155"/>
      <c r="J1160" s="104"/>
      <c r="K1160" s="104"/>
      <c r="L1160" s="104"/>
      <c r="M1160" s="155"/>
      <c r="N1160" s="104"/>
      <c r="O1160" s="104"/>
      <c r="P1160" s="320"/>
    </row>
    <row r="1161" spans="7:16" x14ac:dyDescent="0.3">
      <c r="G1161" s="155"/>
      <c r="H1161" s="105"/>
      <c r="I1161" s="155"/>
      <c r="J1161" s="104"/>
      <c r="K1161" s="104"/>
      <c r="L1161" s="104"/>
      <c r="M1161" s="155"/>
      <c r="N1161" s="104"/>
      <c r="O1161" s="104"/>
      <c r="P1161" s="320"/>
    </row>
    <row r="1162" spans="7:16" x14ac:dyDescent="0.3">
      <c r="G1162" s="155"/>
      <c r="H1162" s="105"/>
      <c r="I1162" s="155"/>
      <c r="J1162" s="104"/>
      <c r="K1162" s="104"/>
      <c r="L1162" s="104"/>
      <c r="M1162" s="155"/>
      <c r="N1162" s="104"/>
      <c r="O1162" s="104"/>
      <c r="P1162" s="320"/>
    </row>
    <row r="1163" spans="7:16" x14ac:dyDescent="0.3">
      <c r="G1163" s="155"/>
      <c r="H1163" s="105"/>
      <c r="I1163" s="155"/>
      <c r="J1163" s="104"/>
      <c r="K1163" s="104"/>
      <c r="L1163" s="104"/>
      <c r="M1163" s="155"/>
      <c r="N1163" s="104"/>
      <c r="O1163" s="104"/>
      <c r="P1163" s="320"/>
    </row>
    <row r="1164" spans="7:16" x14ac:dyDescent="0.3">
      <c r="G1164" s="155"/>
      <c r="H1164" s="105"/>
      <c r="I1164" s="155"/>
      <c r="J1164" s="104"/>
      <c r="K1164" s="104"/>
      <c r="L1164" s="104"/>
      <c r="M1164" s="155"/>
      <c r="N1164" s="104"/>
      <c r="O1164" s="104"/>
      <c r="P1164" s="320"/>
    </row>
    <row r="1165" spans="7:16" x14ac:dyDescent="0.3">
      <c r="G1165" s="155"/>
      <c r="H1165" s="105"/>
      <c r="I1165" s="155"/>
      <c r="J1165" s="104"/>
      <c r="K1165" s="104"/>
      <c r="L1165" s="104"/>
      <c r="M1165" s="155"/>
      <c r="N1165" s="104"/>
      <c r="O1165" s="104"/>
      <c r="P1165" s="320"/>
    </row>
    <row r="1166" spans="7:16" x14ac:dyDescent="0.3">
      <c r="G1166" s="155"/>
      <c r="H1166" s="105"/>
      <c r="I1166" s="155"/>
      <c r="J1166" s="104"/>
      <c r="K1166" s="104"/>
      <c r="L1166" s="104"/>
      <c r="M1166" s="155"/>
      <c r="N1166" s="104"/>
      <c r="O1166" s="104"/>
      <c r="P1166" s="320"/>
    </row>
    <row r="1167" spans="7:16" x14ac:dyDescent="0.3">
      <c r="G1167" s="155"/>
      <c r="H1167" s="105"/>
      <c r="I1167" s="155"/>
      <c r="J1167" s="104"/>
      <c r="K1167" s="104"/>
      <c r="L1167" s="104"/>
      <c r="M1167" s="155"/>
      <c r="N1167" s="104"/>
      <c r="O1167" s="104"/>
      <c r="P1167" s="320"/>
    </row>
    <row r="1168" spans="7:16" x14ac:dyDescent="0.3">
      <c r="G1168" s="155"/>
      <c r="H1168" s="105"/>
      <c r="I1168" s="155"/>
      <c r="J1168" s="104"/>
      <c r="K1168" s="104"/>
      <c r="L1168" s="104"/>
      <c r="M1168" s="155"/>
      <c r="N1168" s="104"/>
      <c r="O1168" s="104"/>
      <c r="P1168" s="320"/>
    </row>
    <row r="1169" spans="7:16" x14ac:dyDescent="0.3">
      <c r="G1169" s="155"/>
      <c r="H1169" s="105"/>
      <c r="I1169" s="155"/>
      <c r="J1169" s="104"/>
      <c r="K1169" s="104"/>
      <c r="L1169" s="104"/>
      <c r="M1169" s="155"/>
      <c r="N1169" s="104"/>
      <c r="O1169" s="104"/>
      <c r="P1169" s="320"/>
    </row>
    <row r="1170" spans="7:16" x14ac:dyDescent="0.3">
      <c r="G1170" s="155"/>
      <c r="H1170" s="105"/>
      <c r="I1170" s="155"/>
      <c r="J1170" s="104"/>
      <c r="K1170" s="104"/>
      <c r="L1170" s="104"/>
      <c r="M1170" s="155"/>
      <c r="N1170" s="104"/>
      <c r="O1170" s="104"/>
      <c r="P1170" s="320"/>
    </row>
    <row r="1171" spans="7:16" x14ac:dyDescent="0.3">
      <c r="G1171" s="155"/>
      <c r="H1171" s="105"/>
      <c r="I1171" s="155"/>
      <c r="J1171" s="104"/>
      <c r="K1171" s="104"/>
      <c r="L1171" s="104"/>
      <c r="M1171" s="155"/>
      <c r="N1171" s="104"/>
      <c r="O1171" s="104"/>
      <c r="P1171" s="320"/>
    </row>
    <row r="1172" spans="7:16" x14ac:dyDescent="0.3">
      <c r="G1172" s="155"/>
      <c r="H1172" s="105"/>
      <c r="I1172" s="155"/>
      <c r="J1172" s="104"/>
      <c r="K1172" s="104"/>
      <c r="L1172" s="104"/>
      <c r="M1172" s="155"/>
      <c r="N1172" s="104"/>
      <c r="O1172" s="104"/>
      <c r="P1172" s="320"/>
    </row>
    <row r="1173" spans="7:16" x14ac:dyDescent="0.3">
      <c r="G1173" s="155"/>
      <c r="H1173" s="105"/>
      <c r="I1173" s="155"/>
      <c r="J1173" s="104"/>
      <c r="K1173" s="104"/>
      <c r="L1173" s="104"/>
      <c r="M1173" s="155"/>
      <c r="N1173" s="104"/>
      <c r="O1173" s="104"/>
      <c r="P1173" s="320"/>
    </row>
    <row r="1174" spans="7:16" x14ac:dyDescent="0.3">
      <c r="G1174" s="155"/>
      <c r="H1174" s="105"/>
      <c r="I1174" s="155"/>
      <c r="J1174" s="104"/>
      <c r="K1174" s="104"/>
      <c r="L1174" s="104"/>
      <c r="M1174" s="155"/>
      <c r="N1174" s="104"/>
      <c r="O1174" s="104"/>
      <c r="P1174" s="320"/>
    </row>
    <row r="1175" spans="7:16" x14ac:dyDescent="0.3">
      <c r="G1175" s="155"/>
      <c r="H1175" s="105"/>
      <c r="I1175" s="155"/>
      <c r="J1175" s="104"/>
      <c r="K1175" s="104"/>
      <c r="L1175" s="104"/>
      <c r="M1175" s="155"/>
      <c r="N1175" s="104"/>
      <c r="O1175" s="104"/>
      <c r="P1175" s="320"/>
    </row>
    <row r="1176" spans="7:16" x14ac:dyDescent="0.3">
      <c r="G1176" s="155"/>
      <c r="H1176" s="105"/>
      <c r="I1176" s="155"/>
      <c r="J1176" s="104"/>
      <c r="K1176" s="104"/>
      <c r="L1176" s="104"/>
      <c r="M1176" s="155"/>
      <c r="N1176" s="104"/>
      <c r="O1176" s="104"/>
      <c r="P1176" s="320"/>
    </row>
    <row r="1177" spans="7:16" x14ac:dyDescent="0.3">
      <c r="G1177" s="155"/>
      <c r="H1177" s="105"/>
      <c r="I1177" s="155"/>
      <c r="J1177" s="104"/>
      <c r="K1177" s="104"/>
      <c r="L1177" s="104"/>
      <c r="M1177" s="155"/>
      <c r="N1177" s="104"/>
      <c r="O1177" s="104"/>
      <c r="P1177" s="320"/>
    </row>
    <row r="1178" spans="7:16" x14ac:dyDescent="0.3">
      <c r="G1178" s="155"/>
      <c r="H1178" s="105"/>
      <c r="I1178" s="155"/>
      <c r="J1178" s="104"/>
      <c r="K1178" s="104"/>
      <c r="L1178" s="104"/>
      <c r="M1178" s="155"/>
      <c r="N1178" s="104"/>
      <c r="O1178" s="104"/>
      <c r="P1178" s="320"/>
    </row>
    <row r="1179" spans="7:16" x14ac:dyDescent="0.3">
      <c r="G1179" s="155"/>
      <c r="H1179" s="105"/>
      <c r="I1179" s="155"/>
      <c r="J1179" s="104"/>
      <c r="K1179" s="104"/>
      <c r="L1179" s="104"/>
      <c r="M1179" s="155"/>
      <c r="N1179" s="104"/>
      <c r="O1179" s="104"/>
      <c r="P1179" s="320"/>
    </row>
    <row r="1180" spans="7:16" x14ac:dyDescent="0.3">
      <c r="G1180" s="155"/>
      <c r="H1180" s="105"/>
      <c r="I1180" s="155"/>
      <c r="J1180" s="104"/>
      <c r="K1180" s="104"/>
      <c r="L1180" s="104"/>
      <c r="M1180" s="155"/>
      <c r="N1180" s="104"/>
      <c r="O1180" s="104"/>
      <c r="P1180" s="320"/>
    </row>
    <row r="1181" spans="7:16" x14ac:dyDescent="0.3">
      <c r="G1181" s="155"/>
      <c r="H1181" s="105"/>
      <c r="I1181" s="155"/>
      <c r="J1181" s="104"/>
      <c r="K1181" s="104"/>
      <c r="L1181" s="104"/>
      <c r="M1181" s="155"/>
      <c r="N1181" s="104"/>
      <c r="O1181" s="104"/>
      <c r="P1181" s="320"/>
    </row>
    <row r="1182" spans="7:16" x14ac:dyDescent="0.3">
      <c r="G1182" s="155"/>
      <c r="H1182" s="105"/>
      <c r="I1182" s="155"/>
      <c r="J1182" s="104"/>
      <c r="K1182" s="104"/>
      <c r="L1182" s="104"/>
      <c r="M1182" s="155"/>
      <c r="N1182" s="104"/>
      <c r="O1182" s="104"/>
      <c r="P1182" s="320"/>
    </row>
    <row r="1183" spans="7:16" x14ac:dyDescent="0.3">
      <c r="G1183" s="155"/>
      <c r="H1183" s="105"/>
      <c r="I1183" s="155"/>
      <c r="J1183" s="104"/>
      <c r="K1183" s="104"/>
      <c r="L1183" s="104"/>
      <c r="M1183" s="155"/>
      <c r="N1183" s="104"/>
      <c r="O1183" s="104"/>
      <c r="P1183" s="320"/>
    </row>
    <row r="1184" spans="7:16" x14ac:dyDescent="0.3">
      <c r="G1184" s="155"/>
      <c r="H1184" s="105"/>
      <c r="I1184" s="155"/>
      <c r="J1184" s="104"/>
      <c r="K1184" s="104"/>
      <c r="L1184" s="104"/>
      <c r="M1184" s="155"/>
      <c r="N1184" s="104"/>
      <c r="O1184" s="104"/>
      <c r="P1184" s="320"/>
    </row>
    <row r="1185" spans="7:16" x14ac:dyDescent="0.3">
      <c r="G1185" s="155"/>
      <c r="H1185" s="105"/>
      <c r="I1185" s="155"/>
      <c r="J1185" s="104"/>
      <c r="K1185" s="104"/>
      <c r="L1185" s="104"/>
      <c r="M1185" s="155"/>
      <c r="N1185" s="104"/>
      <c r="O1185" s="104"/>
      <c r="P1185" s="320"/>
    </row>
    <row r="1186" spans="7:16" x14ac:dyDescent="0.3">
      <c r="G1186" s="155"/>
      <c r="H1186" s="105"/>
      <c r="I1186" s="155"/>
      <c r="J1186" s="104"/>
      <c r="K1186" s="104"/>
      <c r="L1186" s="104"/>
      <c r="M1186" s="155"/>
      <c r="N1186" s="104"/>
      <c r="O1186" s="104"/>
      <c r="P1186" s="320"/>
    </row>
    <row r="1187" spans="7:16" x14ac:dyDescent="0.3">
      <c r="G1187" s="155"/>
      <c r="H1187" s="105"/>
      <c r="I1187" s="155"/>
      <c r="J1187" s="104"/>
      <c r="K1187" s="104"/>
      <c r="L1187" s="104"/>
      <c r="M1187" s="155"/>
      <c r="N1187" s="104"/>
      <c r="O1187" s="104"/>
      <c r="P1187" s="320"/>
    </row>
    <row r="1188" spans="7:16" x14ac:dyDescent="0.3">
      <c r="G1188" s="155"/>
      <c r="H1188" s="105"/>
      <c r="I1188" s="155"/>
      <c r="J1188" s="104"/>
      <c r="K1188" s="104"/>
      <c r="L1188" s="104"/>
      <c r="M1188" s="155"/>
      <c r="N1188" s="104"/>
      <c r="O1188" s="104"/>
      <c r="P1188" s="320"/>
    </row>
    <row r="1189" spans="7:16" x14ac:dyDescent="0.3">
      <c r="G1189" s="155"/>
      <c r="H1189" s="105"/>
      <c r="I1189" s="155"/>
      <c r="J1189" s="104"/>
      <c r="K1189" s="104"/>
      <c r="L1189" s="104"/>
      <c r="M1189" s="155"/>
      <c r="N1189" s="104"/>
      <c r="O1189" s="104"/>
      <c r="P1189" s="320"/>
    </row>
    <row r="1190" spans="7:16" x14ac:dyDescent="0.3">
      <c r="G1190" s="155"/>
      <c r="H1190" s="105"/>
      <c r="I1190" s="155"/>
      <c r="J1190" s="104"/>
      <c r="K1190" s="104"/>
      <c r="L1190" s="104"/>
      <c r="M1190" s="155"/>
      <c r="N1190" s="104"/>
      <c r="O1190" s="104"/>
      <c r="P1190" s="320"/>
    </row>
    <row r="1191" spans="7:16" x14ac:dyDescent="0.3">
      <c r="G1191" s="155"/>
      <c r="H1191" s="105"/>
      <c r="I1191" s="155"/>
      <c r="J1191" s="104"/>
      <c r="K1191" s="104"/>
      <c r="L1191" s="104"/>
      <c r="M1191" s="155"/>
      <c r="N1191" s="104"/>
      <c r="O1191" s="104"/>
      <c r="P1191" s="320"/>
    </row>
    <row r="1192" spans="7:16" x14ac:dyDescent="0.3">
      <c r="G1192" s="155"/>
      <c r="H1192" s="105"/>
      <c r="I1192" s="155"/>
      <c r="J1192" s="104"/>
      <c r="K1192" s="104"/>
      <c r="L1192" s="104"/>
      <c r="M1192" s="155"/>
      <c r="N1192" s="104"/>
      <c r="O1192" s="104"/>
      <c r="P1192" s="320"/>
    </row>
    <row r="1193" spans="7:16" x14ac:dyDescent="0.3">
      <c r="G1193" s="155"/>
      <c r="H1193" s="105"/>
      <c r="I1193" s="155"/>
      <c r="J1193" s="104"/>
      <c r="K1193" s="104"/>
      <c r="L1193" s="104"/>
      <c r="M1193" s="155"/>
      <c r="N1193" s="104"/>
      <c r="O1193" s="104"/>
      <c r="P1193" s="320"/>
    </row>
    <row r="1194" spans="7:16" x14ac:dyDescent="0.3">
      <c r="G1194" s="155"/>
      <c r="H1194" s="105"/>
      <c r="I1194" s="155"/>
      <c r="J1194" s="104"/>
      <c r="K1194" s="104"/>
      <c r="L1194" s="104"/>
      <c r="M1194" s="155"/>
      <c r="N1194" s="104"/>
      <c r="O1194" s="104"/>
      <c r="P1194" s="320"/>
    </row>
    <row r="1195" spans="7:16" x14ac:dyDescent="0.3">
      <c r="G1195" s="155"/>
      <c r="H1195" s="105"/>
      <c r="I1195" s="155"/>
      <c r="J1195" s="104"/>
      <c r="K1195" s="104"/>
      <c r="L1195" s="104"/>
      <c r="M1195" s="155"/>
      <c r="N1195" s="104"/>
      <c r="O1195" s="104"/>
      <c r="P1195" s="320"/>
    </row>
    <row r="1196" spans="7:16" x14ac:dyDescent="0.3">
      <c r="G1196" s="155"/>
      <c r="H1196" s="105"/>
      <c r="I1196" s="155"/>
      <c r="J1196" s="104"/>
      <c r="K1196" s="104"/>
      <c r="L1196" s="104"/>
      <c r="M1196" s="155"/>
      <c r="N1196" s="104"/>
      <c r="O1196" s="104"/>
      <c r="P1196" s="320"/>
    </row>
    <row r="1197" spans="7:16" x14ac:dyDescent="0.3">
      <c r="G1197" s="155"/>
      <c r="H1197" s="105"/>
      <c r="I1197" s="155"/>
      <c r="J1197" s="104"/>
      <c r="K1197" s="104"/>
      <c r="L1197" s="104"/>
      <c r="M1197" s="155"/>
      <c r="N1197" s="104"/>
      <c r="O1197" s="104"/>
      <c r="P1197" s="320"/>
    </row>
    <row r="1198" spans="7:16" x14ac:dyDescent="0.3">
      <c r="G1198" s="155"/>
      <c r="H1198" s="105"/>
      <c r="I1198" s="155"/>
      <c r="J1198" s="104"/>
      <c r="K1198" s="104"/>
      <c r="L1198" s="104"/>
      <c r="M1198" s="155"/>
      <c r="N1198" s="104"/>
      <c r="O1198" s="104"/>
      <c r="P1198" s="320"/>
    </row>
    <row r="1199" spans="7:16" x14ac:dyDescent="0.3">
      <c r="G1199" s="155"/>
      <c r="H1199" s="105"/>
      <c r="I1199" s="155"/>
      <c r="J1199" s="104"/>
      <c r="K1199" s="104"/>
      <c r="L1199" s="104"/>
      <c r="M1199" s="155"/>
      <c r="N1199" s="104"/>
      <c r="O1199" s="104"/>
      <c r="P1199" s="320"/>
    </row>
    <row r="1200" spans="7:16" x14ac:dyDescent="0.3">
      <c r="G1200" s="155"/>
      <c r="H1200" s="105"/>
      <c r="I1200" s="155"/>
      <c r="J1200" s="104"/>
      <c r="K1200" s="104"/>
      <c r="L1200" s="104"/>
      <c r="M1200" s="155"/>
      <c r="N1200" s="104"/>
      <c r="O1200" s="104"/>
      <c r="P1200" s="320"/>
    </row>
    <row r="1201" spans="7:16" x14ac:dyDescent="0.3">
      <c r="G1201" s="155"/>
      <c r="H1201" s="105"/>
      <c r="I1201" s="155"/>
      <c r="J1201" s="104"/>
      <c r="K1201" s="104"/>
      <c r="L1201" s="104"/>
      <c r="M1201" s="155"/>
      <c r="N1201" s="104"/>
      <c r="O1201" s="104"/>
      <c r="P1201" s="320"/>
    </row>
    <row r="1202" spans="7:16" x14ac:dyDescent="0.3">
      <c r="G1202" s="155"/>
      <c r="H1202" s="105"/>
      <c r="I1202" s="155"/>
      <c r="J1202" s="104"/>
      <c r="K1202" s="104"/>
      <c r="L1202" s="104"/>
      <c r="M1202" s="155"/>
      <c r="N1202" s="104"/>
      <c r="O1202" s="104"/>
      <c r="P1202" s="320"/>
    </row>
    <row r="1203" spans="7:16" x14ac:dyDescent="0.3">
      <c r="G1203" s="155"/>
      <c r="H1203" s="105"/>
      <c r="I1203" s="155"/>
      <c r="J1203" s="104"/>
      <c r="K1203" s="104"/>
      <c r="L1203" s="104"/>
      <c r="M1203" s="155"/>
      <c r="N1203" s="104"/>
      <c r="O1203" s="104"/>
      <c r="P1203" s="320"/>
    </row>
    <row r="1204" spans="7:16" x14ac:dyDescent="0.3">
      <c r="G1204" s="155"/>
      <c r="H1204" s="105"/>
      <c r="I1204" s="155"/>
      <c r="J1204" s="104"/>
      <c r="K1204" s="104"/>
      <c r="L1204" s="104"/>
      <c r="M1204" s="155"/>
      <c r="N1204" s="104"/>
      <c r="O1204" s="104"/>
      <c r="P1204" s="320"/>
    </row>
    <row r="1205" spans="7:16" x14ac:dyDescent="0.3">
      <c r="G1205" s="155"/>
      <c r="H1205" s="105"/>
      <c r="I1205" s="155"/>
      <c r="J1205" s="104"/>
      <c r="K1205" s="104"/>
      <c r="L1205" s="104"/>
      <c r="M1205" s="155"/>
      <c r="N1205" s="104"/>
      <c r="O1205" s="104"/>
      <c r="P1205" s="320"/>
    </row>
    <row r="1206" spans="7:16" x14ac:dyDescent="0.3">
      <c r="G1206" s="155"/>
      <c r="H1206" s="105"/>
      <c r="I1206" s="155"/>
      <c r="J1206" s="104"/>
      <c r="K1206" s="104"/>
      <c r="L1206" s="104"/>
      <c r="M1206" s="155"/>
      <c r="N1206" s="104"/>
      <c r="O1206" s="104"/>
      <c r="P1206" s="320"/>
    </row>
    <row r="1207" spans="7:16" x14ac:dyDescent="0.3">
      <c r="G1207" s="155"/>
      <c r="H1207" s="105"/>
      <c r="I1207" s="155"/>
      <c r="J1207" s="104"/>
      <c r="K1207" s="104"/>
      <c r="L1207" s="104"/>
      <c r="M1207" s="155"/>
      <c r="N1207" s="104"/>
      <c r="O1207" s="104"/>
      <c r="P1207" s="320"/>
    </row>
    <row r="1208" spans="7:16" x14ac:dyDescent="0.3">
      <c r="G1208" s="155"/>
      <c r="H1208" s="105"/>
      <c r="I1208" s="155"/>
      <c r="J1208" s="104"/>
      <c r="K1208" s="104"/>
      <c r="L1208" s="104"/>
      <c r="M1208" s="155"/>
      <c r="N1208" s="104"/>
      <c r="O1208" s="104"/>
      <c r="P1208" s="320"/>
    </row>
    <row r="1209" spans="7:16" x14ac:dyDescent="0.3">
      <c r="G1209" s="155"/>
      <c r="H1209" s="105"/>
      <c r="I1209" s="155"/>
      <c r="J1209" s="104"/>
      <c r="K1209" s="104"/>
      <c r="L1209" s="104"/>
      <c r="M1209" s="155"/>
      <c r="N1209" s="104"/>
      <c r="O1209" s="104"/>
      <c r="P1209" s="320"/>
    </row>
    <row r="1210" spans="7:16" x14ac:dyDescent="0.3">
      <c r="G1210" s="155"/>
      <c r="H1210" s="105"/>
      <c r="I1210" s="155"/>
      <c r="J1210" s="104"/>
      <c r="K1210" s="104"/>
      <c r="L1210" s="104"/>
      <c r="M1210" s="155"/>
      <c r="N1210" s="104"/>
      <c r="O1210" s="104"/>
      <c r="P1210" s="320"/>
    </row>
    <row r="1211" spans="7:16" x14ac:dyDescent="0.3">
      <c r="G1211" s="155"/>
      <c r="H1211" s="105"/>
      <c r="I1211" s="155"/>
      <c r="J1211" s="104"/>
      <c r="K1211" s="104"/>
      <c r="L1211" s="104"/>
      <c r="M1211" s="155"/>
      <c r="N1211" s="104"/>
      <c r="O1211" s="104"/>
      <c r="P1211" s="320"/>
    </row>
    <row r="1212" spans="7:16" x14ac:dyDescent="0.3">
      <c r="G1212" s="155"/>
      <c r="H1212" s="105"/>
      <c r="I1212" s="155"/>
      <c r="J1212" s="104"/>
      <c r="K1212" s="104"/>
      <c r="L1212" s="104"/>
      <c r="M1212" s="155"/>
      <c r="N1212" s="104"/>
      <c r="O1212" s="104"/>
      <c r="P1212" s="320"/>
    </row>
    <row r="1213" spans="7:16" x14ac:dyDescent="0.3">
      <c r="G1213" s="155"/>
      <c r="H1213" s="105"/>
      <c r="I1213" s="155"/>
      <c r="J1213" s="104"/>
      <c r="K1213" s="104"/>
      <c r="L1213" s="104"/>
      <c r="M1213" s="155"/>
      <c r="N1213" s="104"/>
      <c r="O1213" s="104"/>
      <c r="P1213" s="320"/>
    </row>
    <row r="1214" spans="7:16" x14ac:dyDescent="0.3">
      <c r="G1214" s="155"/>
      <c r="H1214" s="105"/>
      <c r="I1214" s="155"/>
      <c r="J1214" s="104"/>
      <c r="K1214" s="104"/>
      <c r="L1214" s="104"/>
      <c r="M1214" s="155"/>
      <c r="N1214" s="104"/>
      <c r="O1214" s="104"/>
      <c r="P1214" s="320"/>
    </row>
    <row r="1215" spans="7:16" x14ac:dyDescent="0.3">
      <c r="G1215" s="155"/>
      <c r="H1215" s="105"/>
      <c r="I1215" s="155"/>
      <c r="J1215" s="104"/>
      <c r="K1215" s="104"/>
      <c r="L1215" s="104"/>
      <c r="M1215" s="155"/>
      <c r="N1215" s="104"/>
      <c r="O1215" s="104"/>
      <c r="P1215" s="320"/>
    </row>
    <row r="1216" spans="7:16" x14ac:dyDescent="0.3">
      <c r="G1216" s="155"/>
      <c r="H1216" s="105"/>
      <c r="I1216" s="155"/>
      <c r="J1216" s="104"/>
      <c r="K1216" s="104"/>
      <c r="L1216" s="104"/>
      <c r="M1216" s="155"/>
      <c r="N1216" s="104"/>
      <c r="O1216" s="104"/>
      <c r="P1216" s="320"/>
    </row>
    <row r="1217" spans="7:16" x14ac:dyDescent="0.3">
      <c r="G1217" s="155"/>
      <c r="H1217" s="105"/>
      <c r="I1217" s="155"/>
      <c r="J1217" s="104"/>
      <c r="K1217" s="104"/>
      <c r="L1217" s="104"/>
      <c r="M1217" s="155"/>
      <c r="N1217" s="104"/>
      <c r="O1217" s="104"/>
      <c r="P1217" s="320"/>
    </row>
    <row r="1218" spans="7:16" x14ac:dyDescent="0.3">
      <c r="G1218" s="155"/>
      <c r="H1218" s="105"/>
      <c r="I1218" s="155"/>
      <c r="J1218" s="104"/>
      <c r="K1218" s="104"/>
      <c r="L1218" s="104"/>
      <c r="M1218" s="155"/>
      <c r="N1218" s="104"/>
      <c r="O1218" s="104"/>
      <c r="P1218" s="320"/>
    </row>
    <row r="1219" spans="7:16" x14ac:dyDescent="0.3">
      <c r="G1219" s="155"/>
      <c r="H1219" s="105"/>
      <c r="I1219" s="155"/>
      <c r="J1219" s="104"/>
      <c r="K1219" s="104"/>
      <c r="L1219" s="104"/>
      <c r="M1219" s="155"/>
      <c r="N1219" s="104"/>
      <c r="O1219" s="104"/>
      <c r="P1219" s="320"/>
    </row>
    <row r="1220" spans="7:16" x14ac:dyDescent="0.3">
      <c r="G1220" s="155"/>
      <c r="H1220" s="105"/>
      <c r="I1220" s="155"/>
      <c r="J1220" s="104"/>
      <c r="K1220" s="104"/>
      <c r="L1220" s="104"/>
      <c r="M1220" s="155"/>
      <c r="N1220" s="104"/>
      <c r="O1220" s="104"/>
      <c r="P1220" s="320"/>
    </row>
    <row r="1221" spans="7:16" x14ac:dyDescent="0.3">
      <c r="G1221" s="155"/>
      <c r="H1221" s="105"/>
      <c r="I1221" s="155"/>
      <c r="J1221" s="104"/>
      <c r="K1221" s="104"/>
      <c r="L1221" s="104"/>
      <c r="M1221" s="155"/>
      <c r="N1221" s="104"/>
      <c r="O1221" s="104"/>
      <c r="P1221" s="320"/>
    </row>
    <row r="1222" spans="7:16" x14ac:dyDescent="0.3">
      <c r="G1222" s="155"/>
      <c r="H1222" s="105"/>
      <c r="I1222" s="155"/>
      <c r="J1222" s="104"/>
      <c r="K1222" s="104"/>
      <c r="L1222" s="104"/>
      <c r="M1222" s="155"/>
      <c r="N1222" s="104"/>
      <c r="O1222" s="104"/>
      <c r="P1222" s="320"/>
    </row>
    <row r="1223" spans="7:16" x14ac:dyDescent="0.3">
      <c r="G1223" s="155"/>
      <c r="H1223" s="105"/>
      <c r="I1223" s="155"/>
      <c r="J1223" s="104"/>
      <c r="K1223" s="104"/>
      <c r="L1223" s="104"/>
      <c r="M1223" s="155"/>
      <c r="N1223" s="104"/>
      <c r="O1223" s="104"/>
      <c r="P1223" s="320"/>
    </row>
    <row r="1224" spans="7:16" x14ac:dyDescent="0.3">
      <c r="G1224" s="155"/>
      <c r="H1224" s="105"/>
      <c r="I1224" s="155"/>
      <c r="J1224" s="104"/>
      <c r="K1224" s="104"/>
      <c r="L1224" s="104"/>
      <c r="M1224" s="155"/>
      <c r="N1224" s="104"/>
      <c r="O1224" s="104"/>
      <c r="P1224" s="320"/>
    </row>
    <row r="1225" spans="7:16" x14ac:dyDescent="0.3">
      <c r="G1225" s="155"/>
      <c r="H1225" s="105"/>
      <c r="I1225" s="155"/>
      <c r="J1225" s="104"/>
      <c r="K1225" s="104"/>
      <c r="L1225" s="104"/>
      <c r="M1225" s="155"/>
      <c r="N1225" s="104"/>
      <c r="O1225" s="104"/>
      <c r="P1225" s="320"/>
    </row>
    <row r="1226" spans="7:16" x14ac:dyDescent="0.3">
      <c r="G1226" s="155"/>
      <c r="H1226" s="105"/>
      <c r="I1226" s="155"/>
      <c r="J1226" s="104"/>
      <c r="K1226" s="104"/>
      <c r="L1226" s="104"/>
      <c r="M1226" s="155"/>
      <c r="N1226" s="104"/>
      <c r="O1226" s="104"/>
      <c r="P1226" s="320"/>
    </row>
    <row r="1227" spans="7:16" x14ac:dyDescent="0.3">
      <c r="G1227" s="155"/>
      <c r="H1227" s="105"/>
      <c r="I1227" s="155"/>
      <c r="J1227" s="104"/>
      <c r="K1227" s="104"/>
      <c r="L1227" s="104"/>
      <c r="M1227" s="155"/>
      <c r="N1227" s="104"/>
      <c r="O1227" s="104"/>
      <c r="P1227" s="320"/>
    </row>
    <row r="1228" spans="7:16" x14ac:dyDescent="0.3">
      <c r="G1228" s="155"/>
      <c r="H1228" s="105"/>
      <c r="I1228" s="155"/>
      <c r="J1228" s="104"/>
      <c r="K1228" s="104"/>
      <c r="L1228" s="104"/>
      <c r="M1228" s="155"/>
      <c r="N1228" s="104"/>
      <c r="O1228" s="104"/>
      <c r="P1228" s="320"/>
    </row>
    <row r="1229" spans="7:16" x14ac:dyDescent="0.3">
      <c r="G1229" s="155"/>
      <c r="H1229" s="105"/>
      <c r="I1229" s="155"/>
      <c r="J1229" s="104"/>
      <c r="K1229" s="104"/>
      <c r="L1229" s="104"/>
      <c r="M1229" s="155"/>
      <c r="N1229" s="104"/>
      <c r="O1229" s="104"/>
      <c r="P1229" s="320"/>
    </row>
    <row r="1230" spans="7:16" x14ac:dyDescent="0.3">
      <c r="G1230" s="155"/>
      <c r="H1230" s="105"/>
      <c r="I1230" s="155"/>
      <c r="J1230" s="104"/>
      <c r="K1230" s="104"/>
      <c r="L1230" s="104"/>
      <c r="M1230" s="155"/>
      <c r="N1230" s="104"/>
      <c r="O1230" s="104"/>
      <c r="P1230" s="320"/>
    </row>
    <row r="1231" spans="7:16" x14ac:dyDescent="0.3">
      <c r="G1231" s="155"/>
      <c r="H1231" s="105"/>
      <c r="I1231" s="155"/>
      <c r="J1231" s="104"/>
      <c r="K1231" s="104"/>
      <c r="L1231" s="104"/>
      <c r="M1231" s="155"/>
      <c r="N1231" s="104"/>
      <c r="O1231" s="104"/>
      <c r="P1231" s="320"/>
    </row>
    <row r="1232" spans="7:16" x14ac:dyDescent="0.3">
      <c r="G1232" s="155"/>
      <c r="H1232" s="105"/>
      <c r="I1232" s="155"/>
      <c r="J1232" s="104"/>
      <c r="K1232" s="104"/>
      <c r="L1232" s="104"/>
      <c r="M1232" s="155"/>
      <c r="N1232" s="104"/>
      <c r="O1232" s="104"/>
      <c r="P1232" s="320"/>
    </row>
    <row r="1233" spans="7:16" x14ac:dyDescent="0.3">
      <c r="G1233" s="155"/>
      <c r="H1233" s="105"/>
      <c r="I1233" s="155"/>
      <c r="J1233" s="104"/>
      <c r="K1233" s="104"/>
      <c r="L1233" s="104"/>
      <c r="M1233" s="155"/>
      <c r="N1233" s="104"/>
      <c r="O1233" s="104"/>
      <c r="P1233" s="320"/>
    </row>
    <row r="1234" spans="7:16" x14ac:dyDescent="0.3">
      <c r="G1234" s="155"/>
      <c r="H1234" s="105"/>
      <c r="I1234" s="155"/>
      <c r="J1234" s="104"/>
      <c r="K1234" s="104"/>
      <c r="L1234" s="104"/>
      <c r="M1234" s="155"/>
      <c r="N1234" s="104"/>
      <c r="O1234" s="104"/>
      <c r="P1234" s="320"/>
    </row>
    <row r="1235" spans="7:16" x14ac:dyDescent="0.3">
      <c r="G1235" s="155"/>
      <c r="H1235" s="105"/>
      <c r="I1235" s="155"/>
      <c r="J1235" s="104"/>
      <c r="K1235" s="104"/>
      <c r="L1235" s="104"/>
      <c r="M1235" s="155"/>
      <c r="N1235" s="104"/>
      <c r="O1235" s="104"/>
      <c r="P1235" s="320"/>
    </row>
    <row r="1236" spans="7:16" x14ac:dyDescent="0.3">
      <c r="G1236" s="155"/>
      <c r="H1236" s="105"/>
      <c r="I1236" s="155"/>
      <c r="J1236" s="104"/>
      <c r="K1236" s="104"/>
      <c r="L1236" s="104"/>
      <c r="M1236" s="155"/>
      <c r="N1236" s="104"/>
      <c r="O1236" s="104"/>
      <c r="P1236" s="320"/>
    </row>
    <row r="1237" spans="7:16" x14ac:dyDescent="0.3">
      <c r="G1237" s="155"/>
      <c r="H1237" s="105"/>
      <c r="I1237" s="155"/>
      <c r="J1237" s="104"/>
      <c r="K1237" s="104"/>
      <c r="L1237" s="104"/>
      <c r="M1237" s="155"/>
      <c r="N1237" s="104"/>
      <c r="O1237" s="104"/>
      <c r="P1237" s="320"/>
    </row>
    <row r="1238" spans="7:16" x14ac:dyDescent="0.3">
      <c r="G1238" s="155"/>
      <c r="H1238" s="105"/>
      <c r="I1238" s="155"/>
      <c r="J1238" s="104"/>
      <c r="K1238" s="104"/>
      <c r="L1238" s="104"/>
      <c r="M1238" s="155"/>
      <c r="N1238" s="104"/>
      <c r="O1238" s="104"/>
      <c r="P1238" s="320"/>
    </row>
    <row r="1239" spans="7:16" x14ac:dyDescent="0.3">
      <c r="G1239" s="155"/>
      <c r="H1239" s="105"/>
      <c r="I1239" s="155"/>
      <c r="J1239" s="104"/>
      <c r="K1239" s="104"/>
      <c r="L1239" s="104"/>
      <c r="M1239" s="155"/>
      <c r="N1239" s="104"/>
      <c r="O1239" s="104"/>
      <c r="P1239" s="320"/>
    </row>
    <row r="1240" spans="7:16" x14ac:dyDescent="0.3">
      <c r="G1240" s="155"/>
      <c r="H1240" s="105"/>
      <c r="I1240" s="155"/>
      <c r="J1240" s="104"/>
      <c r="K1240" s="104"/>
      <c r="L1240" s="104"/>
      <c r="M1240" s="155"/>
      <c r="N1240" s="104"/>
      <c r="O1240" s="104"/>
      <c r="P1240" s="320"/>
    </row>
    <row r="1241" spans="7:16" x14ac:dyDescent="0.3">
      <c r="G1241" s="155"/>
      <c r="H1241" s="105"/>
      <c r="I1241" s="155"/>
      <c r="J1241" s="104"/>
      <c r="K1241" s="104"/>
      <c r="L1241" s="104"/>
      <c r="M1241" s="155"/>
      <c r="N1241" s="104"/>
      <c r="O1241" s="104"/>
      <c r="P1241" s="320"/>
    </row>
    <row r="1242" spans="7:16" x14ac:dyDescent="0.3">
      <c r="G1242" s="155"/>
      <c r="H1242" s="105"/>
      <c r="I1242" s="155"/>
      <c r="J1242" s="104"/>
      <c r="K1242" s="104"/>
      <c r="L1242" s="104"/>
      <c r="M1242" s="155"/>
      <c r="N1242" s="104"/>
      <c r="O1242" s="104"/>
      <c r="P1242" s="320"/>
    </row>
    <row r="1243" spans="7:16" x14ac:dyDescent="0.3">
      <c r="G1243" s="155"/>
      <c r="H1243" s="105"/>
      <c r="I1243" s="155"/>
      <c r="J1243" s="104"/>
      <c r="K1243" s="104"/>
      <c r="L1243" s="104"/>
      <c r="M1243" s="155"/>
      <c r="N1243" s="104"/>
      <c r="O1243" s="104"/>
      <c r="P1243" s="320"/>
    </row>
    <row r="1244" spans="7:16" x14ac:dyDescent="0.3">
      <c r="G1244" s="155"/>
      <c r="H1244" s="105"/>
      <c r="I1244" s="155"/>
      <c r="J1244" s="104"/>
      <c r="K1244" s="104"/>
      <c r="L1244" s="104"/>
      <c r="M1244" s="155"/>
      <c r="N1244" s="104"/>
      <c r="O1244" s="104"/>
      <c r="P1244" s="320"/>
    </row>
    <row r="1245" spans="7:16" x14ac:dyDescent="0.3">
      <c r="G1245" s="155"/>
      <c r="H1245" s="105"/>
      <c r="I1245" s="155"/>
      <c r="J1245" s="104"/>
      <c r="K1245" s="104"/>
      <c r="L1245" s="104"/>
      <c r="M1245" s="155"/>
      <c r="N1245" s="104"/>
      <c r="O1245" s="104"/>
      <c r="P1245" s="320"/>
    </row>
    <row r="1246" spans="7:16" x14ac:dyDescent="0.3">
      <c r="G1246" s="155"/>
      <c r="H1246" s="105"/>
      <c r="I1246" s="155"/>
      <c r="J1246" s="104"/>
      <c r="K1246" s="104"/>
      <c r="L1246" s="104"/>
      <c r="M1246" s="155"/>
      <c r="N1246" s="104"/>
      <c r="O1246" s="104"/>
      <c r="P1246" s="320"/>
    </row>
    <row r="1247" spans="7:16" x14ac:dyDescent="0.3">
      <c r="G1247" s="155"/>
      <c r="H1247" s="105"/>
      <c r="I1247" s="155"/>
      <c r="J1247" s="104"/>
      <c r="K1247" s="104"/>
      <c r="L1247" s="104"/>
      <c r="M1247" s="155"/>
      <c r="N1247" s="104"/>
      <c r="O1247" s="104"/>
      <c r="P1247" s="320"/>
    </row>
    <row r="1248" spans="7:16" x14ac:dyDescent="0.3">
      <c r="G1248" s="155"/>
      <c r="H1248" s="105"/>
      <c r="I1248" s="155"/>
      <c r="J1248" s="104"/>
      <c r="K1248" s="104"/>
      <c r="L1248" s="104"/>
      <c r="M1248" s="155"/>
      <c r="N1248" s="104"/>
      <c r="O1248" s="104"/>
      <c r="P1248" s="320"/>
    </row>
    <row r="1249" spans="7:16" x14ac:dyDescent="0.3">
      <c r="G1249" s="155"/>
      <c r="H1249" s="105"/>
      <c r="I1249" s="155"/>
      <c r="J1249" s="104"/>
      <c r="K1249" s="104"/>
      <c r="L1249" s="104"/>
      <c r="M1249" s="155"/>
      <c r="N1249" s="104"/>
      <c r="O1249" s="104"/>
      <c r="P1249" s="320"/>
    </row>
    <row r="1250" spans="7:16" x14ac:dyDescent="0.3">
      <c r="G1250" s="155"/>
      <c r="H1250" s="105"/>
      <c r="I1250" s="155"/>
      <c r="J1250" s="104"/>
      <c r="K1250" s="104"/>
      <c r="L1250" s="104"/>
      <c r="M1250" s="155"/>
      <c r="N1250" s="104"/>
      <c r="O1250" s="104"/>
      <c r="P1250" s="320"/>
    </row>
    <row r="1251" spans="7:16" x14ac:dyDescent="0.3">
      <c r="G1251" s="155"/>
      <c r="H1251" s="105"/>
      <c r="I1251" s="155"/>
      <c r="J1251" s="104"/>
      <c r="K1251" s="104"/>
      <c r="L1251" s="104"/>
      <c r="M1251" s="155"/>
      <c r="N1251" s="104"/>
      <c r="O1251" s="104"/>
      <c r="P1251" s="320"/>
    </row>
    <row r="1252" spans="7:16" x14ac:dyDescent="0.3">
      <c r="G1252" s="155"/>
      <c r="H1252" s="105"/>
      <c r="I1252" s="155"/>
      <c r="J1252" s="104"/>
      <c r="K1252" s="104"/>
      <c r="L1252" s="104"/>
      <c r="M1252" s="155"/>
      <c r="N1252" s="104"/>
      <c r="O1252" s="104"/>
      <c r="P1252" s="320"/>
    </row>
    <row r="1253" spans="7:16" x14ac:dyDescent="0.3">
      <c r="G1253" s="155"/>
      <c r="H1253" s="105"/>
      <c r="I1253" s="155"/>
      <c r="J1253" s="104"/>
      <c r="K1253" s="104"/>
      <c r="L1253" s="104"/>
      <c r="M1253" s="155"/>
      <c r="N1253" s="104"/>
      <c r="O1253" s="104"/>
      <c r="P1253" s="320"/>
    </row>
    <row r="1254" spans="7:16" x14ac:dyDescent="0.3">
      <c r="G1254" s="155"/>
      <c r="H1254" s="105"/>
      <c r="I1254" s="155"/>
      <c r="J1254" s="104"/>
      <c r="K1254" s="104"/>
      <c r="L1254" s="104"/>
      <c r="M1254" s="155"/>
      <c r="N1254" s="104"/>
      <c r="O1254" s="104"/>
      <c r="P1254" s="320"/>
    </row>
    <row r="1255" spans="7:16" x14ac:dyDescent="0.3">
      <c r="G1255" s="155"/>
      <c r="H1255" s="105"/>
      <c r="I1255" s="155"/>
      <c r="J1255" s="104"/>
      <c r="K1255" s="104"/>
      <c r="L1255" s="104"/>
      <c r="M1255" s="155"/>
      <c r="N1255" s="104"/>
      <c r="O1255" s="104"/>
      <c r="P1255" s="320"/>
    </row>
    <row r="1256" spans="7:16" x14ac:dyDescent="0.3">
      <c r="G1256" s="155"/>
      <c r="H1256" s="105"/>
      <c r="I1256" s="155"/>
      <c r="J1256" s="104"/>
      <c r="K1256" s="104"/>
      <c r="L1256" s="104"/>
      <c r="M1256" s="155"/>
      <c r="N1256" s="104"/>
      <c r="O1256" s="104"/>
      <c r="P1256" s="320"/>
    </row>
    <row r="1257" spans="7:16" x14ac:dyDescent="0.3">
      <c r="G1257" s="155"/>
      <c r="H1257" s="105"/>
      <c r="I1257" s="155"/>
      <c r="J1257" s="104"/>
      <c r="K1257" s="104"/>
      <c r="L1257" s="104"/>
      <c r="M1257" s="155"/>
      <c r="N1257" s="104"/>
      <c r="O1257" s="104"/>
      <c r="P1257" s="320"/>
    </row>
    <row r="1258" spans="7:16" x14ac:dyDescent="0.3">
      <c r="G1258" s="155"/>
      <c r="H1258" s="105"/>
      <c r="I1258" s="155"/>
      <c r="J1258" s="104"/>
      <c r="K1258" s="104"/>
      <c r="L1258" s="104"/>
      <c r="M1258" s="155"/>
      <c r="N1258" s="104"/>
      <c r="O1258" s="104"/>
      <c r="P1258" s="320"/>
    </row>
    <row r="1259" spans="7:16" x14ac:dyDescent="0.3">
      <c r="G1259" s="155"/>
      <c r="H1259" s="105"/>
      <c r="I1259" s="155"/>
      <c r="J1259" s="104"/>
      <c r="K1259" s="104"/>
      <c r="L1259" s="104"/>
      <c r="M1259" s="155"/>
      <c r="N1259" s="104"/>
      <c r="O1259" s="104"/>
      <c r="P1259" s="320"/>
    </row>
    <row r="1260" spans="7:16" x14ac:dyDescent="0.3">
      <c r="G1260" s="155"/>
      <c r="H1260" s="105"/>
      <c r="I1260" s="155"/>
      <c r="J1260" s="104"/>
      <c r="K1260" s="104"/>
      <c r="L1260" s="104"/>
      <c r="M1260" s="155"/>
      <c r="N1260" s="104"/>
      <c r="O1260" s="104"/>
      <c r="P1260" s="320"/>
    </row>
    <row r="1261" spans="7:16" x14ac:dyDescent="0.3">
      <c r="G1261" s="155"/>
      <c r="H1261" s="105"/>
      <c r="I1261" s="155"/>
      <c r="J1261" s="104"/>
      <c r="K1261" s="104"/>
      <c r="L1261" s="104"/>
      <c r="M1261" s="155"/>
      <c r="N1261" s="104"/>
      <c r="O1261" s="104"/>
      <c r="P1261" s="320"/>
    </row>
    <row r="1262" spans="7:16" x14ac:dyDescent="0.3">
      <c r="G1262" s="155"/>
      <c r="H1262" s="105"/>
      <c r="I1262" s="155"/>
      <c r="J1262" s="104"/>
      <c r="K1262" s="104"/>
      <c r="L1262" s="104"/>
      <c r="M1262" s="155"/>
      <c r="N1262" s="104"/>
      <c r="O1262" s="104"/>
      <c r="P1262" s="320"/>
    </row>
    <row r="1263" spans="7:16" x14ac:dyDescent="0.3">
      <c r="G1263" s="155"/>
      <c r="H1263" s="105"/>
      <c r="I1263" s="155"/>
      <c r="J1263" s="104"/>
      <c r="K1263" s="104"/>
      <c r="L1263" s="104"/>
      <c r="M1263" s="155"/>
      <c r="N1263" s="104"/>
      <c r="O1263" s="104"/>
      <c r="P1263" s="320"/>
    </row>
    <row r="1264" spans="7:16" x14ac:dyDescent="0.3">
      <c r="G1264" s="155"/>
      <c r="H1264" s="105"/>
      <c r="I1264" s="155"/>
      <c r="J1264" s="104"/>
      <c r="K1264" s="104"/>
      <c r="L1264" s="104"/>
      <c r="M1264" s="155"/>
      <c r="N1264" s="104"/>
      <c r="O1264" s="104"/>
      <c r="P1264" s="320"/>
    </row>
    <row r="1265" spans="7:16" x14ac:dyDescent="0.3">
      <c r="G1265" s="155"/>
      <c r="H1265" s="105"/>
      <c r="I1265" s="155"/>
      <c r="J1265" s="104"/>
      <c r="K1265" s="104"/>
      <c r="L1265" s="104"/>
      <c r="M1265" s="155"/>
      <c r="N1265" s="104"/>
      <c r="O1265" s="104"/>
      <c r="P1265" s="320"/>
    </row>
    <row r="1266" spans="7:16" x14ac:dyDescent="0.3">
      <c r="G1266" s="155"/>
      <c r="H1266" s="105"/>
      <c r="I1266" s="155"/>
      <c r="J1266" s="104"/>
      <c r="K1266" s="104"/>
      <c r="L1266" s="104"/>
      <c r="M1266" s="155"/>
      <c r="N1266" s="104"/>
      <c r="O1266" s="104"/>
      <c r="P1266" s="320"/>
    </row>
    <row r="1267" spans="7:16" x14ac:dyDescent="0.3">
      <c r="G1267" s="155"/>
      <c r="H1267" s="105"/>
      <c r="I1267" s="155"/>
      <c r="J1267" s="104"/>
      <c r="K1267" s="104"/>
      <c r="L1267" s="104"/>
      <c r="M1267" s="155"/>
      <c r="N1267" s="104"/>
      <c r="O1267" s="104"/>
      <c r="P1267" s="320"/>
    </row>
    <row r="1268" spans="7:16" x14ac:dyDescent="0.3">
      <c r="G1268" s="155"/>
      <c r="H1268" s="105"/>
      <c r="I1268" s="155"/>
      <c r="J1268" s="104"/>
      <c r="K1268" s="104"/>
      <c r="L1268" s="104"/>
      <c r="M1268" s="155"/>
      <c r="N1268" s="104"/>
      <c r="O1268" s="104"/>
      <c r="P1268" s="320"/>
    </row>
    <row r="1269" spans="7:16" x14ac:dyDescent="0.3">
      <c r="G1269" s="155"/>
      <c r="H1269" s="105"/>
      <c r="I1269" s="155"/>
      <c r="J1269" s="104"/>
      <c r="K1269" s="104"/>
      <c r="L1269" s="104"/>
      <c r="M1269" s="155"/>
      <c r="N1269" s="104"/>
      <c r="O1269" s="104"/>
      <c r="P1269" s="320"/>
    </row>
    <row r="1270" spans="7:16" x14ac:dyDescent="0.3">
      <c r="G1270" s="155"/>
      <c r="H1270" s="105"/>
      <c r="I1270" s="155"/>
      <c r="J1270" s="104"/>
      <c r="K1270" s="104"/>
      <c r="L1270" s="104"/>
      <c r="M1270" s="155"/>
      <c r="N1270" s="104"/>
      <c r="O1270" s="104"/>
      <c r="P1270" s="320"/>
    </row>
    <row r="1271" spans="7:16" x14ac:dyDescent="0.3">
      <c r="G1271" s="155"/>
      <c r="H1271" s="105"/>
      <c r="I1271" s="155"/>
      <c r="J1271" s="104"/>
      <c r="K1271" s="104"/>
      <c r="L1271" s="104"/>
      <c r="M1271" s="155"/>
      <c r="N1271" s="104"/>
      <c r="O1271" s="104"/>
      <c r="P1271" s="320"/>
    </row>
    <row r="1272" spans="7:16" x14ac:dyDescent="0.3">
      <c r="G1272" s="155"/>
      <c r="H1272" s="105"/>
      <c r="I1272" s="155"/>
      <c r="J1272" s="104"/>
      <c r="K1272" s="104"/>
      <c r="L1272" s="104"/>
      <c r="M1272" s="155"/>
      <c r="N1272" s="104"/>
      <c r="O1272" s="104"/>
      <c r="P1272" s="320"/>
    </row>
    <row r="1273" spans="7:16" x14ac:dyDescent="0.3">
      <c r="G1273" s="155"/>
      <c r="H1273" s="105"/>
      <c r="I1273" s="155"/>
      <c r="J1273" s="104"/>
      <c r="K1273" s="104"/>
      <c r="L1273" s="104"/>
      <c r="M1273" s="155"/>
      <c r="N1273" s="104"/>
      <c r="O1273" s="104"/>
      <c r="P1273" s="320"/>
    </row>
    <row r="1274" spans="7:16" x14ac:dyDescent="0.3">
      <c r="G1274" s="155"/>
      <c r="H1274" s="105"/>
      <c r="I1274" s="155"/>
      <c r="J1274" s="104"/>
      <c r="K1274" s="104"/>
      <c r="L1274" s="104"/>
      <c r="M1274" s="155"/>
      <c r="N1274" s="104"/>
      <c r="O1274" s="104"/>
      <c r="P1274" s="320"/>
    </row>
    <row r="1275" spans="7:16" x14ac:dyDescent="0.3">
      <c r="G1275" s="155"/>
      <c r="H1275" s="105"/>
      <c r="I1275" s="155"/>
      <c r="J1275" s="104"/>
      <c r="K1275" s="104"/>
      <c r="L1275" s="104"/>
      <c r="M1275" s="155"/>
      <c r="N1275" s="104"/>
      <c r="O1275" s="104"/>
      <c r="P1275" s="320"/>
    </row>
    <row r="1276" spans="7:16" x14ac:dyDescent="0.3">
      <c r="G1276" s="155"/>
      <c r="H1276" s="105"/>
      <c r="I1276" s="155"/>
      <c r="J1276" s="104"/>
      <c r="K1276" s="104"/>
      <c r="L1276" s="104"/>
      <c r="M1276" s="155"/>
      <c r="N1276" s="104"/>
      <c r="O1276" s="104"/>
      <c r="P1276" s="320"/>
    </row>
    <row r="1277" spans="7:16" x14ac:dyDescent="0.3">
      <c r="G1277" s="155"/>
      <c r="H1277" s="105"/>
      <c r="I1277" s="155"/>
      <c r="J1277" s="104"/>
      <c r="K1277" s="104"/>
      <c r="L1277" s="104"/>
      <c r="M1277" s="155"/>
      <c r="N1277" s="104"/>
      <c r="O1277" s="104"/>
      <c r="P1277" s="320"/>
    </row>
    <row r="1278" spans="7:16" x14ac:dyDescent="0.3">
      <c r="G1278" s="155"/>
      <c r="H1278" s="105"/>
      <c r="I1278" s="155"/>
      <c r="J1278" s="104"/>
      <c r="K1278" s="104"/>
      <c r="L1278" s="104"/>
      <c r="M1278" s="155"/>
      <c r="N1278" s="104"/>
      <c r="O1278" s="104"/>
      <c r="P1278" s="320"/>
    </row>
    <row r="1279" spans="7:16" x14ac:dyDescent="0.3">
      <c r="G1279" s="155"/>
      <c r="H1279" s="105"/>
      <c r="I1279" s="155"/>
      <c r="J1279" s="104"/>
      <c r="K1279" s="104"/>
      <c r="L1279" s="104"/>
      <c r="M1279" s="155"/>
      <c r="N1279" s="104"/>
      <c r="O1279" s="104"/>
      <c r="P1279" s="320"/>
    </row>
    <row r="1280" spans="7:16" x14ac:dyDescent="0.3">
      <c r="G1280" s="155"/>
      <c r="H1280" s="105"/>
      <c r="I1280" s="155"/>
      <c r="J1280" s="104"/>
      <c r="K1280" s="104"/>
      <c r="L1280" s="104"/>
      <c r="M1280" s="155"/>
      <c r="N1280" s="104"/>
      <c r="O1280" s="104"/>
      <c r="P1280" s="320"/>
    </row>
    <row r="1281" spans="7:16" x14ac:dyDescent="0.3">
      <c r="G1281" s="155"/>
      <c r="H1281" s="105"/>
      <c r="I1281" s="155"/>
      <c r="J1281" s="104"/>
      <c r="K1281" s="104"/>
      <c r="L1281" s="104"/>
      <c r="M1281" s="155"/>
      <c r="N1281" s="104"/>
      <c r="O1281" s="104"/>
      <c r="P1281" s="320"/>
    </row>
    <row r="1282" spans="7:16" x14ac:dyDescent="0.3">
      <c r="G1282" s="155"/>
      <c r="H1282" s="105"/>
      <c r="I1282" s="155"/>
      <c r="J1282" s="104"/>
      <c r="K1282" s="104"/>
      <c r="L1282" s="104"/>
      <c r="M1282" s="155"/>
      <c r="N1282" s="104"/>
      <c r="O1282" s="104"/>
      <c r="P1282" s="320"/>
    </row>
    <row r="1283" spans="7:16" x14ac:dyDescent="0.3">
      <c r="G1283" s="155"/>
      <c r="H1283" s="105"/>
      <c r="I1283" s="155"/>
      <c r="J1283" s="104"/>
      <c r="K1283" s="104"/>
      <c r="L1283" s="104"/>
      <c r="M1283" s="155"/>
      <c r="N1283" s="104"/>
      <c r="O1283" s="104"/>
      <c r="P1283" s="320"/>
    </row>
    <row r="1284" spans="7:16" x14ac:dyDescent="0.3">
      <c r="G1284" s="155"/>
      <c r="H1284" s="105"/>
      <c r="I1284" s="155"/>
      <c r="J1284" s="104"/>
      <c r="K1284" s="104"/>
      <c r="L1284" s="104"/>
      <c r="M1284" s="155"/>
      <c r="N1284" s="104"/>
      <c r="O1284" s="104"/>
      <c r="P1284" s="320"/>
    </row>
    <row r="1285" spans="7:16" x14ac:dyDescent="0.3">
      <c r="G1285" s="155"/>
      <c r="H1285" s="105"/>
      <c r="I1285" s="155"/>
      <c r="J1285" s="104"/>
      <c r="K1285" s="104"/>
      <c r="L1285" s="104"/>
      <c r="M1285" s="155"/>
      <c r="N1285" s="104"/>
      <c r="O1285" s="104"/>
      <c r="P1285" s="320"/>
    </row>
    <row r="1286" spans="7:16" x14ac:dyDescent="0.3">
      <c r="G1286" s="155"/>
      <c r="H1286" s="105"/>
      <c r="I1286" s="155"/>
      <c r="J1286" s="104"/>
      <c r="K1286" s="104"/>
      <c r="L1286" s="104"/>
      <c r="M1286" s="155"/>
      <c r="N1286" s="104"/>
      <c r="O1286" s="104"/>
      <c r="P1286" s="320"/>
    </row>
    <row r="1287" spans="7:16" x14ac:dyDescent="0.3">
      <c r="G1287" s="155"/>
      <c r="H1287" s="105"/>
      <c r="I1287" s="155"/>
      <c r="J1287" s="104"/>
      <c r="K1287" s="104"/>
      <c r="L1287" s="104"/>
      <c r="M1287" s="155"/>
      <c r="N1287" s="104"/>
      <c r="O1287" s="104"/>
      <c r="P1287" s="320"/>
    </row>
    <row r="1288" spans="7:16" x14ac:dyDescent="0.3">
      <c r="G1288" s="155"/>
      <c r="H1288" s="105"/>
      <c r="I1288" s="155"/>
      <c r="J1288" s="104"/>
      <c r="K1288" s="104"/>
      <c r="L1288" s="104"/>
      <c r="M1288" s="155"/>
      <c r="N1288" s="104"/>
      <c r="O1288" s="104"/>
      <c r="P1288" s="320"/>
    </row>
    <row r="1289" spans="7:16" x14ac:dyDescent="0.3">
      <c r="G1289" s="155"/>
      <c r="H1289" s="105"/>
      <c r="I1289" s="155"/>
      <c r="J1289" s="104"/>
      <c r="K1289" s="104"/>
      <c r="L1289" s="104"/>
      <c r="M1289" s="155"/>
      <c r="N1289" s="104"/>
      <c r="O1289" s="104"/>
      <c r="P1289" s="320"/>
    </row>
    <row r="1290" spans="7:16" x14ac:dyDescent="0.3">
      <c r="G1290" s="155"/>
      <c r="H1290" s="105"/>
      <c r="I1290" s="155"/>
      <c r="J1290" s="104"/>
      <c r="K1290" s="104"/>
      <c r="L1290" s="104"/>
      <c r="M1290" s="155"/>
      <c r="N1290" s="104"/>
      <c r="O1290" s="104"/>
      <c r="P1290" s="320"/>
    </row>
    <row r="1291" spans="7:16" x14ac:dyDescent="0.3">
      <c r="G1291" s="155"/>
      <c r="H1291" s="105"/>
      <c r="I1291" s="155"/>
      <c r="J1291" s="104"/>
      <c r="K1291" s="104"/>
      <c r="L1291" s="104"/>
      <c r="M1291" s="155"/>
      <c r="N1291" s="104"/>
      <c r="O1291" s="104"/>
      <c r="P1291" s="320"/>
    </row>
    <row r="1292" spans="7:16" x14ac:dyDescent="0.3">
      <c r="G1292" s="155"/>
      <c r="H1292" s="105"/>
      <c r="I1292" s="155"/>
      <c r="J1292" s="104"/>
      <c r="K1292" s="104"/>
      <c r="L1292" s="104"/>
      <c r="M1292" s="155"/>
      <c r="N1292" s="104"/>
      <c r="O1292" s="104"/>
      <c r="P1292" s="320"/>
    </row>
    <row r="1293" spans="7:16" x14ac:dyDescent="0.3">
      <c r="G1293" s="155"/>
      <c r="H1293" s="105"/>
      <c r="I1293" s="155"/>
      <c r="J1293" s="104"/>
      <c r="K1293" s="104"/>
      <c r="L1293" s="104"/>
      <c r="M1293" s="155"/>
      <c r="N1293" s="104"/>
      <c r="O1293" s="104"/>
      <c r="P1293" s="320"/>
    </row>
    <row r="1294" spans="7:16" x14ac:dyDescent="0.3">
      <c r="G1294" s="155"/>
      <c r="H1294" s="105"/>
      <c r="I1294" s="155"/>
      <c r="J1294" s="104"/>
      <c r="K1294" s="104"/>
      <c r="L1294" s="104"/>
      <c r="M1294" s="155"/>
      <c r="N1294" s="104"/>
      <c r="O1294" s="104"/>
      <c r="P1294" s="320"/>
    </row>
    <row r="1295" spans="7:16" x14ac:dyDescent="0.3">
      <c r="G1295" s="155"/>
      <c r="H1295" s="105"/>
      <c r="I1295" s="155"/>
      <c r="J1295" s="104"/>
      <c r="K1295" s="104"/>
      <c r="L1295" s="104"/>
      <c r="M1295" s="155"/>
      <c r="N1295" s="104"/>
      <c r="O1295" s="104"/>
      <c r="P1295" s="320"/>
    </row>
    <row r="1296" spans="7:16" x14ac:dyDescent="0.3">
      <c r="G1296" s="155"/>
      <c r="H1296" s="105"/>
      <c r="I1296" s="155"/>
      <c r="J1296" s="104"/>
      <c r="K1296" s="104"/>
      <c r="L1296" s="104"/>
      <c r="M1296" s="155"/>
      <c r="N1296" s="104"/>
      <c r="O1296" s="104"/>
      <c r="P1296" s="320"/>
    </row>
    <row r="1297" spans="7:16" x14ac:dyDescent="0.3">
      <c r="G1297" s="155"/>
      <c r="H1297" s="105"/>
      <c r="I1297" s="155"/>
      <c r="J1297" s="104"/>
      <c r="K1297" s="104"/>
      <c r="L1297" s="104"/>
      <c r="M1297" s="155"/>
      <c r="N1297" s="104"/>
      <c r="O1297" s="104"/>
      <c r="P1297" s="320"/>
    </row>
    <row r="1298" spans="7:16" x14ac:dyDescent="0.3">
      <c r="G1298" s="155"/>
      <c r="H1298" s="105"/>
      <c r="I1298" s="155"/>
      <c r="J1298" s="104"/>
      <c r="K1298" s="104"/>
      <c r="L1298" s="104"/>
      <c r="M1298" s="155"/>
      <c r="N1298" s="104"/>
      <c r="O1298" s="104"/>
      <c r="P1298" s="320"/>
    </row>
    <row r="1299" spans="7:16" x14ac:dyDescent="0.3">
      <c r="G1299" s="155"/>
      <c r="H1299" s="105"/>
      <c r="I1299" s="155"/>
      <c r="J1299" s="104"/>
      <c r="K1299" s="104"/>
      <c r="L1299" s="104"/>
      <c r="M1299" s="155"/>
      <c r="N1299" s="104"/>
      <c r="O1299" s="104"/>
      <c r="P1299" s="320"/>
    </row>
    <row r="1300" spans="7:16" x14ac:dyDescent="0.3">
      <c r="G1300" s="155"/>
      <c r="H1300" s="105"/>
      <c r="I1300" s="155"/>
      <c r="J1300" s="104"/>
      <c r="K1300" s="104"/>
      <c r="L1300" s="104"/>
      <c r="M1300" s="155"/>
      <c r="N1300" s="104"/>
      <c r="O1300" s="104"/>
      <c r="P1300" s="320"/>
    </row>
    <row r="1301" spans="7:16" x14ac:dyDescent="0.3">
      <c r="G1301" s="155"/>
      <c r="H1301" s="105"/>
      <c r="I1301" s="155"/>
      <c r="J1301" s="104"/>
      <c r="K1301" s="104"/>
      <c r="L1301" s="104"/>
      <c r="M1301" s="155"/>
      <c r="N1301" s="104"/>
      <c r="O1301" s="104"/>
      <c r="P1301" s="320"/>
    </row>
    <row r="1302" spans="7:16" x14ac:dyDescent="0.3">
      <c r="G1302" s="155"/>
      <c r="H1302" s="105"/>
      <c r="I1302" s="155"/>
      <c r="J1302" s="104"/>
      <c r="K1302" s="104"/>
      <c r="L1302" s="104"/>
      <c r="M1302" s="155"/>
      <c r="N1302" s="104"/>
      <c r="O1302" s="104"/>
      <c r="P1302" s="320"/>
    </row>
    <row r="1303" spans="7:16" x14ac:dyDescent="0.3">
      <c r="G1303" s="155"/>
      <c r="H1303" s="105"/>
      <c r="I1303" s="155"/>
      <c r="J1303" s="104"/>
      <c r="K1303" s="104"/>
      <c r="L1303" s="104"/>
      <c r="M1303" s="155"/>
      <c r="N1303" s="104"/>
      <c r="O1303" s="104"/>
      <c r="P1303" s="320"/>
    </row>
    <row r="1304" spans="7:16" x14ac:dyDescent="0.3">
      <c r="G1304" s="155"/>
      <c r="H1304" s="105"/>
      <c r="I1304" s="155"/>
      <c r="J1304" s="104"/>
      <c r="K1304" s="104"/>
      <c r="L1304" s="104"/>
      <c r="M1304" s="155"/>
      <c r="N1304" s="104"/>
      <c r="O1304" s="104"/>
      <c r="P1304" s="320"/>
    </row>
    <row r="1305" spans="7:16" x14ac:dyDescent="0.3">
      <c r="H1305" s="105"/>
      <c r="I1305" s="155"/>
      <c r="J1305" s="104"/>
    </row>
    <row r="1306" spans="7:16" x14ac:dyDescent="0.3">
      <c r="H1306" s="105"/>
      <c r="I1306" s="155"/>
      <c r="J1306" s="104"/>
    </row>
    <row r="1307" spans="7:16" x14ac:dyDescent="0.3">
      <c r="H1307" s="105"/>
      <c r="I1307" s="155"/>
      <c r="J1307" s="104"/>
    </row>
    <row r="1308" spans="7:16" x14ac:dyDescent="0.3">
      <c r="H1308" s="105"/>
      <c r="I1308" s="155"/>
      <c r="J1308" s="104"/>
    </row>
    <row r="1309" spans="7:16" x14ac:dyDescent="0.3">
      <c r="H1309" s="105"/>
      <c r="I1309" s="155"/>
      <c r="J1309" s="104"/>
    </row>
    <row r="1310" spans="7:16" x14ac:dyDescent="0.3">
      <c r="H1310" s="105"/>
      <c r="I1310" s="155"/>
      <c r="J1310" s="104"/>
    </row>
    <row r="1311" spans="7:16" x14ac:dyDescent="0.3">
      <c r="H1311" s="105"/>
      <c r="I1311" s="155"/>
      <c r="J1311" s="104"/>
    </row>
    <row r="1312" spans="7:16" x14ac:dyDescent="0.3">
      <c r="H1312" s="105"/>
      <c r="I1312" s="155"/>
      <c r="J1312" s="104"/>
    </row>
    <row r="1313" spans="8:10" x14ac:dyDescent="0.3">
      <c r="H1313" s="105"/>
      <c r="I1313" s="155"/>
      <c r="J1313" s="104"/>
    </row>
    <row r="1314" spans="8:10" x14ac:dyDescent="0.3">
      <c r="H1314" s="105"/>
      <c r="I1314" s="155"/>
      <c r="J1314" s="104"/>
    </row>
    <row r="1315" spans="8:10" x14ac:dyDescent="0.3">
      <c r="H1315" s="105"/>
      <c r="I1315" s="155"/>
      <c r="J1315" s="104"/>
    </row>
    <row r="1316" spans="8:10" x14ac:dyDescent="0.3">
      <c r="H1316" s="105"/>
      <c r="I1316" s="155"/>
      <c r="J1316" s="104"/>
    </row>
    <row r="1317" spans="8:10" x14ac:dyDescent="0.3">
      <c r="H1317" s="105"/>
      <c r="I1317" s="155"/>
      <c r="J1317" s="104"/>
    </row>
    <row r="1318" spans="8:10" x14ac:dyDescent="0.3">
      <c r="H1318" s="105"/>
      <c r="I1318" s="155"/>
      <c r="J1318" s="104"/>
    </row>
    <row r="1319" spans="8:10" x14ac:dyDescent="0.3">
      <c r="H1319" s="105"/>
      <c r="I1319" s="155"/>
      <c r="J1319" s="104"/>
    </row>
    <row r="1320" spans="8:10" x14ac:dyDescent="0.3">
      <c r="H1320" s="105"/>
      <c r="I1320" s="155"/>
      <c r="J1320" s="104"/>
    </row>
    <row r="1321" spans="8:10" x14ac:dyDescent="0.3">
      <c r="H1321" s="105"/>
      <c r="I1321" s="155"/>
      <c r="J1321" s="104"/>
    </row>
    <row r="1322" spans="8:10" x14ac:dyDescent="0.3">
      <c r="H1322" s="105"/>
      <c r="I1322" s="155"/>
      <c r="J1322" s="104"/>
    </row>
    <row r="1323" spans="8:10" x14ac:dyDescent="0.3">
      <c r="H1323" s="105"/>
      <c r="I1323" s="155"/>
      <c r="J1323" s="104"/>
    </row>
    <row r="1324" spans="8:10" x14ac:dyDescent="0.3">
      <c r="H1324" s="105"/>
      <c r="I1324" s="155"/>
      <c r="J1324" s="104"/>
    </row>
    <row r="1325" spans="8:10" x14ac:dyDescent="0.3">
      <c r="H1325" s="105"/>
      <c r="I1325" s="155"/>
      <c r="J1325" s="104"/>
    </row>
    <row r="1326" spans="8:10" x14ac:dyDescent="0.3">
      <c r="H1326" s="105"/>
      <c r="I1326" s="155"/>
      <c r="J1326" s="104"/>
    </row>
    <row r="1327" spans="8:10" x14ac:dyDescent="0.3">
      <c r="H1327" s="105"/>
      <c r="I1327" s="155"/>
      <c r="J1327" s="104"/>
    </row>
    <row r="1328" spans="8:10" x14ac:dyDescent="0.3">
      <c r="H1328" s="105"/>
      <c r="I1328" s="155"/>
      <c r="J1328" s="104"/>
    </row>
    <row r="1329" spans="8:10" x14ac:dyDescent="0.3">
      <c r="H1329" s="105"/>
      <c r="I1329" s="155"/>
      <c r="J1329" s="104"/>
    </row>
    <row r="1330" spans="8:10" x14ac:dyDescent="0.3">
      <c r="H1330" s="105"/>
      <c r="I1330" s="155"/>
      <c r="J1330" s="104"/>
    </row>
    <row r="1331" spans="8:10" x14ac:dyDescent="0.3">
      <c r="H1331" s="105"/>
      <c r="I1331" s="155"/>
      <c r="J1331" s="104"/>
    </row>
    <row r="1332" spans="8:10" x14ac:dyDescent="0.3">
      <c r="H1332" s="105"/>
      <c r="I1332" s="155"/>
      <c r="J1332" s="104"/>
    </row>
    <row r="1333" spans="8:10" x14ac:dyDescent="0.3">
      <c r="H1333" s="105"/>
      <c r="I1333" s="155"/>
      <c r="J1333" s="104"/>
    </row>
    <row r="1334" spans="8:10" x14ac:dyDescent="0.3">
      <c r="H1334" s="105"/>
      <c r="I1334" s="155"/>
      <c r="J1334" s="104"/>
    </row>
    <row r="1335" spans="8:10" x14ac:dyDescent="0.3">
      <c r="H1335" s="105"/>
      <c r="I1335" s="155"/>
      <c r="J1335" s="104"/>
    </row>
    <row r="1336" spans="8:10" x14ac:dyDescent="0.3">
      <c r="H1336" s="105"/>
      <c r="I1336" s="155"/>
      <c r="J1336" s="104"/>
    </row>
    <row r="1337" spans="8:10" x14ac:dyDescent="0.3">
      <c r="H1337" s="105"/>
      <c r="I1337" s="155"/>
      <c r="J1337" s="104"/>
    </row>
    <row r="1338" spans="8:10" x14ac:dyDescent="0.3">
      <c r="H1338" s="105"/>
      <c r="I1338" s="155"/>
      <c r="J1338" s="104"/>
    </row>
    <row r="1339" spans="8:10" x14ac:dyDescent="0.3">
      <c r="H1339" s="105"/>
      <c r="I1339" s="155"/>
      <c r="J1339" s="104"/>
    </row>
    <row r="1340" spans="8:10" x14ac:dyDescent="0.3">
      <c r="H1340" s="105"/>
      <c r="I1340" s="155"/>
      <c r="J1340" s="104"/>
    </row>
    <row r="1341" spans="8:10" x14ac:dyDescent="0.3">
      <c r="H1341" s="105"/>
      <c r="I1341" s="155"/>
      <c r="J1341" s="104"/>
    </row>
    <row r="1342" spans="8:10" x14ac:dyDescent="0.3">
      <c r="H1342" s="105"/>
      <c r="I1342" s="155"/>
      <c r="J1342" s="104"/>
    </row>
    <row r="1343" spans="8:10" x14ac:dyDescent="0.3">
      <c r="H1343" s="105"/>
      <c r="I1343" s="155"/>
      <c r="J1343" s="104"/>
    </row>
    <row r="1344" spans="8:10" x14ac:dyDescent="0.3">
      <c r="H1344" s="105"/>
      <c r="I1344" s="155"/>
      <c r="J1344" s="104"/>
    </row>
    <row r="1345" spans="8:10" x14ac:dyDescent="0.3">
      <c r="H1345" s="105"/>
      <c r="I1345" s="155"/>
      <c r="J1345" s="104"/>
    </row>
    <row r="1346" spans="8:10" x14ac:dyDescent="0.3">
      <c r="H1346" s="105"/>
      <c r="I1346" s="155"/>
      <c r="J1346" s="104"/>
    </row>
    <row r="1347" spans="8:10" x14ac:dyDescent="0.3">
      <c r="H1347" s="105"/>
      <c r="I1347" s="155"/>
      <c r="J1347" s="104"/>
    </row>
    <row r="1348" spans="8:10" x14ac:dyDescent="0.3">
      <c r="H1348" s="105"/>
      <c r="I1348" s="155"/>
      <c r="J1348" s="104"/>
    </row>
    <row r="1349" spans="8:10" x14ac:dyDescent="0.3">
      <c r="H1349" s="105"/>
      <c r="I1349" s="155"/>
      <c r="J1349" s="104"/>
    </row>
    <row r="1350" spans="8:10" x14ac:dyDescent="0.3">
      <c r="H1350" s="105"/>
      <c r="I1350" s="155"/>
      <c r="J1350" s="104"/>
    </row>
    <row r="1351" spans="8:10" x14ac:dyDescent="0.3">
      <c r="H1351" s="105"/>
      <c r="I1351" s="155"/>
      <c r="J1351" s="104"/>
    </row>
    <row r="1352" spans="8:10" x14ac:dyDescent="0.3">
      <c r="H1352" s="105"/>
      <c r="I1352" s="155"/>
      <c r="J1352" s="104"/>
    </row>
    <row r="1353" spans="8:10" x14ac:dyDescent="0.3">
      <c r="H1353" s="105"/>
      <c r="I1353" s="155"/>
      <c r="J1353" s="104"/>
    </row>
    <row r="1354" spans="8:10" x14ac:dyDescent="0.3">
      <c r="H1354" s="105"/>
      <c r="I1354" s="155"/>
      <c r="J1354" s="104"/>
    </row>
    <row r="1355" spans="8:10" x14ac:dyDescent="0.3">
      <c r="H1355" s="105"/>
      <c r="I1355" s="155"/>
      <c r="J1355" s="104"/>
    </row>
    <row r="1356" spans="8:10" x14ac:dyDescent="0.3">
      <c r="H1356" s="105"/>
      <c r="I1356" s="155"/>
      <c r="J1356" s="104"/>
    </row>
    <row r="1357" spans="8:10" x14ac:dyDescent="0.3">
      <c r="H1357" s="105"/>
      <c r="I1357" s="155"/>
      <c r="J1357" s="104"/>
    </row>
    <row r="1358" spans="8:10" x14ac:dyDescent="0.3">
      <c r="H1358" s="105"/>
      <c r="I1358" s="155"/>
      <c r="J1358" s="104"/>
    </row>
    <row r="1359" spans="8:10" x14ac:dyDescent="0.3">
      <c r="H1359" s="105"/>
      <c r="I1359" s="155"/>
      <c r="J1359" s="104"/>
    </row>
    <row r="1360" spans="8:10" x14ac:dyDescent="0.3">
      <c r="H1360" s="105"/>
      <c r="I1360" s="155"/>
      <c r="J1360" s="104"/>
    </row>
    <row r="1361" spans="8:10" x14ac:dyDescent="0.3">
      <c r="H1361" s="105"/>
      <c r="I1361" s="155"/>
      <c r="J1361" s="104"/>
    </row>
    <row r="1362" spans="8:10" x14ac:dyDescent="0.3">
      <c r="H1362" s="105"/>
      <c r="I1362" s="155"/>
      <c r="J1362" s="104"/>
    </row>
    <row r="1363" spans="8:10" x14ac:dyDescent="0.3">
      <c r="H1363" s="105"/>
      <c r="I1363" s="155"/>
      <c r="J1363" s="104"/>
    </row>
    <row r="1364" spans="8:10" x14ac:dyDescent="0.3">
      <c r="H1364" s="105"/>
      <c r="I1364" s="155"/>
      <c r="J1364" s="104"/>
    </row>
    <row r="1365" spans="8:10" x14ac:dyDescent="0.3">
      <c r="H1365" s="105"/>
      <c r="I1365" s="155"/>
      <c r="J1365" s="104"/>
    </row>
    <row r="1366" spans="8:10" x14ac:dyDescent="0.3">
      <c r="H1366" s="105"/>
      <c r="I1366" s="155"/>
      <c r="J1366" s="104"/>
    </row>
    <row r="1367" spans="8:10" x14ac:dyDescent="0.3">
      <c r="H1367" s="105"/>
      <c r="I1367" s="155"/>
      <c r="J1367" s="104"/>
    </row>
    <row r="1368" spans="8:10" x14ac:dyDescent="0.3">
      <c r="H1368" s="105"/>
      <c r="I1368" s="155"/>
      <c r="J1368" s="104"/>
    </row>
    <row r="1369" spans="8:10" x14ac:dyDescent="0.3">
      <c r="H1369" s="105"/>
      <c r="I1369" s="155"/>
      <c r="J1369" s="104"/>
    </row>
    <row r="1370" spans="8:10" x14ac:dyDescent="0.3">
      <c r="H1370" s="105"/>
      <c r="I1370" s="155"/>
      <c r="J1370" s="104"/>
    </row>
    <row r="1371" spans="8:10" x14ac:dyDescent="0.3">
      <c r="H1371" s="105"/>
      <c r="I1371" s="155"/>
      <c r="J1371" s="104"/>
    </row>
    <row r="1372" spans="8:10" x14ac:dyDescent="0.3">
      <c r="H1372" s="105"/>
      <c r="I1372" s="155"/>
      <c r="J1372" s="104"/>
    </row>
    <row r="1373" spans="8:10" x14ac:dyDescent="0.3">
      <c r="H1373" s="105"/>
      <c r="I1373" s="155"/>
      <c r="J1373" s="104"/>
    </row>
    <row r="1374" spans="8:10" x14ac:dyDescent="0.3">
      <c r="H1374" s="105"/>
      <c r="I1374" s="155"/>
      <c r="J1374" s="104"/>
    </row>
    <row r="1375" spans="8:10" x14ac:dyDescent="0.3">
      <c r="H1375" s="105"/>
      <c r="I1375" s="155"/>
      <c r="J1375" s="104"/>
    </row>
    <row r="1376" spans="8:10" x14ac:dyDescent="0.3">
      <c r="H1376" s="105"/>
      <c r="I1376" s="155"/>
      <c r="J1376" s="104"/>
    </row>
    <row r="1377" spans="8:10" x14ac:dyDescent="0.3">
      <c r="H1377" s="105"/>
      <c r="I1377" s="155"/>
      <c r="J1377" s="104"/>
    </row>
    <row r="1378" spans="8:10" x14ac:dyDescent="0.3">
      <c r="H1378" s="105"/>
      <c r="I1378" s="155"/>
      <c r="J1378" s="104"/>
    </row>
    <row r="1379" spans="8:10" x14ac:dyDescent="0.3">
      <c r="H1379" s="105"/>
      <c r="I1379" s="155"/>
      <c r="J1379" s="104"/>
    </row>
    <row r="1380" spans="8:10" x14ac:dyDescent="0.3">
      <c r="H1380" s="105"/>
      <c r="I1380" s="155"/>
      <c r="J1380" s="104"/>
    </row>
    <row r="1381" spans="8:10" x14ac:dyDescent="0.3">
      <c r="H1381" s="105"/>
      <c r="I1381" s="155"/>
      <c r="J1381" s="104"/>
    </row>
    <row r="1382" spans="8:10" x14ac:dyDescent="0.3">
      <c r="H1382" s="105"/>
      <c r="I1382" s="155"/>
      <c r="J1382" s="104"/>
    </row>
    <row r="1383" spans="8:10" x14ac:dyDescent="0.3">
      <c r="H1383" s="105"/>
      <c r="I1383" s="155"/>
      <c r="J1383" s="104"/>
    </row>
    <row r="1384" spans="8:10" x14ac:dyDescent="0.3">
      <c r="H1384" s="105"/>
      <c r="I1384" s="155"/>
      <c r="J1384" s="104"/>
    </row>
    <row r="1385" spans="8:10" x14ac:dyDescent="0.3">
      <c r="H1385" s="105"/>
      <c r="I1385" s="155"/>
      <c r="J1385" s="104"/>
    </row>
    <row r="1386" spans="8:10" x14ac:dyDescent="0.3">
      <c r="H1386" s="105"/>
      <c r="I1386" s="155"/>
      <c r="J1386" s="104"/>
    </row>
    <row r="1387" spans="8:10" x14ac:dyDescent="0.3">
      <c r="H1387" s="105"/>
      <c r="I1387" s="155"/>
      <c r="J1387" s="104"/>
    </row>
    <row r="1388" spans="8:10" x14ac:dyDescent="0.3">
      <c r="H1388" s="105"/>
      <c r="I1388" s="155"/>
      <c r="J1388" s="104"/>
    </row>
    <row r="1389" spans="8:10" x14ac:dyDescent="0.3">
      <c r="H1389" s="105"/>
      <c r="I1389" s="155"/>
      <c r="J1389" s="104"/>
    </row>
    <row r="1390" spans="8:10" x14ac:dyDescent="0.3">
      <c r="H1390" s="105"/>
      <c r="I1390" s="155"/>
      <c r="J1390" s="104"/>
    </row>
    <row r="1391" spans="8:10" x14ac:dyDescent="0.3">
      <c r="H1391" s="105"/>
      <c r="I1391" s="155"/>
      <c r="J1391" s="104"/>
    </row>
    <row r="1392" spans="8:10" x14ac:dyDescent="0.3">
      <c r="H1392" s="105"/>
      <c r="I1392" s="155"/>
      <c r="J1392" s="104"/>
    </row>
    <row r="1393" spans="8:10" x14ac:dyDescent="0.3">
      <c r="H1393" s="105"/>
      <c r="I1393" s="155"/>
      <c r="J1393" s="104"/>
    </row>
    <row r="1394" spans="8:10" x14ac:dyDescent="0.3">
      <c r="H1394" s="105"/>
      <c r="I1394" s="155"/>
      <c r="J1394" s="104"/>
    </row>
    <row r="1395" spans="8:10" x14ac:dyDescent="0.3">
      <c r="H1395" s="105"/>
      <c r="I1395" s="155"/>
      <c r="J1395" s="104"/>
    </row>
    <row r="1396" spans="8:10" x14ac:dyDescent="0.3">
      <c r="H1396" s="105"/>
      <c r="I1396" s="155"/>
      <c r="J1396" s="104"/>
    </row>
    <row r="1397" spans="8:10" x14ac:dyDescent="0.3">
      <c r="H1397" s="105"/>
      <c r="I1397" s="155"/>
      <c r="J1397" s="104"/>
    </row>
    <row r="1398" spans="8:10" x14ac:dyDescent="0.3">
      <c r="H1398" s="105"/>
      <c r="I1398" s="155"/>
      <c r="J1398" s="104"/>
    </row>
    <row r="1399" spans="8:10" x14ac:dyDescent="0.3">
      <c r="H1399" s="105"/>
      <c r="I1399" s="155"/>
      <c r="J1399" s="104"/>
    </row>
    <row r="1400" spans="8:10" x14ac:dyDescent="0.3">
      <c r="H1400" s="105"/>
      <c r="I1400" s="155"/>
      <c r="J1400" s="104"/>
    </row>
    <row r="1401" spans="8:10" x14ac:dyDescent="0.3">
      <c r="H1401" s="105"/>
      <c r="I1401" s="155"/>
      <c r="J1401" s="104"/>
    </row>
    <row r="1402" spans="8:10" x14ac:dyDescent="0.3">
      <c r="H1402" s="105"/>
      <c r="I1402" s="155"/>
      <c r="J1402" s="104"/>
    </row>
    <row r="1403" spans="8:10" x14ac:dyDescent="0.3">
      <c r="H1403" s="105"/>
      <c r="I1403" s="155"/>
      <c r="J1403" s="104"/>
    </row>
    <row r="1404" spans="8:10" x14ac:dyDescent="0.3">
      <c r="H1404" s="105"/>
      <c r="I1404" s="155"/>
      <c r="J1404" s="104"/>
    </row>
    <row r="1405" spans="8:10" x14ac:dyDescent="0.3">
      <c r="H1405" s="105"/>
      <c r="I1405" s="155"/>
      <c r="J1405" s="104"/>
    </row>
    <row r="1406" spans="8:10" x14ac:dyDescent="0.3">
      <c r="H1406" s="105"/>
      <c r="I1406" s="155"/>
      <c r="J1406" s="104"/>
    </row>
    <row r="1407" spans="8:10" x14ac:dyDescent="0.3">
      <c r="H1407" s="105"/>
      <c r="I1407" s="155"/>
      <c r="J1407" s="104"/>
    </row>
    <row r="1408" spans="8:10" x14ac:dyDescent="0.3">
      <c r="H1408" s="105"/>
      <c r="I1408" s="155"/>
      <c r="J1408" s="104"/>
    </row>
    <row r="1409" spans="8:10" x14ac:dyDescent="0.3">
      <c r="H1409" s="105"/>
      <c r="I1409" s="155"/>
      <c r="J1409" s="104"/>
    </row>
    <row r="1410" spans="8:10" x14ac:dyDescent="0.3">
      <c r="H1410" s="105"/>
      <c r="I1410" s="155"/>
      <c r="J1410" s="104"/>
    </row>
    <row r="1411" spans="8:10" x14ac:dyDescent="0.3">
      <c r="H1411" s="105"/>
      <c r="I1411" s="155"/>
      <c r="J1411" s="104"/>
    </row>
    <row r="1412" spans="8:10" x14ac:dyDescent="0.3">
      <c r="H1412" s="105"/>
      <c r="I1412" s="155"/>
      <c r="J1412" s="104"/>
    </row>
    <row r="1413" spans="8:10" x14ac:dyDescent="0.3">
      <c r="H1413" s="105"/>
      <c r="I1413" s="155"/>
      <c r="J1413" s="104"/>
    </row>
    <row r="1414" spans="8:10" x14ac:dyDescent="0.3">
      <c r="H1414" s="105"/>
      <c r="I1414" s="155"/>
      <c r="J1414" s="104"/>
    </row>
    <row r="1415" spans="8:10" x14ac:dyDescent="0.3">
      <c r="H1415" s="105"/>
      <c r="I1415" s="155"/>
      <c r="J1415" s="104"/>
    </row>
    <row r="1416" spans="8:10" x14ac:dyDescent="0.3">
      <c r="H1416" s="105"/>
      <c r="I1416" s="155"/>
      <c r="J1416" s="104"/>
    </row>
    <row r="1417" spans="8:10" x14ac:dyDescent="0.3">
      <c r="H1417" s="105"/>
      <c r="I1417" s="155"/>
      <c r="J1417" s="104"/>
    </row>
    <row r="1418" spans="8:10" x14ac:dyDescent="0.3">
      <c r="H1418" s="105"/>
      <c r="I1418" s="155"/>
      <c r="J1418" s="104"/>
    </row>
    <row r="1419" spans="8:10" x14ac:dyDescent="0.3">
      <c r="H1419" s="105"/>
      <c r="I1419" s="155"/>
      <c r="J1419" s="104"/>
    </row>
    <row r="1420" spans="8:10" x14ac:dyDescent="0.3">
      <c r="H1420" s="105"/>
      <c r="I1420" s="155"/>
      <c r="J1420" s="104"/>
    </row>
    <row r="1421" spans="8:10" x14ac:dyDescent="0.3">
      <c r="H1421" s="105"/>
      <c r="I1421" s="155"/>
      <c r="J1421" s="104"/>
    </row>
    <row r="1422" spans="8:10" x14ac:dyDescent="0.3">
      <c r="H1422" s="105"/>
      <c r="I1422" s="155"/>
      <c r="J1422" s="104"/>
    </row>
    <row r="1423" spans="8:10" x14ac:dyDescent="0.3">
      <c r="H1423" s="105"/>
      <c r="I1423" s="155"/>
      <c r="J1423" s="104"/>
    </row>
    <row r="1424" spans="8:10" x14ac:dyDescent="0.3">
      <c r="H1424" s="105"/>
      <c r="I1424" s="155"/>
      <c r="J1424" s="104"/>
    </row>
    <row r="1425" spans="8:10" x14ac:dyDescent="0.3">
      <c r="H1425" s="105"/>
      <c r="I1425" s="155"/>
      <c r="J1425" s="104"/>
    </row>
    <row r="1426" spans="8:10" x14ac:dyDescent="0.3">
      <c r="H1426" s="105"/>
      <c r="I1426" s="155"/>
      <c r="J1426" s="104"/>
    </row>
    <row r="1427" spans="8:10" x14ac:dyDescent="0.3">
      <c r="H1427" s="105"/>
      <c r="I1427" s="155"/>
      <c r="J1427" s="104"/>
    </row>
    <row r="1428" spans="8:10" x14ac:dyDescent="0.3">
      <c r="H1428" s="105"/>
      <c r="I1428" s="155"/>
      <c r="J1428" s="104"/>
    </row>
    <row r="1429" spans="8:10" x14ac:dyDescent="0.3">
      <c r="H1429" s="105"/>
      <c r="I1429" s="155"/>
      <c r="J1429" s="104"/>
    </row>
    <row r="1430" spans="8:10" x14ac:dyDescent="0.3">
      <c r="H1430" s="105"/>
      <c r="I1430" s="155"/>
      <c r="J1430" s="104"/>
    </row>
    <row r="1431" spans="8:10" x14ac:dyDescent="0.3">
      <c r="H1431" s="105"/>
      <c r="I1431" s="155"/>
      <c r="J1431" s="104"/>
    </row>
    <row r="1432" spans="8:10" x14ac:dyDescent="0.3">
      <c r="H1432" s="105"/>
      <c r="I1432" s="155"/>
      <c r="J1432" s="104"/>
    </row>
    <row r="1433" spans="8:10" x14ac:dyDescent="0.3">
      <c r="H1433" s="105"/>
      <c r="I1433" s="155"/>
      <c r="J1433" s="104"/>
    </row>
    <row r="1434" spans="8:10" x14ac:dyDescent="0.3">
      <c r="H1434" s="105"/>
      <c r="I1434" s="155"/>
      <c r="J1434" s="104"/>
    </row>
    <row r="1435" spans="8:10" x14ac:dyDescent="0.3">
      <c r="H1435" s="105"/>
      <c r="I1435" s="155"/>
      <c r="J1435" s="104"/>
    </row>
    <row r="1436" spans="8:10" x14ac:dyDescent="0.3">
      <c r="H1436" s="105"/>
      <c r="I1436" s="155"/>
      <c r="J1436" s="104"/>
    </row>
    <row r="1437" spans="8:10" x14ac:dyDescent="0.3">
      <c r="H1437" s="105"/>
      <c r="I1437" s="155"/>
      <c r="J1437" s="104"/>
    </row>
    <row r="1438" spans="8:10" x14ac:dyDescent="0.3">
      <c r="H1438" s="105"/>
      <c r="I1438" s="155"/>
      <c r="J1438" s="104"/>
    </row>
    <row r="1439" spans="8:10" x14ac:dyDescent="0.3">
      <c r="H1439" s="105"/>
      <c r="I1439" s="155"/>
      <c r="J1439" s="104"/>
    </row>
    <row r="1440" spans="8:10" x14ac:dyDescent="0.3">
      <c r="H1440" s="105"/>
      <c r="I1440" s="155"/>
      <c r="J1440" s="104"/>
    </row>
    <row r="1441" spans="8:10" x14ac:dyDescent="0.3">
      <c r="H1441" s="105"/>
      <c r="I1441" s="155"/>
      <c r="J1441" s="104"/>
    </row>
    <row r="1442" spans="8:10" x14ac:dyDescent="0.3">
      <c r="H1442" s="105"/>
      <c r="I1442" s="155"/>
      <c r="J1442" s="104"/>
    </row>
    <row r="1443" spans="8:10" x14ac:dyDescent="0.3">
      <c r="H1443" s="105"/>
      <c r="I1443" s="155"/>
      <c r="J1443" s="104"/>
    </row>
    <row r="1444" spans="8:10" x14ac:dyDescent="0.3">
      <c r="H1444" s="105"/>
      <c r="I1444" s="155"/>
      <c r="J1444" s="104"/>
    </row>
    <row r="1445" spans="8:10" x14ac:dyDescent="0.3">
      <c r="H1445" s="105"/>
      <c r="I1445" s="155"/>
      <c r="J1445" s="104"/>
    </row>
    <row r="1446" spans="8:10" x14ac:dyDescent="0.3">
      <c r="H1446" s="105"/>
      <c r="I1446" s="155"/>
      <c r="J1446" s="104"/>
    </row>
    <row r="1447" spans="8:10" x14ac:dyDescent="0.3">
      <c r="H1447" s="105"/>
      <c r="I1447" s="155"/>
      <c r="J1447" s="104"/>
    </row>
    <row r="1448" spans="8:10" x14ac:dyDescent="0.3">
      <c r="H1448" s="105"/>
      <c r="I1448" s="155"/>
      <c r="J1448" s="104"/>
    </row>
    <row r="1449" spans="8:10" x14ac:dyDescent="0.3">
      <c r="H1449" s="105"/>
      <c r="I1449" s="155"/>
      <c r="J1449" s="104"/>
    </row>
    <row r="1450" spans="8:10" x14ac:dyDescent="0.3">
      <c r="H1450" s="105"/>
      <c r="I1450" s="155"/>
      <c r="J1450" s="104"/>
    </row>
    <row r="1451" spans="8:10" x14ac:dyDescent="0.3">
      <c r="H1451" s="105"/>
      <c r="I1451" s="155"/>
      <c r="J1451" s="104"/>
    </row>
    <row r="1452" spans="8:10" x14ac:dyDescent="0.3">
      <c r="H1452" s="105"/>
      <c r="I1452" s="155"/>
      <c r="J1452" s="104"/>
    </row>
    <row r="1453" spans="8:10" x14ac:dyDescent="0.3">
      <c r="H1453" s="105"/>
      <c r="I1453" s="155"/>
      <c r="J1453" s="104"/>
    </row>
    <row r="1454" spans="8:10" x14ac:dyDescent="0.3">
      <c r="H1454" s="105"/>
      <c r="I1454" s="155"/>
      <c r="J1454" s="104"/>
    </row>
    <row r="1455" spans="8:10" x14ac:dyDescent="0.3">
      <c r="H1455" s="105"/>
      <c r="I1455" s="155"/>
      <c r="J1455" s="104"/>
    </row>
    <row r="1456" spans="8:10" x14ac:dyDescent="0.3">
      <c r="H1456" s="105"/>
      <c r="I1456" s="155"/>
      <c r="J1456" s="104"/>
    </row>
    <row r="1457" spans="8:10" x14ac:dyDescent="0.3">
      <c r="H1457" s="105"/>
      <c r="I1457" s="155"/>
      <c r="J1457" s="104"/>
    </row>
    <row r="1458" spans="8:10" x14ac:dyDescent="0.3">
      <c r="H1458" s="105"/>
      <c r="I1458" s="155"/>
      <c r="J1458" s="104"/>
    </row>
    <row r="1459" spans="8:10" x14ac:dyDescent="0.3">
      <c r="H1459" s="105"/>
      <c r="I1459" s="155"/>
      <c r="J1459" s="104"/>
    </row>
    <row r="1460" spans="8:10" x14ac:dyDescent="0.3">
      <c r="H1460" s="105"/>
      <c r="I1460" s="155"/>
      <c r="J1460" s="104"/>
    </row>
    <row r="1461" spans="8:10" x14ac:dyDescent="0.3">
      <c r="H1461" s="105"/>
      <c r="I1461" s="155"/>
      <c r="J1461" s="104"/>
    </row>
    <row r="1462" spans="8:10" x14ac:dyDescent="0.3">
      <c r="H1462" s="105"/>
      <c r="I1462" s="155"/>
      <c r="J1462" s="104"/>
    </row>
    <row r="1463" spans="8:10" x14ac:dyDescent="0.3">
      <c r="H1463" s="105"/>
      <c r="I1463" s="155"/>
      <c r="J1463" s="104"/>
    </row>
    <row r="1464" spans="8:10" x14ac:dyDescent="0.3">
      <c r="H1464" s="105"/>
      <c r="I1464" s="155"/>
      <c r="J1464" s="104"/>
    </row>
    <row r="1465" spans="8:10" x14ac:dyDescent="0.3">
      <c r="H1465" s="105"/>
      <c r="I1465" s="155"/>
      <c r="J1465" s="104"/>
    </row>
    <row r="1466" spans="8:10" x14ac:dyDescent="0.3">
      <c r="H1466" s="105"/>
      <c r="I1466" s="155"/>
      <c r="J1466" s="104"/>
    </row>
    <row r="1467" spans="8:10" x14ac:dyDescent="0.3">
      <c r="H1467" s="105"/>
      <c r="I1467" s="155"/>
      <c r="J1467" s="104"/>
    </row>
    <row r="1468" spans="8:10" x14ac:dyDescent="0.3">
      <c r="H1468" s="105"/>
      <c r="I1468" s="155"/>
      <c r="J1468" s="104"/>
    </row>
    <row r="1469" spans="8:10" x14ac:dyDescent="0.3">
      <c r="H1469" s="105"/>
      <c r="I1469" s="155"/>
      <c r="J1469" s="104"/>
    </row>
    <row r="1470" spans="8:10" x14ac:dyDescent="0.3">
      <c r="H1470" s="105"/>
      <c r="I1470" s="155"/>
      <c r="J1470" s="104"/>
    </row>
    <row r="1471" spans="8:10" x14ac:dyDescent="0.3">
      <c r="H1471" s="105"/>
      <c r="I1471" s="155"/>
      <c r="J1471" s="104"/>
    </row>
    <row r="1472" spans="8:10" x14ac:dyDescent="0.3">
      <c r="H1472" s="105"/>
      <c r="I1472" s="155"/>
      <c r="J1472" s="104"/>
    </row>
    <row r="1473" spans="8:10" x14ac:dyDescent="0.3">
      <c r="H1473" s="105"/>
      <c r="I1473" s="155"/>
      <c r="J1473" s="104"/>
    </row>
    <row r="1474" spans="8:10" x14ac:dyDescent="0.3">
      <c r="H1474" s="105"/>
      <c r="I1474" s="155"/>
      <c r="J1474" s="104"/>
    </row>
    <row r="1475" spans="8:10" x14ac:dyDescent="0.3">
      <c r="H1475" s="105"/>
      <c r="I1475" s="155"/>
      <c r="J1475" s="104"/>
    </row>
    <row r="1476" spans="8:10" x14ac:dyDescent="0.3">
      <c r="H1476" s="105"/>
      <c r="I1476" s="155"/>
      <c r="J1476" s="104"/>
    </row>
    <row r="1477" spans="8:10" x14ac:dyDescent="0.3">
      <c r="H1477" s="105"/>
      <c r="I1477" s="155"/>
      <c r="J1477" s="104"/>
    </row>
    <row r="1478" spans="8:10" x14ac:dyDescent="0.3">
      <c r="H1478" s="105"/>
      <c r="I1478" s="155"/>
      <c r="J1478" s="104"/>
    </row>
    <row r="1479" spans="8:10" x14ac:dyDescent="0.3">
      <c r="H1479" s="105"/>
      <c r="I1479" s="155"/>
      <c r="J1479" s="104"/>
    </row>
    <row r="1480" spans="8:10" x14ac:dyDescent="0.3">
      <c r="H1480" s="105"/>
      <c r="I1480" s="155"/>
      <c r="J1480" s="104"/>
    </row>
    <row r="1481" spans="8:10" x14ac:dyDescent="0.3">
      <c r="H1481" s="105"/>
      <c r="I1481" s="155"/>
      <c r="J1481" s="104"/>
    </row>
    <row r="1482" spans="8:10" x14ac:dyDescent="0.3">
      <c r="H1482" s="105"/>
      <c r="I1482" s="155"/>
      <c r="J1482" s="104"/>
    </row>
    <row r="1483" spans="8:10" x14ac:dyDescent="0.3">
      <c r="H1483" s="105"/>
      <c r="I1483" s="155"/>
      <c r="J1483" s="104"/>
    </row>
    <row r="1484" spans="8:10" x14ac:dyDescent="0.3">
      <c r="H1484" s="105"/>
      <c r="I1484" s="155"/>
      <c r="J1484" s="104"/>
    </row>
    <row r="1485" spans="8:10" x14ac:dyDescent="0.3">
      <c r="H1485" s="105"/>
      <c r="I1485" s="155"/>
      <c r="J1485" s="104"/>
    </row>
    <row r="1486" spans="8:10" x14ac:dyDescent="0.3">
      <c r="H1486" s="105"/>
      <c r="I1486" s="155"/>
      <c r="J1486" s="104"/>
    </row>
    <row r="1487" spans="8:10" x14ac:dyDescent="0.3">
      <c r="H1487" s="105"/>
      <c r="I1487" s="155"/>
      <c r="J1487" s="104"/>
    </row>
    <row r="1488" spans="8:10" x14ac:dyDescent="0.3">
      <c r="H1488" s="105"/>
      <c r="I1488" s="155"/>
      <c r="J1488" s="104"/>
    </row>
    <row r="1489" spans="8:10" x14ac:dyDescent="0.3">
      <c r="H1489" s="105"/>
      <c r="I1489" s="155"/>
      <c r="J1489" s="104"/>
    </row>
    <row r="1490" spans="8:10" x14ac:dyDescent="0.3">
      <c r="H1490" s="105"/>
      <c r="I1490" s="155"/>
      <c r="J1490" s="104"/>
    </row>
    <row r="1491" spans="8:10" x14ac:dyDescent="0.3">
      <c r="H1491" s="105"/>
      <c r="I1491" s="155"/>
      <c r="J1491" s="104"/>
    </row>
    <row r="1492" spans="8:10" x14ac:dyDescent="0.3">
      <c r="H1492" s="105"/>
      <c r="I1492" s="155"/>
      <c r="J1492" s="104"/>
    </row>
    <row r="1493" spans="8:10" x14ac:dyDescent="0.3">
      <c r="H1493" s="105"/>
      <c r="I1493" s="155"/>
      <c r="J1493" s="104"/>
    </row>
    <row r="1494" spans="8:10" x14ac:dyDescent="0.3">
      <c r="H1494" s="105"/>
      <c r="I1494" s="155"/>
      <c r="J1494" s="104"/>
    </row>
    <row r="1495" spans="8:10" x14ac:dyDescent="0.3">
      <c r="H1495" s="105"/>
      <c r="I1495" s="155"/>
      <c r="J1495" s="104"/>
    </row>
    <row r="1496" spans="8:10" x14ac:dyDescent="0.3">
      <c r="H1496" s="105"/>
      <c r="I1496" s="155"/>
      <c r="J1496" s="104"/>
    </row>
    <row r="1497" spans="8:10" x14ac:dyDescent="0.3">
      <c r="H1497" s="105"/>
      <c r="I1497" s="155"/>
      <c r="J1497" s="104"/>
    </row>
    <row r="1498" spans="8:10" x14ac:dyDescent="0.3">
      <c r="H1498" s="105"/>
      <c r="I1498" s="155"/>
      <c r="J1498" s="104"/>
    </row>
    <row r="1499" spans="8:10" x14ac:dyDescent="0.3">
      <c r="H1499" s="105"/>
      <c r="I1499" s="155"/>
      <c r="J1499" s="104"/>
    </row>
    <row r="1500" spans="8:10" x14ac:dyDescent="0.3">
      <c r="H1500" s="105"/>
      <c r="I1500" s="155"/>
      <c r="J1500" s="104"/>
    </row>
    <row r="1501" spans="8:10" x14ac:dyDescent="0.3">
      <c r="H1501" s="105"/>
      <c r="I1501" s="155"/>
      <c r="J1501" s="104"/>
    </row>
    <row r="1502" spans="8:10" x14ac:dyDescent="0.3">
      <c r="H1502" s="105"/>
      <c r="I1502" s="155"/>
      <c r="J1502" s="104"/>
    </row>
    <row r="1503" spans="8:10" x14ac:dyDescent="0.3">
      <c r="H1503" s="105"/>
      <c r="I1503" s="155"/>
      <c r="J1503" s="104"/>
    </row>
    <row r="1504" spans="8:10" x14ac:dyDescent="0.3">
      <c r="H1504" s="105"/>
      <c r="I1504" s="155"/>
      <c r="J1504" s="104"/>
    </row>
    <row r="1505" spans="8:10" x14ac:dyDescent="0.3">
      <c r="H1505" s="105"/>
      <c r="I1505" s="155"/>
      <c r="J1505" s="104"/>
    </row>
    <row r="1506" spans="8:10" x14ac:dyDescent="0.3">
      <c r="H1506" s="105"/>
      <c r="I1506" s="155"/>
      <c r="J1506" s="104"/>
    </row>
    <row r="1507" spans="8:10" x14ac:dyDescent="0.3">
      <c r="H1507" s="105"/>
      <c r="I1507" s="155"/>
      <c r="J1507" s="104"/>
    </row>
    <row r="1508" spans="8:10" x14ac:dyDescent="0.3">
      <c r="H1508" s="105"/>
      <c r="I1508" s="155"/>
      <c r="J1508" s="104"/>
    </row>
    <row r="1509" spans="8:10" x14ac:dyDescent="0.3">
      <c r="H1509" s="105"/>
      <c r="I1509" s="155"/>
      <c r="J1509" s="104"/>
    </row>
    <row r="1510" spans="8:10" x14ac:dyDescent="0.3">
      <c r="H1510" s="105"/>
      <c r="I1510" s="155"/>
      <c r="J1510" s="104"/>
    </row>
    <row r="1511" spans="8:10" x14ac:dyDescent="0.3">
      <c r="H1511" s="105"/>
      <c r="I1511" s="155"/>
      <c r="J1511" s="104"/>
    </row>
    <row r="1512" spans="8:10" x14ac:dyDescent="0.3">
      <c r="H1512" s="105"/>
      <c r="I1512" s="155"/>
      <c r="J1512" s="104"/>
    </row>
    <row r="1513" spans="8:10" x14ac:dyDescent="0.3">
      <c r="H1513" s="105"/>
      <c r="I1513" s="155"/>
      <c r="J1513" s="104"/>
    </row>
    <row r="1514" spans="8:10" x14ac:dyDescent="0.3">
      <c r="H1514" s="105"/>
      <c r="I1514" s="155"/>
      <c r="J1514" s="104"/>
    </row>
    <row r="1515" spans="8:10" x14ac:dyDescent="0.3">
      <c r="H1515" s="105"/>
      <c r="I1515" s="155"/>
      <c r="J1515" s="104"/>
    </row>
    <row r="1516" spans="8:10" x14ac:dyDescent="0.3">
      <c r="H1516" s="105"/>
      <c r="I1516" s="155"/>
      <c r="J1516" s="104"/>
    </row>
    <row r="1517" spans="8:10" x14ac:dyDescent="0.3">
      <c r="H1517" s="105"/>
      <c r="I1517" s="155"/>
      <c r="J1517" s="104"/>
    </row>
    <row r="1518" spans="8:10" x14ac:dyDescent="0.3">
      <c r="H1518" s="105"/>
      <c r="I1518" s="155"/>
      <c r="J1518" s="104"/>
    </row>
    <row r="1519" spans="8:10" x14ac:dyDescent="0.3">
      <c r="H1519" s="105"/>
      <c r="I1519" s="155"/>
      <c r="J1519" s="104"/>
    </row>
    <row r="1520" spans="8:10" x14ac:dyDescent="0.3">
      <c r="H1520" s="105"/>
      <c r="I1520" s="155"/>
      <c r="J1520" s="104"/>
    </row>
    <row r="1521" spans="8:10" x14ac:dyDescent="0.3">
      <c r="H1521" s="105"/>
      <c r="I1521" s="155"/>
      <c r="J1521" s="104"/>
    </row>
    <row r="1522" spans="8:10" x14ac:dyDescent="0.3">
      <c r="H1522" s="105"/>
      <c r="I1522" s="155"/>
      <c r="J1522" s="104"/>
    </row>
    <row r="1523" spans="8:10" x14ac:dyDescent="0.3">
      <c r="H1523" s="105"/>
      <c r="I1523" s="155"/>
      <c r="J1523" s="104"/>
    </row>
    <row r="1524" spans="8:10" x14ac:dyDescent="0.3">
      <c r="H1524" s="105"/>
      <c r="I1524" s="155"/>
      <c r="J1524" s="104"/>
    </row>
    <row r="1525" spans="8:10" x14ac:dyDescent="0.3">
      <c r="H1525" s="105"/>
      <c r="I1525" s="155"/>
      <c r="J1525" s="104"/>
    </row>
    <row r="1526" spans="8:10" x14ac:dyDescent="0.3">
      <c r="H1526" s="105"/>
      <c r="I1526" s="155"/>
      <c r="J1526" s="104"/>
    </row>
    <row r="1527" spans="8:10" x14ac:dyDescent="0.3">
      <c r="H1527" s="105"/>
      <c r="I1527" s="155"/>
      <c r="J1527" s="104"/>
    </row>
    <row r="1528" spans="8:10" x14ac:dyDescent="0.3">
      <c r="H1528" s="105"/>
      <c r="I1528" s="155"/>
      <c r="J1528" s="104"/>
    </row>
    <row r="1529" spans="8:10" x14ac:dyDescent="0.3">
      <c r="H1529" s="105"/>
      <c r="I1529" s="155"/>
      <c r="J1529" s="104"/>
    </row>
    <row r="1530" spans="8:10" x14ac:dyDescent="0.3">
      <c r="H1530" s="105"/>
      <c r="I1530" s="155"/>
      <c r="J1530" s="104"/>
    </row>
    <row r="1531" spans="8:10" x14ac:dyDescent="0.3">
      <c r="H1531" s="105"/>
      <c r="I1531" s="155"/>
      <c r="J1531" s="104"/>
    </row>
    <row r="1532" spans="8:10" x14ac:dyDescent="0.3">
      <c r="H1532" s="105"/>
      <c r="I1532" s="155"/>
      <c r="J1532" s="104"/>
    </row>
    <row r="1533" spans="8:10" x14ac:dyDescent="0.3">
      <c r="H1533" s="105"/>
      <c r="I1533" s="155"/>
      <c r="J1533" s="104"/>
    </row>
    <row r="1534" spans="8:10" x14ac:dyDescent="0.3">
      <c r="H1534" s="105"/>
      <c r="I1534" s="155"/>
      <c r="J1534" s="104"/>
    </row>
    <row r="1535" spans="8:10" x14ac:dyDescent="0.3">
      <c r="H1535" s="105"/>
      <c r="I1535" s="155"/>
      <c r="J1535" s="104"/>
    </row>
    <row r="1536" spans="8:10" x14ac:dyDescent="0.3">
      <c r="H1536" s="105"/>
      <c r="I1536" s="155"/>
      <c r="J1536" s="104"/>
    </row>
    <row r="1537" spans="8:10" x14ac:dyDescent="0.3">
      <c r="H1537" s="105"/>
      <c r="I1537" s="155"/>
      <c r="J1537" s="104"/>
    </row>
    <row r="1538" spans="8:10" x14ac:dyDescent="0.3">
      <c r="H1538" s="105"/>
      <c r="I1538" s="155"/>
      <c r="J1538" s="104"/>
    </row>
    <row r="1539" spans="8:10" x14ac:dyDescent="0.3">
      <c r="H1539" s="105"/>
      <c r="I1539" s="155"/>
      <c r="J1539" s="104"/>
    </row>
    <row r="1540" spans="8:10" x14ac:dyDescent="0.3">
      <c r="H1540" s="105"/>
      <c r="I1540" s="155"/>
      <c r="J1540" s="104"/>
    </row>
    <row r="1541" spans="8:10" x14ac:dyDescent="0.3">
      <c r="H1541" s="105"/>
      <c r="I1541" s="155"/>
      <c r="J1541" s="104"/>
    </row>
    <row r="1542" spans="8:10" x14ac:dyDescent="0.3">
      <c r="H1542" s="105"/>
      <c r="I1542" s="155"/>
      <c r="J1542" s="104"/>
    </row>
    <row r="1543" spans="8:10" x14ac:dyDescent="0.3">
      <c r="H1543" s="105"/>
      <c r="I1543" s="155"/>
      <c r="J1543" s="104"/>
    </row>
    <row r="1544" spans="8:10" x14ac:dyDescent="0.3">
      <c r="H1544" s="105"/>
      <c r="I1544" s="155"/>
      <c r="J1544" s="104"/>
    </row>
    <row r="1545" spans="8:10" x14ac:dyDescent="0.3">
      <c r="H1545" s="105"/>
      <c r="I1545" s="155"/>
      <c r="J1545" s="104"/>
    </row>
    <row r="1546" spans="8:10" x14ac:dyDescent="0.3">
      <c r="H1546" s="105"/>
      <c r="I1546" s="155"/>
      <c r="J1546" s="104"/>
    </row>
    <row r="1547" spans="8:10" x14ac:dyDescent="0.3">
      <c r="H1547" s="105"/>
      <c r="I1547" s="155"/>
      <c r="J1547" s="104"/>
    </row>
    <row r="1548" spans="8:10" x14ac:dyDescent="0.3">
      <c r="H1548" s="105"/>
      <c r="I1548" s="155"/>
      <c r="J1548" s="104"/>
    </row>
    <row r="1549" spans="8:10" x14ac:dyDescent="0.3">
      <c r="H1549" s="105"/>
      <c r="I1549" s="155"/>
      <c r="J1549" s="104"/>
    </row>
    <row r="1550" spans="8:10" x14ac:dyDescent="0.3">
      <c r="H1550" s="105"/>
      <c r="I1550" s="155"/>
      <c r="J1550" s="104"/>
    </row>
    <row r="1551" spans="8:10" x14ac:dyDescent="0.3">
      <c r="H1551" s="105"/>
      <c r="I1551" s="155"/>
      <c r="J1551" s="104"/>
    </row>
    <row r="1552" spans="8:10" x14ac:dyDescent="0.3">
      <c r="H1552" s="105"/>
      <c r="I1552" s="155"/>
      <c r="J1552" s="104"/>
    </row>
    <row r="1553" spans="8:10" x14ac:dyDescent="0.3">
      <c r="H1553" s="105"/>
      <c r="I1553" s="155"/>
      <c r="J1553" s="104"/>
    </row>
    <row r="1554" spans="8:10" x14ac:dyDescent="0.3">
      <c r="H1554" s="105"/>
      <c r="I1554" s="155"/>
      <c r="J1554" s="104"/>
    </row>
    <row r="1555" spans="8:10" x14ac:dyDescent="0.3">
      <c r="H1555" s="105"/>
      <c r="I1555" s="155"/>
      <c r="J1555" s="104"/>
    </row>
    <row r="1556" spans="8:10" x14ac:dyDescent="0.3">
      <c r="H1556" s="105"/>
      <c r="I1556" s="155"/>
      <c r="J1556" s="104"/>
    </row>
    <row r="1557" spans="8:10" x14ac:dyDescent="0.3">
      <c r="H1557" s="105"/>
      <c r="I1557" s="155"/>
      <c r="J1557" s="104"/>
    </row>
    <row r="1558" spans="8:10" x14ac:dyDescent="0.3">
      <c r="H1558" s="105"/>
      <c r="I1558" s="155"/>
      <c r="J1558" s="104"/>
    </row>
    <row r="1559" spans="8:10" x14ac:dyDescent="0.3">
      <c r="H1559" s="105"/>
      <c r="I1559" s="155"/>
      <c r="J1559" s="104"/>
    </row>
    <row r="1560" spans="8:10" x14ac:dyDescent="0.3">
      <c r="H1560" s="105"/>
      <c r="I1560" s="155"/>
      <c r="J1560" s="104"/>
    </row>
    <row r="1561" spans="8:10" x14ac:dyDescent="0.3">
      <c r="H1561" s="105"/>
      <c r="I1561" s="155"/>
      <c r="J1561" s="104"/>
    </row>
    <row r="1562" spans="8:10" x14ac:dyDescent="0.3">
      <c r="H1562" s="105"/>
      <c r="I1562" s="155"/>
      <c r="J1562" s="104"/>
    </row>
    <row r="1563" spans="8:10" x14ac:dyDescent="0.3">
      <c r="H1563" s="105"/>
      <c r="I1563" s="155"/>
      <c r="J1563" s="104"/>
    </row>
    <row r="1564" spans="8:10" x14ac:dyDescent="0.3">
      <c r="H1564" s="105"/>
      <c r="I1564" s="155"/>
      <c r="J1564" s="104"/>
    </row>
    <row r="1565" spans="8:10" x14ac:dyDescent="0.3">
      <c r="H1565" s="105"/>
      <c r="I1565" s="155"/>
      <c r="J1565" s="104"/>
    </row>
    <row r="1566" spans="8:10" x14ac:dyDescent="0.3">
      <c r="H1566" s="105"/>
      <c r="I1566" s="155"/>
      <c r="J1566" s="104"/>
    </row>
    <row r="1567" spans="8:10" x14ac:dyDescent="0.3">
      <c r="H1567" s="105"/>
      <c r="I1567" s="155"/>
      <c r="J1567" s="104"/>
    </row>
    <row r="1568" spans="8:10" x14ac:dyDescent="0.3">
      <c r="H1568" s="105"/>
      <c r="I1568" s="155"/>
      <c r="J1568" s="104"/>
    </row>
    <row r="1569" spans="8:10" x14ac:dyDescent="0.3">
      <c r="H1569" s="105"/>
      <c r="I1569" s="155"/>
      <c r="J1569" s="104"/>
    </row>
    <row r="1570" spans="8:10" x14ac:dyDescent="0.3">
      <c r="H1570" s="105"/>
      <c r="I1570" s="155"/>
      <c r="J1570" s="104"/>
    </row>
    <row r="1571" spans="8:10" x14ac:dyDescent="0.3">
      <c r="H1571" s="105"/>
      <c r="I1571" s="155"/>
      <c r="J1571" s="104"/>
    </row>
    <row r="1572" spans="8:10" x14ac:dyDescent="0.3">
      <c r="H1572" s="105"/>
      <c r="I1572" s="155"/>
      <c r="J1572" s="104"/>
    </row>
    <row r="1573" spans="8:10" x14ac:dyDescent="0.3">
      <c r="H1573" s="105"/>
      <c r="I1573" s="155"/>
      <c r="J1573" s="104"/>
    </row>
    <row r="1574" spans="8:10" x14ac:dyDescent="0.3">
      <c r="H1574" s="105"/>
      <c r="I1574" s="155"/>
      <c r="J1574" s="104"/>
    </row>
    <row r="1575" spans="8:10" x14ac:dyDescent="0.3">
      <c r="H1575" s="105"/>
      <c r="I1575" s="155"/>
      <c r="J1575" s="104"/>
    </row>
    <row r="1576" spans="8:10" x14ac:dyDescent="0.3">
      <c r="H1576" s="105"/>
      <c r="I1576" s="155"/>
      <c r="J1576" s="104"/>
    </row>
    <row r="1577" spans="8:10" x14ac:dyDescent="0.3">
      <c r="H1577" s="105"/>
      <c r="I1577" s="155"/>
      <c r="J1577" s="104"/>
    </row>
    <row r="1578" spans="8:10" x14ac:dyDescent="0.3">
      <c r="H1578" s="105"/>
      <c r="I1578" s="155"/>
      <c r="J1578" s="104"/>
    </row>
    <row r="1579" spans="8:10" x14ac:dyDescent="0.3">
      <c r="H1579" s="105"/>
      <c r="I1579" s="155"/>
      <c r="J1579" s="104"/>
    </row>
    <row r="1580" spans="8:10" x14ac:dyDescent="0.3">
      <c r="H1580" s="105"/>
      <c r="I1580" s="155"/>
      <c r="J1580" s="104"/>
    </row>
    <row r="1581" spans="8:10" x14ac:dyDescent="0.3">
      <c r="H1581" s="105"/>
      <c r="I1581" s="155"/>
      <c r="J1581" s="104"/>
    </row>
    <row r="1582" spans="8:10" x14ac:dyDescent="0.3">
      <c r="H1582" s="105"/>
      <c r="I1582" s="155"/>
      <c r="J1582" s="104"/>
    </row>
    <row r="1583" spans="8:10" x14ac:dyDescent="0.3">
      <c r="H1583" s="105"/>
      <c r="I1583" s="155"/>
      <c r="J1583" s="104"/>
    </row>
    <row r="1584" spans="8:10" x14ac:dyDescent="0.3">
      <c r="H1584" s="105"/>
      <c r="I1584" s="155"/>
      <c r="J1584" s="104"/>
    </row>
    <row r="1585" spans="8:10" x14ac:dyDescent="0.3">
      <c r="H1585" s="105"/>
      <c r="I1585" s="155"/>
      <c r="J1585" s="104"/>
    </row>
    <row r="1586" spans="8:10" x14ac:dyDescent="0.3">
      <c r="H1586" s="105"/>
      <c r="I1586" s="155"/>
      <c r="J1586" s="104"/>
    </row>
    <row r="1587" spans="8:10" x14ac:dyDescent="0.3">
      <c r="H1587" s="105"/>
      <c r="I1587" s="155"/>
      <c r="J1587" s="104"/>
    </row>
    <row r="1588" spans="8:10" x14ac:dyDescent="0.3">
      <c r="H1588" s="105"/>
      <c r="I1588" s="155"/>
      <c r="J1588" s="104"/>
    </row>
    <row r="1589" spans="8:10" x14ac:dyDescent="0.3">
      <c r="H1589" s="105"/>
      <c r="I1589" s="155"/>
      <c r="J1589" s="104"/>
    </row>
    <row r="1590" spans="8:10" x14ac:dyDescent="0.3">
      <c r="H1590" s="105"/>
      <c r="I1590" s="155"/>
      <c r="J1590" s="104"/>
    </row>
    <row r="1591" spans="8:10" x14ac:dyDescent="0.3">
      <c r="H1591" s="105"/>
      <c r="I1591" s="155"/>
      <c r="J1591" s="104"/>
    </row>
    <row r="1592" spans="8:10" x14ac:dyDescent="0.3">
      <c r="H1592" s="105"/>
      <c r="I1592" s="155"/>
      <c r="J1592" s="104"/>
    </row>
    <row r="1593" spans="8:10" x14ac:dyDescent="0.3">
      <c r="H1593" s="105"/>
      <c r="I1593" s="155"/>
      <c r="J1593" s="104"/>
    </row>
    <row r="1594" spans="8:10" x14ac:dyDescent="0.3">
      <c r="H1594" s="105"/>
      <c r="I1594" s="155"/>
      <c r="J1594" s="104"/>
    </row>
    <row r="1595" spans="8:10" x14ac:dyDescent="0.3">
      <c r="H1595" s="105"/>
      <c r="I1595" s="155"/>
      <c r="J1595" s="104"/>
    </row>
    <row r="1596" spans="8:10" x14ac:dyDescent="0.3">
      <c r="H1596" s="105"/>
      <c r="I1596" s="155"/>
      <c r="J1596" s="104"/>
    </row>
    <row r="1597" spans="8:10" x14ac:dyDescent="0.3">
      <c r="H1597" s="105"/>
      <c r="I1597" s="155"/>
      <c r="J1597" s="104"/>
    </row>
    <row r="1598" spans="8:10" x14ac:dyDescent="0.3">
      <c r="H1598" s="105"/>
      <c r="I1598" s="155"/>
      <c r="J1598" s="104"/>
    </row>
    <row r="1599" spans="8:10" x14ac:dyDescent="0.3">
      <c r="H1599" s="105"/>
      <c r="I1599" s="155"/>
      <c r="J1599" s="104"/>
    </row>
    <row r="1600" spans="8:10" x14ac:dyDescent="0.3">
      <c r="H1600" s="105"/>
      <c r="I1600" s="155"/>
      <c r="J1600" s="104"/>
    </row>
    <row r="1601" spans="8:10" x14ac:dyDescent="0.3">
      <c r="H1601" s="105"/>
      <c r="I1601" s="155"/>
      <c r="J1601" s="104"/>
    </row>
    <row r="1602" spans="8:10" x14ac:dyDescent="0.3">
      <c r="H1602" s="105"/>
      <c r="I1602" s="155"/>
      <c r="J1602" s="104"/>
    </row>
    <row r="1603" spans="8:10" x14ac:dyDescent="0.3">
      <c r="H1603" s="105"/>
      <c r="I1603" s="155"/>
      <c r="J1603" s="104"/>
    </row>
    <row r="1604" spans="8:10" x14ac:dyDescent="0.3">
      <c r="H1604" s="105"/>
      <c r="I1604" s="155"/>
      <c r="J1604" s="104"/>
    </row>
    <row r="1605" spans="8:10" x14ac:dyDescent="0.3">
      <c r="H1605" s="105"/>
      <c r="I1605" s="155"/>
      <c r="J1605" s="104"/>
    </row>
    <row r="1606" spans="8:10" x14ac:dyDescent="0.3">
      <c r="H1606" s="105"/>
      <c r="I1606" s="155"/>
      <c r="J1606" s="104"/>
    </row>
    <row r="1607" spans="8:10" x14ac:dyDescent="0.3">
      <c r="H1607" s="105"/>
      <c r="I1607" s="155"/>
      <c r="J1607" s="104"/>
    </row>
    <row r="1608" spans="8:10" x14ac:dyDescent="0.3">
      <c r="H1608" s="105"/>
      <c r="I1608" s="155"/>
      <c r="J1608" s="104"/>
    </row>
    <row r="1609" spans="8:10" x14ac:dyDescent="0.3">
      <c r="H1609" s="105"/>
      <c r="I1609" s="155"/>
      <c r="J1609" s="104"/>
    </row>
    <row r="1610" spans="8:10" x14ac:dyDescent="0.3">
      <c r="H1610" s="105"/>
      <c r="I1610" s="155"/>
      <c r="J1610" s="104"/>
    </row>
    <row r="1611" spans="8:10" x14ac:dyDescent="0.3">
      <c r="H1611" s="105"/>
      <c r="I1611" s="155"/>
      <c r="J1611" s="104"/>
    </row>
    <row r="1612" spans="8:10" x14ac:dyDescent="0.3">
      <c r="H1612" s="105"/>
      <c r="I1612" s="155"/>
      <c r="J1612" s="104"/>
    </row>
    <row r="1613" spans="8:10" x14ac:dyDescent="0.3">
      <c r="H1613" s="105"/>
      <c r="I1613" s="155"/>
      <c r="J1613" s="104"/>
    </row>
    <row r="1614" spans="8:10" x14ac:dyDescent="0.3">
      <c r="H1614" s="105"/>
      <c r="I1614" s="155"/>
      <c r="J1614" s="104"/>
    </row>
    <row r="1615" spans="8:10" x14ac:dyDescent="0.3">
      <c r="H1615" s="105"/>
      <c r="I1615" s="155"/>
      <c r="J1615" s="104"/>
    </row>
    <row r="1616" spans="8:10" x14ac:dyDescent="0.3">
      <c r="H1616" s="105"/>
      <c r="I1616" s="155"/>
      <c r="J1616" s="104"/>
    </row>
    <row r="1617" spans="8:10" x14ac:dyDescent="0.3">
      <c r="H1617" s="105"/>
      <c r="I1617" s="155"/>
      <c r="J1617" s="104"/>
    </row>
    <row r="1618" spans="8:10" x14ac:dyDescent="0.3">
      <c r="H1618" s="105"/>
      <c r="I1618" s="155"/>
      <c r="J1618" s="104"/>
    </row>
    <row r="1619" spans="8:10" x14ac:dyDescent="0.3">
      <c r="H1619" s="105"/>
      <c r="I1619" s="155"/>
      <c r="J1619" s="104"/>
    </row>
    <row r="1620" spans="8:10" x14ac:dyDescent="0.3">
      <c r="H1620" s="105"/>
      <c r="I1620" s="155"/>
      <c r="J1620" s="104"/>
    </row>
    <row r="1621" spans="8:10" x14ac:dyDescent="0.3">
      <c r="H1621" s="105"/>
      <c r="I1621" s="155"/>
      <c r="J1621" s="104"/>
    </row>
    <row r="1622" spans="8:10" x14ac:dyDescent="0.3">
      <c r="H1622" s="105"/>
      <c r="I1622" s="155"/>
      <c r="J1622" s="104"/>
    </row>
    <row r="1623" spans="8:10" x14ac:dyDescent="0.3">
      <c r="H1623" s="105"/>
      <c r="I1623" s="155"/>
      <c r="J1623" s="104"/>
    </row>
    <row r="1624" spans="8:10" x14ac:dyDescent="0.3">
      <c r="H1624" s="105"/>
      <c r="I1624" s="155"/>
      <c r="J1624" s="104"/>
    </row>
    <row r="1625" spans="8:10" x14ac:dyDescent="0.3">
      <c r="H1625" s="105"/>
      <c r="I1625" s="155"/>
      <c r="J1625" s="104"/>
    </row>
    <row r="1626" spans="8:10" x14ac:dyDescent="0.3">
      <c r="H1626" s="105"/>
      <c r="I1626" s="155"/>
      <c r="J1626" s="104"/>
    </row>
    <row r="1627" spans="8:10" x14ac:dyDescent="0.3">
      <c r="H1627" s="105"/>
      <c r="I1627" s="155"/>
      <c r="J1627" s="104"/>
    </row>
    <row r="1628" spans="8:10" x14ac:dyDescent="0.3">
      <c r="H1628" s="105"/>
      <c r="I1628" s="155"/>
      <c r="J1628" s="104"/>
    </row>
    <row r="1629" spans="8:10" x14ac:dyDescent="0.3">
      <c r="H1629" s="105"/>
      <c r="I1629" s="155"/>
      <c r="J1629" s="104"/>
    </row>
    <row r="1630" spans="8:10" x14ac:dyDescent="0.3">
      <c r="H1630" s="105"/>
      <c r="I1630" s="155"/>
      <c r="J1630" s="104"/>
    </row>
    <row r="1631" spans="8:10" x14ac:dyDescent="0.3">
      <c r="H1631" s="105"/>
      <c r="I1631" s="155"/>
      <c r="J1631" s="104"/>
    </row>
    <row r="1632" spans="8:10" x14ac:dyDescent="0.3">
      <c r="H1632" s="105"/>
      <c r="I1632" s="155"/>
      <c r="J1632" s="104"/>
    </row>
    <row r="1633" spans="8:10" x14ac:dyDescent="0.3">
      <c r="H1633" s="105"/>
      <c r="I1633" s="155"/>
      <c r="J1633" s="104"/>
    </row>
    <row r="1634" spans="8:10" x14ac:dyDescent="0.3">
      <c r="H1634" s="105"/>
      <c r="I1634" s="155"/>
      <c r="J1634" s="104"/>
    </row>
    <row r="1635" spans="8:10" x14ac:dyDescent="0.3">
      <c r="H1635" s="105"/>
      <c r="I1635" s="155"/>
      <c r="J1635" s="104"/>
    </row>
    <row r="1636" spans="8:10" x14ac:dyDescent="0.3">
      <c r="H1636" s="105"/>
      <c r="I1636" s="155"/>
      <c r="J1636" s="104"/>
    </row>
    <row r="1637" spans="8:10" x14ac:dyDescent="0.3">
      <c r="H1637" s="105"/>
      <c r="I1637" s="155"/>
      <c r="J1637" s="104"/>
    </row>
    <row r="1638" spans="8:10" x14ac:dyDescent="0.3">
      <c r="H1638" s="105"/>
      <c r="I1638" s="155"/>
      <c r="J1638" s="104"/>
    </row>
    <row r="1639" spans="8:10" x14ac:dyDescent="0.3">
      <c r="H1639" s="105"/>
      <c r="I1639" s="155"/>
      <c r="J1639" s="104"/>
    </row>
    <row r="1640" spans="8:10" x14ac:dyDescent="0.3">
      <c r="H1640" s="105"/>
      <c r="I1640" s="155"/>
      <c r="J1640" s="104"/>
    </row>
    <row r="1641" spans="8:10" x14ac:dyDescent="0.3">
      <c r="H1641" s="105"/>
      <c r="I1641" s="155"/>
      <c r="J1641" s="104"/>
    </row>
    <row r="1642" spans="8:10" x14ac:dyDescent="0.3">
      <c r="H1642" s="105"/>
      <c r="I1642" s="155"/>
      <c r="J1642" s="104"/>
    </row>
    <row r="1643" spans="8:10" x14ac:dyDescent="0.3">
      <c r="H1643" s="105"/>
      <c r="I1643" s="155"/>
      <c r="J1643" s="104"/>
    </row>
    <row r="1644" spans="8:10" x14ac:dyDescent="0.3">
      <c r="H1644" s="105"/>
      <c r="I1644" s="155"/>
      <c r="J1644" s="104"/>
    </row>
    <row r="1645" spans="8:10" x14ac:dyDescent="0.3">
      <c r="H1645" s="105"/>
      <c r="I1645" s="155"/>
      <c r="J1645" s="104"/>
    </row>
    <row r="1646" spans="8:10" x14ac:dyDescent="0.3">
      <c r="H1646" s="105"/>
      <c r="I1646" s="155"/>
      <c r="J1646" s="104"/>
    </row>
    <row r="1647" spans="8:10" x14ac:dyDescent="0.3">
      <c r="H1647" s="105"/>
      <c r="I1647" s="155"/>
      <c r="J1647" s="104"/>
    </row>
    <row r="1648" spans="8:10" x14ac:dyDescent="0.3">
      <c r="H1648" s="105"/>
      <c r="I1648" s="155"/>
      <c r="J1648" s="104"/>
    </row>
    <row r="1649" spans="8:10" x14ac:dyDescent="0.3">
      <c r="H1649" s="105"/>
      <c r="I1649" s="155"/>
      <c r="J1649" s="104"/>
    </row>
    <row r="1650" spans="8:10" x14ac:dyDescent="0.3">
      <c r="H1650" s="105"/>
      <c r="I1650" s="155"/>
      <c r="J1650" s="104"/>
    </row>
    <row r="1651" spans="8:10" x14ac:dyDescent="0.3">
      <c r="H1651" s="105"/>
      <c r="I1651" s="155"/>
      <c r="J1651" s="104"/>
    </row>
    <row r="1652" spans="8:10" x14ac:dyDescent="0.3">
      <c r="H1652" s="105"/>
      <c r="I1652" s="155"/>
      <c r="J1652" s="104"/>
    </row>
    <row r="1653" spans="8:10" x14ac:dyDescent="0.3">
      <c r="H1653" s="105"/>
      <c r="I1653" s="155"/>
      <c r="J1653" s="104"/>
    </row>
    <row r="1654" spans="8:10" x14ac:dyDescent="0.3">
      <c r="H1654" s="105"/>
      <c r="I1654" s="155"/>
      <c r="J1654" s="104"/>
    </row>
    <row r="1655" spans="8:10" x14ac:dyDescent="0.3">
      <c r="H1655" s="105"/>
      <c r="I1655" s="155"/>
      <c r="J1655" s="104"/>
    </row>
    <row r="1656" spans="8:10" x14ac:dyDescent="0.3">
      <c r="H1656" s="105"/>
      <c r="I1656" s="155"/>
      <c r="J1656" s="104"/>
    </row>
    <row r="1657" spans="8:10" x14ac:dyDescent="0.3">
      <c r="H1657" s="105"/>
      <c r="I1657" s="155"/>
      <c r="J1657" s="104"/>
    </row>
    <row r="1658" spans="8:10" x14ac:dyDescent="0.3">
      <c r="H1658" s="105"/>
      <c r="I1658" s="155"/>
      <c r="J1658" s="104"/>
    </row>
    <row r="1659" spans="8:10" x14ac:dyDescent="0.3">
      <c r="H1659" s="105"/>
      <c r="I1659" s="155"/>
      <c r="J1659" s="104"/>
    </row>
    <row r="1660" spans="8:10" x14ac:dyDescent="0.3">
      <c r="H1660" s="105"/>
      <c r="I1660" s="155"/>
      <c r="J1660" s="104"/>
    </row>
    <row r="1661" spans="8:10" x14ac:dyDescent="0.3">
      <c r="H1661" s="105"/>
      <c r="I1661" s="155"/>
      <c r="J1661" s="104"/>
    </row>
    <row r="1662" spans="8:10" x14ac:dyDescent="0.3">
      <c r="H1662" s="105"/>
      <c r="I1662" s="155"/>
      <c r="J1662" s="104"/>
    </row>
    <row r="1663" spans="8:10" x14ac:dyDescent="0.3">
      <c r="H1663" s="105"/>
      <c r="I1663" s="155"/>
      <c r="J1663" s="104"/>
    </row>
    <row r="1664" spans="8:10" x14ac:dyDescent="0.3">
      <c r="H1664" s="105"/>
      <c r="I1664" s="155"/>
      <c r="J1664" s="104"/>
    </row>
    <row r="1665" spans="8:10" x14ac:dyDescent="0.3">
      <c r="H1665" s="105"/>
      <c r="I1665" s="155"/>
      <c r="J1665" s="104"/>
    </row>
    <row r="1666" spans="8:10" x14ac:dyDescent="0.3">
      <c r="H1666" s="105"/>
      <c r="I1666" s="155"/>
      <c r="J1666" s="104"/>
    </row>
    <row r="1667" spans="8:10" x14ac:dyDescent="0.3">
      <c r="H1667" s="105"/>
      <c r="I1667" s="155"/>
      <c r="J1667" s="104"/>
    </row>
    <row r="1668" spans="8:10" x14ac:dyDescent="0.3">
      <c r="H1668" s="105"/>
      <c r="I1668" s="155"/>
      <c r="J1668" s="104"/>
    </row>
    <row r="1669" spans="8:10" x14ac:dyDescent="0.3">
      <c r="H1669" s="105"/>
      <c r="I1669" s="155"/>
      <c r="J1669" s="104"/>
    </row>
    <row r="1670" spans="8:10" x14ac:dyDescent="0.3">
      <c r="H1670" s="105"/>
      <c r="I1670" s="155"/>
      <c r="J1670" s="104"/>
    </row>
    <row r="1671" spans="8:10" x14ac:dyDescent="0.3">
      <c r="H1671" s="105"/>
      <c r="I1671" s="155"/>
      <c r="J1671" s="104"/>
    </row>
    <row r="1672" spans="8:10" x14ac:dyDescent="0.3">
      <c r="H1672" s="105"/>
      <c r="I1672" s="155"/>
      <c r="J1672" s="104"/>
    </row>
    <row r="1673" spans="8:10" x14ac:dyDescent="0.3">
      <c r="H1673" s="105"/>
      <c r="I1673" s="155"/>
      <c r="J1673" s="104"/>
    </row>
    <row r="1674" spans="8:10" x14ac:dyDescent="0.3">
      <c r="H1674" s="105"/>
      <c r="I1674" s="155"/>
      <c r="J1674" s="104"/>
    </row>
    <row r="1675" spans="8:10" x14ac:dyDescent="0.3">
      <c r="H1675" s="105"/>
      <c r="I1675" s="155"/>
      <c r="J1675" s="104"/>
    </row>
    <row r="1676" spans="8:10" x14ac:dyDescent="0.3">
      <c r="H1676" s="105"/>
      <c r="I1676" s="155"/>
      <c r="J1676" s="104"/>
    </row>
    <row r="1677" spans="8:10" x14ac:dyDescent="0.3">
      <c r="H1677" s="105"/>
      <c r="I1677" s="155"/>
      <c r="J1677" s="104"/>
    </row>
    <row r="1678" spans="8:10" x14ac:dyDescent="0.3">
      <c r="H1678" s="105"/>
      <c r="I1678" s="155"/>
      <c r="J1678" s="104"/>
    </row>
    <row r="1679" spans="8:10" x14ac:dyDescent="0.3">
      <c r="H1679" s="105"/>
      <c r="I1679" s="155"/>
      <c r="J1679" s="104"/>
    </row>
    <row r="1680" spans="8:10" x14ac:dyDescent="0.3">
      <c r="H1680" s="105"/>
      <c r="I1680" s="155"/>
      <c r="J1680" s="104"/>
    </row>
    <row r="1681" spans="8:10" x14ac:dyDescent="0.3">
      <c r="H1681" s="105"/>
      <c r="I1681" s="155"/>
      <c r="J1681" s="104"/>
    </row>
    <row r="1682" spans="8:10" x14ac:dyDescent="0.3">
      <c r="H1682" s="105"/>
      <c r="I1682" s="155"/>
      <c r="J1682" s="104"/>
    </row>
    <row r="1683" spans="8:10" x14ac:dyDescent="0.3">
      <c r="H1683" s="105"/>
      <c r="I1683" s="155"/>
      <c r="J1683" s="104"/>
    </row>
    <row r="1684" spans="8:10" x14ac:dyDescent="0.3">
      <c r="H1684" s="105"/>
      <c r="I1684" s="155"/>
      <c r="J1684" s="104"/>
    </row>
    <row r="1685" spans="8:10" x14ac:dyDescent="0.3">
      <c r="H1685" s="105"/>
      <c r="I1685" s="155"/>
      <c r="J1685" s="104"/>
    </row>
    <row r="1686" spans="8:10" x14ac:dyDescent="0.3">
      <c r="H1686" s="105"/>
      <c r="I1686" s="155"/>
      <c r="J1686" s="104"/>
    </row>
    <row r="1687" spans="8:10" x14ac:dyDescent="0.3">
      <c r="H1687" s="105"/>
      <c r="I1687" s="155"/>
      <c r="J1687" s="104"/>
    </row>
    <row r="1688" spans="8:10" x14ac:dyDescent="0.3">
      <c r="H1688" s="105"/>
      <c r="I1688" s="155"/>
      <c r="J1688" s="104"/>
    </row>
    <row r="1689" spans="8:10" x14ac:dyDescent="0.3">
      <c r="H1689" s="105"/>
      <c r="I1689" s="155"/>
      <c r="J1689" s="104"/>
    </row>
    <row r="1690" spans="8:10" x14ac:dyDescent="0.3">
      <c r="H1690" s="105"/>
      <c r="I1690" s="155"/>
      <c r="J1690" s="104"/>
    </row>
    <row r="1691" spans="8:10" x14ac:dyDescent="0.3">
      <c r="H1691" s="105"/>
      <c r="I1691" s="155"/>
      <c r="J1691" s="104"/>
    </row>
    <row r="1692" spans="8:10" x14ac:dyDescent="0.3">
      <c r="H1692" s="105"/>
      <c r="I1692" s="155"/>
      <c r="J1692" s="104"/>
    </row>
    <row r="1693" spans="8:10" x14ac:dyDescent="0.3">
      <c r="H1693" s="105"/>
      <c r="I1693" s="155"/>
      <c r="J1693" s="104"/>
    </row>
    <row r="1694" spans="8:10" x14ac:dyDescent="0.3">
      <c r="H1694" s="105"/>
      <c r="I1694" s="155"/>
      <c r="J1694" s="104"/>
    </row>
    <row r="1695" spans="8:10" x14ac:dyDescent="0.3">
      <c r="H1695" s="105"/>
      <c r="I1695" s="155"/>
      <c r="J1695" s="104"/>
    </row>
    <row r="1696" spans="8:10" x14ac:dyDescent="0.3">
      <c r="H1696" s="105"/>
      <c r="I1696" s="155"/>
      <c r="J1696" s="104"/>
    </row>
    <row r="1697" spans="8:10" x14ac:dyDescent="0.3">
      <c r="H1697" s="105"/>
      <c r="I1697" s="155"/>
      <c r="J1697" s="104"/>
    </row>
    <row r="1698" spans="8:10" x14ac:dyDescent="0.3">
      <c r="H1698" s="105"/>
      <c r="I1698" s="155"/>
      <c r="J1698" s="104"/>
    </row>
    <row r="1699" spans="8:10" x14ac:dyDescent="0.3">
      <c r="H1699" s="105"/>
      <c r="I1699" s="155"/>
      <c r="J1699" s="104"/>
    </row>
    <row r="1700" spans="8:10" x14ac:dyDescent="0.3">
      <c r="H1700" s="105"/>
      <c r="I1700" s="155"/>
      <c r="J1700" s="104"/>
    </row>
    <row r="1701" spans="8:10" x14ac:dyDescent="0.3">
      <c r="H1701" s="105"/>
      <c r="I1701" s="155"/>
      <c r="J1701" s="104"/>
    </row>
    <row r="1702" spans="8:10" x14ac:dyDescent="0.3">
      <c r="H1702" s="105"/>
      <c r="I1702" s="155"/>
      <c r="J1702" s="104"/>
    </row>
    <row r="1703" spans="8:10" x14ac:dyDescent="0.3">
      <c r="H1703" s="105"/>
      <c r="I1703" s="155"/>
      <c r="J1703" s="104"/>
    </row>
    <row r="1704" spans="8:10" x14ac:dyDescent="0.3">
      <c r="H1704" s="105"/>
      <c r="I1704" s="155"/>
      <c r="J1704" s="104"/>
    </row>
    <row r="1705" spans="8:10" x14ac:dyDescent="0.3">
      <c r="H1705" s="105"/>
      <c r="I1705" s="155"/>
      <c r="J1705" s="104"/>
    </row>
    <row r="1706" spans="8:10" x14ac:dyDescent="0.3">
      <c r="H1706" s="105"/>
      <c r="I1706" s="155"/>
      <c r="J1706" s="104"/>
    </row>
    <row r="1707" spans="8:10" x14ac:dyDescent="0.3">
      <c r="H1707" s="105"/>
      <c r="I1707" s="155"/>
      <c r="J1707" s="104"/>
    </row>
    <row r="1708" spans="8:10" x14ac:dyDescent="0.3">
      <c r="H1708" s="105"/>
      <c r="I1708" s="155"/>
      <c r="J1708" s="104"/>
    </row>
    <row r="1709" spans="8:10" x14ac:dyDescent="0.3">
      <c r="H1709" s="105"/>
      <c r="I1709" s="155"/>
      <c r="J1709" s="104"/>
    </row>
    <row r="1710" spans="8:10" x14ac:dyDescent="0.3">
      <c r="H1710" s="105"/>
      <c r="I1710" s="155"/>
      <c r="J1710" s="104"/>
    </row>
    <row r="1711" spans="8:10" x14ac:dyDescent="0.3">
      <c r="H1711" s="105"/>
      <c r="I1711" s="155"/>
      <c r="J1711" s="104"/>
    </row>
    <row r="1712" spans="8:10" x14ac:dyDescent="0.3">
      <c r="H1712" s="105"/>
      <c r="I1712" s="155"/>
      <c r="J1712" s="104"/>
    </row>
    <row r="1713" spans="8:10" x14ac:dyDescent="0.3">
      <c r="H1713" s="105"/>
      <c r="I1713" s="155"/>
      <c r="J1713" s="104"/>
    </row>
    <row r="1714" spans="8:10" x14ac:dyDescent="0.3">
      <c r="H1714" s="105"/>
      <c r="I1714" s="155"/>
      <c r="J1714" s="104"/>
    </row>
    <row r="1715" spans="8:10" x14ac:dyDescent="0.3">
      <c r="H1715" s="105"/>
      <c r="I1715" s="155"/>
      <c r="J1715" s="104"/>
    </row>
    <row r="1716" spans="8:10" x14ac:dyDescent="0.3">
      <c r="H1716" s="105"/>
      <c r="I1716" s="155"/>
      <c r="J1716" s="104"/>
    </row>
    <row r="1717" spans="8:10" x14ac:dyDescent="0.3">
      <c r="H1717" s="105"/>
      <c r="I1717" s="155"/>
      <c r="J1717" s="104"/>
    </row>
    <row r="1718" spans="8:10" x14ac:dyDescent="0.3">
      <c r="H1718" s="105"/>
      <c r="I1718" s="155"/>
      <c r="J1718" s="104"/>
    </row>
    <row r="1719" spans="8:10" x14ac:dyDescent="0.3">
      <c r="H1719" s="105"/>
      <c r="I1719" s="155"/>
      <c r="J1719" s="104"/>
    </row>
    <row r="1720" spans="8:10" x14ac:dyDescent="0.3">
      <c r="H1720" s="105"/>
      <c r="I1720" s="155"/>
      <c r="J1720" s="104"/>
    </row>
    <row r="1721" spans="8:10" x14ac:dyDescent="0.3">
      <c r="H1721" s="105"/>
      <c r="I1721" s="155"/>
      <c r="J1721" s="104"/>
    </row>
    <row r="1722" spans="8:10" x14ac:dyDescent="0.3">
      <c r="H1722" s="105"/>
      <c r="I1722" s="155"/>
      <c r="J1722" s="104"/>
    </row>
    <row r="1723" spans="8:10" x14ac:dyDescent="0.3">
      <c r="H1723" s="105"/>
      <c r="I1723" s="155"/>
      <c r="J1723" s="104"/>
    </row>
    <row r="1724" spans="8:10" x14ac:dyDescent="0.3">
      <c r="H1724" s="105"/>
      <c r="I1724" s="155"/>
      <c r="J1724" s="104"/>
    </row>
    <row r="1725" spans="8:10" x14ac:dyDescent="0.3">
      <c r="H1725" s="105"/>
      <c r="I1725" s="155"/>
      <c r="J1725" s="104"/>
    </row>
    <row r="1726" spans="8:10" x14ac:dyDescent="0.3">
      <c r="H1726" s="105"/>
      <c r="I1726" s="155"/>
      <c r="J1726" s="104"/>
    </row>
    <row r="1727" spans="8:10" x14ac:dyDescent="0.3">
      <c r="H1727" s="105"/>
      <c r="I1727" s="155"/>
      <c r="J1727" s="104"/>
    </row>
    <row r="1728" spans="8:10" x14ac:dyDescent="0.3">
      <c r="H1728" s="105"/>
      <c r="I1728" s="155"/>
      <c r="J1728" s="104"/>
    </row>
    <row r="1729" spans="8:10" x14ac:dyDescent="0.3">
      <c r="H1729" s="105"/>
      <c r="I1729" s="155"/>
      <c r="J1729" s="104"/>
    </row>
    <row r="1730" spans="8:10" x14ac:dyDescent="0.3">
      <c r="H1730" s="105"/>
      <c r="I1730" s="155"/>
      <c r="J1730" s="104"/>
    </row>
    <row r="1731" spans="8:10" x14ac:dyDescent="0.3">
      <c r="H1731" s="105"/>
      <c r="I1731" s="155"/>
      <c r="J1731" s="104"/>
    </row>
    <row r="1732" spans="8:10" x14ac:dyDescent="0.3">
      <c r="H1732" s="105"/>
      <c r="I1732" s="155"/>
      <c r="J1732" s="104"/>
    </row>
    <row r="1733" spans="8:10" x14ac:dyDescent="0.3">
      <c r="H1733" s="105"/>
      <c r="I1733" s="155"/>
      <c r="J1733" s="104"/>
    </row>
    <row r="1734" spans="8:10" x14ac:dyDescent="0.3">
      <c r="H1734" s="105"/>
      <c r="I1734" s="155"/>
      <c r="J1734" s="104"/>
    </row>
    <row r="1735" spans="8:10" x14ac:dyDescent="0.3">
      <c r="H1735" s="105"/>
      <c r="I1735" s="155"/>
      <c r="J1735" s="104"/>
    </row>
    <row r="1736" spans="8:10" x14ac:dyDescent="0.3">
      <c r="H1736" s="105"/>
      <c r="I1736" s="155"/>
      <c r="J1736" s="104"/>
    </row>
    <row r="1737" spans="8:10" x14ac:dyDescent="0.3">
      <c r="H1737" s="105"/>
      <c r="I1737" s="155"/>
      <c r="J1737" s="104"/>
    </row>
    <row r="1738" spans="8:10" x14ac:dyDescent="0.3">
      <c r="H1738" s="105"/>
      <c r="I1738" s="155"/>
      <c r="J1738" s="104"/>
    </row>
    <row r="1739" spans="8:10" x14ac:dyDescent="0.3">
      <c r="H1739" s="105"/>
      <c r="I1739" s="155"/>
      <c r="J1739" s="104"/>
    </row>
    <row r="1740" spans="8:10" x14ac:dyDescent="0.3">
      <c r="H1740" s="105"/>
      <c r="I1740" s="155"/>
      <c r="J1740" s="104"/>
    </row>
    <row r="1741" spans="8:10" x14ac:dyDescent="0.3">
      <c r="H1741" s="105"/>
      <c r="I1741" s="155"/>
      <c r="J1741" s="104"/>
    </row>
    <row r="1742" spans="8:10" x14ac:dyDescent="0.3">
      <c r="H1742" s="105"/>
      <c r="I1742" s="155"/>
      <c r="J1742" s="104"/>
    </row>
    <row r="1743" spans="8:10" x14ac:dyDescent="0.3">
      <c r="H1743" s="105"/>
      <c r="I1743" s="155"/>
      <c r="J1743" s="104"/>
    </row>
    <row r="1744" spans="8:10" x14ac:dyDescent="0.3">
      <c r="H1744" s="105"/>
      <c r="I1744" s="155"/>
      <c r="J1744" s="104"/>
    </row>
    <row r="1745" spans="8:10" x14ac:dyDescent="0.3">
      <c r="H1745" s="105"/>
      <c r="I1745" s="155"/>
      <c r="J1745" s="104"/>
    </row>
    <row r="1746" spans="8:10" x14ac:dyDescent="0.3">
      <c r="H1746" s="105"/>
      <c r="I1746" s="155"/>
      <c r="J1746" s="104"/>
    </row>
    <row r="1747" spans="8:10" x14ac:dyDescent="0.3">
      <c r="H1747" s="105"/>
      <c r="I1747" s="155"/>
      <c r="J1747" s="104"/>
    </row>
    <row r="1748" spans="8:10" x14ac:dyDescent="0.3">
      <c r="H1748" s="105"/>
      <c r="I1748" s="155"/>
      <c r="J1748" s="104"/>
    </row>
    <row r="1749" spans="8:10" x14ac:dyDescent="0.3">
      <c r="H1749" s="105"/>
      <c r="I1749" s="155"/>
      <c r="J1749" s="104"/>
    </row>
    <row r="1750" spans="8:10" x14ac:dyDescent="0.3">
      <c r="H1750" s="105"/>
      <c r="I1750" s="155"/>
      <c r="J1750" s="104"/>
    </row>
    <row r="1751" spans="8:10" x14ac:dyDescent="0.3">
      <c r="H1751" s="105"/>
      <c r="I1751" s="155"/>
      <c r="J1751" s="104"/>
    </row>
    <row r="1752" spans="8:10" x14ac:dyDescent="0.3">
      <c r="H1752" s="105"/>
      <c r="I1752" s="155"/>
      <c r="J1752" s="104"/>
    </row>
    <row r="1753" spans="8:10" x14ac:dyDescent="0.3">
      <c r="H1753" s="105"/>
      <c r="I1753" s="155"/>
      <c r="J1753" s="104"/>
    </row>
    <row r="1754" spans="8:10" x14ac:dyDescent="0.3">
      <c r="H1754" s="105"/>
      <c r="I1754" s="155"/>
      <c r="J1754" s="104"/>
    </row>
    <row r="1755" spans="8:10" x14ac:dyDescent="0.3">
      <c r="H1755" s="105"/>
      <c r="I1755" s="155"/>
      <c r="J1755" s="104"/>
    </row>
    <row r="1756" spans="8:10" x14ac:dyDescent="0.3">
      <c r="H1756" s="105"/>
      <c r="I1756" s="155"/>
      <c r="J1756" s="104"/>
    </row>
    <row r="1757" spans="8:10" x14ac:dyDescent="0.3">
      <c r="H1757" s="105"/>
      <c r="I1757" s="155"/>
      <c r="J1757" s="104"/>
    </row>
    <row r="1758" spans="8:10" x14ac:dyDescent="0.3">
      <c r="H1758" s="105"/>
      <c r="I1758" s="155"/>
      <c r="J1758" s="104"/>
    </row>
    <row r="1759" spans="8:10" x14ac:dyDescent="0.3">
      <c r="H1759" s="105"/>
      <c r="I1759" s="155"/>
      <c r="J1759" s="104"/>
    </row>
    <row r="1760" spans="8:10" x14ac:dyDescent="0.3">
      <c r="H1760" s="105"/>
      <c r="I1760" s="155"/>
      <c r="J1760" s="104"/>
    </row>
    <row r="1761" spans="8:10" x14ac:dyDescent="0.3">
      <c r="H1761" s="105"/>
      <c r="I1761" s="155"/>
      <c r="J1761" s="104"/>
    </row>
    <row r="1762" spans="8:10" x14ac:dyDescent="0.3">
      <c r="H1762" s="105"/>
      <c r="I1762" s="155"/>
      <c r="J1762" s="104"/>
    </row>
    <row r="1763" spans="8:10" x14ac:dyDescent="0.3">
      <c r="H1763" s="105"/>
      <c r="I1763" s="155"/>
      <c r="J1763" s="104"/>
    </row>
    <row r="1764" spans="8:10" x14ac:dyDescent="0.3">
      <c r="H1764" s="105"/>
      <c r="I1764" s="155"/>
      <c r="J1764" s="104"/>
    </row>
    <row r="1765" spans="8:10" x14ac:dyDescent="0.3">
      <c r="H1765" s="105"/>
      <c r="I1765" s="155"/>
      <c r="J1765" s="104"/>
    </row>
    <row r="1766" spans="8:10" x14ac:dyDescent="0.3">
      <c r="H1766" s="105"/>
      <c r="I1766" s="155"/>
      <c r="J1766" s="104"/>
    </row>
    <row r="1767" spans="8:10" x14ac:dyDescent="0.3">
      <c r="H1767" s="105"/>
      <c r="I1767" s="155"/>
      <c r="J1767" s="104"/>
    </row>
    <row r="1768" spans="8:10" x14ac:dyDescent="0.3">
      <c r="H1768" s="105"/>
      <c r="I1768" s="155"/>
      <c r="J1768" s="104"/>
    </row>
    <row r="1769" spans="8:10" x14ac:dyDescent="0.3">
      <c r="H1769" s="105"/>
      <c r="I1769" s="155"/>
      <c r="J1769" s="104"/>
    </row>
    <row r="1770" spans="8:10" x14ac:dyDescent="0.3">
      <c r="H1770" s="105"/>
      <c r="I1770" s="155"/>
      <c r="J1770" s="104"/>
    </row>
    <row r="1771" spans="8:10" x14ac:dyDescent="0.3">
      <c r="H1771" s="105"/>
      <c r="I1771" s="155"/>
      <c r="J1771" s="104"/>
    </row>
    <row r="1772" spans="8:10" x14ac:dyDescent="0.3">
      <c r="H1772" s="105"/>
      <c r="I1772" s="155"/>
      <c r="J1772" s="104"/>
    </row>
  </sheetData>
  <autoFilter ref="A1:R1772">
    <filterColumn colId="11" showButton="0"/>
    <filterColumn colId="12" showButton="0"/>
  </autoFilter>
  <mergeCells count="17">
    <mergeCell ref="C1111:E1111"/>
    <mergeCell ref="A1035:C1035"/>
    <mergeCell ref="A885:C885"/>
    <mergeCell ref="B959:C959"/>
    <mergeCell ref="B986:C986"/>
    <mergeCell ref="B995:C995"/>
    <mergeCell ref="B1014:C1014"/>
    <mergeCell ref="B1071:C1071"/>
    <mergeCell ref="L1:N1"/>
    <mergeCell ref="A2:N2"/>
    <mergeCell ref="B638:C638"/>
    <mergeCell ref="B662:C662"/>
    <mergeCell ref="B456:C456"/>
    <mergeCell ref="B467:C467"/>
    <mergeCell ref="A624:C624"/>
    <mergeCell ref="A625:C625"/>
    <mergeCell ref="A496:C496"/>
  </mergeCells>
  <conditionalFormatting sqref="J146">
    <cfRule type="expression" dxfId="19" priority="1">
      <formula>ISBLANK($O146)</formula>
    </cfRule>
    <cfRule type="expression" dxfId="18" priority="2">
      <formula>$Q146="RSM/PS"</formula>
    </cfRule>
    <cfRule type="expression" dxfId="17" priority="3">
      <formula>$Q146="Price S"</formula>
    </cfRule>
    <cfRule type="expression" dxfId="16" priority="4">
      <formula>$Q146="SM"</formula>
    </cfRule>
  </conditionalFormatting>
  <pageMargins left="0.55000000000000004" right="0" top="0.23622047244094491" bottom="0.23622047244094491" header="0.15748031496062992" footer="0.2362204724409449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3"/>
  <sheetViews>
    <sheetView workbookViewId="0">
      <selection activeCell="C12" sqref="C12"/>
    </sheetView>
  </sheetViews>
  <sheetFormatPr defaultRowHeight="14.4" x14ac:dyDescent="0.3"/>
  <cols>
    <col min="1" max="1" width="6.109375" customWidth="1"/>
    <col min="2" max="2" width="33.44140625" style="14" customWidth="1"/>
    <col min="3" max="3" width="41.44140625" style="14" customWidth="1"/>
    <col min="4" max="4" width="7.33203125" style="14" customWidth="1"/>
    <col min="5" max="5" width="8" style="14" customWidth="1"/>
    <col min="6" max="6" width="8.88671875" style="14" customWidth="1"/>
    <col min="7" max="7" width="10.5546875" style="14" customWidth="1"/>
    <col min="8" max="8" width="9.6640625" style="83" customWidth="1"/>
    <col min="9" max="9" width="7.33203125" style="215" customWidth="1"/>
    <col min="10" max="10" width="9.109375" customWidth="1"/>
    <col min="11" max="11" width="11.88671875" bestFit="1" customWidth="1"/>
    <col min="12" max="12" width="9.6640625" customWidth="1"/>
    <col min="13" max="13" width="9.109375" style="14" customWidth="1"/>
    <col min="14" max="14" width="12.33203125" customWidth="1"/>
    <col min="15" max="15" width="13" customWidth="1"/>
    <col min="16" max="16" width="9.5546875" bestFit="1" customWidth="1"/>
  </cols>
  <sheetData>
    <row r="1" spans="1:17" s="14" customFormat="1" x14ac:dyDescent="0.3">
      <c r="L1" s="360" t="s">
        <v>1134</v>
      </c>
      <c r="M1" s="360"/>
      <c r="N1" s="360"/>
    </row>
    <row r="2" spans="1:17" s="14" customFormat="1" ht="23.4" x14ac:dyDescent="0.45">
      <c r="A2" s="361" t="s">
        <v>1135</v>
      </c>
      <c r="B2" s="361"/>
      <c r="C2" s="361"/>
      <c r="D2" s="361"/>
      <c r="E2" s="361"/>
      <c r="F2" s="361"/>
      <c r="G2" s="361"/>
      <c r="H2" s="361"/>
      <c r="I2" s="361"/>
      <c r="J2" s="361"/>
      <c r="K2" s="361"/>
      <c r="L2" s="361"/>
      <c r="M2" s="361"/>
      <c r="N2" s="361"/>
    </row>
    <row r="3" spans="1:17" s="14" customFormat="1" x14ac:dyDescent="0.3"/>
    <row r="4" spans="1:17" s="14" customFormat="1" ht="144" x14ac:dyDescent="0.3">
      <c r="A4" s="101" t="s">
        <v>0</v>
      </c>
      <c r="B4" s="101" t="s">
        <v>1</v>
      </c>
      <c r="C4" s="101" t="s">
        <v>2</v>
      </c>
      <c r="D4" s="101" t="s">
        <v>1136</v>
      </c>
      <c r="E4" s="101" t="s">
        <v>1146</v>
      </c>
      <c r="F4" s="101" t="s">
        <v>1137</v>
      </c>
      <c r="G4" s="101" t="s">
        <v>1138</v>
      </c>
      <c r="H4" s="101" t="s">
        <v>1139</v>
      </c>
      <c r="I4" s="101" t="s">
        <v>1140</v>
      </c>
      <c r="J4" s="101" t="s">
        <v>1141</v>
      </c>
      <c r="K4" s="101" t="s">
        <v>1142</v>
      </c>
      <c r="L4" s="101" t="s">
        <v>1143</v>
      </c>
      <c r="M4" s="101" t="s">
        <v>1144</v>
      </c>
      <c r="N4" s="278" t="s">
        <v>1145</v>
      </c>
      <c r="O4" s="255" t="s">
        <v>2168</v>
      </c>
      <c r="P4" s="240" t="s">
        <v>2169</v>
      </c>
    </row>
    <row r="5" spans="1:17" ht="15.6" x14ac:dyDescent="0.3">
      <c r="A5" s="17"/>
      <c r="B5" s="95" t="s">
        <v>3</v>
      </c>
      <c r="C5" s="95"/>
      <c r="D5" s="16"/>
      <c r="E5" s="102"/>
      <c r="F5" s="103"/>
      <c r="G5" s="152"/>
      <c r="H5" s="133"/>
      <c r="I5" s="103"/>
      <c r="J5" s="64"/>
      <c r="K5" s="7"/>
      <c r="L5" s="7"/>
      <c r="M5" s="7"/>
      <c r="N5" s="279"/>
      <c r="O5" s="256"/>
      <c r="P5" s="7"/>
    </row>
    <row r="6" spans="1:17" ht="15.6" x14ac:dyDescent="0.3">
      <c r="A6" s="18"/>
      <c r="B6" s="96" t="s">
        <v>4</v>
      </c>
      <c r="C6" s="96"/>
      <c r="D6" s="19"/>
      <c r="E6" s="106"/>
      <c r="F6" s="107"/>
      <c r="G6" s="152"/>
      <c r="H6" s="133"/>
      <c r="I6" s="107"/>
      <c r="J6" s="65"/>
      <c r="K6" s="7"/>
      <c r="L6" s="7"/>
      <c r="M6" s="7"/>
      <c r="N6" s="279"/>
      <c r="O6" s="256"/>
      <c r="P6" s="7"/>
    </row>
    <row r="7" spans="1:17" ht="15.6" x14ac:dyDescent="0.3">
      <c r="A7" s="20" t="s">
        <v>5</v>
      </c>
      <c r="B7" s="1" t="s">
        <v>6</v>
      </c>
      <c r="C7" s="1" t="s">
        <v>7</v>
      </c>
      <c r="D7" s="3" t="s">
        <v>790</v>
      </c>
      <c r="E7" s="108">
        <v>10000</v>
      </c>
      <c r="F7" s="109"/>
      <c r="G7" s="152"/>
      <c r="H7" s="133"/>
      <c r="I7" s="109"/>
      <c r="J7" s="6"/>
      <c r="K7" s="8"/>
      <c r="L7" s="148"/>
      <c r="M7" s="86"/>
      <c r="N7" s="280"/>
      <c r="O7" s="257"/>
      <c r="P7" s="8"/>
    </row>
    <row r="8" spans="1:17" ht="15.6" x14ac:dyDescent="0.3">
      <c r="A8" s="230"/>
      <c r="B8" s="231"/>
      <c r="C8" s="231"/>
      <c r="D8" s="232"/>
      <c r="E8" s="233"/>
      <c r="F8" s="232"/>
      <c r="G8" s="234"/>
      <c r="H8" s="235"/>
      <c r="I8" s="232"/>
      <c r="J8" s="236"/>
      <c r="K8" s="237"/>
      <c r="L8" s="242"/>
      <c r="M8" s="239"/>
      <c r="N8" s="281"/>
      <c r="O8" s="258"/>
      <c r="P8" s="237"/>
    </row>
    <row r="9" spans="1:17" ht="46.8" x14ac:dyDescent="0.3">
      <c r="A9" s="20" t="s">
        <v>8</v>
      </c>
      <c r="B9" s="1" t="s">
        <v>9</v>
      </c>
      <c r="C9" s="1" t="s">
        <v>10</v>
      </c>
      <c r="D9" s="3" t="s">
        <v>790</v>
      </c>
      <c r="E9" s="108">
        <v>10000</v>
      </c>
      <c r="F9" s="109" t="s">
        <v>2030</v>
      </c>
      <c r="G9" s="152" t="s">
        <v>2031</v>
      </c>
      <c r="H9" s="133">
        <v>200</v>
      </c>
      <c r="I9" s="109" t="s">
        <v>2032</v>
      </c>
      <c r="J9" s="6">
        <v>407230</v>
      </c>
      <c r="K9" s="8">
        <v>0.26400000000000001</v>
      </c>
      <c r="L9" s="241">
        <v>0.31680000000000003</v>
      </c>
      <c r="M9" s="86">
        <v>52.8</v>
      </c>
      <c r="N9" s="280">
        <v>63.36</v>
      </c>
      <c r="O9" s="257">
        <v>0.26400000000000001</v>
      </c>
      <c r="P9" s="8">
        <v>1</v>
      </c>
    </row>
    <row r="10" spans="1:17" ht="93.6" x14ac:dyDescent="0.3">
      <c r="A10" s="20" t="s">
        <v>8</v>
      </c>
      <c r="B10" s="1" t="s">
        <v>9</v>
      </c>
      <c r="C10" s="1" t="s">
        <v>10</v>
      </c>
      <c r="D10" s="3" t="s">
        <v>790</v>
      </c>
      <c r="E10" s="108">
        <v>10000</v>
      </c>
      <c r="F10" s="109" t="s">
        <v>2006</v>
      </c>
      <c r="G10" s="152" t="s">
        <v>2007</v>
      </c>
      <c r="H10" s="133" t="s">
        <v>2008</v>
      </c>
      <c r="I10" s="109" t="s">
        <v>2009</v>
      </c>
      <c r="J10" s="6" t="s">
        <v>1931</v>
      </c>
      <c r="K10" s="8">
        <v>0.32850000000000001</v>
      </c>
      <c r="L10" s="241">
        <v>0.39419999999999999</v>
      </c>
      <c r="M10" s="86">
        <v>13140</v>
      </c>
      <c r="N10" s="280">
        <v>15768</v>
      </c>
      <c r="O10" s="257">
        <v>0.32850000000000001</v>
      </c>
      <c r="P10" s="8">
        <v>2</v>
      </c>
    </row>
    <row r="11" spans="1:17" ht="15.6" x14ac:dyDescent="0.3">
      <c r="A11" s="230"/>
      <c r="B11" s="231"/>
      <c r="C11" s="231"/>
      <c r="D11" s="232"/>
      <c r="E11" s="233"/>
      <c r="F11" s="232"/>
      <c r="G11" s="234"/>
      <c r="H11" s="235"/>
      <c r="I11" s="232"/>
      <c r="J11" s="236"/>
      <c r="K11" s="237"/>
      <c r="L11" s="242"/>
      <c r="M11" s="239"/>
      <c r="N11" s="281"/>
      <c r="O11" s="258"/>
      <c r="P11" s="237"/>
    </row>
    <row r="12" spans="1:17" ht="46.8" x14ac:dyDescent="0.3">
      <c r="A12" s="20" t="s">
        <v>866</v>
      </c>
      <c r="B12" s="2" t="s">
        <v>13</v>
      </c>
      <c r="C12" s="3" t="s">
        <v>11</v>
      </c>
      <c r="D12" s="3" t="s">
        <v>791</v>
      </c>
      <c r="E12" s="108">
        <v>250000</v>
      </c>
      <c r="F12" s="109" t="s">
        <v>1464</v>
      </c>
      <c r="G12" s="152" t="s">
        <v>1465</v>
      </c>
      <c r="H12" s="133">
        <v>5000</v>
      </c>
      <c r="I12" s="109" t="s">
        <v>1466</v>
      </c>
      <c r="J12" s="6" t="s">
        <v>1467</v>
      </c>
      <c r="K12" s="241">
        <v>1.6000000000000001E-3</v>
      </c>
      <c r="L12" s="241">
        <f>MMULT(K12,1.2)</f>
        <v>1.92E-3</v>
      </c>
      <c r="M12" s="86">
        <f>MMULT(H12,K12)</f>
        <v>8</v>
      </c>
      <c r="N12" s="280">
        <f>MMULT(M12,1.2)</f>
        <v>9.6</v>
      </c>
      <c r="O12" s="259">
        <v>1.6000000000000001E-3</v>
      </c>
      <c r="P12" s="148"/>
      <c r="Q12" t="s">
        <v>2170</v>
      </c>
    </row>
    <row r="13" spans="1:17" ht="78" x14ac:dyDescent="0.3">
      <c r="A13" s="20" t="s">
        <v>866</v>
      </c>
      <c r="B13" s="2" t="s">
        <v>13</v>
      </c>
      <c r="C13" s="4" t="s">
        <v>11</v>
      </c>
      <c r="D13" s="3" t="s">
        <v>791</v>
      </c>
      <c r="E13" s="108">
        <v>250000</v>
      </c>
      <c r="F13" s="109" t="s">
        <v>2033</v>
      </c>
      <c r="G13" s="152" t="s">
        <v>2031</v>
      </c>
      <c r="H13" s="133">
        <v>5000</v>
      </c>
      <c r="I13" s="109" t="s">
        <v>2034</v>
      </c>
      <c r="J13" s="6" t="s">
        <v>2035</v>
      </c>
      <c r="K13" s="8">
        <v>1.6000000000000001E-3</v>
      </c>
      <c r="L13" s="241">
        <v>1.9E-3</v>
      </c>
      <c r="M13" s="86">
        <v>8</v>
      </c>
      <c r="N13" s="280">
        <v>9.6</v>
      </c>
      <c r="O13" s="257">
        <v>1.6000000000000001E-3</v>
      </c>
      <c r="P13" s="8"/>
      <c r="Q13" t="s">
        <v>2170</v>
      </c>
    </row>
    <row r="14" spans="1:17" ht="15.6" x14ac:dyDescent="0.3">
      <c r="A14" s="230"/>
      <c r="B14" s="231"/>
      <c r="C14" s="231"/>
      <c r="D14" s="232"/>
      <c r="E14" s="233"/>
      <c r="F14" s="232"/>
      <c r="G14" s="234"/>
      <c r="H14" s="235"/>
      <c r="I14" s="232"/>
      <c r="J14" s="236"/>
      <c r="K14" s="237"/>
      <c r="L14" s="242"/>
      <c r="M14" s="239"/>
      <c r="N14" s="281"/>
      <c r="O14" s="258"/>
      <c r="P14" s="237"/>
    </row>
    <row r="15" spans="1:17" ht="109.2" x14ac:dyDescent="0.3">
      <c r="A15" s="20" t="s">
        <v>867</v>
      </c>
      <c r="B15" s="2" t="s">
        <v>15</v>
      </c>
      <c r="C15" s="4" t="s">
        <v>16</v>
      </c>
      <c r="D15" s="3" t="s">
        <v>34</v>
      </c>
      <c r="E15" s="108">
        <v>10</v>
      </c>
      <c r="F15" s="109" t="s">
        <v>1468</v>
      </c>
      <c r="G15" s="152" t="s">
        <v>1465</v>
      </c>
      <c r="H15" s="133">
        <v>1</v>
      </c>
      <c r="I15" s="109" t="s">
        <v>1469</v>
      </c>
      <c r="J15" s="6" t="s">
        <v>1470</v>
      </c>
      <c r="K15" s="8">
        <v>2.75</v>
      </c>
      <c r="L15" s="241">
        <f>MMULT(K15,1.2)</f>
        <v>3.3</v>
      </c>
      <c r="M15" s="86">
        <f>MMULT(H15,K15)</f>
        <v>2.75</v>
      </c>
      <c r="N15" s="280">
        <f>MMULT(M15,1.2)</f>
        <v>3.3</v>
      </c>
      <c r="O15" s="257">
        <v>2.75</v>
      </c>
      <c r="P15" s="8">
        <v>1</v>
      </c>
    </row>
    <row r="16" spans="1:17" ht="109.2" x14ac:dyDescent="0.3">
      <c r="A16" s="20" t="s">
        <v>867</v>
      </c>
      <c r="B16" s="2" t="s">
        <v>15</v>
      </c>
      <c r="C16" s="4" t="s">
        <v>16</v>
      </c>
      <c r="D16" s="3" t="s">
        <v>34</v>
      </c>
      <c r="E16" s="108">
        <v>10</v>
      </c>
      <c r="F16" s="109" t="s">
        <v>2036</v>
      </c>
      <c r="G16" s="152" t="s">
        <v>2031</v>
      </c>
      <c r="H16" s="133">
        <v>1</v>
      </c>
      <c r="I16" s="109" t="s">
        <v>2037</v>
      </c>
      <c r="J16" s="6" t="s">
        <v>2038</v>
      </c>
      <c r="K16" s="8">
        <v>26.3</v>
      </c>
      <c r="L16" s="241">
        <v>31.56</v>
      </c>
      <c r="M16" s="86">
        <v>26.3</v>
      </c>
      <c r="N16" s="280">
        <v>31.56</v>
      </c>
      <c r="O16" s="257">
        <v>26.3</v>
      </c>
      <c r="P16" s="8">
        <v>2</v>
      </c>
    </row>
    <row r="17" spans="1:16" ht="15.6" x14ac:dyDescent="0.3">
      <c r="A17" s="230"/>
      <c r="B17" s="231"/>
      <c r="C17" s="231"/>
      <c r="D17" s="232"/>
      <c r="E17" s="233"/>
      <c r="F17" s="232"/>
      <c r="G17" s="234"/>
      <c r="H17" s="235"/>
      <c r="I17" s="232"/>
      <c r="J17" s="236"/>
      <c r="K17" s="237"/>
      <c r="L17" s="242"/>
      <c r="M17" s="239"/>
      <c r="N17" s="281"/>
      <c r="O17" s="258"/>
      <c r="P17" s="237"/>
    </row>
    <row r="18" spans="1:16" ht="46.8" x14ac:dyDescent="0.3">
      <c r="A18" s="20" t="s">
        <v>868</v>
      </c>
      <c r="B18" s="2" t="s">
        <v>18</v>
      </c>
      <c r="C18" s="2" t="s">
        <v>19</v>
      </c>
      <c r="D18" s="3" t="s">
        <v>34</v>
      </c>
      <c r="E18" s="108">
        <v>2500</v>
      </c>
      <c r="F18" s="109" t="s">
        <v>1468</v>
      </c>
      <c r="G18" s="152" t="s">
        <v>1465</v>
      </c>
      <c r="H18" s="133">
        <v>6</v>
      </c>
      <c r="I18" s="109" t="s">
        <v>1471</v>
      </c>
      <c r="J18" s="6" t="s">
        <v>1470</v>
      </c>
      <c r="K18" s="241">
        <v>0.9</v>
      </c>
      <c r="L18" s="241">
        <f>MMULT(K18,1.2)</f>
        <v>1.08</v>
      </c>
      <c r="M18" s="86">
        <f>MMULT(H18,K18)</f>
        <v>5.4</v>
      </c>
      <c r="N18" s="280">
        <f>MMULT(M18,1.2)</f>
        <v>6.48</v>
      </c>
      <c r="O18" s="259">
        <v>0.9</v>
      </c>
      <c r="P18" s="8">
        <v>1</v>
      </c>
    </row>
    <row r="19" spans="1:16" ht="46.8" x14ac:dyDescent="0.3">
      <c r="A19" s="20" t="s">
        <v>868</v>
      </c>
      <c r="B19" s="2" t="s">
        <v>18</v>
      </c>
      <c r="C19" s="2" t="s">
        <v>19</v>
      </c>
      <c r="D19" s="3" t="s">
        <v>34</v>
      </c>
      <c r="E19" s="108">
        <v>2500</v>
      </c>
      <c r="F19" s="109" t="s">
        <v>2030</v>
      </c>
      <c r="G19" s="152" t="s">
        <v>2031</v>
      </c>
      <c r="H19" s="133">
        <v>1</v>
      </c>
      <c r="I19" s="109" t="s">
        <v>2039</v>
      </c>
      <c r="J19" s="6">
        <v>496260</v>
      </c>
      <c r="K19" s="241">
        <v>1.02</v>
      </c>
      <c r="L19" s="241">
        <v>1.224</v>
      </c>
      <c r="M19" s="86">
        <v>1.02</v>
      </c>
      <c r="N19" s="280">
        <v>1.22</v>
      </c>
      <c r="O19" s="259">
        <v>1.02</v>
      </c>
      <c r="P19" s="8">
        <v>2</v>
      </c>
    </row>
    <row r="20" spans="1:16" ht="93.6" x14ac:dyDescent="0.3">
      <c r="A20" s="20" t="s">
        <v>868</v>
      </c>
      <c r="B20" s="2" t="s">
        <v>18</v>
      </c>
      <c r="C20" s="2" t="s">
        <v>19</v>
      </c>
      <c r="D20" s="3" t="s">
        <v>34</v>
      </c>
      <c r="E20" s="108">
        <v>2500</v>
      </c>
      <c r="F20" s="109" t="s">
        <v>2006</v>
      </c>
      <c r="G20" s="152" t="s">
        <v>2007</v>
      </c>
      <c r="H20" s="133" t="s">
        <v>2008</v>
      </c>
      <c r="I20" s="109" t="s">
        <v>2010</v>
      </c>
      <c r="J20" s="6" t="s">
        <v>1931</v>
      </c>
      <c r="K20" s="241">
        <v>1.42</v>
      </c>
      <c r="L20" s="241">
        <f>K20*1.2</f>
        <v>1.704</v>
      </c>
      <c r="M20" s="86">
        <f>K20*E20</f>
        <v>3550</v>
      </c>
      <c r="N20" s="280">
        <f>L20*E20</f>
        <v>4260</v>
      </c>
      <c r="O20" s="259">
        <v>1.42</v>
      </c>
      <c r="P20" s="8">
        <v>3</v>
      </c>
    </row>
    <row r="21" spans="1:16" ht="15.6" x14ac:dyDescent="0.3">
      <c r="A21" s="230"/>
      <c r="B21" s="231"/>
      <c r="C21" s="231"/>
      <c r="D21" s="232"/>
      <c r="E21" s="233"/>
      <c r="F21" s="232"/>
      <c r="G21" s="234"/>
      <c r="H21" s="235"/>
      <c r="I21" s="232"/>
      <c r="J21" s="236"/>
      <c r="K21" s="237"/>
      <c r="L21" s="242"/>
      <c r="M21" s="239"/>
      <c r="N21" s="281"/>
      <c r="O21" s="258"/>
      <c r="P21" s="237"/>
    </row>
    <row r="22" spans="1:16" ht="46.8" x14ac:dyDescent="0.3">
      <c r="A22" s="20" t="s">
        <v>869</v>
      </c>
      <c r="B22" s="2" t="s">
        <v>21</v>
      </c>
      <c r="C22" s="2" t="s">
        <v>19</v>
      </c>
      <c r="D22" s="3" t="s">
        <v>34</v>
      </c>
      <c r="E22" s="108">
        <v>1000</v>
      </c>
      <c r="F22" s="109" t="s">
        <v>1468</v>
      </c>
      <c r="G22" s="152" t="s">
        <v>1465</v>
      </c>
      <c r="H22" s="133">
        <v>1</v>
      </c>
      <c r="I22" s="109" t="s">
        <v>1472</v>
      </c>
      <c r="J22" s="6" t="s">
        <v>1470</v>
      </c>
      <c r="K22" s="241">
        <v>1.5</v>
      </c>
      <c r="L22" s="241">
        <f>MMULT(K22,1.2)</f>
        <v>1.7999999999999998</v>
      </c>
      <c r="M22" s="86">
        <f>MMULT(H22,K22)</f>
        <v>1.5</v>
      </c>
      <c r="N22" s="280">
        <f>MMULT(M22,1.2)</f>
        <v>1.7999999999999998</v>
      </c>
      <c r="O22" s="259">
        <v>1.5</v>
      </c>
      <c r="P22" s="8">
        <v>1</v>
      </c>
    </row>
    <row r="23" spans="1:16" ht="46.8" x14ac:dyDescent="0.3">
      <c r="A23" s="20" t="s">
        <v>869</v>
      </c>
      <c r="B23" s="2" t="s">
        <v>21</v>
      </c>
      <c r="C23" s="2" t="s">
        <v>19</v>
      </c>
      <c r="D23" s="3" t="s">
        <v>34</v>
      </c>
      <c r="E23" s="108">
        <v>1000</v>
      </c>
      <c r="F23" s="109" t="s">
        <v>2030</v>
      </c>
      <c r="G23" s="152" t="s">
        <v>2031</v>
      </c>
      <c r="H23" s="133">
        <v>1</v>
      </c>
      <c r="I23" s="109" t="s">
        <v>2040</v>
      </c>
      <c r="J23" s="6">
        <v>497790</v>
      </c>
      <c r="K23" s="241">
        <v>1.55</v>
      </c>
      <c r="L23" s="241">
        <v>1.86</v>
      </c>
      <c r="M23" s="86">
        <v>1.55</v>
      </c>
      <c r="N23" s="280">
        <v>1.86</v>
      </c>
      <c r="O23" s="259">
        <v>1.55</v>
      </c>
      <c r="P23" s="8">
        <v>2</v>
      </c>
    </row>
    <row r="24" spans="1:16" ht="46.8" x14ac:dyDescent="0.3">
      <c r="A24" s="20" t="s">
        <v>869</v>
      </c>
      <c r="B24" s="2" t="s">
        <v>21</v>
      </c>
      <c r="C24" s="2" t="s">
        <v>19</v>
      </c>
      <c r="D24" s="3" t="s">
        <v>34</v>
      </c>
      <c r="E24" s="108">
        <v>1000</v>
      </c>
      <c r="F24" s="109" t="s">
        <v>1636</v>
      </c>
      <c r="G24" s="152" t="s">
        <v>1637</v>
      </c>
      <c r="H24" s="133">
        <v>1</v>
      </c>
      <c r="I24" s="109" t="s">
        <v>1638</v>
      </c>
      <c r="J24" s="6">
        <v>715001</v>
      </c>
      <c r="K24" s="241">
        <v>1.85</v>
      </c>
      <c r="L24" s="241">
        <v>2.2200000000000002</v>
      </c>
      <c r="M24" s="86">
        <v>1.85</v>
      </c>
      <c r="N24" s="280">
        <v>2.2200000000000002</v>
      </c>
      <c r="O24" s="259">
        <v>1.85</v>
      </c>
      <c r="P24" s="8">
        <v>3</v>
      </c>
    </row>
    <row r="25" spans="1:16" ht="15.6" x14ac:dyDescent="0.3">
      <c r="A25" s="230"/>
      <c r="B25" s="231"/>
      <c r="C25" s="231"/>
      <c r="D25" s="232"/>
      <c r="E25" s="233"/>
      <c r="F25" s="232"/>
      <c r="G25" s="234"/>
      <c r="H25" s="235"/>
      <c r="I25" s="232"/>
      <c r="J25" s="236"/>
      <c r="K25" s="242"/>
      <c r="L25" s="242"/>
      <c r="M25" s="239"/>
      <c r="N25" s="281"/>
      <c r="O25" s="260"/>
      <c r="P25" s="237"/>
    </row>
    <row r="26" spans="1:16" ht="78" x14ac:dyDescent="0.3">
      <c r="A26" s="20" t="s">
        <v>870</v>
      </c>
      <c r="B26" s="2" t="s">
        <v>23</v>
      </c>
      <c r="C26" s="2" t="s">
        <v>24</v>
      </c>
      <c r="D26" s="3" t="s">
        <v>34</v>
      </c>
      <c r="E26" s="108">
        <v>250</v>
      </c>
      <c r="F26" s="109" t="s">
        <v>2036</v>
      </c>
      <c r="G26" s="152" t="s">
        <v>2031</v>
      </c>
      <c r="H26" s="133">
        <v>25</v>
      </c>
      <c r="I26" s="109" t="s">
        <v>2041</v>
      </c>
      <c r="J26" s="6">
        <v>413770</v>
      </c>
      <c r="K26" s="241">
        <v>0.25</v>
      </c>
      <c r="L26" s="241">
        <v>0.3</v>
      </c>
      <c r="M26" s="86">
        <v>6.25</v>
      </c>
      <c r="N26" s="280">
        <v>7.5</v>
      </c>
      <c r="O26" s="259">
        <v>0.25</v>
      </c>
      <c r="P26" s="8">
        <v>1</v>
      </c>
    </row>
    <row r="27" spans="1:16" ht="15.6" x14ac:dyDescent="0.3">
      <c r="A27" s="230"/>
      <c r="B27" s="231"/>
      <c r="C27" s="231"/>
      <c r="D27" s="232"/>
      <c r="E27" s="233"/>
      <c r="F27" s="232"/>
      <c r="G27" s="234"/>
      <c r="H27" s="235"/>
      <c r="I27" s="232"/>
      <c r="J27" s="236"/>
      <c r="K27" s="242"/>
      <c r="L27" s="242"/>
      <c r="M27" s="239"/>
      <c r="N27" s="281"/>
      <c r="O27" s="260"/>
      <c r="P27" s="237"/>
    </row>
    <row r="28" spans="1:16" ht="78" x14ac:dyDescent="0.3">
      <c r="A28" s="20" t="s">
        <v>871</v>
      </c>
      <c r="B28" s="2" t="s">
        <v>26</v>
      </c>
      <c r="C28" s="2" t="s">
        <v>24</v>
      </c>
      <c r="D28" s="3" t="s">
        <v>34</v>
      </c>
      <c r="E28" s="108">
        <v>250</v>
      </c>
      <c r="F28" s="109" t="s">
        <v>2036</v>
      </c>
      <c r="G28" s="152" t="s">
        <v>2031</v>
      </c>
      <c r="H28" s="133">
        <v>25</v>
      </c>
      <c r="I28" s="109" t="s">
        <v>2041</v>
      </c>
      <c r="J28" s="6">
        <v>413771</v>
      </c>
      <c r="K28" s="241">
        <v>0.34499999999999997</v>
      </c>
      <c r="L28" s="241">
        <v>0.41399999999999998</v>
      </c>
      <c r="M28" s="86">
        <v>8.6300000000000008</v>
      </c>
      <c r="N28" s="280">
        <v>10.36</v>
      </c>
      <c r="O28" s="259">
        <v>0.34499999999999997</v>
      </c>
      <c r="P28" s="8">
        <v>1</v>
      </c>
    </row>
    <row r="29" spans="1:16" ht="15.6" x14ac:dyDescent="0.3">
      <c r="A29" s="230"/>
      <c r="B29" s="231"/>
      <c r="C29" s="231"/>
      <c r="D29" s="232"/>
      <c r="E29" s="233"/>
      <c r="F29" s="232"/>
      <c r="G29" s="234"/>
      <c r="H29" s="235"/>
      <c r="I29" s="232"/>
      <c r="J29" s="236"/>
      <c r="K29" s="242"/>
      <c r="L29" s="242"/>
      <c r="M29" s="239"/>
      <c r="N29" s="281"/>
      <c r="O29" s="260"/>
      <c r="P29" s="237"/>
    </row>
    <row r="30" spans="1:16" ht="78" x14ac:dyDescent="0.3">
      <c r="A30" s="20" t="s">
        <v>12</v>
      </c>
      <c r="B30" s="2" t="s">
        <v>28</v>
      </c>
      <c r="C30" s="2" t="s">
        <v>24</v>
      </c>
      <c r="D30" s="3" t="s">
        <v>34</v>
      </c>
      <c r="E30" s="108">
        <v>250</v>
      </c>
      <c r="F30" s="109" t="s">
        <v>2036</v>
      </c>
      <c r="G30" s="152" t="s">
        <v>2031</v>
      </c>
      <c r="H30" s="133">
        <v>25</v>
      </c>
      <c r="I30" s="109" t="s">
        <v>2041</v>
      </c>
      <c r="J30" s="6">
        <v>413772</v>
      </c>
      <c r="K30" s="241">
        <v>0.45400000000000001</v>
      </c>
      <c r="L30" s="241">
        <v>0.54479999999999995</v>
      </c>
      <c r="M30" s="8">
        <v>11.35</v>
      </c>
      <c r="N30" s="280">
        <v>13.62</v>
      </c>
      <c r="O30" s="259">
        <v>0.45400000000000001</v>
      </c>
      <c r="P30" s="8">
        <v>1</v>
      </c>
    </row>
    <row r="31" spans="1:16" ht="15.6" x14ac:dyDescent="0.3">
      <c r="A31" s="230"/>
      <c r="B31" s="231"/>
      <c r="C31" s="231"/>
      <c r="D31" s="232"/>
      <c r="E31" s="233"/>
      <c r="F31" s="232"/>
      <c r="G31" s="234"/>
      <c r="H31" s="235"/>
      <c r="I31" s="232"/>
      <c r="J31" s="236"/>
      <c r="K31" s="237"/>
      <c r="L31" s="242"/>
      <c r="M31" s="239"/>
      <c r="N31" s="281"/>
      <c r="O31" s="258"/>
      <c r="P31" s="237"/>
    </row>
    <row r="32" spans="1:16" ht="78" x14ac:dyDescent="0.3">
      <c r="A32" s="20" t="s">
        <v>14</v>
      </c>
      <c r="B32" s="2" t="s">
        <v>30</v>
      </c>
      <c r="C32" s="2" t="s">
        <v>24</v>
      </c>
      <c r="D32" s="3" t="s">
        <v>34</v>
      </c>
      <c r="E32" s="108">
        <v>250</v>
      </c>
      <c r="F32" s="109" t="s">
        <v>2036</v>
      </c>
      <c r="G32" s="152" t="s">
        <v>2031</v>
      </c>
      <c r="H32" s="133">
        <v>10</v>
      </c>
      <c r="I32" s="109" t="s">
        <v>2041</v>
      </c>
      <c r="J32" s="6">
        <v>413773</v>
      </c>
      <c r="K32" s="241">
        <v>0.53</v>
      </c>
      <c r="L32" s="241">
        <v>0.63600000000000001</v>
      </c>
      <c r="M32" s="86">
        <v>5.3</v>
      </c>
      <c r="N32" s="280">
        <v>6.36</v>
      </c>
      <c r="O32" s="259">
        <v>0.53</v>
      </c>
      <c r="P32" s="8">
        <v>1</v>
      </c>
    </row>
    <row r="33" spans="1:16" ht="15.6" x14ac:dyDescent="0.3">
      <c r="A33" s="230"/>
      <c r="B33" s="231"/>
      <c r="C33" s="231"/>
      <c r="D33" s="232"/>
      <c r="E33" s="233"/>
      <c r="F33" s="232"/>
      <c r="G33" s="234"/>
      <c r="H33" s="235"/>
      <c r="I33" s="232"/>
      <c r="J33" s="236"/>
      <c r="K33" s="242"/>
      <c r="L33" s="242"/>
      <c r="M33" s="239"/>
      <c r="N33" s="281"/>
      <c r="O33" s="260"/>
      <c r="P33" s="237"/>
    </row>
    <row r="34" spans="1:16" ht="78" x14ac:dyDescent="0.3">
      <c r="A34" s="20" t="s">
        <v>17</v>
      </c>
      <c r="B34" s="2" t="s">
        <v>33</v>
      </c>
      <c r="C34" s="2" t="s">
        <v>31</v>
      </c>
      <c r="D34" s="3" t="s">
        <v>34</v>
      </c>
      <c r="E34" s="108">
        <v>10</v>
      </c>
      <c r="F34" s="109" t="s">
        <v>1473</v>
      </c>
      <c r="G34" s="152" t="s">
        <v>1465</v>
      </c>
      <c r="H34" s="133">
        <v>1</v>
      </c>
      <c r="I34" s="109" t="s">
        <v>1474</v>
      </c>
      <c r="J34" s="6" t="s">
        <v>1475</v>
      </c>
      <c r="K34" s="241">
        <v>4</v>
      </c>
      <c r="L34" s="241">
        <f>MMULT(K34,1.2)</f>
        <v>4.8</v>
      </c>
      <c r="M34" s="86">
        <f>MMULT(H34,K34)</f>
        <v>4</v>
      </c>
      <c r="N34" s="280">
        <f>MMULT(M34,1.2)</f>
        <v>4.8</v>
      </c>
      <c r="O34" s="259">
        <v>4</v>
      </c>
      <c r="P34" s="8">
        <v>1</v>
      </c>
    </row>
    <row r="35" spans="1:16" ht="78" x14ac:dyDescent="0.3">
      <c r="A35" s="20" t="s">
        <v>17</v>
      </c>
      <c r="B35" s="2" t="s">
        <v>33</v>
      </c>
      <c r="C35" s="2" t="s">
        <v>31</v>
      </c>
      <c r="D35" s="3" t="s">
        <v>34</v>
      </c>
      <c r="E35" s="108">
        <v>10</v>
      </c>
      <c r="F35" s="109" t="s">
        <v>2036</v>
      </c>
      <c r="G35" s="152" t="s">
        <v>2031</v>
      </c>
      <c r="H35" s="133">
        <v>1</v>
      </c>
      <c r="I35" s="109" t="s">
        <v>2042</v>
      </c>
      <c r="J35" s="6">
        <v>900651</v>
      </c>
      <c r="K35" s="241">
        <v>5.67</v>
      </c>
      <c r="L35" s="241">
        <v>6.8040000000000003</v>
      </c>
      <c r="M35" s="86">
        <v>5.67</v>
      </c>
      <c r="N35" s="280">
        <v>6.8</v>
      </c>
      <c r="O35" s="259">
        <v>5.67</v>
      </c>
      <c r="P35" s="8">
        <v>2</v>
      </c>
    </row>
    <row r="36" spans="1:16" ht="15.6" x14ac:dyDescent="0.3">
      <c r="A36" s="230"/>
      <c r="B36" s="231"/>
      <c r="C36" s="231"/>
      <c r="D36" s="232"/>
      <c r="E36" s="233"/>
      <c r="F36" s="232"/>
      <c r="G36" s="234"/>
      <c r="H36" s="235"/>
      <c r="I36" s="232"/>
      <c r="J36" s="236"/>
      <c r="K36" s="242"/>
      <c r="L36" s="242"/>
      <c r="M36" s="239"/>
      <c r="N36" s="281"/>
      <c r="O36" s="260"/>
      <c r="P36" s="237"/>
    </row>
    <row r="37" spans="1:16" ht="62.4" x14ac:dyDescent="0.3">
      <c r="A37" s="20" t="s">
        <v>20</v>
      </c>
      <c r="B37" s="2" t="s">
        <v>36</v>
      </c>
      <c r="C37" s="2" t="s">
        <v>37</v>
      </c>
      <c r="D37" s="3" t="s">
        <v>34</v>
      </c>
      <c r="E37" s="108">
        <v>25</v>
      </c>
      <c r="F37" s="175" t="s">
        <v>2036</v>
      </c>
      <c r="G37" s="175" t="s">
        <v>2031</v>
      </c>
      <c r="H37" s="175">
        <v>1</v>
      </c>
      <c r="I37" s="211" t="s">
        <v>2043</v>
      </c>
      <c r="J37" s="6">
        <v>499572</v>
      </c>
      <c r="K37" s="241">
        <v>4.05</v>
      </c>
      <c r="L37" s="241">
        <v>4.8600000000000003</v>
      </c>
      <c r="M37" s="8">
        <v>4.05</v>
      </c>
      <c r="N37" s="280">
        <v>4.8600000000000003</v>
      </c>
      <c r="O37" s="259">
        <v>4.05</v>
      </c>
      <c r="P37" s="8">
        <v>1</v>
      </c>
    </row>
    <row r="38" spans="1:16" ht="62.4" x14ac:dyDescent="0.3">
      <c r="A38" s="20" t="s">
        <v>20</v>
      </c>
      <c r="B38" s="2" t="s">
        <v>36</v>
      </c>
      <c r="C38" s="2" t="s">
        <v>37</v>
      </c>
      <c r="D38" s="3" t="s">
        <v>34</v>
      </c>
      <c r="E38" s="108">
        <v>25</v>
      </c>
      <c r="F38" s="175" t="s">
        <v>1258</v>
      </c>
      <c r="G38" s="175" t="s">
        <v>1259</v>
      </c>
      <c r="H38" s="175">
        <v>10</v>
      </c>
      <c r="I38" s="211" t="s">
        <v>1260</v>
      </c>
      <c r="J38" s="6">
        <v>6201010</v>
      </c>
      <c r="K38" s="241">
        <v>6.4</v>
      </c>
      <c r="L38" s="241">
        <f>K38*1.2</f>
        <v>7.68</v>
      </c>
      <c r="M38" s="8">
        <f>K38*H38</f>
        <v>64</v>
      </c>
      <c r="N38" s="280">
        <f>M38*1.2</f>
        <v>76.8</v>
      </c>
      <c r="O38" s="259">
        <v>6.4</v>
      </c>
      <c r="P38" s="8">
        <v>2</v>
      </c>
    </row>
    <row r="39" spans="1:16" ht="15.6" x14ac:dyDescent="0.3">
      <c r="A39" s="230"/>
      <c r="B39" s="231"/>
      <c r="C39" s="231"/>
      <c r="D39" s="232"/>
      <c r="E39" s="233"/>
      <c r="F39" s="232"/>
      <c r="G39" s="234"/>
      <c r="H39" s="235"/>
      <c r="I39" s="232"/>
      <c r="J39" s="236"/>
      <c r="K39" s="242"/>
      <c r="L39" s="242"/>
      <c r="M39" s="239"/>
      <c r="N39" s="281"/>
      <c r="O39" s="260"/>
      <c r="P39" s="237"/>
    </row>
    <row r="40" spans="1:16" ht="109.2" x14ac:dyDescent="0.3">
      <c r="A40" s="20" t="s">
        <v>872</v>
      </c>
      <c r="B40" s="2" t="s">
        <v>36</v>
      </c>
      <c r="C40" s="2" t="s">
        <v>39</v>
      </c>
      <c r="D40" s="3" t="s">
        <v>34</v>
      </c>
      <c r="E40" s="108">
        <v>25</v>
      </c>
      <c r="F40" s="175" t="s">
        <v>1258</v>
      </c>
      <c r="G40" s="175" t="s">
        <v>1259</v>
      </c>
      <c r="H40" s="175">
        <v>10</v>
      </c>
      <c r="I40" s="3" t="s">
        <v>1261</v>
      </c>
      <c r="J40" s="6">
        <v>6211010</v>
      </c>
      <c r="K40" s="241">
        <v>6.63</v>
      </c>
      <c r="L40" s="241">
        <f t="shared" ref="L40:L44" si="0">K40*1.2</f>
        <v>7.9559999999999995</v>
      </c>
      <c r="M40" s="8">
        <f t="shared" ref="M40:M44" si="1">K40*H40</f>
        <v>66.3</v>
      </c>
      <c r="N40" s="280">
        <f t="shared" ref="N40:N44" si="2">M40*1.2</f>
        <v>79.559999999999988</v>
      </c>
      <c r="O40" s="259">
        <v>6.63</v>
      </c>
      <c r="P40" s="8">
        <v>1</v>
      </c>
    </row>
    <row r="41" spans="1:16" ht="15.6" x14ac:dyDescent="0.3">
      <c r="A41" s="230"/>
      <c r="B41" s="231"/>
      <c r="C41" s="231"/>
      <c r="D41" s="232"/>
      <c r="E41" s="233"/>
      <c r="F41" s="232"/>
      <c r="G41" s="234"/>
      <c r="H41" s="235"/>
      <c r="I41" s="232"/>
      <c r="J41" s="236"/>
      <c r="K41" s="242"/>
      <c r="L41" s="242"/>
      <c r="M41" s="239"/>
      <c r="N41" s="281"/>
      <c r="O41" s="260"/>
      <c r="P41" s="237"/>
    </row>
    <row r="42" spans="1:16" ht="109.2" x14ac:dyDescent="0.3">
      <c r="A42" s="20" t="s">
        <v>873</v>
      </c>
      <c r="B42" s="2" t="s">
        <v>41</v>
      </c>
      <c r="C42" s="2" t="s">
        <v>39</v>
      </c>
      <c r="D42" s="3" t="s">
        <v>34</v>
      </c>
      <c r="E42" s="108">
        <v>25</v>
      </c>
      <c r="F42" s="175" t="s">
        <v>1258</v>
      </c>
      <c r="G42" s="175" t="s">
        <v>1259</v>
      </c>
      <c r="H42" s="175">
        <v>10</v>
      </c>
      <c r="I42" s="3" t="s">
        <v>1262</v>
      </c>
      <c r="J42" s="6">
        <v>6211510</v>
      </c>
      <c r="K42" s="241">
        <v>14.36</v>
      </c>
      <c r="L42" s="241">
        <f t="shared" si="0"/>
        <v>17.231999999999999</v>
      </c>
      <c r="M42" s="8">
        <f t="shared" si="1"/>
        <v>143.6</v>
      </c>
      <c r="N42" s="280">
        <f t="shared" si="2"/>
        <v>172.32</v>
      </c>
      <c r="O42" s="259">
        <v>14.36</v>
      </c>
      <c r="P42" s="8">
        <v>1</v>
      </c>
    </row>
    <row r="43" spans="1:16" ht="15.6" x14ac:dyDescent="0.3">
      <c r="A43" s="230"/>
      <c r="B43" s="231"/>
      <c r="C43" s="231"/>
      <c r="D43" s="232"/>
      <c r="E43" s="233"/>
      <c r="F43" s="232"/>
      <c r="G43" s="234"/>
      <c r="H43" s="235"/>
      <c r="I43" s="232"/>
      <c r="J43" s="236"/>
      <c r="K43" s="242"/>
      <c r="L43" s="242"/>
      <c r="M43" s="239"/>
      <c r="N43" s="281"/>
      <c r="O43" s="260"/>
      <c r="P43" s="237"/>
    </row>
    <row r="44" spans="1:16" ht="62.4" x14ac:dyDescent="0.3">
      <c r="A44" s="20" t="s">
        <v>22</v>
      </c>
      <c r="B44" s="2" t="s">
        <v>44</v>
      </c>
      <c r="C44" s="2" t="s">
        <v>45</v>
      </c>
      <c r="D44" s="3" t="s">
        <v>34</v>
      </c>
      <c r="E44" s="108">
        <v>50</v>
      </c>
      <c r="F44" s="175" t="s">
        <v>1258</v>
      </c>
      <c r="G44" s="175" t="s">
        <v>1259</v>
      </c>
      <c r="H44" s="176">
        <v>30</v>
      </c>
      <c r="I44" s="3" t="s">
        <v>1263</v>
      </c>
      <c r="J44" s="6">
        <v>9086536</v>
      </c>
      <c r="K44" s="241">
        <v>0.92</v>
      </c>
      <c r="L44" s="241">
        <f t="shared" si="0"/>
        <v>1.1040000000000001</v>
      </c>
      <c r="M44" s="8">
        <f t="shared" si="1"/>
        <v>27.6</v>
      </c>
      <c r="N44" s="280">
        <f t="shared" si="2"/>
        <v>33.119999999999997</v>
      </c>
      <c r="O44" s="259">
        <v>0.92</v>
      </c>
      <c r="P44" s="8">
        <v>1</v>
      </c>
    </row>
    <row r="45" spans="1:16" ht="62.4" x14ac:dyDescent="0.3">
      <c r="A45" s="20" t="s">
        <v>22</v>
      </c>
      <c r="B45" s="2" t="s">
        <v>44</v>
      </c>
      <c r="C45" s="2" t="s">
        <v>45</v>
      </c>
      <c r="D45" s="3" t="s">
        <v>34</v>
      </c>
      <c r="E45" s="108">
        <v>50</v>
      </c>
      <c r="F45" s="175" t="s">
        <v>2036</v>
      </c>
      <c r="G45" s="175" t="s">
        <v>2031</v>
      </c>
      <c r="H45" s="176">
        <v>25</v>
      </c>
      <c r="I45" s="3" t="s">
        <v>2044</v>
      </c>
      <c r="J45" s="6">
        <v>685778</v>
      </c>
      <c r="K45" s="241">
        <v>0.97799999999999998</v>
      </c>
      <c r="L45" s="241">
        <v>1.1736</v>
      </c>
      <c r="M45" s="8">
        <v>24.45</v>
      </c>
      <c r="N45" s="280">
        <v>29.34</v>
      </c>
      <c r="O45" s="259">
        <v>0.97799999999999998</v>
      </c>
      <c r="P45" s="8">
        <v>2</v>
      </c>
    </row>
    <row r="46" spans="1:16" ht="15.6" x14ac:dyDescent="0.3">
      <c r="A46" s="230"/>
      <c r="B46" s="231"/>
      <c r="C46" s="231"/>
      <c r="D46" s="232"/>
      <c r="E46" s="233"/>
      <c r="F46" s="232"/>
      <c r="G46" s="234"/>
      <c r="H46" s="235"/>
      <c r="I46" s="232"/>
      <c r="J46" s="236"/>
      <c r="K46" s="242"/>
      <c r="L46" s="242"/>
      <c r="M46" s="239"/>
      <c r="N46" s="281"/>
      <c r="O46" s="260"/>
      <c r="P46" s="237"/>
    </row>
    <row r="47" spans="1:16" ht="78" x14ac:dyDescent="0.3">
      <c r="A47" s="20" t="s">
        <v>25</v>
      </c>
      <c r="B47" s="2" t="s">
        <v>47</v>
      </c>
      <c r="C47" s="2" t="s">
        <v>48</v>
      </c>
      <c r="D47" s="3" t="s">
        <v>34</v>
      </c>
      <c r="E47" s="108">
        <v>50</v>
      </c>
      <c r="F47" s="109" t="s">
        <v>2036</v>
      </c>
      <c r="G47" s="152" t="s">
        <v>2031</v>
      </c>
      <c r="H47" s="133">
        <v>25</v>
      </c>
      <c r="I47" s="109" t="s">
        <v>2044</v>
      </c>
      <c r="J47" s="6">
        <v>685779</v>
      </c>
      <c r="K47" s="241">
        <v>1.012</v>
      </c>
      <c r="L47" s="241">
        <v>1.2143999999999999</v>
      </c>
      <c r="M47" s="86">
        <v>25.3</v>
      </c>
      <c r="N47" s="280">
        <v>30.36</v>
      </c>
      <c r="O47" s="259">
        <v>1.012</v>
      </c>
      <c r="P47" s="8">
        <v>1</v>
      </c>
    </row>
    <row r="48" spans="1:16" ht="15.6" x14ac:dyDescent="0.3">
      <c r="A48" s="230"/>
      <c r="B48" s="231"/>
      <c r="C48" s="231"/>
      <c r="D48" s="232"/>
      <c r="E48" s="233"/>
      <c r="F48" s="232"/>
      <c r="G48" s="234"/>
      <c r="H48" s="235"/>
      <c r="I48" s="232"/>
      <c r="J48" s="236"/>
      <c r="K48" s="242"/>
      <c r="L48" s="242"/>
      <c r="M48" s="239"/>
      <c r="N48" s="281"/>
      <c r="O48" s="260"/>
      <c r="P48" s="237"/>
    </row>
    <row r="49" spans="1:18" ht="93.6" x14ac:dyDescent="0.3">
      <c r="A49" s="20" t="s">
        <v>27</v>
      </c>
      <c r="B49" s="2" t="s">
        <v>42</v>
      </c>
      <c r="C49" s="21" t="s">
        <v>799</v>
      </c>
      <c r="D49" s="3" t="s">
        <v>34</v>
      </c>
      <c r="E49" s="108">
        <v>100</v>
      </c>
      <c r="F49" s="175" t="s">
        <v>2036</v>
      </c>
      <c r="G49" s="175" t="s">
        <v>2031</v>
      </c>
      <c r="H49" s="176">
        <v>10</v>
      </c>
      <c r="I49" s="3" t="s">
        <v>2045</v>
      </c>
      <c r="J49" s="6">
        <v>685759</v>
      </c>
      <c r="K49" s="241">
        <v>0.73</v>
      </c>
      <c r="L49" s="241">
        <v>0.876</v>
      </c>
      <c r="M49" s="8">
        <v>7.3</v>
      </c>
      <c r="N49" s="280">
        <v>8.76</v>
      </c>
      <c r="O49" s="259">
        <v>0.73</v>
      </c>
      <c r="P49" s="8">
        <v>1</v>
      </c>
    </row>
    <row r="50" spans="1:18" ht="93.6" x14ac:dyDescent="0.3">
      <c r="A50" s="20" t="s">
        <v>27</v>
      </c>
      <c r="B50" s="2" t="s">
        <v>42</v>
      </c>
      <c r="C50" s="21" t="s">
        <v>799</v>
      </c>
      <c r="D50" s="3" t="s">
        <v>34</v>
      </c>
      <c r="E50" s="108">
        <v>100</v>
      </c>
      <c r="F50" s="175" t="s">
        <v>1258</v>
      </c>
      <c r="G50" s="175" t="s">
        <v>1259</v>
      </c>
      <c r="H50" s="176">
        <v>40</v>
      </c>
      <c r="I50" s="3" t="s">
        <v>1264</v>
      </c>
      <c r="J50" s="6">
        <v>9086528</v>
      </c>
      <c r="K50" s="241">
        <v>0.76</v>
      </c>
      <c r="L50" s="241">
        <f t="shared" ref="L50" si="3">K50*1.2</f>
        <v>0.91199999999999992</v>
      </c>
      <c r="M50" s="8">
        <f t="shared" ref="M50" si="4">K50*H50</f>
        <v>30.4</v>
      </c>
      <c r="N50" s="280">
        <f t="shared" ref="N50" si="5">M50*1.2</f>
        <v>36.479999999999997</v>
      </c>
      <c r="O50" s="259">
        <v>0.76</v>
      </c>
      <c r="P50" s="8">
        <v>2</v>
      </c>
    </row>
    <row r="51" spans="1:18" ht="15.6" x14ac:dyDescent="0.3">
      <c r="A51" s="230"/>
      <c r="B51" s="231"/>
      <c r="C51" s="231"/>
      <c r="D51" s="232"/>
      <c r="E51" s="233"/>
      <c r="F51" s="232"/>
      <c r="G51" s="234"/>
      <c r="H51" s="235"/>
      <c r="I51" s="232"/>
      <c r="J51" s="236"/>
      <c r="K51" s="242"/>
      <c r="L51" s="242"/>
      <c r="M51" s="239"/>
      <c r="N51" s="281"/>
      <c r="O51" s="260"/>
      <c r="P51" s="237"/>
    </row>
    <row r="52" spans="1:18" ht="78" x14ac:dyDescent="0.3">
      <c r="A52" s="20" t="s">
        <v>29</v>
      </c>
      <c r="B52" s="2" t="s">
        <v>51</v>
      </c>
      <c r="C52" s="2" t="s">
        <v>52</v>
      </c>
      <c r="D52" s="3" t="s">
        <v>34</v>
      </c>
      <c r="E52" s="108">
        <v>1000</v>
      </c>
      <c r="F52" s="109" t="s">
        <v>2036</v>
      </c>
      <c r="G52" s="152" t="s">
        <v>2031</v>
      </c>
      <c r="H52" s="133">
        <v>1000</v>
      </c>
      <c r="I52" s="109" t="s">
        <v>2046</v>
      </c>
      <c r="J52" s="6">
        <v>489290</v>
      </c>
      <c r="K52" s="241">
        <v>4.2000000000000003E-2</v>
      </c>
      <c r="L52" s="241">
        <v>5.04E-2</v>
      </c>
      <c r="M52" s="8">
        <v>42</v>
      </c>
      <c r="N52" s="280">
        <v>50.4</v>
      </c>
      <c r="O52" s="259">
        <v>4.2000000000000003E-2</v>
      </c>
      <c r="P52" s="8">
        <v>1</v>
      </c>
    </row>
    <row r="53" spans="1:18" ht="15.6" x14ac:dyDescent="0.3">
      <c r="A53" s="230"/>
      <c r="B53" s="231"/>
      <c r="C53" s="231"/>
      <c r="D53" s="232"/>
      <c r="E53" s="233"/>
      <c r="F53" s="232"/>
      <c r="G53" s="234"/>
      <c r="H53" s="235"/>
      <c r="I53" s="232"/>
      <c r="J53" s="236"/>
      <c r="K53" s="242"/>
      <c r="L53" s="242"/>
      <c r="M53" s="239"/>
      <c r="N53" s="281"/>
      <c r="O53" s="260"/>
      <c r="P53" s="237"/>
    </row>
    <row r="54" spans="1:18" ht="78" x14ac:dyDescent="0.3">
      <c r="A54" s="20" t="s">
        <v>874</v>
      </c>
      <c r="B54" s="2" t="s">
        <v>54</v>
      </c>
      <c r="C54" s="2" t="s">
        <v>55</v>
      </c>
      <c r="D54" s="3" t="s">
        <v>34</v>
      </c>
      <c r="E54" s="108">
        <v>1000</v>
      </c>
      <c r="F54" s="109" t="s">
        <v>2036</v>
      </c>
      <c r="G54" s="152" t="s">
        <v>2031</v>
      </c>
      <c r="H54" s="133">
        <v>1000</v>
      </c>
      <c r="I54" s="109" t="s">
        <v>2046</v>
      </c>
      <c r="J54" s="6" t="s">
        <v>2047</v>
      </c>
      <c r="K54" s="241">
        <v>0.14199999999999999</v>
      </c>
      <c r="L54" s="241">
        <v>0.1704</v>
      </c>
      <c r="M54" s="8">
        <v>142</v>
      </c>
      <c r="N54" s="280">
        <v>170.4</v>
      </c>
      <c r="O54" s="259">
        <v>0.14199999999999999</v>
      </c>
      <c r="P54" s="8">
        <v>1</v>
      </c>
    </row>
    <row r="55" spans="1:18" ht="15.6" x14ac:dyDescent="0.3">
      <c r="A55" s="230"/>
      <c r="B55" s="231"/>
      <c r="C55" s="231"/>
      <c r="D55" s="232"/>
      <c r="E55" s="233"/>
      <c r="F55" s="232"/>
      <c r="G55" s="234"/>
      <c r="H55" s="235"/>
      <c r="I55" s="232"/>
      <c r="J55" s="236"/>
      <c r="K55" s="242"/>
      <c r="L55" s="242"/>
      <c r="M55" s="239"/>
      <c r="N55" s="281"/>
      <c r="O55" s="260"/>
      <c r="P55" s="237"/>
    </row>
    <row r="56" spans="1:18" ht="93.6" x14ac:dyDescent="0.3">
      <c r="A56" s="20" t="s">
        <v>875</v>
      </c>
      <c r="B56" s="2" t="s">
        <v>57</v>
      </c>
      <c r="C56" s="21" t="s">
        <v>58</v>
      </c>
      <c r="D56" s="3" t="s">
        <v>34</v>
      </c>
      <c r="E56" s="108">
        <v>50</v>
      </c>
      <c r="F56" s="109" t="s">
        <v>2036</v>
      </c>
      <c r="G56" s="152" t="s">
        <v>2031</v>
      </c>
      <c r="H56" s="133">
        <v>1</v>
      </c>
      <c r="I56" s="109" t="s">
        <v>2048</v>
      </c>
      <c r="J56" s="6">
        <v>931323</v>
      </c>
      <c r="K56" s="241">
        <v>1.42</v>
      </c>
      <c r="L56" s="241">
        <v>1.704</v>
      </c>
      <c r="M56" s="86">
        <v>1.42</v>
      </c>
      <c r="N56" s="280">
        <v>1.7</v>
      </c>
      <c r="O56" s="259">
        <v>1.42</v>
      </c>
      <c r="P56" s="8">
        <v>1</v>
      </c>
    </row>
    <row r="57" spans="1:18" ht="15.6" x14ac:dyDescent="0.3">
      <c r="A57" s="230"/>
      <c r="B57" s="231"/>
      <c r="C57" s="231"/>
      <c r="D57" s="232"/>
      <c r="E57" s="233"/>
      <c r="F57" s="232"/>
      <c r="G57" s="234"/>
      <c r="H57" s="235"/>
      <c r="I57" s="232"/>
      <c r="J57" s="236"/>
      <c r="K57" s="242"/>
      <c r="L57" s="242"/>
      <c r="M57" s="239"/>
      <c r="N57" s="281"/>
      <c r="O57" s="260"/>
      <c r="P57" s="237"/>
    </row>
    <row r="58" spans="1:18" ht="156" x14ac:dyDescent="0.3">
      <c r="A58" s="20" t="s">
        <v>32</v>
      </c>
      <c r="B58" s="2" t="s">
        <v>57</v>
      </c>
      <c r="C58" s="74" t="s">
        <v>838</v>
      </c>
      <c r="D58" s="3" t="s">
        <v>34</v>
      </c>
      <c r="E58" s="108">
        <v>50</v>
      </c>
      <c r="F58" s="109" t="s">
        <v>2036</v>
      </c>
      <c r="G58" s="152" t="s">
        <v>2031</v>
      </c>
      <c r="H58" s="133">
        <v>1</v>
      </c>
      <c r="I58" s="109" t="s">
        <v>2049</v>
      </c>
      <c r="J58" s="6">
        <v>932449</v>
      </c>
      <c r="K58" s="241">
        <v>8.18</v>
      </c>
      <c r="L58" s="241">
        <v>9.8160000000000007</v>
      </c>
      <c r="M58" s="8">
        <v>8.18</v>
      </c>
      <c r="N58" s="280">
        <v>9.82</v>
      </c>
      <c r="O58" s="259">
        <v>8.18</v>
      </c>
      <c r="P58" s="8">
        <v>1</v>
      </c>
    </row>
    <row r="59" spans="1:18" ht="15.6" x14ac:dyDescent="0.3">
      <c r="A59" s="230"/>
      <c r="B59" s="231"/>
      <c r="C59" s="231"/>
      <c r="D59" s="232"/>
      <c r="E59" s="233"/>
      <c r="F59" s="232"/>
      <c r="G59" s="234"/>
      <c r="H59" s="235"/>
      <c r="I59" s="232"/>
      <c r="J59" s="236"/>
      <c r="K59" s="242"/>
      <c r="L59" s="242"/>
      <c r="M59" s="239"/>
      <c r="N59" s="281"/>
      <c r="O59" s="260"/>
      <c r="P59" s="237"/>
    </row>
    <row r="60" spans="1:18" ht="109.2" x14ac:dyDescent="0.3">
      <c r="A60" s="20" t="s">
        <v>876</v>
      </c>
      <c r="B60" s="2" t="s">
        <v>57</v>
      </c>
      <c r="C60" s="21" t="s">
        <v>61</v>
      </c>
      <c r="D60" s="3" t="s">
        <v>34</v>
      </c>
      <c r="E60" s="108">
        <v>50</v>
      </c>
      <c r="F60" s="109" t="s">
        <v>2036</v>
      </c>
      <c r="G60" s="152" t="s">
        <v>2031</v>
      </c>
      <c r="H60" s="133">
        <v>1</v>
      </c>
      <c r="I60" s="109" t="s">
        <v>2049</v>
      </c>
      <c r="J60" s="6">
        <v>303088</v>
      </c>
      <c r="K60" s="241">
        <v>0.56999999999999995</v>
      </c>
      <c r="L60" s="241">
        <v>0.68400000000000005</v>
      </c>
      <c r="M60" s="8">
        <v>0.56999999999999995</v>
      </c>
      <c r="N60" s="280">
        <v>0.68</v>
      </c>
      <c r="O60" s="259">
        <v>0.56999999999999995</v>
      </c>
      <c r="P60" s="8">
        <v>1</v>
      </c>
    </row>
    <row r="61" spans="1:18" ht="15.6" x14ac:dyDescent="0.3">
      <c r="A61" s="230"/>
      <c r="B61" s="231"/>
      <c r="C61" s="231"/>
      <c r="D61" s="232"/>
      <c r="E61" s="233"/>
      <c r="F61" s="232"/>
      <c r="G61" s="234"/>
      <c r="H61" s="235"/>
      <c r="I61" s="232"/>
      <c r="J61" s="236"/>
      <c r="K61" s="242"/>
      <c r="L61" s="242"/>
      <c r="M61" s="239"/>
      <c r="N61" s="281"/>
      <c r="O61" s="260"/>
      <c r="P61" s="237"/>
    </row>
    <row r="62" spans="1:18" ht="46.8" x14ac:dyDescent="0.3">
      <c r="A62" s="20" t="s">
        <v>877</v>
      </c>
      <c r="B62" s="2" t="s">
        <v>63</v>
      </c>
      <c r="C62" s="2" t="s">
        <v>64</v>
      </c>
      <c r="D62" s="3" t="s">
        <v>791</v>
      </c>
      <c r="E62" s="108">
        <v>400</v>
      </c>
      <c r="F62" s="109" t="s">
        <v>1468</v>
      </c>
      <c r="G62" s="152" t="s">
        <v>1465</v>
      </c>
      <c r="H62" s="133">
        <v>1</v>
      </c>
      <c r="I62" s="109" t="s">
        <v>1476</v>
      </c>
      <c r="J62" s="6" t="s">
        <v>1477</v>
      </c>
      <c r="K62" s="241">
        <v>0.6</v>
      </c>
      <c r="L62" s="241">
        <f>MMULT(K62,1.2)</f>
        <v>0.72</v>
      </c>
      <c r="M62" s="86">
        <f>MMULT(H62,K62)</f>
        <v>0.6</v>
      </c>
      <c r="N62" s="280">
        <f>MMULT(M62,1.2)</f>
        <v>0.72</v>
      </c>
      <c r="O62" s="259">
        <v>0.6</v>
      </c>
      <c r="P62" s="8">
        <v>1</v>
      </c>
    </row>
    <row r="63" spans="1:18" ht="46.8" x14ac:dyDescent="0.3">
      <c r="A63" s="20" t="s">
        <v>877</v>
      </c>
      <c r="B63" s="2" t="s">
        <v>63</v>
      </c>
      <c r="C63" s="2" t="s">
        <v>64</v>
      </c>
      <c r="D63" s="3" t="s">
        <v>791</v>
      </c>
      <c r="E63" s="108">
        <v>400</v>
      </c>
      <c r="F63" s="109" t="s">
        <v>2030</v>
      </c>
      <c r="G63" s="152" t="s">
        <v>2031</v>
      </c>
      <c r="H63" s="133">
        <v>80</v>
      </c>
      <c r="I63" s="109" t="s">
        <v>2050</v>
      </c>
      <c r="J63" s="6">
        <v>400770</v>
      </c>
      <c r="K63" s="294">
        <v>8.8999999999999999E-3</v>
      </c>
      <c r="L63" s="241">
        <v>1.0699999999999999E-2</v>
      </c>
      <c r="M63" s="292">
        <v>0.71</v>
      </c>
      <c r="N63" s="280">
        <v>0.85</v>
      </c>
      <c r="O63" s="293">
        <v>0.71</v>
      </c>
      <c r="P63" s="8">
        <v>2</v>
      </c>
      <c r="R63" t="s">
        <v>2171</v>
      </c>
    </row>
    <row r="64" spans="1:18" ht="15.6" x14ac:dyDescent="0.3">
      <c r="A64" s="230"/>
      <c r="B64" s="231"/>
      <c r="C64" s="231"/>
      <c r="D64" s="232"/>
      <c r="E64" s="233"/>
      <c r="F64" s="232"/>
      <c r="G64" s="234"/>
      <c r="H64" s="235"/>
      <c r="I64" s="232"/>
      <c r="J64" s="236"/>
      <c r="K64" s="242"/>
      <c r="L64" s="242"/>
      <c r="M64" s="239"/>
      <c r="N64" s="281"/>
      <c r="O64" s="260"/>
      <c r="P64" s="237"/>
    </row>
    <row r="65" spans="1:16" ht="140.4" x14ac:dyDescent="0.3">
      <c r="A65" s="20" t="s">
        <v>878</v>
      </c>
      <c r="B65" s="3" t="s">
        <v>66</v>
      </c>
      <c r="C65" s="3" t="s">
        <v>67</v>
      </c>
      <c r="D65" s="3" t="s">
        <v>34</v>
      </c>
      <c r="E65" s="108">
        <v>3000</v>
      </c>
      <c r="F65" s="175" t="s">
        <v>1468</v>
      </c>
      <c r="G65" s="175" t="s">
        <v>1465</v>
      </c>
      <c r="H65" s="176">
        <v>50</v>
      </c>
      <c r="I65" s="3" t="s">
        <v>1478</v>
      </c>
      <c r="J65" s="6" t="s">
        <v>1479</v>
      </c>
      <c r="K65" s="241">
        <v>7.8E-2</v>
      </c>
      <c r="L65" s="241">
        <f>MMULT(K65,1.2)</f>
        <v>9.3600000000000003E-2</v>
      </c>
      <c r="M65" s="8">
        <f>MMULT(H65,K65)</f>
        <v>3.9</v>
      </c>
      <c r="N65" s="280">
        <f>MMULT(M65,1.2)</f>
        <v>4.68</v>
      </c>
      <c r="O65" s="259">
        <v>7.8E-2</v>
      </c>
      <c r="P65" s="8">
        <v>1</v>
      </c>
    </row>
    <row r="66" spans="1:16" ht="140.4" x14ac:dyDescent="0.3">
      <c r="A66" s="20" t="s">
        <v>878</v>
      </c>
      <c r="B66" s="3" t="s">
        <v>66</v>
      </c>
      <c r="C66" s="3" t="s">
        <v>67</v>
      </c>
      <c r="D66" s="3" t="s">
        <v>34</v>
      </c>
      <c r="E66" s="108">
        <v>3000</v>
      </c>
      <c r="F66" s="175" t="s">
        <v>2036</v>
      </c>
      <c r="G66" s="175" t="s">
        <v>2031</v>
      </c>
      <c r="H66" s="176">
        <v>50</v>
      </c>
      <c r="I66" s="3" t="s">
        <v>2051</v>
      </c>
      <c r="J66" s="6">
        <v>900805</v>
      </c>
      <c r="K66" s="241">
        <v>0.11799999999999999</v>
      </c>
      <c r="L66" s="241">
        <v>0.1416</v>
      </c>
      <c r="M66" s="8">
        <v>5.9</v>
      </c>
      <c r="N66" s="280">
        <v>7.08</v>
      </c>
      <c r="O66" s="259">
        <v>0.11799999999999999</v>
      </c>
      <c r="P66" s="8">
        <v>2</v>
      </c>
    </row>
    <row r="67" spans="1:16" ht="140.4" x14ac:dyDescent="0.3">
      <c r="A67" s="20" t="s">
        <v>878</v>
      </c>
      <c r="B67" s="3" t="s">
        <v>66</v>
      </c>
      <c r="C67" s="3" t="s">
        <v>67</v>
      </c>
      <c r="D67" s="3" t="s">
        <v>34</v>
      </c>
      <c r="E67" s="108">
        <v>3000</v>
      </c>
      <c r="F67" s="175" t="s">
        <v>1258</v>
      </c>
      <c r="G67" s="175" t="s">
        <v>1259</v>
      </c>
      <c r="H67" s="176">
        <v>50</v>
      </c>
      <c r="I67" s="3" t="s">
        <v>1265</v>
      </c>
      <c r="J67" s="6">
        <v>9086919</v>
      </c>
      <c r="K67" s="241">
        <v>0.43</v>
      </c>
      <c r="L67" s="241">
        <f t="shared" ref="L67" si="6">K67*1.2</f>
        <v>0.51600000000000001</v>
      </c>
      <c r="M67" s="8">
        <f t="shared" ref="M67" si="7">K67*H67</f>
        <v>21.5</v>
      </c>
      <c r="N67" s="280">
        <f t="shared" ref="N67" si="8">M67*1.2</f>
        <v>25.8</v>
      </c>
      <c r="O67" s="259">
        <v>0.43</v>
      </c>
      <c r="P67" s="8">
        <v>3</v>
      </c>
    </row>
    <row r="68" spans="1:16" ht="15.6" x14ac:dyDescent="0.3">
      <c r="A68" s="230"/>
      <c r="B68" s="231"/>
      <c r="C68" s="231"/>
      <c r="D68" s="232"/>
      <c r="E68" s="233"/>
      <c r="F68" s="232"/>
      <c r="G68" s="234"/>
      <c r="H68" s="235"/>
      <c r="I68" s="232"/>
      <c r="J68" s="236"/>
      <c r="K68" s="242"/>
      <c r="L68" s="242"/>
      <c r="M68" s="239"/>
      <c r="N68" s="281"/>
      <c r="O68" s="260"/>
      <c r="P68" s="237"/>
    </row>
    <row r="69" spans="1:16" ht="46.8" x14ac:dyDescent="0.3">
      <c r="A69" s="20" t="s">
        <v>879</v>
      </c>
      <c r="B69" s="3" t="s">
        <v>68</v>
      </c>
      <c r="C69" s="3" t="s">
        <v>70</v>
      </c>
      <c r="D69" s="3" t="s">
        <v>34</v>
      </c>
      <c r="E69" s="108">
        <v>2000</v>
      </c>
      <c r="F69" s="175" t="s">
        <v>1258</v>
      </c>
      <c r="G69" s="175" t="s">
        <v>1259</v>
      </c>
      <c r="H69" s="176">
        <v>50</v>
      </c>
      <c r="I69" s="3" t="s">
        <v>1266</v>
      </c>
      <c r="J69" s="6">
        <v>9086893</v>
      </c>
      <c r="K69" s="241">
        <v>0.46</v>
      </c>
      <c r="L69" s="241">
        <f t="shared" ref="L69:L74" si="9">K69*1.2</f>
        <v>0.55200000000000005</v>
      </c>
      <c r="M69" s="8">
        <f t="shared" ref="M69:M74" si="10">K69*H69</f>
        <v>23</v>
      </c>
      <c r="N69" s="280">
        <f t="shared" ref="N69:N74" si="11">M69*1.2</f>
        <v>27.599999999999998</v>
      </c>
      <c r="O69" s="259">
        <v>0.46</v>
      </c>
      <c r="P69" s="8"/>
    </row>
    <row r="70" spans="1:16" ht="46.8" x14ac:dyDescent="0.3">
      <c r="A70" s="20" t="s">
        <v>879</v>
      </c>
      <c r="B70" s="3" t="s">
        <v>68</v>
      </c>
      <c r="C70" s="3" t="s">
        <v>70</v>
      </c>
      <c r="D70" s="3" t="s">
        <v>34</v>
      </c>
      <c r="E70" s="108">
        <v>2000</v>
      </c>
      <c r="F70" s="175" t="s">
        <v>1636</v>
      </c>
      <c r="G70" s="175" t="s">
        <v>1637</v>
      </c>
      <c r="H70" s="176">
        <v>100</v>
      </c>
      <c r="I70" s="3" t="s">
        <v>1639</v>
      </c>
      <c r="J70" s="6" t="s">
        <v>1640</v>
      </c>
      <c r="K70" s="241">
        <v>0.2</v>
      </c>
      <c r="L70" s="241">
        <f>SUM(K70*1.2)</f>
        <v>0.24</v>
      </c>
      <c r="M70" s="8">
        <f>SUM(H70*K70)</f>
        <v>20</v>
      </c>
      <c r="N70" s="280">
        <f>SUM(M70*1.2)</f>
        <v>24</v>
      </c>
      <c r="O70" s="259">
        <v>0.2</v>
      </c>
      <c r="P70" s="8"/>
    </row>
    <row r="71" spans="1:16" ht="57.6" x14ac:dyDescent="0.3">
      <c r="A71" s="20" t="s">
        <v>879</v>
      </c>
      <c r="B71" s="3" t="s">
        <v>68</v>
      </c>
      <c r="C71" s="3" t="s">
        <v>70</v>
      </c>
      <c r="D71" s="3" t="s">
        <v>34</v>
      </c>
      <c r="E71" s="108">
        <v>2000</v>
      </c>
      <c r="F71" s="175" t="s">
        <v>2006</v>
      </c>
      <c r="G71" s="175" t="s">
        <v>2007</v>
      </c>
      <c r="H71" s="176" t="s">
        <v>2011</v>
      </c>
      <c r="I71" s="3" t="s">
        <v>2012</v>
      </c>
      <c r="J71" s="6" t="s">
        <v>1931</v>
      </c>
      <c r="K71" s="241">
        <v>0.1444</v>
      </c>
      <c r="L71" s="241">
        <f>K71*1.2</f>
        <v>0.17327999999999999</v>
      </c>
      <c r="M71" s="8">
        <f>K71*E71</f>
        <v>288.8</v>
      </c>
      <c r="N71" s="280">
        <f>L71*E71</f>
        <v>346.56</v>
      </c>
      <c r="O71" s="259">
        <v>0.1444</v>
      </c>
      <c r="P71" s="8"/>
    </row>
    <row r="72" spans="1:16" ht="46.8" x14ac:dyDescent="0.3">
      <c r="A72" s="20" t="s">
        <v>879</v>
      </c>
      <c r="B72" s="3" t="s">
        <v>68</v>
      </c>
      <c r="C72" s="3" t="s">
        <v>70</v>
      </c>
      <c r="D72" s="3" t="s">
        <v>34</v>
      </c>
      <c r="E72" s="108">
        <v>2000</v>
      </c>
      <c r="F72" s="109" t="s">
        <v>2030</v>
      </c>
      <c r="G72" s="109" t="s">
        <v>2031</v>
      </c>
      <c r="H72" s="109">
        <v>50</v>
      </c>
      <c r="I72" s="109" t="s">
        <v>2052</v>
      </c>
      <c r="J72" s="109">
        <v>497830</v>
      </c>
      <c r="K72" s="243">
        <v>0.17299999999999999</v>
      </c>
      <c r="L72" s="243">
        <v>0.20760000000000001</v>
      </c>
      <c r="M72" s="229">
        <v>8.65</v>
      </c>
      <c r="N72" s="282">
        <v>10.38</v>
      </c>
      <c r="O72" s="261">
        <v>0.17299999999999999</v>
      </c>
      <c r="P72" s="228"/>
    </row>
    <row r="73" spans="1:16" ht="15.6" x14ac:dyDescent="0.3">
      <c r="A73" s="230"/>
      <c r="B73" s="231"/>
      <c r="C73" s="231"/>
      <c r="D73" s="232"/>
      <c r="E73" s="233"/>
      <c r="F73" s="232"/>
      <c r="G73" s="234"/>
      <c r="H73" s="235"/>
      <c r="I73" s="232"/>
      <c r="J73" s="236"/>
      <c r="K73" s="242"/>
      <c r="L73" s="242"/>
      <c r="M73" s="239"/>
      <c r="N73" s="281"/>
      <c r="O73" s="260"/>
      <c r="P73" s="237"/>
    </row>
    <row r="74" spans="1:16" ht="140.4" x14ac:dyDescent="0.3">
      <c r="A74" s="20" t="s">
        <v>880</v>
      </c>
      <c r="B74" s="3" t="s">
        <v>72</v>
      </c>
      <c r="C74" s="3" t="s">
        <v>73</v>
      </c>
      <c r="D74" s="3" t="s">
        <v>34</v>
      </c>
      <c r="E74" s="108">
        <v>2000</v>
      </c>
      <c r="F74" s="175" t="s">
        <v>1258</v>
      </c>
      <c r="G74" s="175" t="s">
        <v>1259</v>
      </c>
      <c r="H74" s="176">
        <v>50</v>
      </c>
      <c r="I74" s="3" t="s">
        <v>1266</v>
      </c>
      <c r="J74" s="6">
        <v>9086893</v>
      </c>
      <c r="K74" s="241">
        <v>0.46</v>
      </c>
      <c r="L74" s="241">
        <f t="shared" si="9"/>
        <v>0.55200000000000005</v>
      </c>
      <c r="M74" s="8">
        <f t="shared" si="10"/>
        <v>23</v>
      </c>
      <c r="N74" s="280">
        <f t="shared" si="11"/>
        <v>27.599999999999998</v>
      </c>
      <c r="O74" s="259">
        <v>0.46</v>
      </c>
      <c r="P74" s="8"/>
    </row>
    <row r="75" spans="1:16" ht="140.4" x14ac:dyDescent="0.3">
      <c r="A75" s="20" t="s">
        <v>880</v>
      </c>
      <c r="B75" s="3" t="s">
        <v>72</v>
      </c>
      <c r="C75" s="3" t="s">
        <v>73</v>
      </c>
      <c r="D75" s="3" t="s">
        <v>34</v>
      </c>
      <c r="E75" s="108">
        <v>2000</v>
      </c>
      <c r="F75" s="175" t="s">
        <v>1468</v>
      </c>
      <c r="G75" s="175" t="s">
        <v>1465</v>
      </c>
      <c r="H75" s="176">
        <v>50</v>
      </c>
      <c r="I75" s="3" t="s">
        <v>1478</v>
      </c>
      <c r="J75" s="6" t="s">
        <v>1479</v>
      </c>
      <c r="K75" s="241">
        <v>7.8E-2</v>
      </c>
      <c r="L75" s="241">
        <f>MMULT(K75,1.2)</f>
        <v>9.3600000000000003E-2</v>
      </c>
      <c r="M75" s="8">
        <f>MMULT(H75,K75)</f>
        <v>3.9</v>
      </c>
      <c r="N75" s="280">
        <f>MMULT(M75,1.2)</f>
        <v>4.68</v>
      </c>
      <c r="O75" s="259">
        <v>7.8E-2</v>
      </c>
      <c r="P75" s="8"/>
    </row>
    <row r="76" spans="1:16" ht="140.4" x14ac:dyDescent="0.3">
      <c r="A76" s="20" t="s">
        <v>880</v>
      </c>
      <c r="B76" s="3" t="s">
        <v>72</v>
      </c>
      <c r="C76" s="3" t="s">
        <v>73</v>
      </c>
      <c r="D76" s="3" t="s">
        <v>34</v>
      </c>
      <c r="E76" s="108">
        <v>2000</v>
      </c>
      <c r="F76" s="175" t="s">
        <v>2036</v>
      </c>
      <c r="G76" s="175" t="s">
        <v>2031</v>
      </c>
      <c r="H76" s="176">
        <v>50</v>
      </c>
      <c r="I76" s="3" t="s">
        <v>2053</v>
      </c>
      <c r="J76" s="6">
        <v>685740</v>
      </c>
      <c r="K76" s="241">
        <v>0.36799999999999999</v>
      </c>
      <c r="L76" s="241">
        <v>0.44159999999999999</v>
      </c>
      <c r="M76" s="8">
        <v>18.399999999999999</v>
      </c>
      <c r="N76" s="280">
        <v>22.08</v>
      </c>
      <c r="O76" s="259">
        <v>0.36799999999999999</v>
      </c>
      <c r="P76" s="8"/>
    </row>
    <row r="77" spans="1:16" ht="15.6" x14ac:dyDescent="0.3">
      <c r="A77" s="230"/>
      <c r="B77" s="231"/>
      <c r="C77" s="231"/>
      <c r="D77" s="232"/>
      <c r="E77" s="233"/>
      <c r="F77" s="232"/>
      <c r="G77" s="234"/>
      <c r="H77" s="235"/>
      <c r="I77" s="232"/>
      <c r="J77" s="236"/>
      <c r="K77" s="242"/>
      <c r="L77" s="242"/>
      <c r="M77" s="239"/>
      <c r="N77" s="281"/>
      <c r="O77" s="260"/>
      <c r="P77" s="237"/>
    </row>
    <row r="78" spans="1:16" ht="62.4" x14ac:dyDescent="0.3">
      <c r="A78" s="20" t="s">
        <v>881</v>
      </c>
      <c r="B78" s="3" t="s">
        <v>68</v>
      </c>
      <c r="C78" s="21" t="s">
        <v>800</v>
      </c>
      <c r="D78" s="3" t="s">
        <v>34</v>
      </c>
      <c r="E78" s="108">
        <v>5000</v>
      </c>
      <c r="F78" s="109" t="s">
        <v>1897</v>
      </c>
      <c r="G78" s="152" t="s">
        <v>1898</v>
      </c>
      <c r="H78" s="133" t="s">
        <v>1899</v>
      </c>
      <c r="I78" s="109" t="s">
        <v>1900</v>
      </c>
      <c r="J78" s="6" t="s">
        <v>1901</v>
      </c>
      <c r="K78" s="241">
        <v>0.15</v>
      </c>
      <c r="L78" s="241">
        <f t="array" ref="L78">MMULT(K78,1.2)</f>
        <v>0.18</v>
      </c>
      <c r="M78" s="86">
        <f t="array" ref="M78">MMULT(K78,100)</f>
        <v>15</v>
      </c>
      <c r="N78" s="280">
        <f t="array" ref="N78">MMULT(M78,1.2)</f>
        <v>18</v>
      </c>
      <c r="O78" s="259">
        <v>0.15</v>
      </c>
      <c r="P78" s="8"/>
    </row>
    <row r="79" spans="1:16" ht="78" x14ac:dyDescent="0.3">
      <c r="A79" s="20" t="s">
        <v>881</v>
      </c>
      <c r="B79" s="3" t="s">
        <v>68</v>
      </c>
      <c r="C79" s="21" t="s">
        <v>800</v>
      </c>
      <c r="D79" s="3" t="s">
        <v>34</v>
      </c>
      <c r="E79" s="108">
        <v>5000</v>
      </c>
      <c r="F79" s="109" t="s">
        <v>2036</v>
      </c>
      <c r="G79" s="152" t="s">
        <v>2031</v>
      </c>
      <c r="H79" s="133">
        <v>100</v>
      </c>
      <c r="I79" s="109" t="s">
        <v>2054</v>
      </c>
      <c r="J79" s="6">
        <v>900818</v>
      </c>
      <c r="K79" s="241">
        <v>0.30399999999999999</v>
      </c>
      <c r="L79" s="241">
        <v>0.36480000000000001</v>
      </c>
      <c r="M79" s="86">
        <v>30.4</v>
      </c>
      <c r="N79" s="280">
        <v>36.479999999999997</v>
      </c>
      <c r="O79" s="259">
        <v>0.30399999999999999</v>
      </c>
      <c r="P79" s="8"/>
    </row>
    <row r="80" spans="1:16" ht="15.6" x14ac:dyDescent="0.3">
      <c r="A80" s="230"/>
      <c r="B80" s="231"/>
      <c r="C80" s="231"/>
      <c r="D80" s="232"/>
      <c r="E80" s="233"/>
      <c r="F80" s="232"/>
      <c r="G80" s="234"/>
      <c r="H80" s="235"/>
      <c r="I80" s="232"/>
      <c r="J80" s="236"/>
      <c r="K80" s="242"/>
      <c r="L80" s="242"/>
      <c r="M80" s="239"/>
      <c r="N80" s="281"/>
      <c r="O80" s="260"/>
      <c r="P80" s="237"/>
    </row>
    <row r="81" spans="1:16" ht="16.2" x14ac:dyDescent="0.35">
      <c r="A81" s="20"/>
      <c r="B81" s="22" t="s">
        <v>75</v>
      </c>
      <c r="C81" s="3"/>
      <c r="D81" s="3"/>
      <c r="E81" s="108"/>
      <c r="F81" s="109"/>
      <c r="G81" s="152"/>
      <c r="H81" s="133"/>
      <c r="I81" s="109"/>
      <c r="J81" s="149"/>
      <c r="K81" s="241"/>
      <c r="L81" s="241"/>
      <c r="M81" s="8"/>
      <c r="N81" s="280"/>
      <c r="O81" s="259"/>
      <c r="P81" s="8"/>
    </row>
    <row r="82" spans="1:16" ht="46.8" x14ac:dyDescent="0.3">
      <c r="A82" s="20" t="s">
        <v>882</v>
      </c>
      <c r="B82" s="1" t="s">
        <v>77</v>
      </c>
      <c r="C82" s="1" t="s">
        <v>78</v>
      </c>
      <c r="D82" s="1" t="s">
        <v>34</v>
      </c>
      <c r="E82" s="110">
        <v>10</v>
      </c>
      <c r="F82" s="5" t="s">
        <v>1641</v>
      </c>
      <c r="G82" s="152" t="s">
        <v>1637</v>
      </c>
      <c r="H82" s="133">
        <v>1</v>
      </c>
      <c r="I82" s="5" t="s">
        <v>1642</v>
      </c>
      <c r="J82" s="6" t="s">
        <v>1643</v>
      </c>
      <c r="K82" s="241">
        <v>13.5</v>
      </c>
      <c r="L82" s="241">
        <f t="shared" ref="L82:L84" si="12">K82*1.2</f>
        <v>16.2</v>
      </c>
      <c r="M82" s="8">
        <f t="shared" ref="M82:M84" si="13">K82*H82</f>
        <v>13.5</v>
      </c>
      <c r="N82" s="280">
        <f t="shared" ref="N82:N84" si="14">M82*1.2</f>
        <v>16.2</v>
      </c>
      <c r="O82" s="259">
        <v>13.5</v>
      </c>
      <c r="P82" s="8"/>
    </row>
    <row r="83" spans="1:16" ht="15.6" x14ac:dyDescent="0.3">
      <c r="A83" s="230"/>
      <c r="B83" s="231"/>
      <c r="C83" s="231"/>
      <c r="D83" s="232"/>
      <c r="E83" s="233"/>
      <c r="F83" s="232"/>
      <c r="G83" s="234"/>
      <c r="H83" s="235"/>
      <c r="I83" s="232"/>
      <c r="J83" s="236"/>
      <c r="K83" s="242"/>
      <c r="L83" s="242"/>
      <c r="M83" s="239"/>
      <c r="N83" s="281"/>
      <c r="O83" s="260"/>
      <c r="P83" s="237"/>
    </row>
    <row r="84" spans="1:16" ht="46.8" x14ac:dyDescent="0.3">
      <c r="A84" s="20" t="s">
        <v>883</v>
      </c>
      <c r="B84" s="1" t="s">
        <v>81</v>
      </c>
      <c r="C84" s="1" t="s">
        <v>82</v>
      </c>
      <c r="D84" s="1" t="s">
        <v>34</v>
      </c>
      <c r="E84" s="110">
        <v>10</v>
      </c>
      <c r="F84" s="5" t="s">
        <v>1641</v>
      </c>
      <c r="G84" s="152" t="s">
        <v>1637</v>
      </c>
      <c r="H84" s="133">
        <v>1</v>
      </c>
      <c r="I84" s="5" t="s">
        <v>1644</v>
      </c>
      <c r="J84" s="6" t="s">
        <v>1645</v>
      </c>
      <c r="K84" s="244">
        <v>135</v>
      </c>
      <c r="L84" s="241">
        <f t="shared" si="12"/>
        <v>162</v>
      </c>
      <c r="M84" s="8">
        <f t="shared" si="13"/>
        <v>135</v>
      </c>
      <c r="N84" s="280">
        <f t="shared" si="14"/>
        <v>162</v>
      </c>
      <c r="O84" s="262">
        <v>135</v>
      </c>
      <c r="P84" s="5"/>
    </row>
    <row r="85" spans="1:16" ht="15.6" x14ac:dyDescent="0.3">
      <c r="A85" s="230"/>
      <c r="B85" s="231"/>
      <c r="C85" s="231"/>
      <c r="D85" s="232"/>
      <c r="E85" s="233"/>
      <c r="F85" s="232"/>
      <c r="G85" s="234"/>
      <c r="H85" s="235"/>
      <c r="I85" s="232"/>
      <c r="J85" s="236"/>
      <c r="K85" s="242"/>
      <c r="L85" s="242"/>
      <c r="M85" s="239"/>
      <c r="N85" s="281"/>
      <c r="O85" s="260"/>
      <c r="P85" s="237"/>
    </row>
    <row r="86" spans="1:16" ht="62.4" x14ac:dyDescent="0.3">
      <c r="A86" s="20" t="s">
        <v>35</v>
      </c>
      <c r="B86" s="1" t="s">
        <v>84</v>
      </c>
      <c r="C86" s="1" t="s">
        <v>85</v>
      </c>
      <c r="D86" s="1" t="s">
        <v>34</v>
      </c>
      <c r="E86" s="110">
        <v>1000</v>
      </c>
      <c r="F86" s="5" t="s">
        <v>1473</v>
      </c>
      <c r="G86" s="152" t="s">
        <v>1465</v>
      </c>
      <c r="H86" s="133">
        <v>100</v>
      </c>
      <c r="I86" s="5" t="s">
        <v>1480</v>
      </c>
      <c r="J86" s="6" t="s">
        <v>1481</v>
      </c>
      <c r="K86" s="245">
        <v>0.27500000000000002</v>
      </c>
      <c r="L86" s="241">
        <f>MMULT(K86,1.2)</f>
        <v>0.33</v>
      </c>
      <c r="M86" s="86">
        <f>MMULT(H86,K86)</f>
        <v>27.500000000000004</v>
      </c>
      <c r="N86" s="280">
        <f>MMULT(M86,1.2)</f>
        <v>33</v>
      </c>
      <c r="O86" s="263">
        <v>0.27500000000000002</v>
      </c>
      <c r="P86" s="6"/>
    </row>
    <row r="87" spans="1:16" ht="109.2" x14ac:dyDescent="0.3">
      <c r="A87" s="20" t="s">
        <v>35</v>
      </c>
      <c r="B87" s="1" t="s">
        <v>84</v>
      </c>
      <c r="C87" s="1" t="s">
        <v>85</v>
      </c>
      <c r="D87" s="1" t="s">
        <v>34</v>
      </c>
      <c r="E87" s="110">
        <v>1000</v>
      </c>
      <c r="F87" s="5" t="s">
        <v>1902</v>
      </c>
      <c r="G87" s="152" t="s">
        <v>1898</v>
      </c>
      <c r="H87" s="133" t="s">
        <v>1903</v>
      </c>
      <c r="I87" s="5"/>
      <c r="J87" s="6" t="s">
        <v>1904</v>
      </c>
      <c r="K87" s="245">
        <v>0.43</v>
      </c>
      <c r="L87" s="241">
        <f t="array" ref="L87">MMULT(K87,1.2)</f>
        <v>0.51600000000000001</v>
      </c>
      <c r="M87" s="86">
        <v>0.43</v>
      </c>
      <c r="N87" s="280">
        <v>0.51600000000000001</v>
      </c>
      <c r="O87" s="263">
        <v>0.43</v>
      </c>
      <c r="P87" s="6"/>
    </row>
    <row r="88" spans="1:16" ht="62.4" x14ac:dyDescent="0.3">
      <c r="A88" s="20" t="s">
        <v>35</v>
      </c>
      <c r="B88" s="1" t="s">
        <v>84</v>
      </c>
      <c r="C88" s="1" t="s">
        <v>85</v>
      </c>
      <c r="D88" s="1" t="s">
        <v>34</v>
      </c>
      <c r="E88" s="110">
        <v>1000</v>
      </c>
      <c r="F88" s="5" t="s">
        <v>2013</v>
      </c>
      <c r="G88" s="152" t="s">
        <v>2007</v>
      </c>
      <c r="H88" s="133" t="s">
        <v>2008</v>
      </c>
      <c r="I88" s="5" t="s">
        <v>2014</v>
      </c>
      <c r="J88" s="6" t="s">
        <v>1931</v>
      </c>
      <c r="K88" s="245">
        <v>0.46550000000000002</v>
      </c>
      <c r="L88" s="241">
        <f>K88*1.2</f>
        <v>0.55859999999999999</v>
      </c>
      <c r="M88" s="86">
        <f>K88*E88</f>
        <v>465.5</v>
      </c>
      <c r="N88" s="280">
        <f>L88*E88</f>
        <v>558.6</v>
      </c>
      <c r="O88" s="263">
        <v>0.46550000000000002</v>
      </c>
      <c r="P88" s="6"/>
    </row>
    <row r="89" spans="1:16" ht="46.8" x14ac:dyDescent="0.3">
      <c r="A89" s="20" t="s">
        <v>35</v>
      </c>
      <c r="B89" s="1" t="s">
        <v>84</v>
      </c>
      <c r="C89" s="1" t="s">
        <v>85</v>
      </c>
      <c r="D89" s="1" t="s">
        <v>34</v>
      </c>
      <c r="E89" s="110">
        <v>1000</v>
      </c>
      <c r="F89" s="5" t="s">
        <v>2055</v>
      </c>
      <c r="G89" s="152" t="s">
        <v>2031</v>
      </c>
      <c r="H89" s="133">
        <v>1</v>
      </c>
      <c r="I89" s="5" t="s">
        <v>2056</v>
      </c>
      <c r="J89" s="6" t="s">
        <v>2057</v>
      </c>
      <c r="K89" s="245">
        <v>0.435</v>
      </c>
      <c r="L89" s="241">
        <v>0.52200000000000002</v>
      </c>
      <c r="M89" s="86">
        <v>0.44</v>
      </c>
      <c r="N89" s="280">
        <v>0.53</v>
      </c>
      <c r="O89" s="263">
        <v>0.435</v>
      </c>
      <c r="P89" s="6"/>
    </row>
    <row r="90" spans="1:16" ht="15.6" x14ac:dyDescent="0.3">
      <c r="A90" s="230"/>
      <c r="B90" s="231"/>
      <c r="C90" s="231"/>
      <c r="D90" s="232"/>
      <c r="E90" s="233"/>
      <c r="F90" s="232"/>
      <c r="G90" s="234"/>
      <c r="H90" s="235"/>
      <c r="I90" s="232"/>
      <c r="J90" s="236"/>
      <c r="K90" s="242"/>
      <c r="L90" s="242"/>
      <c r="M90" s="239"/>
      <c r="N90" s="281"/>
      <c r="O90" s="260"/>
      <c r="P90" s="237"/>
    </row>
    <row r="91" spans="1:16" ht="46.8" x14ac:dyDescent="0.3">
      <c r="A91" s="20" t="s">
        <v>884</v>
      </c>
      <c r="B91" s="1" t="s">
        <v>87</v>
      </c>
      <c r="C91" s="23" t="s">
        <v>88</v>
      </c>
      <c r="D91" s="1" t="s">
        <v>34</v>
      </c>
      <c r="E91" s="110">
        <v>20</v>
      </c>
      <c r="F91" s="5" t="s">
        <v>1641</v>
      </c>
      <c r="G91" s="152" t="s">
        <v>1637</v>
      </c>
      <c r="H91" s="133">
        <v>5</v>
      </c>
      <c r="I91" s="5" t="s">
        <v>1646</v>
      </c>
      <c r="J91" s="6" t="s">
        <v>1647</v>
      </c>
      <c r="K91" s="241">
        <v>7</v>
      </c>
      <c r="L91" s="241">
        <f t="shared" ref="L91" si="15">K91*1.2</f>
        <v>8.4</v>
      </c>
      <c r="M91" s="8">
        <f t="shared" ref="M91" si="16">K91*H91</f>
        <v>35</v>
      </c>
      <c r="N91" s="280">
        <f t="shared" ref="N91" si="17">M91*1.2</f>
        <v>42</v>
      </c>
      <c r="O91" s="259">
        <v>7</v>
      </c>
      <c r="P91" s="8"/>
    </row>
    <row r="92" spans="1:16" ht="15.6" x14ac:dyDescent="0.3">
      <c r="A92" s="230"/>
      <c r="B92" s="231"/>
      <c r="C92" s="231"/>
      <c r="D92" s="232"/>
      <c r="E92" s="233"/>
      <c r="F92" s="232"/>
      <c r="G92" s="234"/>
      <c r="H92" s="235"/>
      <c r="I92" s="232"/>
      <c r="J92" s="236"/>
      <c r="K92" s="242"/>
      <c r="L92" s="242"/>
      <c r="M92" s="239"/>
      <c r="N92" s="281"/>
      <c r="O92" s="260"/>
      <c r="P92" s="237"/>
    </row>
    <row r="93" spans="1:16" ht="15.6" x14ac:dyDescent="0.3">
      <c r="A93" s="20" t="s">
        <v>38</v>
      </c>
      <c r="B93" s="1" t="s">
        <v>87</v>
      </c>
      <c r="C93" s="24" t="s">
        <v>90</v>
      </c>
      <c r="D93" s="1" t="s">
        <v>34</v>
      </c>
      <c r="E93" s="110">
        <v>20</v>
      </c>
      <c r="F93" s="5"/>
      <c r="G93" s="152"/>
      <c r="H93" s="133"/>
      <c r="I93" s="5"/>
      <c r="J93" s="6"/>
      <c r="K93" s="241"/>
      <c r="L93" s="241"/>
      <c r="M93" s="8"/>
      <c r="N93" s="280"/>
      <c r="O93" s="259"/>
      <c r="P93" s="8"/>
    </row>
    <row r="94" spans="1:16" ht="15.6" x14ac:dyDescent="0.3">
      <c r="A94" s="230"/>
      <c r="B94" s="231"/>
      <c r="C94" s="231"/>
      <c r="D94" s="232"/>
      <c r="E94" s="233"/>
      <c r="F94" s="232"/>
      <c r="G94" s="234"/>
      <c r="H94" s="235"/>
      <c r="I94" s="232"/>
      <c r="J94" s="236"/>
      <c r="K94" s="242"/>
      <c r="L94" s="242"/>
      <c r="M94" s="239"/>
      <c r="N94" s="281"/>
      <c r="O94" s="260"/>
      <c r="P94" s="237"/>
    </row>
    <row r="95" spans="1:16" ht="31.2" x14ac:dyDescent="0.3">
      <c r="A95" s="20" t="s">
        <v>40</v>
      </c>
      <c r="B95" s="1" t="s">
        <v>92</v>
      </c>
      <c r="C95" s="1" t="s">
        <v>93</v>
      </c>
      <c r="D95" s="1" t="s">
        <v>34</v>
      </c>
      <c r="E95" s="110">
        <v>50</v>
      </c>
      <c r="F95" s="5"/>
      <c r="G95" s="152"/>
      <c r="H95" s="133"/>
      <c r="I95" s="5"/>
      <c r="J95" s="6"/>
      <c r="K95" s="241"/>
      <c r="L95" s="241"/>
      <c r="M95" s="8"/>
      <c r="N95" s="280"/>
      <c r="O95" s="259"/>
      <c r="P95" s="8"/>
    </row>
    <row r="96" spans="1:16" ht="93.6" x14ac:dyDescent="0.3">
      <c r="A96" s="20" t="s">
        <v>40</v>
      </c>
      <c r="B96" s="1" t="s">
        <v>92</v>
      </c>
      <c r="C96" s="1" t="s">
        <v>93</v>
      </c>
      <c r="D96" s="1" t="s">
        <v>34</v>
      </c>
      <c r="E96" s="110">
        <v>50</v>
      </c>
      <c r="F96" s="5" t="s">
        <v>1905</v>
      </c>
      <c r="G96" s="152" t="s">
        <v>1898</v>
      </c>
      <c r="H96" s="133" t="s">
        <v>1903</v>
      </c>
      <c r="I96" s="5" t="s">
        <v>1906</v>
      </c>
      <c r="J96" s="6" t="s">
        <v>1907</v>
      </c>
      <c r="K96" s="241">
        <v>5</v>
      </c>
      <c r="L96" s="241">
        <v>6</v>
      </c>
      <c r="M96" s="8">
        <v>5</v>
      </c>
      <c r="N96" s="280">
        <v>6</v>
      </c>
      <c r="O96" s="259">
        <v>5</v>
      </c>
      <c r="P96" s="8"/>
    </row>
    <row r="97" spans="1:16" ht="15.6" x14ac:dyDescent="0.3">
      <c r="A97" s="230"/>
      <c r="B97" s="231"/>
      <c r="C97" s="231"/>
      <c r="D97" s="232"/>
      <c r="E97" s="233"/>
      <c r="F97" s="232"/>
      <c r="G97" s="234"/>
      <c r="H97" s="235"/>
      <c r="I97" s="232"/>
      <c r="J97" s="236"/>
      <c r="K97" s="242"/>
      <c r="L97" s="242"/>
      <c r="M97" s="239"/>
      <c r="N97" s="281"/>
      <c r="O97" s="260"/>
      <c r="P97" s="237"/>
    </row>
    <row r="98" spans="1:16" ht="30.75" customHeight="1" x14ac:dyDescent="0.3">
      <c r="A98" s="20" t="s">
        <v>885</v>
      </c>
      <c r="B98" s="3" t="s">
        <v>95</v>
      </c>
      <c r="C98" s="1" t="s">
        <v>96</v>
      </c>
      <c r="D98" s="1" t="s">
        <v>34</v>
      </c>
      <c r="E98" s="110">
        <v>20</v>
      </c>
      <c r="F98" s="5" t="s">
        <v>2055</v>
      </c>
      <c r="G98" s="109" t="s">
        <v>2031</v>
      </c>
      <c r="H98" s="109">
        <v>1</v>
      </c>
      <c r="I98" s="109" t="s">
        <v>2058</v>
      </c>
      <c r="J98" s="109" t="s">
        <v>2059</v>
      </c>
      <c r="K98" s="243">
        <v>2.85</v>
      </c>
      <c r="L98" s="243">
        <v>3.42</v>
      </c>
      <c r="M98" s="229">
        <v>2.85</v>
      </c>
      <c r="N98" s="282">
        <v>3.42</v>
      </c>
      <c r="O98" s="261">
        <v>2.85</v>
      </c>
      <c r="P98" s="228"/>
    </row>
    <row r="99" spans="1:16" ht="15.6" x14ac:dyDescent="0.3">
      <c r="A99" s="230"/>
      <c r="B99" s="231"/>
      <c r="C99" s="231"/>
      <c r="D99" s="232"/>
      <c r="E99" s="233"/>
      <c r="F99" s="232"/>
      <c r="G99" s="234"/>
      <c r="H99" s="235"/>
      <c r="I99" s="232"/>
      <c r="J99" s="236"/>
      <c r="K99" s="242"/>
      <c r="L99" s="242"/>
      <c r="M99" s="239"/>
      <c r="N99" s="281"/>
      <c r="O99" s="260"/>
      <c r="P99" s="237"/>
    </row>
    <row r="100" spans="1:16" ht="15.75" customHeight="1" x14ac:dyDescent="0.35">
      <c r="A100" s="20"/>
      <c r="B100" s="88" t="s">
        <v>97</v>
      </c>
      <c r="C100" s="88"/>
      <c r="D100" s="1"/>
      <c r="E100" s="110"/>
      <c r="F100" s="5"/>
      <c r="G100" s="152"/>
      <c r="H100" s="133"/>
      <c r="I100" s="5"/>
      <c r="J100" s="150"/>
      <c r="K100" s="241"/>
      <c r="L100" s="241"/>
      <c r="M100" s="8"/>
      <c r="N100" s="280"/>
      <c r="O100" s="259"/>
      <c r="P100" s="8"/>
    </row>
    <row r="101" spans="1:16" ht="78" x14ac:dyDescent="0.3">
      <c r="A101" s="20" t="s">
        <v>886</v>
      </c>
      <c r="B101" s="1" t="s">
        <v>98</v>
      </c>
      <c r="C101" s="3" t="s">
        <v>100</v>
      </c>
      <c r="D101" s="1" t="s">
        <v>34</v>
      </c>
      <c r="E101" s="110">
        <v>1000</v>
      </c>
      <c r="F101" s="5" t="s">
        <v>1648</v>
      </c>
      <c r="G101" s="152" t="s">
        <v>1637</v>
      </c>
      <c r="H101" s="133">
        <v>50</v>
      </c>
      <c r="I101" s="5" t="s">
        <v>1649</v>
      </c>
      <c r="J101" s="6" t="s">
        <v>1650</v>
      </c>
      <c r="K101" s="241">
        <v>0.25</v>
      </c>
      <c r="L101" s="241">
        <f>K101*1.2</f>
        <v>0.3</v>
      </c>
      <c r="M101" s="8">
        <f>H101*K101</f>
        <v>12.5</v>
      </c>
      <c r="N101" s="280">
        <f>M101*1.2</f>
        <v>15</v>
      </c>
      <c r="O101" s="259">
        <v>0.25</v>
      </c>
      <c r="P101" s="8"/>
    </row>
    <row r="102" spans="1:16" ht="15.6" x14ac:dyDescent="0.3">
      <c r="A102" s="230"/>
      <c r="B102" s="231"/>
      <c r="C102" s="231"/>
      <c r="D102" s="232"/>
      <c r="E102" s="233"/>
      <c r="F102" s="232"/>
      <c r="G102" s="234"/>
      <c r="H102" s="235"/>
      <c r="I102" s="232"/>
      <c r="J102" s="236"/>
      <c r="K102" s="237"/>
      <c r="L102" s="242"/>
      <c r="M102" s="239"/>
      <c r="N102" s="281"/>
      <c r="O102" s="258"/>
      <c r="P102" s="237"/>
    </row>
    <row r="103" spans="1:16" ht="15.6" x14ac:dyDescent="0.3">
      <c r="A103" s="20"/>
      <c r="B103" s="89" t="s">
        <v>101</v>
      </c>
      <c r="C103" s="89"/>
      <c r="D103" s="3"/>
      <c r="E103" s="108"/>
      <c r="F103" s="109"/>
      <c r="G103" s="152"/>
      <c r="H103" s="133"/>
      <c r="I103" s="109"/>
      <c r="J103" s="149"/>
      <c r="K103" s="8"/>
      <c r="L103" s="241"/>
      <c r="M103" s="8"/>
      <c r="N103" s="280"/>
      <c r="O103" s="257"/>
      <c r="P103" s="8"/>
    </row>
    <row r="104" spans="1:16" ht="46.8" x14ac:dyDescent="0.3">
      <c r="A104" s="20" t="s">
        <v>43</v>
      </c>
      <c r="B104" s="1" t="s">
        <v>103</v>
      </c>
      <c r="C104" s="1" t="s">
        <v>104</v>
      </c>
      <c r="D104" s="1" t="s">
        <v>34</v>
      </c>
      <c r="E104" s="110">
        <v>20</v>
      </c>
      <c r="F104" s="5" t="s">
        <v>1651</v>
      </c>
      <c r="G104" s="152" t="s">
        <v>1637</v>
      </c>
      <c r="H104" s="133">
        <v>1</v>
      </c>
      <c r="I104" s="5" t="s">
        <v>1652</v>
      </c>
      <c r="J104" s="6" t="s">
        <v>1653</v>
      </c>
      <c r="K104" s="241">
        <v>10</v>
      </c>
      <c r="L104" s="241">
        <f t="shared" ref="L104" si="18">K104*1.2</f>
        <v>12</v>
      </c>
      <c r="M104" s="8">
        <f t="shared" ref="M104" si="19">K104*H104</f>
        <v>10</v>
      </c>
      <c r="N104" s="280">
        <f t="shared" ref="N104" si="20">M104*1.2</f>
        <v>12</v>
      </c>
      <c r="O104" s="259">
        <v>10</v>
      </c>
      <c r="P104" s="8"/>
    </row>
    <row r="105" spans="1:16" ht="15.6" x14ac:dyDescent="0.3">
      <c r="A105" s="230"/>
      <c r="B105" s="231"/>
      <c r="C105" s="231"/>
      <c r="D105" s="232"/>
      <c r="E105" s="233"/>
      <c r="F105" s="232"/>
      <c r="G105" s="234"/>
      <c r="H105" s="235"/>
      <c r="I105" s="232"/>
      <c r="J105" s="236"/>
      <c r="K105" s="242"/>
      <c r="L105" s="242"/>
      <c r="M105" s="239"/>
      <c r="N105" s="281"/>
      <c r="O105" s="260"/>
      <c r="P105" s="237"/>
    </row>
    <row r="106" spans="1:16" ht="15.6" x14ac:dyDescent="0.3">
      <c r="A106" s="20" t="s">
        <v>46</v>
      </c>
      <c r="B106" s="1" t="s">
        <v>106</v>
      </c>
      <c r="C106" s="1" t="s">
        <v>107</v>
      </c>
      <c r="D106" s="1" t="s">
        <v>34</v>
      </c>
      <c r="E106" s="110">
        <v>10</v>
      </c>
      <c r="F106" s="5"/>
      <c r="G106" s="152"/>
      <c r="H106" s="133"/>
      <c r="I106" s="5"/>
      <c r="J106" s="6"/>
      <c r="K106" s="241"/>
      <c r="L106" s="241"/>
      <c r="M106" s="8"/>
      <c r="N106" s="280"/>
      <c r="O106" s="259"/>
      <c r="P106" s="8"/>
    </row>
    <row r="107" spans="1:16" ht="15.6" x14ac:dyDescent="0.3">
      <c r="A107" s="230"/>
      <c r="B107" s="231"/>
      <c r="C107" s="231"/>
      <c r="D107" s="232"/>
      <c r="E107" s="233"/>
      <c r="F107" s="232"/>
      <c r="G107" s="234"/>
      <c r="H107" s="235"/>
      <c r="I107" s="232"/>
      <c r="J107" s="236"/>
      <c r="K107" s="242"/>
      <c r="L107" s="242"/>
      <c r="M107" s="239"/>
      <c r="N107" s="281"/>
      <c r="O107" s="260"/>
      <c r="P107" s="237"/>
    </row>
    <row r="108" spans="1:16" ht="46.8" x14ac:dyDescent="0.3">
      <c r="A108" s="20" t="s">
        <v>49</v>
      </c>
      <c r="B108" s="1" t="s">
        <v>109</v>
      </c>
      <c r="C108" s="1" t="s">
        <v>110</v>
      </c>
      <c r="D108" s="1" t="s">
        <v>34</v>
      </c>
      <c r="E108" s="110">
        <v>10</v>
      </c>
      <c r="F108" s="5" t="s">
        <v>1651</v>
      </c>
      <c r="G108" s="152" t="s">
        <v>1637</v>
      </c>
      <c r="H108" s="133">
        <v>1</v>
      </c>
      <c r="I108" s="5" t="s">
        <v>1654</v>
      </c>
      <c r="J108" s="6" t="s">
        <v>1655</v>
      </c>
      <c r="K108" s="241">
        <v>1.35</v>
      </c>
      <c r="L108" s="241">
        <f t="shared" ref="L108" si="21">K108*1.2</f>
        <v>1.62</v>
      </c>
      <c r="M108" s="8">
        <f t="shared" ref="M108" si="22">K108*H108</f>
        <v>1.35</v>
      </c>
      <c r="N108" s="280">
        <f t="shared" ref="N108" si="23">M108*1.2</f>
        <v>1.62</v>
      </c>
      <c r="O108" s="259">
        <v>1.35</v>
      </c>
      <c r="P108" s="8"/>
    </row>
    <row r="109" spans="1:16" ht="15.6" x14ac:dyDescent="0.3">
      <c r="A109" s="230"/>
      <c r="B109" s="231"/>
      <c r="C109" s="231"/>
      <c r="D109" s="232"/>
      <c r="E109" s="233"/>
      <c r="F109" s="232"/>
      <c r="G109" s="234"/>
      <c r="H109" s="235"/>
      <c r="I109" s="232"/>
      <c r="J109" s="236"/>
      <c r="K109" s="242"/>
      <c r="L109" s="242"/>
      <c r="M109" s="239"/>
      <c r="N109" s="281"/>
      <c r="O109" s="260"/>
      <c r="P109" s="237"/>
    </row>
    <row r="110" spans="1:16" ht="93.6" x14ac:dyDescent="0.3">
      <c r="A110" s="20" t="s">
        <v>50</v>
      </c>
      <c r="B110" s="15" t="s">
        <v>112</v>
      </c>
      <c r="C110" s="15" t="s">
        <v>113</v>
      </c>
      <c r="D110" s="1" t="s">
        <v>34</v>
      </c>
      <c r="E110" s="110">
        <v>400</v>
      </c>
      <c r="F110" s="175" t="s">
        <v>1267</v>
      </c>
      <c r="G110" s="175" t="s">
        <v>1259</v>
      </c>
      <c r="H110" s="175">
        <v>100</v>
      </c>
      <c r="I110" s="175" t="s">
        <v>1268</v>
      </c>
      <c r="J110" s="175" t="s">
        <v>1269</v>
      </c>
      <c r="K110" s="241">
        <v>0.51</v>
      </c>
      <c r="L110" s="241">
        <f t="shared" ref="L110" si="24">K110*1.2</f>
        <v>0.61199999999999999</v>
      </c>
      <c r="M110" s="8">
        <f t="shared" ref="M110" si="25">K110*H110</f>
        <v>51</v>
      </c>
      <c r="N110" s="280">
        <f t="shared" ref="N110" si="26">M110*1.2</f>
        <v>61.199999999999996</v>
      </c>
      <c r="O110" s="259">
        <v>0.51</v>
      </c>
      <c r="P110" s="8"/>
    </row>
    <row r="111" spans="1:16" ht="93.6" x14ac:dyDescent="0.3">
      <c r="A111" s="20" t="s">
        <v>50</v>
      </c>
      <c r="B111" s="15" t="s">
        <v>112</v>
      </c>
      <c r="C111" s="15" t="s">
        <v>113</v>
      </c>
      <c r="D111" s="1" t="s">
        <v>34</v>
      </c>
      <c r="E111" s="110">
        <v>400</v>
      </c>
      <c r="F111" s="175" t="s">
        <v>1482</v>
      </c>
      <c r="G111" s="175" t="s">
        <v>1465</v>
      </c>
      <c r="H111" s="175">
        <v>50</v>
      </c>
      <c r="I111" s="175" t="s">
        <v>1483</v>
      </c>
      <c r="J111" s="175" t="s">
        <v>1484</v>
      </c>
      <c r="K111" s="241">
        <v>0.18</v>
      </c>
      <c r="L111" s="241">
        <f>MMULT(K111,1.2)</f>
        <v>0.216</v>
      </c>
      <c r="M111" s="8">
        <f>MMULT(H111,K111)</f>
        <v>9</v>
      </c>
      <c r="N111" s="280">
        <f>MMULT(M111,1.2)</f>
        <v>10.799999999999999</v>
      </c>
      <c r="O111" s="259">
        <v>0.18</v>
      </c>
      <c r="P111" s="8"/>
    </row>
    <row r="112" spans="1:16" ht="93.6" x14ac:dyDescent="0.3">
      <c r="A112" s="20" t="s">
        <v>50</v>
      </c>
      <c r="B112" s="15" t="s">
        <v>112</v>
      </c>
      <c r="C112" s="15" t="s">
        <v>113</v>
      </c>
      <c r="D112" s="1" t="s">
        <v>34</v>
      </c>
      <c r="E112" s="110">
        <v>400</v>
      </c>
      <c r="F112" s="175" t="s">
        <v>1656</v>
      </c>
      <c r="G112" s="175" t="s">
        <v>1637</v>
      </c>
      <c r="H112" s="175">
        <v>1</v>
      </c>
      <c r="I112" s="175" t="s">
        <v>1657</v>
      </c>
      <c r="J112" s="175">
        <v>773499</v>
      </c>
      <c r="K112" s="241">
        <v>0.25</v>
      </c>
      <c r="L112" s="241">
        <f t="shared" ref="L112" si="27">K112*1.2</f>
        <v>0.3</v>
      </c>
      <c r="M112" s="8">
        <f t="shared" ref="M112" si="28">H112*K112</f>
        <v>0.25</v>
      </c>
      <c r="N112" s="280">
        <f t="shared" ref="N112" si="29">M112*1.2</f>
        <v>0.3</v>
      </c>
      <c r="O112" s="259">
        <v>0.25</v>
      </c>
      <c r="P112" s="8"/>
    </row>
    <row r="113" spans="1:16" ht="93.6" x14ac:dyDescent="0.3">
      <c r="A113" s="20" t="s">
        <v>50</v>
      </c>
      <c r="B113" s="15" t="s">
        <v>112</v>
      </c>
      <c r="C113" s="15" t="s">
        <v>113</v>
      </c>
      <c r="D113" s="1" t="s">
        <v>34</v>
      </c>
      <c r="E113" s="110">
        <v>400</v>
      </c>
      <c r="F113" s="175" t="s">
        <v>2015</v>
      </c>
      <c r="G113" s="175" t="s">
        <v>2007</v>
      </c>
      <c r="H113" s="175" t="s">
        <v>2008</v>
      </c>
      <c r="I113" s="175" t="s">
        <v>2016</v>
      </c>
      <c r="J113" s="175" t="s">
        <v>2017</v>
      </c>
      <c r="K113" s="241">
        <v>0.24</v>
      </c>
      <c r="L113" s="241">
        <v>0.28799999999999998</v>
      </c>
      <c r="M113" s="8">
        <v>144</v>
      </c>
      <c r="N113" s="280">
        <v>172.8</v>
      </c>
      <c r="O113" s="259">
        <v>0.24</v>
      </c>
      <c r="P113" s="8"/>
    </row>
    <row r="114" spans="1:16" ht="93.6" x14ac:dyDescent="0.3">
      <c r="A114" s="20" t="s">
        <v>50</v>
      </c>
      <c r="B114" s="15" t="s">
        <v>112</v>
      </c>
      <c r="C114" s="15" t="s">
        <v>113</v>
      </c>
      <c r="D114" s="1" t="s">
        <v>34</v>
      </c>
      <c r="E114" s="110">
        <v>400</v>
      </c>
      <c r="F114" s="175" t="s">
        <v>2060</v>
      </c>
      <c r="G114" s="175" t="s">
        <v>2031</v>
      </c>
      <c r="H114" s="175">
        <v>50</v>
      </c>
      <c r="I114" s="175" t="s">
        <v>2061</v>
      </c>
      <c r="J114" s="175" t="s">
        <v>2062</v>
      </c>
      <c r="K114" s="241">
        <v>0.19</v>
      </c>
      <c r="L114" s="241">
        <v>0.22800000000000001</v>
      </c>
      <c r="M114" s="8">
        <v>9.5</v>
      </c>
      <c r="N114" s="280">
        <v>11.4</v>
      </c>
      <c r="O114" s="259">
        <v>0.19</v>
      </c>
      <c r="P114" s="8"/>
    </row>
    <row r="115" spans="1:16" ht="15.6" x14ac:dyDescent="0.3">
      <c r="A115" s="230"/>
      <c r="B115" s="231"/>
      <c r="C115" s="231"/>
      <c r="D115" s="232"/>
      <c r="E115" s="233"/>
      <c r="F115" s="232"/>
      <c r="G115" s="234"/>
      <c r="H115" s="235"/>
      <c r="I115" s="232"/>
      <c r="J115" s="236"/>
      <c r="K115" s="242"/>
      <c r="L115" s="242"/>
      <c r="M115" s="239"/>
      <c r="N115" s="281"/>
      <c r="O115" s="260"/>
      <c r="P115" s="237"/>
    </row>
    <row r="116" spans="1:16" ht="46.8" x14ac:dyDescent="0.3">
      <c r="A116" s="20" t="s">
        <v>887</v>
      </c>
      <c r="B116" s="15" t="s">
        <v>115</v>
      </c>
      <c r="C116" s="4" t="s">
        <v>116</v>
      </c>
      <c r="D116" s="1" t="s">
        <v>34</v>
      </c>
      <c r="E116" s="110">
        <v>100</v>
      </c>
      <c r="F116" s="5" t="s">
        <v>1485</v>
      </c>
      <c r="G116" s="152" t="s">
        <v>1465</v>
      </c>
      <c r="H116" s="133">
        <v>1</v>
      </c>
      <c r="I116" s="5" t="s">
        <v>1486</v>
      </c>
      <c r="J116" s="6" t="s">
        <v>1487</v>
      </c>
      <c r="K116" s="241">
        <v>10</v>
      </c>
      <c r="L116" s="241">
        <f>MMULT(K116,1.2)</f>
        <v>12</v>
      </c>
      <c r="M116" s="86">
        <f>MMULT(H116,K116)</f>
        <v>10</v>
      </c>
      <c r="N116" s="280">
        <f>MMULT(M116,1.2)</f>
        <v>12</v>
      </c>
      <c r="O116" s="259">
        <v>10</v>
      </c>
      <c r="P116" s="8"/>
    </row>
    <row r="117" spans="1:16" ht="15.6" x14ac:dyDescent="0.3">
      <c r="A117" s="230"/>
      <c r="B117" s="231"/>
      <c r="C117" s="231"/>
      <c r="D117" s="232"/>
      <c r="E117" s="233"/>
      <c r="F117" s="232"/>
      <c r="G117" s="234"/>
      <c r="H117" s="235"/>
      <c r="I117" s="232"/>
      <c r="J117" s="236"/>
      <c r="K117" s="242"/>
      <c r="L117" s="242"/>
      <c r="M117" s="239"/>
      <c r="N117" s="281"/>
      <c r="O117" s="260"/>
      <c r="P117" s="237"/>
    </row>
    <row r="118" spans="1:16" ht="109.2" x14ac:dyDescent="0.3">
      <c r="A118" s="20" t="s">
        <v>53</v>
      </c>
      <c r="B118" s="15" t="s">
        <v>118</v>
      </c>
      <c r="C118" s="1" t="s">
        <v>119</v>
      </c>
      <c r="D118" s="1" t="s">
        <v>34</v>
      </c>
      <c r="E118" s="110">
        <v>10</v>
      </c>
      <c r="F118" s="5" t="s">
        <v>2063</v>
      </c>
      <c r="G118" s="152" t="s">
        <v>2031</v>
      </c>
      <c r="H118" s="133">
        <v>1</v>
      </c>
      <c r="I118" s="5" t="s">
        <v>2064</v>
      </c>
      <c r="J118" s="6" t="s">
        <v>2065</v>
      </c>
      <c r="K118" s="241">
        <v>0.7</v>
      </c>
      <c r="L118" s="241">
        <v>0.84</v>
      </c>
      <c r="M118" s="8">
        <v>0.7</v>
      </c>
      <c r="N118" s="280">
        <v>0.84</v>
      </c>
      <c r="O118" s="259">
        <v>0.7</v>
      </c>
      <c r="P118" s="8"/>
    </row>
    <row r="119" spans="1:16" ht="15.6" x14ac:dyDescent="0.3">
      <c r="A119" s="230"/>
      <c r="B119" s="231"/>
      <c r="C119" s="231"/>
      <c r="D119" s="232"/>
      <c r="E119" s="233"/>
      <c r="F119" s="232"/>
      <c r="G119" s="234"/>
      <c r="H119" s="235"/>
      <c r="I119" s="232"/>
      <c r="J119" s="236"/>
      <c r="K119" s="242"/>
      <c r="L119" s="242"/>
      <c r="M119" s="239"/>
      <c r="N119" s="281"/>
      <c r="O119" s="260"/>
      <c r="P119" s="237"/>
    </row>
    <row r="120" spans="1:16" ht="15.6" x14ac:dyDescent="0.3">
      <c r="A120" s="20" t="s">
        <v>888</v>
      </c>
      <c r="B120" s="15" t="s">
        <v>121</v>
      </c>
      <c r="C120" s="1"/>
      <c r="D120" s="1" t="s">
        <v>34</v>
      </c>
      <c r="E120" s="110">
        <v>5</v>
      </c>
      <c r="F120" s="5"/>
      <c r="G120" s="152"/>
      <c r="H120" s="133"/>
      <c r="I120" s="5"/>
      <c r="J120" s="6"/>
      <c r="K120" s="241"/>
      <c r="L120" s="241"/>
      <c r="M120" s="86"/>
      <c r="N120" s="280"/>
      <c r="O120" s="259"/>
      <c r="P120" s="148"/>
    </row>
    <row r="121" spans="1:16" ht="15.6" x14ac:dyDescent="0.3">
      <c r="A121" s="230"/>
      <c r="B121" s="231"/>
      <c r="C121" s="231"/>
      <c r="D121" s="232"/>
      <c r="E121" s="233"/>
      <c r="F121" s="232"/>
      <c r="G121" s="234"/>
      <c r="H121" s="235"/>
      <c r="I121" s="232"/>
      <c r="J121" s="236"/>
      <c r="K121" s="242"/>
      <c r="L121" s="242"/>
      <c r="M121" s="239"/>
      <c r="N121" s="281"/>
      <c r="O121" s="260"/>
      <c r="P121" s="237"/>
    </row>
    <row r="122" spans="1:16" ht="93.6" x14ac:dyDescent="0.3">
      <c r="A122" s="20" t="s">
        <v>889</v>
      </c>
      <c r="B122" s="3" t="s">
        <v>123</v>
      </c>
      <c r="C122" s="3" t="s">
        <v>124</v>
      </c>
      <c r="D122" s="1" t="s">
        <v>34</v>
      </c>
      <c r="E122" s="110">
        <v>10</v>
      </c>
      <c r="F122" s="5" t="s">
        <v>2066</v>
      </c>
      <c r="G122" s="152" t="s">
        <v>2031</v>
      </c>
      <c r="H122" s="133">
        <v>1</v>
      </c>
      <c r="I122" s="5" t="s">
        <v>2067</v>
      </c>
      <c r="J122" s="6" t="s">
        <v>2068</v>
      </c>
      <c r="K122" s="241">
        <v>0.19</v>
      </c>
      <c r="L122" s="241">
        <v>0.22800000000000001</v>
      </c>
      <c r="M122" s="86">
        <v>0.19</v>
      </c>
      <c r="N122" s="280">
        <v>0.23</v>
      </c>
      <c r="O122" s="259">
        <v>0.19</v>
      </c>
      <c r="P122" s="8"/>
    </row>
    <row r="123" spans="1:16" ht="15.6" x14ac:dyDescent="0.3">
      <c r="A123" s="230"/>
      <c r="B123" s="231"/>
      <c r="C123" s="231"/>
      <c r="D123" s="232"/>
      <c r="E123" s="233"/>
      <c r="F123" s="232"/>
      <c r="G123" s="234"/>
      <c r="H123" s="235"/>
      <c r="I123" s="232"/>
      <c r="J123" s="236"/>
      <c r="K123" s="242"/>
      <c r="L123" s="242"/>
      <c r="M123" s="239"/>
      <c r="N123" s="281"/>
      <c r="O123" s="260"/>
      <c r="P123" s="237"/>
    </row>
    <row r="124" spans="1:16" ht="93.6" x14ac:dyDescent="0.3">
      <c r="A124" s="20" t="s">
        <v>890</v>
      </c>
      <c r="B124" s="1" t="s">
        <v>126</v>
      </c>
      <c r="C124" s="1" t="s">
        <v>127</v>
      </c>
      <c r="D124" s="1" t="s">
        <v>34</v>
      </c>
      <c r="E124" s="110">
        <v>10</v>
      </c>
      <c r="F124" s="5" t="s">
        <v>1897</v>
      </c>
      <c r="G124" s="152" t="s">
        <v>1898</v>
      </c>
      <c r="H124" s="133" t="s">
        <v>1903</v>
      </c>
      <c r="I124" s="5" t="s">
        <v>1908</v>
      </c>
      <c r="J124" s="6" t="s">
        <v>1909</v>
      </c>
      <c r="K124" s="241">
        <v>2</v>
      </c>
      <c r="L124" s="241">
        <v>2.4</v>
      </c>
      <c r="M124" s="8">
        <v>2</v>
      </c>
      <c r="N124" s="280">
        <v>2.4</v>
      </c>
      <c r="O124" s="259">
        <v>2</v>
      </c>
      <c r="P124" s="8"/>
    </row>
    <row r="125" spans="1:16" ht="15.6" x14ac:dyDescent="0.3">
      <c r="A125" s="230"/>
      <c r="B125" s="231"/>
      <c r="C125" s="231"/>
      <c r="D125" s="232"/>
      <c r="E125" s="233"/>
      <c r="F125" s="232"/>
      <c r="G125" s="234"/>
      <c r="H125" s="235"/>
      <c r="I125" s="232"/>
      <c r="J125" s="236"/>
      <c r="K125" s="242"/>
      <c r="L125" s="242"/>
      <c r="M125" s="239"/>
      <c r="N125" s="281"/>
      <c r="O125" s="260"/>
      <c r="P125" s="237"/>
    </row>
    <row r="126" spans="1:16" ht="93.6" x14ac:dyDescent="0.3">
      <c r="A126" s="20" t="s">
        <v>891</v>
      </c>
      <c r="B126" s="1" t="s">
        <v>126</v>
      </c>
      <c r="C126" s="1" t="s">
        <v>129</v>
      </c>
      <c r="D126" s="1" t="s">
        <v>34</v>
      </c>
      <c r="E126" s="110">
        <v>10</v>
      </c>
      <c r="F126" s="5" t="s">
        <v>1897</v>
      </c>
      <c r="G126" s="152" t="s">
        <v>1898</v>
      </c>
      <c r="H126" s="133" t="s">
        <v>1903</v>
      </c>
      <c r="I126" s="5" t="s">
        <v>1908</v>
      </c>
      <c r="J126" s="6" t="s">
        <v>1910</v>
      </c>
      <c r="K126" s="241">
        <v>2.6</v>
      </c>
      <c r="L126" s="241">
        <v>3.12</v>
      </c>
      <c r="M126" s="8">
        <v>2.6</v>
      </c>
      <c r="N126" s="280">
        <v>3.12</v>
      </c>
      <c r="O126" s="259">
        <v>2.6</v>
      </c>
      <c r="P126" s="8"/>
    </row>
    <row r="127" spans="1:16" ht="15.6" x14ac:dyDescent="0.3">
      <c r="A127" s="230"/>
      <c r="B127" s="231"/>
      <c r="C127" s="231"/>
      <c r="D127" s="232"/>
      <c r="E127" s="233"/>
      <c r="F127" s="232"/>
      <c r="G127" s="234"/>
      <c r="H127" s="235"/>
      <c r="I127" s="232"/>
      <c r="J127" s="236"/>
      <c r="K127" s="242"/>
      <c r="L127" s="242"/>
      <c r="M127" s="239"/>
      <c r="N127" s="281"/>
      <c r="O127" s="260"/>
      <c r="P127" s="237"/>
    </row>
    <row r="128" spans="1:16" ht="15.6" x14ac:dyDescent="0.3">
      <c r="A128" s="20" t="s">
        <v>892</v>
      </c>
      <c r="B128" s="1" t="s">
        <v>131</v>
      </c>
      <c r="C128" s="1" t="s">
        <v>132</v>
      </c>
      <c r="D128" s="1" t="s">
        <v>34</v>
      </c>
      <c r="E128" s="110">
        <v>10</v>
      </c>
      <c r="F128" s="5"/>
      <c r="G128" s="152"/>
      <c r="H128" s="133"/>
      <c r="I128" s="5"/>
      <c r="J128" s="6"/>
      <c r="K128" s="241"/>
      <c r="L128" s="241"/>
      <c r="M128" s="8"/>
      <c r="N128" s="280"/>
      <c r="O128" s="259"/>
      <c r="P128" s="8"/>
    </row>
    <row r="129" spans="1:16" ht="15.6" x14ac:dyDescent="0.3">
      <c r="A129" s="230"/>
      <c r="B129" s="231"/>
      <c r="C129" s="231"/>
      <c r="D129" s="232"/>
      <c r="E129" s="233"/>
      <c r="F129" s="232"/>
      <c r="G129" s="234"/>
      <c r="H129" s="235"/>
      <c r="I129" s="232"/>
      <c r="J129" s="236"/>
      <c r="K129" s="242"/>
      <c r="L129" s="242"/>
      <c r="M129" s="239"/>
      <c r="N129" s="281"/>
      <c r="O129" s="260"/>
      <c r="P129" s="237"/>
    </row>
    <row r="130" spans="1:16" ht="78" x14ac:dyDescent="0.3">
      <c r="A130" s="20" t="s">
        <v>56</v>
      </c>
      <c r="B130" s="1" t="s">
        <v>131</v>
      </c>
      <c r="C130" s="1" t="s">
        <v>134</v>
      </c>
      <c r="D130" s="1" t="s">
        <v>34</v>
      </c>
      <c r="E130" s="110">
        <v>10</v>
      </c>
      <c r="F130" s="5" t="s">
        <v>1897</v>
      </c>
      <c r="G130" s="152" t="s">
        <v>1898</v>
      </c>
      <c r="H130" s="133" t="s">
        <v>1903</v>
      </c>
      <c r="I130" s="5" t="s">
        <v>1911</v>
      </c>
      <c r="J130" s="6" t="s">
        <v>1912</v>
      </c>
      <c r="K130" s="241">
        <v>3</v>
      </c>
      <c r="L130" s="241">
        <v>3.6</v>
      </c>
      <c r="M130" s="8">
        <v>3</v>
      </c>
      <c r="N130" s="280">
        <v>3.6</v>
      </c>
      <c r="O130" s="259">
        <v>3</v>
      </c>
      <c r="P130" s="8"/>
    </row>
    <row r="131" spans="1:16" ht="15.6" x14ac:dyDescent="0.3">
      <c r="A131" s="230"/>
      <c r="B131" s="231"/>
      <c r="C131" s="231"/>
      <c r="D131" s="232"/>
      <c r="E131" s="233"/>
      <c r="F131" s="232"/>
      <c r="G131" s="234"/>
      <c r="H131" s="235"/>
      <c r="I131" s="232"/>
      <c r="J131" s="236"/>
      <c r="K131" s="242"/>
      <c r="L131" s="242"/>
      <c r="M131" s="239"/>
      <c r="N131" s="281"/>
      <c r="O131" s="260"/>
      <c r="P131" s="237"/>
    </row>
    <row r="132" spans="1:16" ht="78" x14ac:dyDescent="0.3">
      <c r="A132" s="20" t="s">
        <v>59</v>
      </c>
      <c r="B132" s="1" t="s">
        <v>136</v>
      </c>
      <c r="C132" s="1" t="s">
        <v>137</v>
      </c>
      <c r="D132" s="1" t="s">
        <v>34</v>
      </c>
      <c r="E132" s="110">
        <v>10</v>
      </c>
      <c r="F132" s="5" t="s">
        <v>1897</v>
      </c>
      <c r="G132" s="152" t="s">
        <v>1898</v>
      </c>
      <c r="H132" s="133" t="s">
        <v>1903</v>
      </c>
      <c r="I132" s="5" t="s">
        <v>1911</v>
      </c>
      <c r="J132" s="6" t="s">
        <v>1912</v>
      </c>
      <c r="K132" s="241">
        <v>3</v>
      </c>
      <c r="L132" s="241">
        <v>3.6</v>
      </c>
      <c r="M132" s="8">
        <v>3</v>
      </c>
      <c r="N132" s="280">
        <v>3.6</v>
      </c>
      <c r="O132" s="259">
        <v>3</v>
      </c>
      <c r="P132" s="8"/>
    </row>
    <row r="133" spans="1:16" ht="15.6" x14ac:dyDescent="0.3">
      <c r="A133" s="230"/>
      <c r="B133" s="231"/>
      <c r="C133" s="231"/>
      <c r="D133" s="232"/>
      <c r="E133" s="233"/>
      <c r="F133" s="232"/>
      <c r="G133" s="234"/>
      <c r="H133" s="235"/>
      <c r="I133" s="232"/>
      <c r="J133" s="236"/>
      <c r="K133" s="242"/>
      <c r="L133" s="242"/>
      <c r="M133" s="239"/>
      <c r="N133" s="281"/>
      <c r="O133" s="260"/>
      <c r="P133" s="237"/>
    </row>
    <row r="134" spans="1:16" ht="124.8" x14ac:dyDescent="0.3">
      <c r="A134" s="20" t="s">
        <v>60</v>
      </c>
      <c r="B134" s="1" t="s">
        <v>139</v>
      </c>
      <c r="C134" s="2" t="s">
        <v>140</v>
      </c>
      <c r="D134" s="1" t="s">
        <v>34</v>
      </c>
      <c r="E134" s="110">
        <v>100</v>
      </c>
      <c r="F134" s="175" t="s">
        <v>1267</v>
      </c>
      <c r="G134" s="175" t="s">
        <v>1259</v>
      </c>
      <c r="H134" s="176">
        <v>50</v>
      </c>
      <c r="I134" s="1" t="s">
        <v>1270</v>
      </c>
      <c r="J134" s="6" t="s">
        <v>1271</v>
      </c>
      <c r="K134" s="241">
        <v>1.2</v>
      </c>
      <c r="L134" s="241">
        <f t="shared" ref="L134:L141" si="30">K134*1.2</f>
        <v>1.44</v>
      </c>
      <c r="M134" s="8">
        <f t="shared" ref="M134:M141" si="31">K134*H134</f>
        <v>60</v>
      </c>
      <c r="N134" s="280">
        <f t="shared" ref="N134:N141" si="32">M134*1.2</f>
        <v>72</v>
      </c>
      <c r="O134" s="259">
        <v>1.2</v>
      </c>
      <c r="P134" s="8"/>
    </row>
    <row r="135" spans="1:16" ht="15.6" x14ac:dyDescent="0.3">
      <c r="A135" s="230"/>
      <c r="B135" s="231"/>
      <c r="C135" s="231"/>
      <c r="D135" s="232"/>
      <c r="E135" s="233"/>
      <c r="F135" s="232"/>
      <c r="G135" s="234"/>
      <c r="H135" s="235"/>
      <c r="I135" s="232"/>
      <c r="J135" s="236"/>
      <c r="K135" s="242"/>
      <c r="L135" s="242"/>
      <c r="M135" s="239"/>
      <c r="N135" s="281"/>
      <c r="O135" s="260"/>
      <c r="P135" s="237"/>
    </row>
    <row r="136" spans="1:16" ht="124.8" x14ac:dyDescent="0.3">
      <c r="A136" s="20" t="s">
        <v>62</v>
      </c>
      <c r="B136" s="1" t="s">
        <v>139</v>
      </c>
      <c r="C136" s="2" t="s">
        <v>142</v>
      </c>
      <c r="D136" s="1" t="s">
        <v>34</v>
      </c>
      <c r="E136" s="110">
        <v>100</v>
      </c>
      <c r="F136" s="175" t="s">
        <v>1267</v>
      </c>
      <c r="G136" s="175" t="s">
        <v>1259</v>
      </c>
      <c r="H136" s="176">
        <v>50</v>
      </c>
      <c r="I136" s="1" t="s">
        <v>1272</v>
      </c>
      <c r="J136" s="6" t="s">
        <v>1273</v>
      </c>
      <c r="K136" s="241">
        <v>1.2</v>
      </c>
      <c r="L136" s="241">
        <f t="shared" si="30"/>
        <v>1.44</v>
      </c>
      <c r="M136" s="8">
        <f t="shared" si="31"/>
        <v>60</v>
      </c>
      <c r="N136" s="280">
        <f t="shared" si="32"/>
        <v>72</v>
      </c>
      <c r="O136" s="259">
        <v>1.2</v>
      </c>
      <c r="P136" s="8"/>
    </row>
    <row r="137" spans="1:16" ht="124.8" x14ac:dyDescent="0.3">
      <c r="A137" s="20" t="s">
        <v>62</v>
      </c>
      <c r="B137" s="1" t="s">
        <v>139</v>
      </c>
      <c r="C137" s="2" t="s">
        <v>142</v>
      </c>
      <c r="D137" s="1" t="s">
        <v>34</v>
      </c>
      <c r="E137" s="110">
        <v>100</v>
      </c>
      <c r="F137" s="175" t="s">
        <v>1656</v>
      </c>
      <c r="G137" s="175" t="s">
        <v>1637</v>
      </c>
      <c r="H137" s="176">
        <v>1</v>
      </c>
      <c r="I137" s="1" t="s">
        <v>1658</v>
      </c>
      <c r="J137" s="6">
        <v>767221</v>
      </c>
      <c r="K137" s="241">
        <v>0.75</v>
      </c>
      <c r="L137" s="241">
        <f t="shared" si="30"/>
        <v>0.89999999999999991</v>
      </c>
      <c r="M137" s="8">
        <f t="shared" ref="M137" si="33">H137*K137</f>
        <v>0.75</v>
      </c>
      <c r="N137" s="280">
        <f t="shared" si="32"/>
        <v>0.89999999999999991</v>
      </c>
      <c r="O137" s="259">
        <v>0.75</v>
      </c>
      <c r="P137" s="8"/>
    </row>
    <row r="138" spans="1:16" ht="15.6" x14ac:dyDescent="0.3">
      <c r="A138" s="230"/>
      <c r="B138" s="231"/>
      <c r="C138" s="231"/>
      <c r="D138" s="232"/>
      <c r="E138" s="233"/>
      <c r="F138" s="232"/>
      <c r="G138" s="234"/>
      <c r="H138" s="235"/>
      <c r="I138" s="232"/>
      <c r="J138" s="236"/>
      <c r="K138" s="242"/>
      <c r="L138" s="242"/>
      <c r="M138" s="239"/>
      <c r="N138" s="281"/>
      <c r="O138" s="260"/>
      <c r="P138" s="237"/>
    </row>
    <row r="139" spans="1:16" ht="124.8" x14ac:dyDescent="0.3">
      <c r="A139" s="20" t="s">
        <v>893</v>
      </c>
      <c r="B139" s="1" t="s">
        <v>139</v>
      </c>
      <c r="C139" s="2" t="s">
        <v>144</v>
      </c>
      <c r="D139" s="1" t="s">
        <v>34</v>
      </c>
      <c r="E139" s="110">
        <v>100</v>
      </c>
      <c r="F139" s="175" t="s">
        <v>1267</v>
      </c>
      <c r="G139" s="175" t="s">
        <v>1259</v>
      </c>
      <c r="H139" s="176">
        <v>50</v>
      </c>
      <c r="I139" s="1" t="s">
        <v>1274</v>
      </c>
      <c r="J139" s="6" t="s">
        <v>1275</v>
      </c>
      <c r="K139" s="241">
        <v>1.2</v>
      </c>
      <c r="L139" s="241">
        <f t="shared" si="30"/>
        <v>1.44</v>
      </c>
      <c r="M139" s="8">
        <f t="shared" si="31"/>
        <v>60</v>
      </c>
      <c r="N139" s="280">
        <f t="shared" si="32"/>
        <v>72</v>
      </c>
      <c r="O139" s="259">
        <v>1.2</v>
      </c>
      <c r="P139" s="8"/>
    </row>
    <row r="140" spans="1:16" ht="15.6" x14ac:dyDescent="0.3">
      <c r="A140" s="230"/>
      <c r="B140" s="231"/>
      <c r="C140" s="231"/>
      <c r="D140" s="232"/>
      <c r="E140" s="233"/>
      <c r="F140" s="232"/>
      <c r="G140" s="234"/>
      <c r="H140" s="235"/>
      <c r="I140" s="232"/>
      <c r="J140" s="236"/>
      <c r="K140" s="242"/>
      <c r="L140" s="242"/>
      <c r="M140" s="239"/>
      <c r="N140" s="281"/>
      <c r="O140" s="260"/>
      <c r="P140" s="237"/>
    </row>
    <row r="141" spans="1:16" ht="46.8" x14ac:dyDescent="0.3">
      <c r="A141" s="20" t="s">
        <v>894</v>
      </c>
      <c r="B141" s="3" t="s">
        <v>146</v>
      </c>
      <c r="C141" s="3" t="s">
        <v>147</v>
      </c>
      <c r="D141" s="1" t="s">
        <v>34</v>
      </c>
      <c r="E141" s="110">
        <v>10</v>
      </c>
      <c r="F141" s="175" t="s">
        <v>1267</v>
      </c>
      <c r="G141" s="175" t="s">
        <v>1259</v>
      </c>
      <c r="H141" s="176">
        <v>10</v>
      </c>
      <c r="I141" s="1" t="s">
        <v>1276</v>
      </c>
      <c r="J141" s="6">
        <v>4462505</v>
      </c>
      <c r="K141" s="241">
        <v>38</v>
      </c>
      <c r="L141" s="241">
        <f t="shared" si="30"/>
        <v>45.6</v>
      </c>
      <c r="M141" s="8">
        <f t="shared" si="31"/>
        <v>380</v>
      </c>
      <c r="N141" s="280">
        <f t="shared" si="32"/>
        <v>456</v>
      </c>
      <c r="O141" s="259">
        <v>38</v>
      </c>
      <c r="P141" s="8"/>
    </row>
    <row r="142" spans="1:16" ht="15.6" x14ac:dyDescent="0.3">
      <c r="A142" s="230"/>
      <c r="B142" s="231"/>
      <c r="C142" s="231"/>
      <c r="D142" s="232"/>
      <c r="E142" s="233"/>
      <c r="F142" s="232"/>
      <c r="G142" s="234"/>
      <c r="H142" s="235"/>
      <c r="I142" s="232"/>
      <c r="J142" s="236"/>
      <c r="K142" s="242"/>
      <c r="L142" s="242"/>
      <c r="M142" s="239"/>
      <c r="N142" s="281"/>
      <c r="O142" s="260"/>
      <c r="P142" s="237"/>
    </row>
    <row r="143" spans="1:16" ht="16.2" x14ac:dyDescent="0.35">
      <c r="A143" s="20"/>
      <c r="B143" s="22" t="s">
        <v>148</v>
      </c>
      <c r="C143" s="3"/>
      <c r="D143" s="3"/>
      <c r="E143" s="108"/>
      <c r="F143" s="109"/>
      <c r="G143" s="152"/>
      <c r="H143" s="133"/>
      <c r="I143" s="109"/>
      <c r="J143" s="149"/>
      <c r="K143" s="241"/>
      <c r="L143" s="241"/>
      <c r="M143" s="8"/>
      <c r="N143" s="280"/>
      <c r="O143" s="259"/>
      <c r="P143" s="8"/>
    </row>
    <row r="144" spans="1:16" ht="15.6" x14ac:dyDescent="0.3">
      <c r="A144" s="20" t="s">
        <v>895</v>
      </c>
      <c r="B144" s="76" t="s">
        <v>842</v>
      </c>
      <c r="C144" s="76" t="s">
        <v>843</v>
      </c>
      <c r="D144" s="76" t="s">
        <v>34</v>
      </c>
      <c r="E144" s="108">
        <v>4</v>
      </c>
      <c r="F144" s="109"/>
      <c r="G144" s="152"/>
      <c r="H144" s="133"/>
      <c r="I144" s="109"/>
      <c r="J144" s="149"/>
      <c r="K144" s="241"/>
      <c r="L144" s="241"/>
      <c r="M144" s="8"/>
      <c r="N144" s="280"/>
      <c r="O144" s="259"/>
      <c r="P144" s="8"/>
    </row>
    <row r="145" spans="1:16" ht="15.6" x14ac:dyDescent="0.3">
      <c r="A145" s="230"/>
      <c r="B145" s="231"/>
      <c r="C145" s="231"/>
      <c r="D145" s="232"/>
      <c r="E145" s="233"/>
      <c r="F145" s="232"/>
      <c r="G145" s="234"/>
      <c r="H145" s="235"/>
      <c r="I145" s="232"/>
      <c r="J145" s="236"/>
      <c r="K145" s="242"/>
      <c r="L145" s="242"/>
      <c r="M145" s="239"/>
      <c r="N145" s="281"/>
      <c r="O145" s="260"/>
      <c r="P145" s="237"/>
    </row>
    <row r="146" spans="1:16" ht="15.6" x14ac:dyDescent="0.3">
      <c r="A146" s="20" t="s">
        <v>65</v>
      </c>
      <c r="B146" s="76" t="s">
        <v>840</v>
      </c>
      <c r="C146" s="76" t="s">
        <v>841</v>
      </c>
      <c r="D146" s="76" t="s">
        <v>34</v>
      </c>
      <c r="E146" s="108">
        <v>4</v>
      </c>
      <c r="F146" s="109"/>
      <c r="G146" s="152"/>
      <c r="H146" s="133"/>
      <c r="I146" s="109"/>
      <c r="J146" s="149"/>
      <c r="K146" s="241"/>
      <c r="L146" s="241"/>
      <c r="M146" s="8"/>
      <c r="N146" s="280"/>
      <c r="O146" s="259"/>
      <c r="P146" s="8"/>
    </row>
    <row r="147" spans="1:16" ht="15.6" x14ac:dyDescent="0.3">
      <c r="A147" s="230"/>
      <c r="B147" s="231"/>
      <c r="C147" s="231"/>
      <c r="D147" s="232"/>
      <c r="E147" s="233"/>
      <c r="F147" s="232"/>
      <c r="G147" s="234"/>
      <c r="H147" s="235"/>
      <c r="I147" s="232"/>
      <c r="J147" s="236"/>
      <c r="K147" s="242"/>
      <c r="L147" s="242"/>
      <c r="M147" s="239"/>
      <c r="N147" s="281"/>
      <c r="O147" s="260"/>
      <c r="P147" s="237"/>
    </row>
    <row r="148" spans="1:16" ht="202.8" x14ac:dyDescent="0.3">
      <c r="A148" s="20" t="s">
        <v>896</v>
      </c>
      <c r="B148" s="1" t="s">
        <v>150</v>
      </c>
      <c r="C148" s="1" t="s">
        <v>151</v>
      </c>
      <c r="D148" s="1" t="s">
        <v>34</v>
      </c>
      <c r="E148" s="110">
        <v>10</v>
      </c>
      <c r="F148" s="175" t="s">
        <v>1258</v>
      </c>
      <c r="G148" s="175" t="s">
        <v>1259</v>
      </c>
      <c r="H148" s="176">
        <v>10</v>
      </c>
      <c r="I148" s="1" t="s">
        <v>1277</v>
      </c>
      <c r="J148" s="177" t="s">
        <v>1278</v>
      </c>
      <c r="K148" s="241">
        <v>29</v>
      </c>
      <c r="L148" s="241">
        <f t="shared" ref="L148:L150" si="34">K148*1.2</f>
        <v>34.799999999999997</v>
      </c>
      <c r="M148" s="8">
        <f t="shared" ref="M148:M150" si="35">K148*H148</f>
        <v>290</v>
      </c>
      <c r="N148" s="280">
        <f t="shared" ref="N148:N150" si="36">M148*1.2</f>
        <v>348</v>
      </c>
      <c r="O148" s="259">
        <v>29</v>
      </c>
      <c r="P148" s="8"/>
    </row>
    <row r="149" spans="1:16" ht="15.6" x14ac:dyDescent="0.3">
      <c r="A149" s="230"/>
      <c r="B149" s="231"/>
      <c r="C149" s="231"/>
      <c r="D149" s="232"/>
      <c r="E149" s="233"/>
      <c r="F149" s="232"/>
      <c r="G149" s="234"/>
      <c r="H149" s="235"/>
      <c r="I149" s="232"/>
      <c r="J149" s="236"/>
      <c r="K149" s="242"/>
      <c r="L149" s="242"/>
      <c r="M149" s="239"/>
      <c r="N149" s="281"/>
      <c r="O149" s="260"/>
      <c r="P149" s="237"/>
    </row>
    <row r="150" spans="1:16" ht="124.8" x14ac:dyDescent="0.3">
      <c r="A150" s="20" t="s">
        <v>69</v>
      </c>
      <c r="B150" s="1" t="s">
        <v>153</v>
      </c>
      <c r="C150" s="1" t="s">
        <v>154</v>
      </c>
      <c r="D150" s="1" t="s">
        <v>34</v>
      </c>
      <c r="E150" s="110">
        <v>10</v>
      </c>
      <c r="F150" s="175" t="s">
        <v>1258</v>
      </c>
      <c r="G150" s="175" t="s">
        <v>1259</v>
      </c>
      <c r="H150" s="176">
        <v>100</v>
      </c>
      <c r="I150" s="1"/>
      <c r="J150" s="6" t="s">
        <v>1279</v>
      </c>
      <c r="K150" s="241">
        <v>0.47</v>
      </c>
      <c r="L150" s="241">
        <f t="shared" si="34"/>
        <v>0.56399999999999995</v>
      </c>
      <c r="M150" s="8">
        <f t="shared" si="35"/>
        <v>47</v>
      </c>
      <c r="N150" s="280">
        <f t="shared" si="36"/>
        <v>56.4</v>
      </c>
      <c r="O150" s="259">
        <v>0.47</v>
      </c>
      <c r="P150" s="8"/>
    </row>
    <row r="151" spans="1:16" ht="15.6" x14ac:dyDescent="0.3">
      <c r="A151" s="230"/>
      <c r="B151" s="231"/>
      <c r="C151" s="231"/>
      <c r="D151" s="232"/>
      <c r="E151" s="233"/>
      <c r="F151" s="232"/>
      <c r="G151" s="234"/>
      <c r="H151" s="235"/>
      <c r="I151" s="232"/>
      <c r="J151" s="236"/>
      <c r="K151" s="242"/>
      <c r="L151" s="242"/>
      <c r="M151" s="239"/>
      <c r="N151" s="281"/>
      <c r="O151" s="260"/>
      <c r="P151" s="237"/>
    </row>
    <row r="152" spans="1:16" ht="202.8" x14ac:dyDescent="0.3">
      <c r="A152" s="20" t="s">
        <v>71</v>
      </c>
      <c r="B152" s="1" t="s">
        <v>156</v>
      </c>
      <c r="C152" s="75" t="s">
        <v>839</v>
      </c>
      <c r="D152" s="1" t="s">
        <v>34</v>
      </c>
      <c r="E152" s="110">
        <v>10</v>
      </c>
      <c r="F152" s="5" t="s">
        <v>1473</v>
      </c>
      <c r="G152" s="152" t="s">
        <v>1465</v>
      </c>
      <c r="H152" s="133">
        <v>1</v>
      </c>
      <c r="I152" s="5" t="s">
        <v>1488</v>
      </c>
      <c r="J152" s="6" t="s">
        <v>1489</v>
      </c>
      <c r="K152" s="241">
        <v>4</v>
      </c>
      <c r="L152" s="241">
        <f>MMULT(K152,1.2)</f>
        <v>4.8</v>
      </c>
      <c r="M152" s="8">
        <f>MMULT(H152,K152)</f>
        <v>4</v>
      </c>
      <c r="N152" s="280">
        <f>MMULT(M152,1.2)</f>
        <v>4.8</v>
      </c>
      <c r="O152" s="259">
        <v>4</v>
      </c>
      <c r="P152" s="8"/>
    </row>
    <row r="153" spans="1:16" ht="15.6" x14ac:dyDescent="0.3">
      <c r="A153" s="230"/>
      <c r="B153" s="231"/>
      <c r="C153" s="231"/>
      <c r="D153" s="232"/>
      <c r="E153" s="233"/>
      <c r="F153" s="232"/>
      <c r="G153" s="234"/>
      <c r="H153" s="235"/>
      <c r="I153" s="232"/>
      <c r="J153" s="236"/>
      <c r="K153" s="242"/>
      <c r="L153" s="242"/>
      <c r="M153" s="239"/>
      <c r="N153" s="281"/>
      <c r="O153" s="260"/>
      <c r="P153" s="237"/>
    </row>
    <row r="154" spans="1:16" ht="46.8" x14ac:dyDescent="0.3">
      <c r="A154" s="20" t="s">
        <v>74</v>
      </c>
      <c r="B154" s="1" t="s">
        <v>158</v>
      </c>
      <c r="C154" s="1" t="s">
        <v>159</v>
      </c>
      <c r="D154" s="1" t="s">
        <v>34</v>
      </c>
      <c r="E154" s="110">
        <v>10</v>
      </c>
      <c r="F154" s="5" t="s">
        <v>1641</v>
      </c>
      <c r="G154" s="152" t="s">
        <v>1637</v>
      </c>
      <c r="H154" s="133">
        <v>1</v>
      </c>
      <c r="I154" s="5" t="s">
        <v>1659</v>
      </c>
      <c r="J154" s="6" t="s">
        <v>1660</v>
      </c>
      <c r="K154" s="241">
        <v>8.5</v>
      </c>
      <c r="L154" s="241">
        <f t="shared" ref="L154" si="37">K154*1.2</f>
        <v>10.199999999999999</v>
      </c>
      <c r="M154" s="8">
        <f t="shared" ref="M154" si="38">K154*H154</f>
        <v>8.5</v>
      </c>
      <c r="N154" s="280">
        <f t="shared" ref="N154" si="39">M154*1.2</f>
        <v>10.199999999999999</v>
      </c>
      <c r="O154" s="259">
        <v>8.5</v>
      </c>
      <c r="P154" s="8"/>
    </row>
    <row r="155" spans="1:16" ht="15.6" x14ac:dyDescent="0.3">
      <c r="A155" s="230"/>
      <c r="B155" s="231"/>
      <c r="C155" s="231"/>
      <c r="D155" s="232"/>
      <c r="E155" s="233"/>
      <c r="F155" s="232"/>
      <c r="G155" s="234"/>
      <c r="H155" s="235"/>
      <c r="I155" s="232"/>
      <c r="J155" s="236"/>
      <c r="K155" s="242"/>
      <c r="L155" s="242"/>
      <c r="M155" s="239"/>
      <c r="N155" s="281"/>
      <c r="O155" s="260"/>
      <c r="P155" s="237"/>
    </row>
    <row r="156" spans="1:16" ht="202.8" x14ac:dyDescent="0.3">
      <c r="A156" s="20" t="s">
        <v>76</v>
      </c>
      <c r="B156" s="1" t="s">
        <v>161</v>
      </c>
      <c r="C156" s="15" t="s">
        <v>162</v>
      </c>
      <c r="D156" s="1" t="s">
        <v>34</v>
      </c>
      <c r="E156" s="110">
        <v>10</v>
      </c>
      <c r="F156" s="175" t="s">
        <v>1258</v>
      </c>
      <c r="G156" s="175" t="s">
        <v>1259</v>
      </c>
      <c r="H156" s="176">
        <v>10</v>
      </c>
      <c r="I156" s="1" t="s">
        <v>1280</v>
      </c>
      <c r="J156" s="6" t="s">
        <v>1281</v>
      </c>
      <c r="K156" s="241">
        <v>52.48</v>
      </c>
      <c r="L156" s="241">
        <f t="shared" ref="L156:L162" si="40">K156*1.2</f>
        <v>62.975999999999992</v>
      </c>
      <c r="M156" s="8">
        <f t="shared" ref="M156:M162" si="41">K156*H156</f>
        <v>524.79999999999995</v>
      </c>
      <c r="N156" s="280">
        <f t="shared" ref="N156:N162" si="42">M156*1.2</f>
        <v>629.75999999999988</v>
      </c>
      <c r="O156" s="259">
        <v>52.48</v>
      </c>
      <c r="P156" s="8"/>
    </row>
    <row r="157" spans="1:16" ht="202.8" x14ac:dyDescent="0.3">
      <c r="A157" s="20" t="s">
        <v>76</v>
      </c>
      <c r="B157" s="1" t="s">
        <v>161</v>
      </c>
      <c r="C157" s="15" t="s">
        <v>162</v>
      </c>
      <c r="D157" s="1" t="s">
        <v>34</v>
      </c>
      <c r="E157" s="110">
        <v>10</v>
      </c>
      <c r="F157" s="175" t="s">
        <v>1641</v>
      </c>
      <c r="G157" s="175" t="s">
        <v>1637</v>
      </c>
      <c r="H157" s="176">
        <v>1</v>
      </c>
      <c r="I157" s="1" t="s">
        <v>1661</v>
      </c>
      <c r="J157" s="6" t="s">
        <v>1662</v>
      </c>
      <c r="K157" s="241">
        <v>45</v>
      </c>
      <c r="L157" s="241">
        <f t="shared" si="40"/>
        <v>54</v>
      </c>
      <c r="M157" s="8">
        <f t="shared" si="41"/>
        <v>45</v>
      </c>
      <c r="N157" s="280">
        <f t="shared" si="42"/>
        <v>54</v>
      </c>
      <c r="O157" s="259">
        <v>45</v>
      </c>
      <c r="P157" s="8"/>
    </row>
    <row r="158" spans="1:16" ht="15.6" x14ac:dyDescent="0.3">
      <c r="A158" s="230"/>
      <c r="B158" s="231"/>
      <c r="C158" s="231"/>
      <c r="D158" s="232"/>
      <c r="E158" s="233"/>
      <c r="F158" s="232"/>
      <c r="G158" s="234"/>
      <c r="H158" s="235"/>
      <c r="I158" s="232"/>
      <c r="J158" s="236"/>
      <c r="K158" s="242"/>
      <c r="L158" s="242"/>
      <c r="M158" s="239"/>
      <c r="N158" s="281"/>
      <c r="O158" s="260"/>
      <c r="P158" s="237"/>
    </row>
    <row r="159" spans="1:16" ht="202.8" x14ac:dyDescent="0.3">
      <c r="A159" s="20" t="s">
        <v>80</v>
      </c>
      <c r="B159" s="1" t="s">
        <v>164</v>
      </c>
      <c r="C159" s="15" t="s">
        <v>165</v>
      </c>
      <c r="D159" s="1" t="s">
        <v>34</v>
      </c>
      <c r="E159" s="110">
        <v>10</v>
      </c>
      <c r="F159" s="175" t="s">
        <v>1258</v>
      </c>
      <c r="G159" s="175" t="s">
        <v>1259</v>
      </c>
      <c r="H159" s="176">
        <v>10</v>
      </c>
      <c r="I159" s="1" t="s">
        <v>1282</v>
      </c>
      <c r="J159" s="6" t="s">
        <v>1283</v>
      </c>
      <c r="K159" s="241">
        <v>52.72</v>
      </c>
      <c r="L159" s="241">
        <f t="shared" si="40"/>
        <v>63.263999999999996</v>
      </c>
      <c r="M159" s="8">
        <f t="shared" si="41"/>
        <v>527.20000000000005</v>
      </c>
      <c r="N159" s="280">
        <f t="shared" si="42"/>
        <v>632.64</v>
      </c>
      <c r="O159" s="259">
        <v>52.72</v>
      </c>
      <c r="P159" s="8"/>
    </row>
    <row r="160" spans="1:16" ht="202.8" x14ac:dyDescent="0.3">
      <c r="A160" s="20" t="s">
        <v>80</v>
      </c>
      <c r="B160" s="1" t="s">
        <v>164</v>
      </c>
      <c r="C160" s="15" t="s">
        <v>165</v>
      </c>
      <c r="D160" s="1" t="s">
        <v>34</v>
      </c>
      <c r="E160" s="110">
        <v>10</v>
      </c>
      <c r="F160" s="175" t="s">
        <v>1641</v>
      </c>
      <c r="G160" s="175" t="s">
        <v>1637</v>
      </c>
      <c r="H160" s="176">
        <v>1</v>
      </c>
      <c r="I160" s="1" t="s">
        <v>1661</v>
      </c>
      <c r="J160" s="6" t="s">
        <v>1663</v>
      </c>
      <c r="K160" s="241">
        <v>45</v>
      </c>
      <c r="L160" s="241">
        <f t="shared" si="40"/>
        <v>54</v>
      </c>
      <c r="M160" s="8">
        <f t="shared" si="41"/>
        <v>45</v>
      </c>
      <c r="N160" s="280">
        <f t="shared" si="42"/>
        <v>54</v>
      </c>
      <c r="O160" s="259">
        <v>45</v>
      </c>
      <c r="P160" s="8"/>
    </row>
    <row r="161" spans="1:16" ht="15.6" x14ac:dyDescent="0.3">
      <c r="A161" s="230"/>
      <c r="B161" s="231"/>
      <c r="C161" s="231"/>
      <c r="D161" s="232"/>
      <c r="E161" s="233"/>
      <c r="F161" s="232"/>
      <c r="G161" s="234"/>
      <c r="H161" s="235"/>
      <c r="I161" s="232"/>
      <c r="J161" s="236"/>
      <c r="K161" s="242"/>
      <c r="L161" s="242"/>
      <c r="M161" s="239"/>
      <c r="N161" s="281"/>
      <c r="O161" s="260"/>
      <c r="P161" s="237"/>
    </row>
    <row r="162" spans="1:16" ht="202.8" x14ac:dyDescent="0.3">
      <c r="A162" s="20" t="s">
        <v>897</v>
      </c>
      <c r="B162" s="1" t="s">
        <v>167</v>
      </c>
      <c r="C162" s="1" t="s">
        <v>168</v>
      </c>
      <c r="D162" s="1" t="s">
        <v>34</v>
      </c>
      <c r="E162" s="110">
        <v>50</v>
      </c>
      <c r="F162" s="175" t="s">
        <v>1258</v>
      </c>
      <c r="G162" s="175" t="s">
        <v>1259</v>
      </c>
      <c r="H162" s="176">
        <v>10</v>
      </c>
      <c r="I162" s="1" t="s">
        <v>1284</v>
      </c>
      <c r="J162" s="6" t="s">
        <v>1285</v>
      </c>
      <c r="K162" s="241">
        <v>4.51</v>
      </c>
      <c r="L162" s="241">
        <f t="shared" si="40"/>
        <v>5.4119999999999999</v>
      </c>
      <c r="M162" s="8">
        <f t="shared" si="41"/>
        <v>45.099999999999994</v>
      </c>
      <c r="N162" s="280">
        <f t="shared" si="42"/>
        <v>54.11999999999999</v>
      </c>
      <c r="O162" s="259">
        <v>4.51</v>
      </c>
      <c r="P162" s="8"/>
    </row>
    <row r="163" spans="1:16" ht="62.4" x14ac:dyDescent="0.3">
      <c r="A163" s="20" t="s">
        <v>897</v>
      </c>
      <c r="B163" s="1" t="s">
        <v>167</v>
      </c>
      <c r="C163" s="1" t="s">
        <v>168</v>
      </c>
      <c r="D163" s="1" t="s">
        <v>34</v>
      </c>
      <c r="E163" s="110">
        <v>50</v>
      </c>
      <c r="F163" s="175" t="s">
        <v>1473</v>
      </c>
      <c r="G163" s="175" t="s">
        <v>1465</v>
      </c>
      <c r="H163" s="176">
        <v>1</v>
      </c>
      <c r="I163" s="1" t="s">
        <v>1490</v>
      </c>
      <c r="J163" s="6" t="s">
        <v>1491</v>
      </c>
      <c r="K163" s="241">
        <v>4</v>
      </c>
      <c r="L163" s="241">
        <f>MMULT(K163,1.2)</f>
        <v>4.8</v>
      </c>
      <c r="M163" s="8">
        <f>MMULT(H163,K163)</f>
        <v>4</v>
      </c>
      <c r="N163" s="280">
        <f>MMULT(M163,1.2)</f>
        <v>4.8</v>
      </c>
      <c r="O163" s="259">
        <v>4</v>
      </c>
      <c r="P163" s="8"/>
    </row>
    <row r="164" spans="1:16" ht="46.8" x14ac:dyDescent="0.3">
      <c r="A164" s="20" t="s">
        <v>897</v>
      </c>
      <c r="B164" s="1" t="s">
        <v>167</v>
      </c>
      <c r="C164" s="1" t="s">
        <v>168</v>
      </c>
      <c r="D164" s="1" t="s">
        <v>34</v>
      </c>
      <c r="E164" s="110">
        <v>50</v>
      </c>
      <c r="F164" s="175" t="s">
        <v>1641</v>
      </c>
      <c r="G164" s="175" t="s">
        <v>1637</v>
      </c>
      <c r="H164" s="176">
        <v>1</v>
      </c>
      <c r="I164" s="1" t="s">
        <v>1664</v>
      </c>
      <c r="J164" s="6" t="s">
        <v>1665</v>
      </c>
      <c r="K164" s="241">
        <v>12.5</v>
      </c>
      <c r="L164" s="241">
        <f t="shared" ref="L164" si="43">K164*1.2</f>
        <v>15</v>
      </c>
      <c r="M164" s="8">
        <f t="shared" ref="M164" si="44">K164*H164</f>
        <v>12.5</v>
      </c>
      <c r="N164" s="280">
        <f t="shared" ref="N164" si="45">M164*1.2</f>
        <v>15</v>
      </c>
      <c r="O164" s="259">
        <v>12.5</v>
      </c>
      <c r="P164" s="8"/>
    </row>
    <row r="165" spans="1:16" ht="15.6" x14ac:dyDescent="0.3">
      <c r="A165" s="230"/>
      <c r="B165" s="231"/>
      <c r="C165" s="231"/>
      <c r="D165" s="232"/>
      <c r="E165" s="233"/>
      <c r="F165" s="232"/>
      <c r="G165" s="234"/>
      <c r="H165" s="235"/>
      <c r="I165" s="232"/>
      <c r="J165" s="236"/>
      <c r="K165" s="242"/>
      <c r="L165" s="242"/>
      <c r="M165" s="239"/>
      <c r="N165" s="281"/>
      <c r="O165" s="260"/>
      <c r="P165" s="237"/>
    </row>
    <row r="166" spans="1:16" ht="15.6" x14ac:dyDescent="0.3">
      <c r="A166" s="20" t="s">
        <v>83</v>
      </c>
      <c r="B166" s="1" t="s">
        <v>170</v>
      </c>
      <c r="C166" s="1" t="s">
        <v>171</v>
      </c>
      <c r="D166" s="1" t="s">
        <v>34</v>
      </c>
      <c r="E166" s="110">
        <v>500</v>
      </c>
      <c r="F166" s="5"/>
      <c r="G166" s="152"/>
      <c r="H166" s="133"/>
      <c r="I166" s="5"/>
      <c r="J166" s="6"/>
      <c r="K166" s="241"/>
      <c r="L166" s="241"/>
      <c r="M166" s="86"/>
      <c r="N166" s="280"/>
      <c r="O166" s="259"/>
      <c r="P166" s="8"/>
    </row>
    <row r="167" spans="1:16" ht="46.8" x14ac:dyDescent="0.3">
      <c r="A167" s="20" t="s">
        <v>83</v>
      </c>
      <c r="B167" s="1" t="s">
        <v>170</v>
      </c>
      <c r="C167" s="1" t="s">
        <v>171</v>
      </c>
      <c r="D167" s="1" t="s">
        <v>34</v>
      </c>
      <c r="E167" s="110">
        <v>500</v>
      </c>
      <c r="F167" s="5" t="s">
        <v>1666</v>
      </c>
      <c r="G167" s="152" t="s">
        <v>1637</v>
      </c>
      <c r="H167" s="133">
        <v>50</v>
      </c>
      <c r="I167" s="5" t="s">
        <v>1667</v>
      </c>
      <c r="J167" s="216" t="s">
        <v>1668</v>
      </c>
      <c r="K167" s="241">
        <v>0.22500000000000001</v>
      </c>
      <c r="L167" s="241">
        <f t="shared" ref="L167" si="46">K167*1.2</f>
        <v>0.27</v>
      </c>
      <c r="M167" s="86">
        <f t="shared" ref="M167" si="47">K167*H167</f>
        <v>11.25</v>
      </c>
      <c r="N167" s="280">
        <f t="shared" ref="N167" si="48">M167*1.2</f>
        <v>13.5</v>
      </c>
      <c r="O167" s="259">
        <v>0.22500000000000001</v>
      </c>
      <c r="P167" s="8"/>
    </row>
    <row r="168" spans="1:16" ht="15.6" x14ac:dyDescent="0.3">
      <c r="A168" s="230"/>
      <c r="B168" s="231"/>
      <c r="C168" s="231"/>
      <c r="D168" s="232"/>
      <c r="E168" s="233"/>
      <c r="F168" s="232"/>
      <c r="G168" s="234"/>
      <c r="H168" s="235"/>
      <c r="I168" s="232"/>
      <c r="J168" s="236"/>
      <c r="K168" s="242"/>
      <c r="L168" s="242"/>
      <c r="M168" s="239"/>
      <c r="N168" s="281"/>
      <c r="O168" s="260"/>
      <c r="P168" s="237"/>
    </row>
    <row r="169" spans="1:16" ht="187.2" x14ac:dyDescent="0.3">
      <c r="A169" s="20" t="s">
        <v>898</v>
      </c>
      <c r="B169" s="1" t="s">
        <v>146</v>
      </c>
      <c r="C169" s="1" t="s">
        <v>173</v>
      </c>
      <c r="D169" s="1" t="s">
        <v>34</v>
      </c>
      <c r="E169" s="110">
        <v>5</v>
      </c>
      <c r="F169" s="175" t="s">
        <v>1258</v>
      </c>
      <c r="G169" s="175" t="s">
        <v>1259</v>
      </c>
      <c r="H169" s="176">
        <v>1</v>
      </c>
      <c r="I169" s="1" t="s">
        <v>1286</v>
      </c>
      <c r="J169" s="14" t="s">
        <v>1287</v>
      </c>
      <c r="K169" s="241">
        <v>37.5</v>
      </c>
      <c r="L169" s="241">
        <f t="shared" ref="L169" si="49">K169*1.2</f>
        <v>45</v>
      </c>
      <c r="M169" s="8">
        <f t="shared" ref="M169" si="50">K169*H169</f>
        <v>37.5</v>
      </c>
      <c r="N169" s="280">
        <f t="shared" ref="N169" si="51">M169*1.2</f>
        <v>45</v>
      </c>
      <c r="O169" s="259">
        <v>37.5</v>
      </c>
      <c r="P169" s="8"/>
    </row>
    <row r="170" spans="1:16" ht="15.6" x14ac:dyDescent="0.3">
      <c r="A170" s="230"/>
      <c r="B170" s="231"/>
      <c r="C170" s="231"/>
      <c r="D170" s="232"/>
      <c r="E170" s="233"/>
      <c r="F170" s="232"/>
      <c r="G170" s="234"/>
      <c r="H170" s="235"/>
      <c r="I170" s="232"/>
      <c r="J170" s="236"/>
      <c r="K170" s="242"/>
      <c r="L170" s="242"/>
      <c r="M170" s="239"/>
      <c r="N170" s="281"/>
      <c r="O170" s="260"/>
      <c r="P170" s="237"/>
    </row>
    <row r="171" spans="1:16" ht="187.2" x14ac:dyDescent="0.3">
      <c r="A171" s="20" t="s">
        <v>899</v>
      </c>
      <c r="B171" s="1" t="s">
        <v>175</v>
      </c>
      <c r="C171" s="1" t="s">
        <v>176</v>
      </c>
      <c r="D171" s="1" t="s">
        <v>793</v>
      </c>
      <c r="E171" s="110">
        <v>10</v>
      </c>
      <c r="F171" s="5"/>
      <c r="G171" s="152"/>
      <c r="H171" s="133"/>
      <c r="I171" s="5"/>
      <c r="J171" s="6"/>
      <c r="K171" s="241"/>
      <c r="L171" s="241"/>
      <c r="M171" s="86"/>
      <c r="N171" s="280"/>
      <c r="O171" s="259"/>
      <c r="P171" s="8"/>
    </row>
    <row r="172" spans="1:16" ht="15.6" x14ac:dyDescent="0.3">
      <c r="A172" s="230"/>
      <c r="B172" s="231"/>
      <c r="C172" s="231"/>
      <c r="D172" s="232"/>
      <c r="E172" s="233"/>
      <c r="F172" s="232"/>
      <c r="G172" s="234"/>
      <c r="H172" s="235"/>
      <c r="I172" s="232"/>
      <c r="J172" s="236"/>
      <c r="K172" s="242"/>
      <c r="L172" s="242"/>
      <c r="M172" s="239"/>
      <c r="N172" s="281"/>
      <c r="O172" s="260"/>
      <c r="P172" s="237"/>
    </row>
    <row r="173" spans="1:16" ht="187.2" x14ac:dyDescent="0.3">
      <c r="A173" s="20" t="s">
        <v>86</v>
      </c>
      <c r="B173" s="1" t="s">
        <v>178</v>
      </c>
      <c r="C173" s="1" t="s">
        <v>179</v>
      </c>
      <c r="D173" s="1" t="s">
        <v>793</v>
      </c>
      <c r="E173" s="110">
        <v>10</v>
      </c>
      <c r="F173" s="175" t="s">
        <v>1258</v>
      </c>
      <c r="G173" s="175" t="s">
        <v>1259</v>
      </c>
      <c r="H173" s="176">
        <v>1</v>
      </c>
      <c r="I173" s="1" t="s">
        <v>1288</v>
      </c>
      <c r="J173" s="6">
        <v>4435087</v>
      </c>
      <c r="K173" s="241">
        <v>73.75</v>
      </c>
      <c r="L173" s="241">
        <f t="shared" ref="L173:L180" si="52">K173*1.2</f>
        <v>88.5</v>
      </c>
      <c r="M173" s="8">
        <f t="shared" ref="M173:M180" si="53">K173*H173</f>
        <v>73.75</v>
      </c>
      <c r="N173" s="280">
        <f t="shared" ref="N173:N180" si="54">M173*1.2</f>
        <v>88.5</v>
      </c>
      <c r="O173" s="259">
        <v>73.75</v>
      </c>
      <c r="P173" s="8"/>
    </row>
    <row r="174" spans="1:16" ht="15.6" x14ac:dyDescent="0.3">
      <c r="A174" s="230"/>
      <c r="B174" s="231"/>
      <c r="C174" s="231"/>
      <c r="D174" s="232"/>
      <c r="E174" s="233"/>
      <c r="F174" s="232"/>
      <c r="G174" s="234"/>
      <c r="H174" s="235"/>
      <c r="I174" s="232"/>
      <c r="J174" s="236"/>
      <c r="K174" s="242"/>
      <c r="L174" s="242"/>
      <c r="M174" s="239"/>
      <c r="N174" s="281"/>
      <c r="O174" s="260"/>
      <c r="P174" s="237"/>
    </row>
    <row r="175" spans="1:16" ht="187.2" x14ac:dyDescent="0.3">
      <c r="A175" s="20" t="s">
        <v>89</v>
      </c>
      <c r="B175" s="1" t="s">
        <v>181</v>
      </c>
      <c r="C175" s="1" t="s">
        <v>182</v>
      </c>
      <c r="D175" s="1" t="s">
        <v>793</v>
      </c>
      <c r="E175" s="110">
        <v>10</v>
      </c>
      <c r="F175" s="175" t="s">
        <v>1258</v>
      </c>
      <c r="G175" s="175" t="s">
        <v>1259</v>
      </c>
      <c r="H175" s="176">
        <v>1</v>
      </c>
      <c r="I175" s="1" t="s">
        <v>1288</v>
      </c>
      <c r="J175" s="6">
        <v>4435117</v>
      </c>
      <c r="K175" s="241">
        <v>78.3</v>
      </c>
      <c r="L175" s="241">
        <f t="shared" si="52"/>
        <v>93.96</v>
      </c>
      <c r="M175" s="8">
        <f t="shared" si="53"/>
        <v>78.3</v>
      </c>
      <c r="N175" s="280">
        <f t="shared" si="54"/>
        <v>93.96</v>
      </c>
      <c r="O175" s="259">
        <v>78.3</v>
      </c>
      <c r="P175" s="8"/>
    </row>
    <row r="176" spans="1:16" ht="15.6" x14ac:dyDescent="0.3">
      <c r="A176" s="230"/>
      <c r="B176" s="231"/>
      <c r="C176" s="231"/>
      <c r="D176" s="232"/>
      <c r="E176" s="233"/>
      <c r="F176" s="232"/>
      <c r="G176" s="234"/>
      <c r="H176" s="235"/>
      <c r="I176" s="232"/>
      <c r="J176" s="236"/>
      <c r="K176" s="242"/>
      <c r="L176" s="242"/>
      <c r="M176" s="239"/>
      <c r="N176" s="281"/>
      <c r="O176" s="260"/>
      <c r="P176" s="237"/>
    </row>
    <row r="177" spans="1:16" ht="296.39999999999998" x14ac:dyDescent="0.3">
      <c r="A177" s="20" t="s">
        <v>91</v>
      </c>
      <c r="B177" s="1" t="s">
        <v>184</v>
      </c>
      <c r="C177" s="1" t="s">
        <v>185</v>
      </c>
      <c r="D177" s="1" t="s">
        <v>34</v>
      </c>
      <c r="E177" s="110">
        <v>10</v>
      </c>
      <c r="F177" s="175" t="s">
        <v>1258</v>
      </c>
      <c r="G177" s="175" t="s">
        <v>1259</v>
      </c>
      <c r="H177" s="176">
        <v>10</v>
      </c>
      <c r="I177" s="1" t="s">
        <v>1289</v>
      </c>
      <c r="J177" s="6">
        <v>4417920</v>
      </c>
      <c r="K177" s="241">
        <v>14.32</v>
      </c>
      <c r="L177" s="241">
        <f t="shared" si="52"/>
        <v>17.184000000000001</v>
      </c>
      <c r="M177" s="8">
        <f t="shared" si="53"/>
        <v>143.19999999999999</v>
      </c>
      <c r="N177" s="280">
        <f t="shared" si="54"/>
        <v>171.83999999999997</v>
      </c>
      <c r="O177" s="259">
        <v>14.32</v>
      </c>
      <c r="P177" s="8"/>
    </row>
    <row r="178" spans="1:16" ht="296.39999999999998" x14ac:dyDescent="0.3">
      <c r="A178" s="20" t="s">
        <v>91</v>
      </c>
      <c r="B178" s="1" t="s">
        <v>184</v>
      </c>
      <c r="C178" s="1" t="s">
        <v>185</v>
      </c>
      <c r="D178" s="1" t="s">
        <v>34</v>
      </c>
      <c r="E178" s="110">
        <v>10</v>
      </c>
      <c r="F178" s="175" t="s">
        <v>1902</v>
      </c>
      <c r="G178" s="175" t="s">
        <v>1898</v>
      </c>
      <c r="H178" s="176">
        <v>1</v>
      </c>
      <c r="I178" s="1"/>
      <c r="J178" s="6" t="s">
        <v>1913</v>
      </c>
      <c r="K178" s="241">
        <v>14</v>
      </c>
      <c r="L178" s="241">
        <v>16.8</v>
      </c>
      <c r="M178" s="8">
        <v>14</v>
      </c>
      <c r="N178" s="280">
        <v>16.8</v>
      </c>
      <c r="O178" s="259">
        <v>14</v>
      </c>
      <c r="P178" s="8"/>
    </row>
    <row r="179" spans="1:16" ht="15.6" x14ac:dyDescent="0.3">
      <c r="A179" s="230"/>
      <c r="B179" s="231"/>
      <c r="C179" s="231"/>
      <c r="D179" s="232"/>
      <c r="E179" s="233"/>
      <c r="F179" s="232"/>
      <c r="G179" s="234"/>
      <c r="H179" s="235"/>
      <c r="I179" s="232"/>
      <c r="J179" s="236"/>
      <c r="K179" s="242"/>
      <c r="L179" s="242"/>
      <c r="M179" s="239"/>
      <c r="N179" s="281"/>
      <c r="O179" s="260"/>
      <c r="P179" s="237"/>
    </row>
    <row r="180" spans="1:16" ht="62.4" x14ac:dyDescent="0.3">
      <c r="A180" s="20" t="s">
        <v>900</v>
      </c>
      <c r="B180" s="1" t="s">
        <v>187</v>
      </c>
      <c r="C180" s="1" t="s">
        <v>188</v>
      </c>
      <c r="D180" s="1" t="s">
        <v>34</v>
      </c>
      <c r="E180" s="110">
        <v>20</v>
      </c>
      <c r="F180" s="175" t="s">
        <v>1258</v>
      </c>
      <c r="G180" s="175" t="s">
        <v>1259</v>
      </c>
      <c r="H180" s="176">
        <v>100</v>
      </c>
      <c r="I180" s="1"/>
      <c r="J180" s="6">
        <v>29450</v>
      </c>
      <c r="K180" s="241">
        <v>0.63</v>
      </c>
      <c r="L180" s="241">
        <f t="shared" si="52"/>
        <v>0.75600000000000001</v>
      </c>
      <c r="M180" s="8">
        <f t="shared" si="53"/>
        <v>63</v>
      </c>
      <c r="N180" s="280">
        <f t="shared" si="54"/>
        <v>75.599999999999994</v>
      </c>
      <c r="O180" s="259">
        <v>0.63</v>
      </c>
      <c r="P180" s="8"/>
    </row>
    <row r="181" spans="1:16" ht="62.4" x14ac:dyDescent="0.3">
      <c r="A181" s="20" t="s">
        <v>900</v>
      </c>
      <c r="B181" s="1" t="s">
        <v>187</v>
      </c>
      <c r="C181" s="1" t="s">
        <v>188</v>
      </c>
      <c r="D181" s="1" t="s">
        <v>34</v>
      </c>
      <c r="E181" s="110">
        <v>20</v>
      </c>
      <c r="F181" s="175" t="s">
        <v>1902</v>
      </c>
      <c r="G181" s="175" t="s">
        <v>1898</v>
      </c>
      <c r="H181" s="176">
        <v>1</v>
      </c>
      <c r="I181" s="1"/>
      <c r="J181" s="6" t="s">
        <v>1914</v>
      </c>
      <c r="K181" s="241">
        <v>1.9</v>
      </c>
      <c r="L181" s="241">
        <v>2.2799999999999998</v>
      </c>
      <c r="M181" s="8">
        <v>1.9</v>
      </c>
      <c r="N181" s="280">
        <v>2.2799999999999998</v>
      </c>
      <c r="O181" s="259">
        <v>1.9</v>
      </c>
      <c r="P181" s="8"/>
    </row>
    <row r="182" spans="1:16" ht="15.6" x14ac:dyDescent="0.3">
      <c r="A182" s="230"/>
      <c r="B182" s="231"/>
      <c r="C182" s="231"/>
      <c r="D182" s="232"/>
      <c r="E182" s="233"/>
      <c r="F182" s="232"/>
      <c r="G182" s="234"/>
      <c r="H182" s="235"/>
      <c r="I182" s="232"/>
      <c r="J182" s="236"/>
      <c r="K182" s="242"/>
      <c r="L182" s="242"/>
      <c r="M182" s="239"/>
      <c r="N182" s="281"/>
      <c r="O182" s="260"/>
      <c r="P182" s="237"/>
    </row>
    <row r="183" spans="1:16" ht="124.8" x14ac:dyDescent="0.3">
      <c r="A183" s="20" t="s">
        <v>901</v>
      </c>
      <c r="B183" s="25" t="s">
        <v>189</v>
      </c>
      <c r="C183" s="21" t="s">
        <v>191</v>
      </c>
      <c r="D183" s="3" t="s">
        <v>34</v>
      </c>
      <c r="E183" s="108">
        <v>12</v>
      </c>
      <c r="F183" s="109"/>
      <c r="G183" s="152"/>
      <c r="H183" s="133"/>
      <c r="I183" s="109"/>
      <c r="J183" s="6"/>
      <c r="K183" s="241"/>
      <c r="L183" s="241"/>
      <c r="M183" s="8"/>
      <c r="N183" s="280"/>
      <c r="O183" s="259"/>
      <c r="P183" s="8"/>
    </row>
    <row r="184" spans="1:16" ht="15.6" x14ac:dyDescent="0.3">
      <c r="A184" s="230"/>
      <c r="B184" s="231"/>
      <c r="C184" s="231"/>
      <c r="D184" s="232"/>
      <c r="E184" s="233"/>
      <c r="F184" s="232"/>
      <c r="G184" s="234"/>
      <c r="H184" s="235"/>
      <c r="I184" s="232"/>
      <c r="J184" s="236"/>
      <c r="K184" s="242"/>
      <c r="L184" s="242"/>
      <c r="M184" s="239"/>
      <c r="N184" s="281"/>
      <c r="O184" s="260"/>
      <c r="P184" s="237"/>
    </row>
    <row r="185" spans="1:16" ht="32.4" x14ac:dyDescent="0.35">
      <c r="A185" s="20" t="s">
        <v>94</v>
      </c>
      <c r="B185" s="22" t="s">
        <v>192</v>
      </c>
      <c r="C185" s="21"/>
      <c r="D185" s="3"/>
      <c r="E185" s="108"/>
      <c r="F185" s="109"/>
      <c r="G185" s="152"/>
      <c r="H185" s="133"/>
      <c r="I185" s="109"/>
      <c r="J185" s="135"/>
      <c r="K185" s="241"/>
      <c r="L185" s="241"/>
      <c r="M185" s="8"/>
      <c r="N185" s="280"/>
      <c r="O185" s="259"/>
      <c r="P185" s="8"/>
    </row>
    <row r="186" spans="1:16" ht="15.6" x14ac:dyDescent="0.3">
      <c r="A186" s="230"/>
      <c r="B186" s="231"/>
      <c r="C186" s="231"/>
      <c r="D186" s="232"/>
      <c r="E186" s="233"/>
      <c r="F186" s="232"/>
      <c r="G186" s="234"/>
      <c r="H186" s="235"/>
      <c r="I186" s="232"/>
      <c r="J186" s="236"/>
      <c r="K186" s="242"/>
      <c r="L186" s="242"/>
      <c r="M186" s="239"/>
      <c r="N186" s="281"/>
      <c r="O186" s="260"/>
      <c r="P186" s="237"/>
    </row>
    <row r="187" spans="1:16" ht="171.6" x14ac:dyDescent="0.3">
      <c r="A187" s="20" t="s">
        <v>902</v>
      </c>
      <c r="B187" s="26" t="s">
        <v>831</v>
      </c>
      <c r="C187" s="27" t="s">
        <v>832</v>
      </c>
      <c r="D187" s="1" t="s">
        <v>193</v>
      </c>
      <c r="E187" s="110">
        <v>500</v>
      </c>
      <c r="F187" s="152" t="s">
        <v>1267</v>
      </c>
      <c r="G187" s="152" t="s">
        <v>1259</v>
      </c>
      <c r="H187" s="176">
        <v>40</v>
      </c>
      <c r="I187" s="1" t="s">
        <v>1290</v>
      </c>
      <c r="J187" s="14" t="s">
        <v>1291</v>
      </c>
      <c r="K187" s="241">
        <v>1</v>
      </c>
      <c r="L187" s="241">
        <f t="shared" ref="L187" si="55">K187*1.2</f>
        <v>1.2</v>
      </c>
      <c r="M187" s="8">
        <f t="shared" ref="M187" si="56">K187*H187</f>
        <v>40</v>
      </c>
      <c r="N187" s="280">
        <f t="shared" ref="N187" si="57">M187*1.2</f>
        <v>48</v>
      </c>
      <c r="O187" s="259">
        <v>1</v>
      </c>
      <c r="P187" s="8"/>
    </row>
    <row r="188" spans="1:16" ht="171.6" x14ac:dyDescent="0.3">
      <c r="A188" s="20" t="s">
        <v>902</v>
      </c>
      <c r="B188" s="26" t="s">
        <v>831</v>
      </c>
      <c r="C188" s="27" t="s">
        <v>832</v>
      </c>
      <c r="D188" s="1" t="s">
        <v>193</v>
      </c>
      <c r="E188" s="110">
        <v>500</v>
      </c>
      <c r="F188" s="152" t="s">
        <v>1669</v>
      </c>
      <c r="G188" s="152" t="s">
        <v>1637</v>
      </c>
      <c r="H188" s="176">
        <v>1</v>
      </c>
      <c r="I188" s="1" t="s">
        <v>1670</v>
      </c>
      <c r="J188" s="14" t="s">
        <v>1671</v>
      </c>
      <c r="K188" s="241">
        <v>0.95</v>
      </c>
      <c r="L188" s="241">
        <f>SUM(K188*1.2)</f>
        <v>1.1399999999999999</v>
      </c>
      <c r="M188" s="8">
        <v>0.95</v>
      </c>
      <c r="N188" s="280">
        <f>SUM(M188*1.2)</f>
        <v>1.1399999999999999</v>
      </c>
      <c r="O188" s="259">
        <v>0.95</v>
      </c>
      <c r="P188" s="8"/>
    </row>
    <row r="189" spans="1:16" ht="171.6" x14ac:dyDescent="0.3">
      <c r="A189" s="20" t="s">
        <v>902</v>
      </c>
      <c r="B189" s="26" t="s">
        <v>831</v>
      </c>
      <c r="C189" s="27" t="s">
        <v>832</v>
      </c>
      <c r="D189" s="1" t="s">
        <v>193</v>
      </c>
      <c r="E189" s="110">
        <v>500</v>
      </c>
      <c r="F189" s="152" t="s">
        <v>2069</v>
      </c>
      <c r="G189" s="152" t="s">
        <v>2031</v>
      </c>
      <c r="H189" s="176">
        <v>50</v>
      </c>
      <c r="I189" s="1" t="s">
        <v>2070</v>
      </c>
      <c r="J189" s="14" t="s">
        <v>2071</v>
      </c>
      <c r="K189" s="241">
        <v>0.47</v>
      </c>
      <c r="L189" s="241">
        <v>0.56399999999999995</v>
      </c>
      <c r="M189" s="8">
        <v>23.5</v>
      </c>
      <c r="N189" s="280">
        <v>28.2</v>
      </c>
      <c r="O189" s="259">
        <v>0.47</v>
      </c>
      <c r="P189" s="8"/>
    </row>
    <row r="190" spans="1:16" ht="15.6" x14ac:dyDescent="0.3">
      <c r="A190" s="230"/>
      <c r="B190" s="231"/>
      <c r="C190" s="231"/>
      <c r="D190" s="232"/>
      <c r="E190" s="233"/>
      <c r="F190" s="232"/>
      <c r="G190" s="234"/>
      <c r="H190" s="235"/>
      <c r="I190" s="232"/>
      <c r="J190" s="236"/>
      <c r="K190" s="242"/>
      <c r="L190" s="242"/>
      <c r="M190" s="239"/>
      <c r="N190" s="281"/>
      <c r="O190" s="260"/>
      <c r="P190" s="237"/>
    </row>
    <row r="191" spans="1:16" ht="109.2" x14ac:dyDescent="0.3">
      <c r="A191" s="20" t="s">
        <v>903</v>
      </c>
      <c r="B191" s="1" t="s">
        <v>835</v>
      </c>
      <c r="C191" s="4" t="s">
        <v>836</v>
      </c>
      <c r="D191" s="1" t="s">
        <v>193</v>
      </c>
      <c r="E191" s="110">
        <v>200</v>
      </c>
      <c r="F191" s="5" t="s">
        <v>1492</v>
      </c>
      <c r="G191" s="152" t="s">
        <v>1465</v>
      </c>
      <c r="H191" s="133">
        <v>50</v>
      </c>
      <c r="I191" s="5" t="s">
        <v>1493</v>
      </c>
      <c r="J191" s="6" t="s">
        <v>1494</v>
      </c>
      <c r="K191" s="241">
        <v>0.36</v>
      </c>
      <c r="L191" s="241">
        <f>MMULT(K191,1.2)</f>
        <v>0.432</v>
      </c>
      <c r="M191" s="86">
        <f>MMULT(H191,K191)</f>
        <v>18</v>
      </c>
      <c r="N191" s="280">
        <f>MMULT(M191,1.2)</f>
        <v>21.599999999999998</v>
      </c>
      <c r="O191" s="259">
        <v>0.36</v>
      </c>
      <c r="P191" s="8"/>
    </row>
    <row r="192" spans="1:16" ht="109.2" x14ac:dyDescent="0.3">
      <c r="A192" s="20" t="s">
        <v>903</v>
      </c>
      <c r="B192" s="1" t="s">
        <v>835</v>
      </c>
      <c r="C192" s="4" t="s">
        <v>836</v>
      </c>
      <c r="D192" s="1" t="s">
        <v>193</v>
      </c>
      <c r="E192" s="110">
        <v>200</v>
      </c>
      <c r="F192" s="5" t="s">
        <v>1669</v>
      </c>
      <c r="G192" s="152" t="s">
        <v>1637</v>
      </c>
      <c r="H192" s="133">
        <v>100</v>
      </c>
      <c r="I192" s="5" t="s">
        <v>1672</v>
      </c>
      <c r="J192" s="6" t="s">
        <v>1673</v>
      </c>
      <c r="K192" s="241">
        <v>0.245</v>
      </c>
      <c r="L192" s="241">
        <f>SUM(K192*1.2)</f>
        <v>0.29399999999999998</v>
      </c>
      <c r="M192" s="86">
        <f>SUM(K192*H192)</f>
        <v>24.5</v>
      </c>
      <c r="N192" s="280">
        <f t="shared" ref="N192" si="58">SUM(M192*1.2)</f>
        <v>29.4</v>
      </c>
      <c r="O192" s="259">
        <v>0.245</v>
      </c>
      <c r="P192" s="8"/>
    </row>
    <row r="193" spans="1:16" ht="109.2" x14ac:dyDescent="0.3">
      <c r="A193" s="20" t="s">
        <v>903</v>
      </c>
      <c r="B193" s="1" t="s">
        <v>835</v>
      </c>
      <c r="C193" s="4" t="s">
        <v>836</v>
      </c>
      <c r="D193" s="1" t="s">
        <v>193</v>
      </c>
      <c r="E193" s="110">
        <v>200</v>
      </c>
      <c r="F193" s="5" t="s">
        <v>2036</v>
      </c>
      <c r="G193" s="152" t="s">
        <v>2031</v>
      </c>
      <c r="H193" s="133">
        <v>100</v>
      </c>
      <c r="I193" s="5" t="s">
        <v>2072</v>
      </c>
      <c r="J193" s="6" t="s">
        <v>2073</v>
      </c>
      <c r="K193" s="241">
        <v>0.158</v>
      </c>
      <c r="L193" s="241">
        <v>0.18959999999999999</v>
      </c>
      <c r="M193" s="86">
        <v>15.8</v>
      </c>
      <c r="N193" s="280">
        <v>18.96</v>
      </c>
      <c r="O193" s="259">
        <v>0.158</v>
      </c>
      <c r="P193" s="8"/>
    </row>
    <row r="194" spans="1:16" ht="140.4" x14ac:dyDescent="0.3">
      <c r="A194" s="20" t="s">
        <v>903</v>
      </c>
      <c r="B194" s="1" t="s">
        <v>835</v>
      </c>
      <c r="C194" s="4" t="s">
        <v>836</v>
      </c>
      <c r="D194" s="1" t="s">
        <v>193</v>
      </c>
      <c r="E194" s="110">
        <v>200</v>
      </c>
      <c r="F194" s="5" t="s">
        <v>2112</v>
      </c>
      <c r="G194" s="152" t="s">
        <v>2113</v>
      </c>
      <c r="H194" s="133" t="s">
        <v>2114</v>
      </c>
      <c r="I194" s="5" t="s">
        <v>2115</v>
      </c>
      <c r="J194" s="6" t="s">
        <v>2116</v>
      </c>
      <c r="K194" s="241">
        <v>0.3</v>
      </c>
      <c r="L194" s="241">
        <v>0.36</v>
      </c>
      <c r="M194" s="86">
        <f>K194*E194</f>
        <v>60</v>
      </c>
      <c r="N194" s="280">
        <f>E194*L194</f>
        <v>72</v>
      </c>
      <c r="O194" s="259">
        <v>0.3</v>
      </c>
      <c r="P194" s="8"/>
    </row>
    <row r="195" spans="1:16" ht="15.6" x14ac:dyDescent="0.3">
      <c r="A195" s="230"/>
      <c r="B195" s="231"/>
      <c r="C195" s="231"/>
      <c r="D195" s="232"/>
      <c r="E195" s="233"/>
      <c r="F195" s="232"/>
      <c r="G195" s="234"/>
      <c r="H195" s="235"/>
      <c r="I195" s="232"/>
      <c r="J195" s="236"/>
      <c r="K195" s="242"/>
      <c r="L195" s="242"/>
      <c r="M195" s="239"/>
      <c r="N195" s="281"/>
      <c r="O195" s="260"/>
      <c r="P195" s="237"/>
    </row>
    <row r="196" spans="1:16" ht="46.8" x14ac:dyDescent="0.3">
      <c r="A196" s="20" t="s">
        <v>904</v>
      </c>
      <c r="B196" s="1" t="s">
        <v>196</v>
      </c>
      <c r="C196" s="4" t="s">
        <v>197</v>
      </c>
      <c r="D196" s="1" t="s">
        <v>34</v>
      </c>
      <c r="E196" s="110">
        <v>200</v>
      </c>
      <c r="F196" s="5" t="s">
        <v>1485</v>
      </c>
      <c r="G196" s="152" t="s">
        <v>1465</v>
      </c>
      <c r="H196" s="133">
        <v>10</v>
      </c>
      <c r="I196" s="5" t="s">
        <v>1495</v>
      </c>
      <c r="J196" s="6" t="s">
        <v>1496</v>
      </c>
      <c r="K196" s="241">
        <v>3</v>
      </c>
      <c r="L196" s="241">
        <f>MMULT(K196,1.2)</f>
        <v>3.5999999999999996</v>
      </c>
      <c r="M196" s="86">
        <f>MMULT(H196,K196)</f>
        <v>30</v>
      </c>
      <c r="N196" s="280">
        <f>MMULT(M196,1.2)</f>
        <v>36</v>
      </c>
      <c r="O196" s="259">
        <v>3</v>
      </c>
      <c r="P196" s="8"/>
    </row>
    <row r="197" spans="1:16" ht="46.8" x14ac:dyDescent="0.3">
      <c r="A197" s="20" t="s">
        <v>904</v>
      </c>
      <c r="B197" s="1" t="s">
        <v>196</v>
      </c>
      <c r="C197" s="4" t="s">
        <v>197</v>
      </c>
      <c r="D197" s="1" t="s">
        <v>34</v>
      </c>
      <c r="E197" s="110">
        <v>200</v>
      </c>
      <c r="F197" s="5" t="s">
        <v>1674</v>
      </c>
      <c r="G197" s="152" t="s">
        <v>1637</v>
      </c>
      <c r="H197" s="133">
        <v>10</v>
      </c>
      <c r="I197" s="5" t="s">
        <v>1675</v>
      </c>
      <c r="J197" s="6">
        <v>1131991</v>
      </c>
      <c r="K197" s="241">
        <v>2.75</v>
      </c>
      <c r="L197" s="241">
        <f>SUM(K197*1.2)</f>
        <v>3.3</v>
      </c>
      <c r="M197" s="86">
        <f>SUM(K197*H197)</f>
        <v>27.5</v>
      </c>
      <c r="N197" s="280">
        <f t="shared" ref="N197" si="59">SUM(M197*1.2)</f>
        <v>33</v>
      </c>
      <c r="O197" s="259">
        <v>2.75</v>
      </c>
      <c r="P197" s="8"/>
    </row>
    <row r="198" spans="1:16" ht="109.2" x14ac:dyDescent="0.3">
      <c r="A198" s="20" t="s">
        <v>904</v>
      </c>
      <c r="B198" s="1" t="s">
        <v>196</v>
      </c>
      <c r="C198" s="4" t="s">
        <v>197</v>
      </c>
      <c r="D198" s="1" t="s">
        <v>34</v>
      </c>
      <c r="E198" s="110">
        <v>200</v>
      </c>
      <c r="F198" s="5" t="s">
        <v>2074</v>
      </c>
      <c r="G198" s="152" t="s">
        <v>2031</v>
      </c>
      <c r="H198" s="133">
        <v>100</v>
      </c>
      <c r="I198" s="5" t="s">
        <v>2075</v>
      </c>
      <c r="J198" s="6" t="s">
        <v>2076</v>
      </c>
      <c r="K198" s="241">
        <v>2.9</v>
      </c>
      <c r="L198" s="241">
        <v>3.48</v>
      </c>
      <c r="M198" s="86">
        <v>290</v>
      </c>
      <c r="N198" s="280">
        <v>348</v>
      </c>
      <c r="O198" s="259">
        <v>2.9</v>
      </c>
      <c r="P198" s="8"/>
    </row>
    <row r="199" spans="1:16" ht="78" x14ac:dyDescent="0.3">
      <c r="A199" s="20" t="s">
        <v>904</v>
      </c>
      <c r="B199" s="1" t="s">
        <v>196</v>
      </c>
      <c r="C199" s="4" t="s">
        <v>197</v>
      </c>
      <c r="D199" s="1" t="s">
        <v>34</v>
      </c>
      <c r="E199" s="110">
        <v>200</v>
      </c>
      <c r="F199" s="5" t="s">
        <v>2112</v>
      </c>
      <c r="G199" s="152" t="s">
        <v>2113</v>
      </c>
      <c r="H199" s="152" t="s">
        <v>2117</v>
      </c>
      <c r="I199" s="5" t="s">
        <v>2118</v>
      </c>
      <c r="J199" s="6" t="s">
        <v>2119</v>
      </c>
      <c r="K199" s="241">
        <v>2</v>
      </c>
      <c r="L199" s="241">
        <v>2.4</v>
      </c>
      <c r="M199" s="86">
        <f>E199*K199</f>
        <v>400</v>
      </c>
      <c r="N199" s="280">
        <f>L199*E199</f>
        <v>480</v>
      </c>
      <c r="O199" s="259">
        <v>2</v>
      </c>
      <c r="P199" s="8"/>
    </row>
    <row r="200" spans="1:16" ht="15.6" x14ac:dyDescent="0.3">
      <c r="A200" s="230"/>
      <c r="B200" s="231"/>
      <c r="C200" s="231"/>
      <c r="D200" s="232"/>
      <c r="E200" s="233"/>
      <c r="F200" s="232"/>
      <c r="G200" s="234"/>
      <c r="H200" s="235"/>
      <c r="I200" s="232"/>
      <c r="J200" s="236"/>
      <c r="K200" s="242"/>
      <c r="L200" s="242"/>
      <c r="M200" s="239"/>
      <c r="N200" s="281"/>
      <c r="O200" s="260"/>
      <c r="P200" s="237"/>
    </row>
    <row r="201" spans="1:16" ht="62.4" x14ac:dyDescent="0.3">
      <c r="A201" s="20" t="s">
        <v>905</v>
      </c>
      <c r="B201" s="3" t="s">
        <v>199</v>
      </c>
      <c r="C201" s="3" t="s">
        <v>801</v>
      </c>
      <c r="D201" s="1" t="s">
        <v>34</v>
      </c>
      <c r="E201" s="110">
        <v>100</v>
      </c>
      <c r="F201" s="5"/>
      <c r="G201" s="152"/>
      <c r="H201" s="133"/>
      <c r="I201" s="5"/>
      <c r="J201" s="6"/>
      <c r="K201" s="241"/>
      <c r="L201" s="241"/>
      <c r="M201" s="86"/>
      <c r="N201" s="280"/>
      <c r="O201" s="259"/>
      <c r="P201" s="8"/>
    </row>
    <row r="202" spans="1:16" ht="15.6" x14ac:dyDescent="0.3">
      <c r="A202" s="230"/>
      <c r="B202" s="231"/>
      <c r="C202" s="231"/>
      <c r="D202" s="232"/>
      <c r="E202" s="233"/>
      <c r="F202" s="232"/>
      <c r="G202" s="234"/>
      <c r="H202" s="235"/>
      <c r="I202" s="232"/>
      <c r="J202" s="236"/>
      <c r="K202" s="242"/>
      <c r="L202" s="242"/>
      <c r="M202" s="239"/>
      <c r="N202" s="281"/>
      <c r="O202" s="260"/>
      <c r="P202" s="237"/>
    </row>
    <row r="203" spans="1:16" ht="140.4" x14ac:dyDescent="0.3">
      <c r="A203" s="20" t="s">
        <v>99</v>
      </c>
      <c r="B203" s="3" t="s">
        <v>201</v>
      </c>
      <c r="C203" s="3" t="s">
        <v>202</v>
      </c>
      <c r="D203" s="1" t="s">
        <v>34</v>
      </c>
      <c r="E203" s="110">
        <v>20</v>
      </c>
      <c r="F203" s="5" t="s">
        <v>2036</v>
      </c>
      <c r="G203" s="152" t="s">
        <v>2031</v>
      </c>
      <c r="H203" s="133">
        <v>1</v>
      </c>
      <c r="I203" s="5" t="s">
        <v>2077</v>
      </c>
      <c r="J203" s="6">
        <v>938754</v>
      </c>
      <c r="K203" s="241">
        <v>17.350000000000001</v>
      </c>
      <c r="L203" s="241">
        <v>20.82</v>
      </c>
      <c r="M203" s="8">
        <v>17.350000000000001</v>
      </c>
      <c r="N203" s="280">
        <v>20.82</v>
      </c>
      <c r="O203" s="259">
        <v>17.350000000000001</v>
      </c>
      <c r="P203" s="8"/>
    </row>
    <row r="204" spans="1:16" ht="218.4" x14ac:dyDescent="0.3">
      <c r="A204" s="20" t="s">
        <v>99</v>
      </c>
      <c r="B204" s="3" t="s">
        <v>201</v>
      </c>
      <c r="C204" s="3" t="s">
        <v>202</v>
      </c>
      <c r="D204" s="1" t="s">
        <v>34</v>
      </c>
      <c r="E204" s="110">
        <v>20</v>
      </c>
      <c r="F204" s="5" t="s">
        <v>2120</v>
      </c>
      <c r="G204" s="152" t="s">
        <v>2113</v>
      </c>
      <c r="H204" s="133" t="s">
        <v>2121</v>
      </c>
      <c r="I204" s="5" t="s">
        <v>2122</v>
      </c>
      <c r="J204" s="6" t="s">
        <v>2123</v>
      </c>
      <c r="K204" s="241">
        <v>16</v>
      </c>
      <c r="L204" s="241">
        <v>19.2</v>
      </c>
      <c r="M204" s="8">
        <f>K204*E204</f>
        <v>320</v>
      </c>
      <c r="N204" s="280">
        <f>L204*E204</f>
        <v>384</v>
      </c>
      <c r="O204" s="259">
        <v>16</v>
      </c>
      <c r="P204" s="8"/>
    </row>
    <row r="205" spans="1:16" ht="15.6" x14ac:dyDescent="0.3">
      <c r="A205" s="230"/>
      <c r="B205" s="231"/>
      <c r="C205" s="231"/>
      <c r="D205" s="232"/>
      <c r="E205" s="233"/>
      <c r="F205" s="232"/>
      <c r="G205" s="234"/>
      <c r="H205" s="235"/>
      <c r="I205" s="232"/>
      <c r="J205" s="236"/>
      <c r="K205" s="242"/>
      <c r="L205" s="242"/>
      <c r="M205" s="239"/>
      <c r="N205" s="281"/>
      <c r="O205" s="260"/>
      <c r="P205" s="237"/>
    </row>
    <row r="206" spans="1:16" ht="140.4" x14ac:dyDescent="0.3">
      <c r="A206" s="20" t="s">
        <v>906</v>
      </c>
      <c r="B206" s="3" t="s">
        <v>204</v>
      </c>
      <c r="C206" s="3" t="s">
        <v>205</v>
      </c>
      <c r="D206" s="1" t="s">
        <v>34</v>
      </c>
      <c r="E206" s="110">
        <v>20</v>
      </c>
      <c r="F206" s="5" t="s">
        <v>2036</v>
      </c>
      <c r="G206" s="152" t="s">
        <v>2031</v>
      </c>
      <c r="H206" s="133">
        <v>1</v>
      </c>
      <c r="I206" s="5" t="s">
        <v>2078</v>
      </c>
      <c r="J206" s="6">
        <v>938713</v>
      </c>
      <c r="K206" s="241">
        <v>37.450000000000003</v>
      </c>
      <c r="L206" s="241">
        <v>44.94</v>
      </c>
      <c r="M206" s="86">
        <v>37.450000000000003</v>
      </c>
      <c r="N206" s="280">
        <v>44.94</v>
      </c>
      <c r="O206" s="259">
        <v>37.450000000000003</v>
      </c>
      <c r="P206" s="8"/>
    </row>
    <row r="207" spans="1:16" ht="140.4" x14ac:dyDescent="0.3">
      <c r="A207" s="20" t="s">
        <v>906</v>
      </c>
      <c r="B207" s="3" t="s">
        <v>204</v>
      </c>
      <c r="C207" s="3" t="s">
        <v>205</v>
      </c>
      <c r="D207" s="1" t="s">
        <v>34</v>
      </c>
      <c r="E207" s="110">
        <v>20</v>
      </c>
      <c r="F207" s="5" t="s">
        <v>2120</v>
      </c>
      <c r="G207" s="152" t="s">
        <v>2113</v>
      </c>
      <c r="H207" s="133" t="s">
        <v>2124</v>
      </c>
      <c r="I207" s="5" t="s">
        <v>2125</v>
      </c>
      <c r="J207" s="6" t="s">
        <v>2126</v>
      </c>
      <c r="K207" s="241">
        <v>19</v>
      </c>
      <c r="L207" s="241">
        <v>22.8</v>
      </c>
      <c r="M207" s="86">
        <f>K207*E207</f>
        <v>380</v>
      </c>
      <c r="N207" s="280">
        <f>L207*E207</f>
        <v>456</v>
      </c>
      <c r="O207" s="259">
        <v>19</v>
      </c>
      <c r="P207" s="8"/>
    </row>
    <row r="208" spans="1:16" ht="15.6" x14ac:dyDescent="0.3">
      <c r="A208" s="230"/>
      <c r="B208" s="231"/>
      <c r="C208" s="231"/>
      <c r="D208" s="232"/>
      <c r="E208" s="233"/>
      <c r="F208" s="232"/>
      <c r="G208" s="234"/>
      <c r="H208" s="235"/>
      <c r="I208" s="232"/>
      <c r="J208" s="236"/>
      <c r="K208" s="242"/>
      <c r="L208" s="242"/>
      <c r="M208" s="239"/>
      <c r="N208" s="281"/>
      <c r="O208" s="260"/>
      <c r="P208" s="237"/>
    </row>
    <row r="209" spans="1:17" ht="156" x14ac:dyDescent="0.3">
      <c r="A209" s="20" t="s">
        <v>907</v>
      </c>
      <c r="B209" s="3" t="s">
        <v>207</v>
      </c>
      <c r="C209" s="21" t="s">
        <v>208</v>
      </c>
      <c r="D209" s="1" t="s">
        <v>34</v>
      </c>
      <c r="E209" s="110">
        <v>20</v>
      </c>
      <c r="F209" s="5" t="s">
        <v>2036</v>
      </c>
      <c r="G209" s="152" t="s">
        <v>2031</v>
      </c>
      <c r="H209" s="133">
        <v>1</v>
      </c>
      <c r="I209" s="5" t="s">
        <v>2079</v>
      </c>
      <c r="J209" s="6">
        <v>475633</v>
      </c>
      <c r="K209" s="241">
        <v>5.6</v>
      </c>
      <c r="L209" s="241">
        <v>6.72</v>
      </c>
      <c r="M209" s="8">
        <v>5.6</v>
      </c>
      <c r="N209" s="280">
        <v>6.72</v>
      </c>
      <c r="O209" s="259">
        <v>5.6</v>
      </c>
      <c r="P209" s="8"/>
    </row>
    <row r="210" spans="1:17" ht="15.6" x14ac:dyDescent="0.3">
      <c r="A210" s="230"/>
      <c r="B210" s="231"/>
      <c r="C210" s="231"/>
      <c r="D210" s="232"/>
      <c r="E210" s="233"/>
      <c r="F210" s="232"/>
      <c r="G210" s="234"/>
      <c r="H210" s="235"/>
      <c r="I210" s="232"/>
      <c r="J210" s="236"/>
      <c r="K210" s="242"/>
      <c r="L210" s="242"/>
      <c r="M210" s="239"/>
      <c r="N210" s="281"/>
      <c r="O210" s="260"/>
      <c r="P210" s="237"/>
    </row>
    <row r="211" spans="1:17" ht="46.8" x14ac:dyDescent="0.3">
      <c r="A211" s="196" t="s">
        <v>908</v>
      </c>
      <c r="B211" s="197" t="s">
        <v>210</v>
      </c>
      <c r="C211" s="197" t="s">
        <v>211</v>
      </c>
      <c r="D211" s="198" t="s">
        <v>34</v>
      </c>
      <c r="E211" s="199">
        <v>900</v>
      </c>
      <c r="F211" s="200" t="s">
        <v>1522</v>
      </c>
      <c r="G211" s="152" t="s">
        <v>1523</v>
      </c>
      <c r="H211" s="133">
        <v>100</v>
      </c>
      <c r="I211" s="200" t="s">
        <v>1524</v>
      </c>
      <c r="J211" s="201">
        <v>402916</v>
      </c>
      <c r="K211" s="202">
        <v>2</v>
      </c>
      <c r="L211" s="202">
        <f t="shared" ref="L211:L232" si="60">K211*1.2</f>
        <v>2.4</v>
      </c>
      <c r="M211" s="203">
        <f>H211*K211</f>
        <v>200</v>
      </c>
      <c r="N211" s="283">
        <f t="shared" ref="N211:N232" si="61">H211*L211</f>
        <v>240</v>
      </c>
      <c r="O211" s="264">
        <v>2</v>
      </c>
      <c r="P211" s="202"/>
    </row>
    <row r="212" spans="1:17" ht="78" x14ac:dyDescent="0.3">
      <c r="A212" s="196" t="s">
        <v>908</v>
      </c>
      <c r="B212" s="197" t="s">
        <v>210</v>
      </c>
      <c r="C212" s="197" t="s">
        <v>211</v>
      </c>
      <c r="D212" s="198" t="s">
        <v>34</v>
      </c>
      <c r="E212" s="199">
        <v>900</v>
      </c>
      <c r="F212" s="200" t="s">
        <v>2036</v>
      </c>
      <c r="G212" s="152" t="s">
        <v>2031</v>
      </c>
      <c r="H212" s="133">
        <v>35</v>
      </c>
      <c r="I212" s="200" t="s">
        <v>2080</v>
      </c>
      <c r="J212" s="201">
        <v>277502</v>
      </c>
      <c r="K212" s="202">
        <v>1.03</v>
      </c>
      <c r="L212" s="202">
        <v>1.236</v>
      </c>
      <c r="M212" s="203">
        <v>36.049999999999997</v>
      </c>
      <c r="N212" s="283">
        <v>43.26</v>
      </c>
      <c r="O212" s="264">
        <v>1.03</v>
      </c>
      <c r="P212" s="202"/>
    </row>
    <row r="213" spans="1:17" ht="62.4" x14ac:dyDescent="0.3">
      <c r="A213" s="196" t="s">
        <v>908</v>
      </c>
      <c r="B213" s="197" t="s">
        <v>210</v>
      </c>
      <c r="C213" s="197" t="s">
        <v>211</v>
      </c>
      <c r="D213" s="198" t="s">
        <v>34</v>
      </c>
      <c r="E213" s="199">
        <v>900</v>
      </c>
      <c r="F213" s="200" t="s">
        <v>2120</v>
      </c>
      <c r="G213" s="152" t="s">
        <v>2113</v>
      </c>
      <c r="H213" s="133" t="s">
        <v>2127</v>
      </c>
      <c r="I213" s="200" t="s">
        <v>2128</v>
      </c>
      <c r="J213" s="201" t="s">
        <v>2129</v>
      </c>
      <c r="K213" s="202">
        <v>1</v>
      </c>
      <c r="L213" s="202">
        <v>1.2</v>
      </c>
      <c r="M213" s="203">
        <f>K213*E213</f>
        <v>900</v>
      </c>
      <c r="N213" s="283">
        <f>L213*E213</f>
        <v>1080</v>
      </c>
      <c r="O213" s="264">
        <v>1</v>
      </c>
      <c r="P213" s="202"/>
    </row>
    <row r="214" spans="1:17" ht="15.6" x14ac:dyDescent="0.3">
      <c r="A214" s="230"/>
      <c r="B214" s="231"/>
      <c r="C214" s="231"/>
      <c r="D214" s="232"/>
      <c r="E214" s="233"/>
      <c r="F214" s="232"/>
      <c r="G214" s="234"/>
      <c r="H214" s="235"/>
      <c r="I214" s="232"/>
      <c r="J214" s="236"/>
      <c r="K214" s="242"/>
      <c r="L214" s="242"/>
      <c r="M214" s="239"/>
      <c r="N214" s="281"/>
      <c r="O214" s="260"/>
      <c r="P214" s="237"/>
    </row>
    <row r="215" spans="1:17" ht="46.8" x14ac:dyDescent="0.3">
      <c r="A215" s="196" t="s">
        <v>909</v>
      </c>
      <c r="B215" s="197" t="s">
        <v>807</v>
      </c>
      <c r="C215" s="197" t="s">
        <v>213</v>
      </c>
      <c r="D215" s="198" t="s">
        <v>34</v>
      </c>
      <c r="E215" s="199">
        <v>600</v>
      </c>
      <c r="F215" s="200" t="s">
        <v>1522</v>
      </c>
      <c r="G215" s="152" t="s">
        <v>1523</v>
      </c>
      <c r="H215" s="133">
        <v>100</v>
      </c>
      <c r="I215" s="200" t="s">
        <v>1524</v>
      </c>
      <c r="J215" s="201">
        <v>403516</v>
      </c>
      <c r="K215" s="202">
        <v>2.48</v>
      </c>
      <c r="L215" s="202">
        <f t="shared" si="60"/>
        <v>2.976</v>
      </c>
      <c r="M215" s="203">
        <f t="shared" ref="M215:M232" si="62">H215*K215</f>
        <v>248</v>
      </c>
      <c r="N215" s="283">
        <f t="shared" si="61"/>
        <v>297.60000000000002</v>
      </c>
      <c r="O215" s="264">
        <v>2.48</v>
      </c>
      <c r="P215" s="202"/>
    </row>
    <row r="216" spans="1:17" ht="78" x14ac:dyDescent="0.3">
      <c r="A216" s="20" t="s">
        <v>909</v>
      </c>
      <c r="B216" s="2" t="s">
        <v>807</v>
      </c>
      <c r="C216" s="2" t="s">
        <v>213</v>
      </c>
      <c r="D216" s="1" t="s">
        <v>34</v>
      </c>
      <c r="E216" s="110">
        <v>600</v>
      </c>
      <c r="F216" s="5" t="s">
        <v>2036</v>
      </c>
      <c r="G216" s="109" t="s">
        <v>2031</v>
      </c>
      <c r="H216" s="109">
        <v>20</v>
      </c>
      <c r="I216" s="109" t="s">
        <v>2080</v>
      </c>
      <c r="J216" s="109">
        <v>277506</v>
      </c>
      <c r="K216" s="243">
        <v>1.91</v>
      </c>
      <c r="L216" s="243">
        <v>2.2919999999999998</v>
      </c>
      <c r="M216" s="229">
        <v>38.200000000000003</v>
      </c>
      <c r="N216" s="282">
        <v>45.84</v>
      </c>
      <c r="O216" s="261">
        <v>1.91</v>
      </c>
      <c r="P216" s="228"/>
      <c r="Q216">
        <f>(O215+O217)/2*80%</f>
        <v>1.5120000000000002</v>
      </c>
    </row>
    <row r="217" spans="1:17" ht="202.8" x14ac:dyDescent="0.3">
      <c r="A217" s="20" t="s">
        <v>909</v>
      </c>
      <c r="B217" s="2" t="s">
        <v>807</v>
      </c>
      <c r="C217" s="2" t="s">
        <v>213</v>
      </c>
      <c r="D217" s="1" t="s">
        <v>34</v>
      </c>
      <c r="E217" s="110">
        <v>600</v>
      </c>
      <c r="F217" s="5" t="s">
        <v>2120</v>
      </c>
      <c r="G217" s="109" t="s">
        <v>2113</v>
      </c>
      <c r="H217" s="109" t="s">
        <v>2130</v>
      </c>
      <c r="I217" s="109" t="s">
        <v>2131</v>
      </c>
      <c r="J217" s="109" t="s">
        <v>2132</v>
      </c>
      <c r="K217" s="243">
        <v>1.3</v>
      </c>
      <c r="L217" s="243">
        <v>1.56</v>
      </c>
      <c r="M217" s="229">
        <f>K217*E217</f>
        <v>780</v>
      </c>
      <c r="N217" s="282">
        <f>E217*L217</f>
        <v>936</v>
      </c>
      <c r="O217" s="261">
        <v>1.3</v>
      </c>
      <c r="P217" s="228"/>
      <c r="Q217" s="295">
        <f>(O216+O215)/2*80%</f>
        <v>1.756</v>
      </c>
    </row>
    <row r="218" spans="1:17" ht="15.6" x14ac:dyDescent="0.3">
      <c r="A218" s="230"/>
      <c r="B218" s="231"/>
      <c r="C218" s="231"/>
      <c r="D218" s="232"/>
      <c r="E218" s="233"/>
      <c r="F218" s="232"/>
      <c r="G218" s="234"/>
      <c r="H218" s="235"/>
      <c r="I218" s="232"/>
      <c r="J218" s="236"/>
      <c r="K218" s="242"/>
      <c r="L218" s="242"/>
      <c r="M218" s="239"/>
      <c r="N218" s="281"/>
      <c r="O218" s="260"/>
      <c r="P218" s="237"/>
    </row>
    <row r="219" spans="1:17" ht="46.8" x14ac:dyDescent="0.3">
      <c r="A219" s="196" t="s">
        <v>910</v>
      </c>
      <c r="B219" s="197" t="s">
        <v>806</v>
      </c>
      <c r="C219" s="197" t="s">
        <v>215</v>
      </c>
      <c r="D219" s="198" t="s">
        <v>34</v>
      </c>
      <c r="E219" s="199">
        <v>390</v>
      </c>
      <c r="F219" s="200" t="s">
        <v>1522</v>
      </c>
      <c r="G219" s="152" t="s">
        <v>1523</v>
      </c>
      <c r="H219" s="133">
        <v>75</v>
      </c>
      <c r="I219" s="200" t="s">
        <v>1524</v>
      </c>
      <c r="J219" s="201">
        <v>404416</v>
      </c>
      <c r="K219" s="202">
        <v>4.45</v>
      </c>
      <c r="L219" s="202">
        <f t="shared" si="60"/>
        <v>5.34</v>
      </c>
      <c r="M219" s="203">
        <f t="shared" si="62"/>
        <v>333.75</v>
      </c>
      <c r="N219" s="283">
        <f t="shared" si="61"/>
        <v>400.5</v>
      </c>
      <c r="O219" s="264">
        <v>4.45</v>
      </c>
      <c r="P219" s="202"/>
    </row>
    <row r="220" spans="1:17" ht="78" x14ac:dyDescent="0.3">
      <c r="A220" s="196" t="s">
        <v>910</v>
      </c>
      <c r="B220" s="197" t="s">
        <v>806</v>
      </c>
      <c r="C220" s="197" t="s">
        <v>215</v>
      </c>
      <c r="D220" s="198" t="s">
        <v>34</v>
      </c>
      <c r="E220" s="199">
        <v>390</v>
      </c>
      <c r="F220" s="200" t="s">
        <v>2036</v>
      </c>
      <c r="G220" s="152" t="s">
        <v>2031</v>
      </c>
      <c r="H220" s="133">
        <v>13</v>
      </c>
      <c r="I220" s="200" t="s">
        <v>2080</v>
      </c>
      <c r="J220" s="201">
        <v>938810</v>
      </c>
      <c r="K220" s="202">
        <v>4.3600000000000003</v>
      </c>
      <c r="L220" s="202">
        <v>5.2320000000000002</v>
      </c>
      <c r="M220" s="203">
        <v>56.68</v>
      </c>
      <c r="N220" s="283">
        <v>68.02</v>
      </c>
      <c r="O220" s="264">
        <v>4.3600000000000003</v>
      </c>
      <c r="P220" s="202"/>
    </row>
    <row r="221" spans="1:17" ht="62.4" x14ac:dyDescent="0.3">
      <c r="A221" s="196" t="s">
        <v>910</v>
      </c>
      <c r="B221" s="197" t="s">
        <v>806</v>
      </c>
      <c r="C221" s="197" t="s">
        <v>215</v>
      </c>
      <c r="D221" s="198" t="s">
        <v>34</v>
      </c>
      <c r="E221" s="199">
        <v>390</v>
      </c>
      <c r="F221" s="200" t="s">
        <v>2120</v>
      </c>
      <c r="G221" s="152" t="s">
        <v>2113</v>
      </c>
      <c r="H221" s="152" t="s">
        <v>2117</v>
      </c>
      <c r="I221" s="200" t="s">
        <v>2133</v>
      </c>
      <c r="J221" s="201" t="s">
        <v>2134</v>
      </c>
      <c r="K221" s="202">
        <v>2.4</v>
      </c>
      <c r="L221" s="202">
        <v>2.88</v>
      </c>
      <c r="M221" s="203">
        <f>K221*E221</f>
        <v>936</v>
      </c>
      <c r="N221" s="283">
        <f>L221*E221</f>
        <v>1123.2</v>
      </c>
      <c r="O221" s="264">
        <v>2.4</v>
      </c>
      <c r="P221" s="202"/>
    </row>
    <row r="222" spans="1:17" ht="15.6" x14ac:dyDescent="0.3">
      <c r="A222" s="230"/>
      <c r="B222" s="231"/>
      <c r="C222" s="231"/>
      <c r="D222" s="232"/>
      <c r="E222" s="233"/>
      <c r="F222" s="232"/>
      <c r="G222" s="234"/>
      <c r="H222" s="235"/>
      <c r="I222" s="232"/>
      <c r="J222" s="236"/>
      <c r="K222" s="242"/>
      <c r="L222" s="242"/>
      <c r="M222" s="239"/>
      <c r="N222" s="281"/>
      <c r="O222" s="260"/>
      <c r="P222" s="237"/>
    </row>
    <row r="223" spans="1:17" ht="62.4" x14ac:dyDescent="0.3">
      <c r="A223" s="196" t="s">
        <v>911</v>
      </c>
      <c r="B223" s="197" t="s">
        <v>805</v>
      </c>
      <c r="C223" s="197" t="s">
        <v>217</v>
      </c>
      <c r="D223" s="198" t="s">
        <v>34</v>
      </c>
      <c r="E223" s="199">
        <v>3000</v>
      </c>
      <c r="F223" s="200" t="s">
        <v>1522</v>
      </c>
      <c r="G223" s="152" t="s">
        <v>1523</v>
      </c>
      <c r="H223" s="133">
        <v>100</v>
      </c>
      <c r="I223" s="200" t="s">
        <v>1524</v>
      </c>
      <c r="J223" s="201">
        <v>422516</v>
      </c>
      <c r="K223" s="202">
        <v>1.75</v>
      </c>
      <c r="L223" s="202">
        <f t="shared" si="60"/>
        <v>2.1</v>
      </c>
      <c r="M223" s="203">
        <f t="shared" si="62"/>
        <v>175</v>
      </c>
      <c r="N223" s="283">
        <f t="shared" si="61"/>
        <v>210</v>
      </c>
      <c r="O223" s="264">
        <v>1.75</v>
      </c>
      <c r="P223" s="202"/>
    </row>
    <row r="224" spans="1:17" ht="78" x14ac:dyDescent="0.3">
      <c r="A224" s="196" t="s">
        <v>911</v>
      </c>
      <c r="B224" s="197" t="s">
        <v>805</v>
      </c>
      <c r="C224" s="197" t="s">
        <v>217</v>
      </c>
      <c r="D224" s="198" t="s">
        <v>34</v>
      </c>
      <c r="E224" s="199">
        <v>3000</v>
      </c>
      <c r="F224" s="200" t="s">
        <v>2036</v>
      </c>
      <c r="G224" s="152" t="s">
        <v>2031</v>
      </c>
      <c r="H224" s="133">
        <v>90</v>
      </c>
      <c r="I224" s="200" t="s">
        <v>2080</v>
      </c>
      <c r="J224" s="201">
        <v>277546</v>
      </c>
      <c r="K224" s="202">
        <v>0.624</v>
      </c>
      <c r="L224" s="202">
        <v>0.74880000000000002</v>
      </c>
      <c r="M224" s="203">
        <v>56.16</v>
      </c>
      <c r="N224" s="283">
        <v>67.39</v>
      </c>
      <c r="O224" s="264">
        <v>0.624</v>
      </c>
      <c r="P224" s="202"/>
    </row>
    <row r="225" spans="1:16" ht="15.6" x14ac:dyDescent="0.3">
      <c r="A225" s="230"/>
      <c r="B225" s="231"/>
      <c r="C225" s="231"/>
      <c r="D225" s="232"/>
      <c r="E225" s="233"/>
      <c r="F225" s="232"/>
      <c r="G225" s="234"/>
      <c r="H225" s="235"/>
      <c r="I225" s="232"/>
      <c r="J225" s="236"/>
      <c r="K225" s="242"/>
      <c r="L225" s="242"/>
      <c r="M225" s="239"/>
      <c r="N225" s="281"/>
      <c r="O225" s="260"/>
      <c r="P225" s="237"/>
    </row>
    <row r="226" spans="1:16" ht="62.4" x14ac:dyDescent="0.3">
      <c r="A226" s="196" t="s">
        <v>102</v>
      </c>
      <c r="B226" s="197" t="s">
        <v>803</v>
      </c>
      <c r="C226" s="197" t="s">
        <v>219</v>
      </c>
      <c r="D226" s="198" t="s">
        <v>34</v>
      </c>
      <c r="E226" s="199">
        <v>1200</v>
      </c>
      <c r="F226" s="200" t="s">
        <v>1522</v>
      </c>
      <c r="G226" s="152" t="s">
        <v>1523</v>
      </c>
      <c r="H226" s="133">
        <v>100</v>
      </c>
      <c r="I226" s="200" t="s">
        <v>1524</v>
      </c>
      <c r="J226" s="201">
        <v>422916</v>
      </c>
      <c r="K226" s="202">
        <v>1.8</v>
      </c>
      <c r="L226" s="202">
        <f t="shared" si="60"/>
        <v>2.16</v>
      </c>
      <c r="M226" s="203">
        <f t="shared" si="62"/>
        <v>180</v>
      </c>
      <c r="N226" s="283">
        <f t="shared" si="61"/>
        <v>216</v>
      </c>
      <c r="O226" s="264">
        <v>1.8</v>
      </c>
      <c r="P226" s="202"/>
    </row>
    <row r="227" spans="1:16" ht="78" x14ac:dyDescent="0.3">
      <c r="A227" s="196" t="s">
        <v>102</v>
      </c>
      <c r="B227" s="197" t="s">
        <v>803</v>
      </c>
      <c r="C227" s="197" t="s">
        <v>219</v>
      </c>
      <c r="D227" s="198" t="s">
        <v>34</v>
      </c>
      <c r="E227" s="199">
        <v>1200</v>
      </c>
      <c r="F227" s="200" t="s">
        <v>2036</v>
      </c>
      <c r="G227" s="152" t="s">
        <v>2031</v>
      </c>
      <c r="H227" s="133">
        <v>40</v>
      </c>
      <c r="I227" s="200" t="s">
        <v>2080</v>
      </c>
      <c r="J227" s="201">
        <v>277508</v>
      </c>
      <c r="K227" s="202">
        <v>1.1870000000000001</v>
      </c>
      <c r="L227" s="202">
        <v>1.4244000000000001</v>
      </c>
      <c r="M227" s="203">
        <v>47.48</v>
      </c>
      <c r="N227" s="283">
        <v>56.98</v>
      </c>
      <c r="O227" s="264">
        <v>1.1870000000000001</v>
      </c>
      <c r="P227" s="202"/>
    </row>
    <row r="228" spans="1:16" ht="15.6" x14ac:dyDescent="0.3">
      <c r="A228" s="230"/>
      <c r="B228" s="231"/>
      <c r="C228" s="231"/>
      <c r="D228" s="232"/>
      <c r="E228" s="233"/>
      <c r="F228" s="232"/>
      <c r="G228" s="234"/>
      <c r="H228" s="235"/>
      <c r="I228" s="232"/>
      <c r="J228" s="236"/>
      <c r="K228" s="242"/>
      <c r="L228" s="242"/>
      <c r="M228" s="239"/>
      <c r="N228" s="281"/>
      <c r="O228" s="260"/>
      <c r="P228" s="237"/>
    </row>
    <row r="229" spans="1:16" ht="62.4" x14ac:dyDescent="0.3">
      <c r="A229" s="196" t="s">
        <v>105</v>
      </c>
      <c r="B229" s="197" t="s">
        <v>804</v>
      </c>
      <c r="C229" s="197" t="s">
        <v>802</v>
      </c>
      <c r="D229" s="198" t="s">
        <v>34</v>
      </c>
      <c r="E229" s="199">
        <v>420</v>
      </c>
      <c r="F229" s="200" t="s">
        <v>1522</v>
      </c>
      <c r="G229" s="152" t="s">
        <v>1523</v>
      </c>
      <c r="H229" s="133">
        <v>100</v>
      </c>
      <c r="I229" s="200" t="s">
        <v>1524</v>
      </c>
      <c r="J229" s="201">
        <v>424316</v>
      </c>
      <c r="K229" s="202">
        <v>4.9000000000000004</v>
      </c>
      <c r="L229" s="202">
        <f t="shared" si="60"/>
        <v>5.88</v>
      </c>
      <c r="M229" s="203">
        <f t="shared" si="62"/>
        <v>490.00000000000006</v>
      </c>
      <c r="N229" s="283">
        <f t="shared" si="61"/>
        <v>588</v>
      </c>
      <c r="O229" s="264">
        <v>4.9000000000000004</v>
      </c>
      <c r="P229" s="202"/>
    </row>
    <row r="230" spans="1:16" ht="78" x14ac:dyDescent="0.3">
      <c r="A230" s="196" t="s">
        <v>105</v>
      </c>
      <c r="B230" s="197" t="s">
        <v>804</v>
      </c>
      <c r="C230" s="197" t="s">
        <v>802</v>
      </c>
      <c r="D230" s="198" t="s">
        <v>34</v>
      </c>
      <c r="E230" s="199">
        <v>420</v>
      </c>
      <c r="F230" s="200" t="s">
        <v>2036</v>
      </c>
      <c r="G230" s="152" t="s">
        <v>2031</v>
      </c>
      <c r="H230" s="133">
        <v>19</v>
      </c>
      <c r="I230" s="200" t="s">
        <v>2080</v>
      </c>
      <c r="J230" s="201">
        <v>277543</v>
      </c>
      <c r="K230" s="202">
        <v>5.0599999999999996</v>
      </c>
      <c r="L230" s="202">
        <v>6.0720000000000001</v>
      </c>
      <c r="M230" s="203">
        <v>96.14</v>
      </c>
      <c r="N230" s="283">
        <v>115.37</v>
      </c>
      <c r="O230" s="264">
        <v>5.0599999999999996</v>
      </c>
      <c r="P230" s="202"/>
    </row>
    <row r="231" spans="1:16" ht="15.6" x14ac:dyDescent="0.3">
      <c r="A231" s="230"/>
      <c r="B231" s="231"/>
      <c r="C231" s="231"/>
      <c r="D231" s="232"/>
      <c r="E231" s="233"/>
      <c r="F231" s="232"/>
      <c r="G231" s="234"/>
      <c r="H231" s="235"/>
      <c r="I231" s="232"/>
      <c r="J231" s="236"/>
      <c r="K231" s="242"/>
      <c r="L231" s="242"/>
      <c r="M231" s="239"/>
      <c r="N231" s="281"/>
      <c r="O231" s="260"/>
      <c r="P231" s="237"/>
    </row>
    <row r="232" spans="1:16" ht="62.4" x14ac:dyDescent="0.3">
      <c r="A232" s="196" t="s">
        <v>108</v>
      </c>
      <c r="B232" s="197" t="s">
        <v>808</v>
      </c>
      <c r="C232" s="197" t="s">
        <v>222</v>
      </c>
      <c r="D232" s="198" t="s">
        <v>34</v>
      </c>
      <c r="E232" s="199">
        <v>360</v>
      </c>
      <c r="F232" s="200" t="s">
        <v>1522</v>
      </c>
      <c r="G232" s="152" t="s">
        <v>1523</v>
      </c>
      <c r="H232" s="133">
        <v>75</v>
      </c>
      <c r="I232" s="200" t="s">
        <v>1524</v>
      </c>
      <c r="J232" s="201">
        <v>424416</v>
      </c>
      <c r="K232" s="202">
        <v>5</v>
      </c>
      <c r="L232" s="202">
        <f t="shared" si="60"/>
        <v>6</v>
      </c>
      <c r="M232" s="203">
        <f t="shared" si="62"/>
        <v>375</v>
      </c>
      <c r="N232" s="283">
        <f t="shared" si="61"/>
        <v>450</v>
      </c>
      <c r="O232" s="264">
        <v>5</v>
      </c>
      <c r="P232" s="202"/>
    </row>
    <row r="233" spans="1:16" ht="109.2" x14ac:dyDescent="0.3">
      <c r="A233" s="196" t="s">
        <v>108</v>
      </c>
      <c r="B233" s="197" t="s">
        <v>808</v>
      </c>
      <c r="C233" s="197" t="s">
        <v>222</v>
      </c>
      <c r="D233" s="198" t="s">
        <v>34</v>
      </c>
      <c r="E233" s="199">
        <v>360</v>
      </c>
      <c r="F233" s="200" t="s">
        <v>2074</v>
      </c>
      <c r="G233" s="152" t="s">
        <v>2031</v>
      </c>
      <c r="H233" s="133">
        <v>40</v>
      </c>
      <c r="I233" s="200" t="s">
        <v>2081</v>
      </c>
      <c r="J233" s="201">
        <v>10391127</v>
      </c>
      <c r="K233" s="202">
        <v>2.5</v>
      </c>
      <c r="L233" s="202">
        <v>3</v>
      </c>
      <c r="M233" s="203">
        <v>100</v>
      </c>
      <c r="N233" s="283">
        <v>120</v>
      </c>
      <c r="O233" s="264">
        <v>2.5</v>
      </c>
      <c r="P233" s="202"/>
    </row>
    <row r="234" spans="1:16" ht="15.6" x14ac:dyDescent="0.3">
      <c r="A234" s="230"/>
      <c r="B234" s="231"/>
      <c r="C234" s="231"/>
      <c r="D234" s="232"/>
      <c r="E234" s="233"/>
      <c r="F234" s="232"/>
      <c r="G234" s="234"/>
      <c r="H234" s="235"/>
      <c r="I234" s="232"/>
      <c r="J234" s="236"/>
      <c r="K234" s="242"/>
      <c r="L234" s="242"/>
      <c r="M234" s="239"/>
      <c r="N234" s="281"/>
      <c r="O234" s="260"/>
      <c r="P234" s="237"/>
    </row>
    <row r="235" spans="1:16" ht="124.8" x14ac:dyDescent="0.3">
      <c r="A235" s="196" t="s">
        <v>912</v>
      </c>
      <c r="B235" s="197" t="s">
        <v>224</v>
      </c>
      <c r="C235" s="197" t="s">
        <v>225</v>
      </c>
      <c r="D235" s="198" t="s">
        <v>34</v>
      </c>
      <c r="E235" s="199">
        <v>30</v>
      </c>
      <c r="F235" s="200" t="s">
        <v>1522</v>
      </c>
      <c r="G235" s="152" t="s">
        <v>1523</v>
      </c>
      <c r="H235" s="133">
        <v>18</v>
      </c>
      <c r="I235" s="200" t="s">
        <v>1525</v>
      </c>
      <c r="J235" s="204" t="s">
        <v>1526</v>
      </c>
      <c r="K235" s="202">
        <v>17.8</v>
      </c>
      <c r="L235" s="202">
        <f>K235*1.2</f>
        <v>21.36</v>
      </c>
      <c r="M235" s="203">
        <f>H235*K235</f>
        <v>320.40000000000003</v>
      </c>
      <c r="N235" s="283">
        <f>H235*L235</f>
        <v>384.48</v>
      </c>
      <c r="O235" s="264">
        <v>17.8</v>
      </c>
      <c r="P235" s="202"/>
    </row>
    <row r="236" spans="1:16" ht="124.8" x14ac:dyDescent="0.3">
      <c r="A236" s="196" t="s">
        <v>912</v>
      </c>
      <c r="B236" s="197" t="s">
        <v>224</v>
      </c>
      <c r="C236" s="197" t="s">
        <v>225</v>
      </c>
      <c r="D236" s="198" t="s">
        <v>34</v>
      </c>
      <c r="E236" s="199">
        <v>30</v>
      </c>
      <c r="F236" s="200" t="s">
        <v>2036</v>
      </c>
      <c r="G236" s="152" t="s">
        <v>2031</v>
      </c>
      <c r="H236" s="133">
        <v>1</v>
      </c>
      <c r="I236" s="200" t="s">
        <v>2077</v>
      </c>
      <c r="J236" s="204">
        <v>938721</v>
      </c>
      <c r="K236" s="202">
        <v>17.21</v>
      </c>
      <c r="L236" s="202">
        <v>20.652000000000001</v>
      </c>
      <c r="M236" s="203">
        <v>17.21</v>
      </c>
      <c r="N236" s="283">
        <v>20.65</v>
      </c>
      <c r="O236" s="264">
        <v>17.21</v>
      </c>
      <c r="P236" s="202"/>
    </row>
    <row r="237" spans="1:16" ht="218.4" x14ac:dyDescent="0.3">
      <c r="A237" s="196" t="s">
        <v>912</v>
      </c>
      <c r="B237" s="197" t="s">
        <v>224</v>
      </c>
      <c r="C237" s="197" t="s">
        <v>225</v>
      </c>
      <c r="D237" s="198" t="s">
        <v>34</v>
      </c>
      <c r="E237" s="199">
        <v>30</v>
      </c>
      <c r="F237" s="200" t="s">
        <v>2120</v>
      </c>
      <c r="G237" s="152" t="s">
        <v>2113</v>
      </c>
      <c r="H237" s="133" t="s">
        <v>2135</v>
      </c>
      <c r="I237" s="200" t="s">
        <v>2136</v>
      </c>
      <c r="J237" s="204" t="s">
        <v>2137</v>
      </c>
      <c r="K237" s="202">
        <v>14.5</v>
      </c>
      <c r="L237" s="202">
        <v>17.399999999999999</v>
      </c>
      <c r="M237" s="203">
        <f>K237*E237</f>
        <v>435</v>
      </c>
      <c r="N237" s="283">
        <f>L237*E237</f>
        <v>522</v>
      </c>
      <c r="O237" s="264">
        <v>14.5</v>
      </c>
      <c r="P237" s="202"/>
    </row>
    <row r="238" spans="1:16" ht="15.6" x14ac:dyDescent="0.3">
      <c r="A238" s="230"/>
      <c r="B238" s="231"/>
      <c r="C238" s="231"/>
      <c r="D238" s="232"/>
      <c r="E238" s="233"/>
      <c r="F238" s="232"/>
      <c r="G238" s="234"/>
      <c r="H238" s="235"/>
      <c r="I238" s="232"/>
      <c r="J238" s="236"/>
      <c r="K238" s="242"/>
      <c r="L238" s="242"/>
      <c r="M238" s="239"/>
      <c r="N238" s="281"/>
      <c r="O238" s="260"/>
      <c r="P238" s="237"/>
    </row>
    <row r="239" spans="1:16" ht="46.8" x14ac:dyDescent="0.3">
      <c r="A239" s="20" t="s">
        <v>913</v>
      </c>
      <c r="B239" s="3" t="s">
        <v>227</v>
      </c>
      <c r="C239" s="3" t="s">
        <v>228</v>
      </c>
      <c r="D239" s="1" t="s">
        <v>34</v>
      </c>
      <c r="E239" s="110">
        <v>10</v>
      </c>
      <c r="F239" s="5" t="s">
        <v>1636</v>
      </c>
      <c r="G239" s="152" t="s">
        <v>1637</v>
      </c>
      <c r="H239" s="133">
        <v>1</v>
      </c>
      <c r="I239" s="5" t="s">
        <v>1676</v>
      </c>
      <c r="J239" s="135">
        <v>717915</v>
      </c>
      <c r="K239" s="241">
        <v>2.8</v>
      </c>
      <c r="L239" s="241">
        <f>SUM(K239*1.2)</f>
        <v>3.36</v>
      </c>
      <c r="M239" s="8">
        <f>SUM(H239*K239)</f>
        <v>2.8</v>
      </c>
      <c r="N239" s="280">
        <f>SUM(M239*1.2)</f>
        <v>3.36</v>
      </c>
      <c r="O239" s="259">
        <v>2.8</v>
      </c>
      <c r="P239" s="8"/>
    </row>
    <row r="240" spans="1:16" ht="15.6" x14ac:dyDescent="0.3">
      <c r="A240" s="230"/>
      <c r="B240" s="231"/>
      <c r="C240" s="231"/>
      <c r="D240" s="232"/>
      <c r="E240" s="233"/>
      <c r="F240" s="232"/>
      <c r="G240" s="234"/>
      <c r="H240" s="235"/>
      <c r="I240" s="232"/>
      <c r="J240" s="236"/>
      <c r="K240" s="242"/>
      <c r="L240" s="242"/>
      <c r="M240" s="239"/>
      <c r="N240" s="281"/>
      <c r="O240" s="260"/>
      <c r="P240" s="237"/>
    </row>
    <row r="241" spans="1:16" ht="31.2" x14ac:dyDescent="0.3">
      <c r="A241" s="20" t="s">
        <v>111</v>
      </c>
      <c r="B241" s="3" t="s">
        <v>230</v>
      </c>
      <c r="C241" s="3" t="s">
        <v>231</v>
      </c>
      <c r="D241" s="1" t="s">
        <v>34</v>
      </c>
      <c r="E241" s="110">
        <v>10</v>
      </c>
      <c r="F241" s="5"/>
      <c r="G241" s="152"/>
      <c r="H241" s="133"/>
      <c r="I241" s="5"/>
      <c r="J241" s="135"/>
      <c r="K241" s="241"/>
      <c r="L241" s="241"/>
      <c r="M241" s="8"/>
      <c r="N241" s="280"/>
      <c r="O241" s="259"/>
      <c r="P241" s="8"/>
    </row>
    <row r="242" spans="1:16" ht="15.6" x14ac:dyDescent="0.3">
      <c r="A242" s="230"/>
      <c r="B242" s="231"/>
      <c r="C242" s="231"/>
      <c r="D242" s="232"/>
      <c r="E242" s="233"/>
      <c r="F242" s="232"/>
      <c r="G242" s="234"/>
      <c r="H242" s="235"/>
      <c r="I242" s="232"/>
      <c r="J242" s="236"/>
      <c r="K242" s="242"/>
      <c r="L242" s="242"/>
      <c r="M242" s="239"/>
      <c r="N242" s="281"/>
      <c r="O242" s="260"/>
      <c r="P242" s="237"/>
    </row>
    <row r="243" spans="1:16" ht="46.8" x14ac:dyDescent="0.3">
      <c r="A243" s="20" t="s">
        <v>914</v>
      </c>
      <c r="B243" s="3" t="s">
        <v>233</v>
      </c>
      <c r="C243" s="3" t="s">
        <v>234</v>
      </c>
      <c r="D243" s="1" t="s">
        <v>34</v>
      </c>
      <c r="E243" s="110">
        <v>10</v>
      </c>
      <c r="F243" s="5" t="s">
        <v>1636</v>
      </c>
      <c r="G243" s="152" t="s">
        <v>1637</v>
      </c>
      <c r="H243" s="133">
        <v>1</v>
      </c>
      <c r="I243" s="5" t="s">
        <v>1677</v>
      </c>
      <c r="J243" s="135">
        <v>717960</v>
      </c>
      <c r="K243" s="241">
        <v>9.6</v>
      </c>
      <c r="L243" s="241">
        <f>SUM(K243*1.2)</f>
        <v>11.52</v>
      </c>
      <c r="M243" s="8">
        <f>SUM(H243*K243)</f>
        <v>9.6</v>
      </c>
      <c r="N243" s="280">
        <f>SUM(M243*1.2)</f>
        <v>11.52</v>
      </c>
      <c r="O243" s="259">
        <v>9.6</v>
      </c>
      <c r="P243" s="8"/>
    </row>
    <row r="244" spans="1:16" ht="15.6" x14ac:dyDescent="0.3">
      <c r="A244" s="230"/>
      <c r="B244" s="231"/>
      <c r="C244" s="231"/>
      <c r="D244" s="232"/>
      <c r="E244" s="233"/>
      <c r="F244" s="232"/>
      <c r="G244" s="234"/>
      <c r="H244" s="235"/>
      <c r="I244" s="232"/>
      <c r="J244" s="236"/>
      <c r="K244" s="242"/>
      <c r="L244" s="242"/>
      <c r="M244" s="239"/>
      <c r="N244" s="281"/>
      <c r="O244" s="260"/>
      <c r="P244" s="237"/>
    </row>
    <row r="245" spans="1:16" ht="46.8" x14ac:dyDescent="0.3">
      <c r="A245" s="20" t="s">
        <v>915</v>
      </c>
      <c r="B245" s="3" t="s">
        <v>236</v>
      </c>
      <c r="C245" s="3" t="s">
        <v>237</v>
      </c>
      <c r="D245" s="1" t="s">
        <v>34</v>
      </c>
      <c r="E245" s="110">
        <v>10</v>
      </c>
      <c r="F245" s="5" t="s">
        <v>1636</v>
      </c>
      <c r="G245" s="152" t="s">
        <v>1637</v>
      </c>
      <c r="H245" s="133">
        <v>1</v>
      </c>
      <c r="I245" s="5" t="s">
        <v>1678</v>
      </c>
      <c r="J245" s="135">
        <v>717980</v>
      </c>
      <c r="K245" s="241">
        <v>12.9</v>
      </c>
      <c r="L245" s="241">
        <f>SUM(K245*1.2)</f>
        <v>15.48</v>
      </c>
      <c r="M245" s="8">
        <f>SUM(H245*K245)</f>
        <v>12.9</v>
      </c>
      <c r="N245" s="280">
        <f>SUM(M245*1.2)</f>
        <v>15.48</v>
      </c>
      <c r="O245" s="259">
        <v>12.9</v>
      </c>
      <c r="P245" s="8"/>
    </row>
    <row r="246" spans="1:16" ht="15.6" x14ac:dyDescent="0.3">
      <c r="A246" s="230"/>
      <c r="B246" s="231"/>
      <c r="C246" s="231"/>
      <c r="D246" s="232"/>
      <c r="E246" s="233"/>
      <c r="F246" s="232"/>
      <c r="G246" s="234"/>
      <c r="H246" s="235"/>
      <c r="I246" s="232"/>
      <c r="J246" s="236"/>
      <c r="K246" s="242"/>
      <c r="L246" s="242"/>
      <c r="M246" s="239"/>
      <c r="N246" s="281"/>
      <c r="O246" s="260"/>
      <c r="P246" s="237"/>
    </row>
    <row r="247" spans="1:16" ht="31.2" x14ac:dyDescent="0.3">
      <c r="A247" s="20"/>
      <c r="B247" s="19" t="s">
        <v>238</v>
      </c>
      <c r="C247" s="3"/>
      <c r="D247" s="3"/>
      <c r="E247" s="108"/>
      <c r="F247" s="109"/>
      <c r="G247" s="152"/>
      <c r="H247" s="133"/>
      <c r="I247" s="109"/>
      <c r="J247" s="149"/>
      <c r="K247" s="241"/>
      <c r="L247" s="241"/>
      <c r="M247" s="8"/>
      <c r="N247" s="280"/>
      <c r="O247" s="259"/>
      <c r="P247" s="8"/>
    </row>
    <row r="248" spans="1:16" ht="109.2" x14ac:dyDescent="0.3">
      <c r="A248" s="196" t="s">
        <v>114</v>
      </c>
      <c r="B248" s="198" t="s">
        <v>239</v>
      </c>
      <c r="C248" s="205" t="s">
        <v>241</v>
      </c>
      <c r="D248" s="198" t="s">
        <v>34</v>
      </c>
      <c r="E248" s="199">
        <v>30000</v>
      </c>
      <c r="F248" s="200" t="s">
        <v>1527</v>
      </c>
      <c r="G248" s="152" t="s">
        <v>1523</v>
      </c>
      <c r="H248" s="133">
        <v>1600</v>
      </c>
      <c r="I248" s="200" t="s">
        <v>1528</v>
      </c>
      <c r="J248" s="204" t="s">
        <v>1529</v>
      </c>
      <c r="K248" s="202">
        <v>0.06</v>
      </c>
      <c r="L248" s="202">
        <f>K248*1.2</f>
        <v>7.1999999999999995E-2</v>
      </c>
      <c r="M248" s="203">
        <f>H248*K248</f>
        <v>96</v>
      </c>
      <c r="N248" s="283">
        <f>H248*L248</f>
        <v>115.19999999999999</v>
      </c>
      <c r="O248" s="264">
        <v>0.06</v>
      </c>
      <c r="P248" s="202"/>
    </row>
    <row r="249" spans="1:16" ht="46.8" x14ac:dyDescent="0.3">
      <c r="A249" s="196" t="s">
        <v>114</v>
      </c>
      <c r="B249" s="198" t="s">
        <v>239</v>
      </c>
      <c r="C249" s="205" t="s">
        <v>241</v>
      </c>
      <c r="D249" s="198" t="s">
        <v>34</v>
      </c>
      <c r="E249" s="199">
        <v>30000</v>
      </c>
      <c r="F249" s="200" t="s">
        <v>1656</v>
      </c>
      <c r="G249" s="152" t="s">
        <v>1637</v>
      </c>
      <c r="H249" s="133">
        <v>100</v>
      </c>
      <c r="I249" s="200" t="s">
        <v>1679</v>
      </c>
      <c r="J249" s="204">
        <v>810200</v>
      </c>
      <c r="K249" s="202">
        <v>0.05</v>
      </c>
      <c r="L249" s="202">
        <f t="shared" ref="L249" si="63">K249*1.2</f>
        <v>0.06</v>
      </c>
      <c r="M249" s="203">
        <f t="shared" ref="M249" si="64">H249*K249</f>
        <v>5</v>
      </c>
      <c r="N249" s="283">
        <f t="shared" ref="N249" si="65">M249*1.2</f>
        <v>6</v>
      </c>
      <c r="O249" s="264">
        <v>0.05</v>
      </c>
      <c r="P249" s="202"/>
    </row>
    <row r="250" spans="1:16" ht="46.8" x14ac:dyDescent="0.3">
      <c r="A250" s="196" t="s">
        <v>114</v>
      </c>
      <c r="B250" s="198" t="s">
        <v>239</v>
      </c>
      <c r="C250" s="205" t="s">
        <v>241</v>
      </c>
      <c r="D250" s="198" t="s">
        <v>34</v>
      </c>
      <c r="E250" s="199">
        <v>30000</v>
      </c>
      <c r="F250" s="200" t="s">
        <v>2018</v>
      </c>
      <c r="G250" s="152" t="s">
        <v>2007</v>
      </c>
      <c r="H250" s="133" t="s">
        <v>2008</v>
      </c>
      <c r="I250" s="200" t="s">
        <v>2019</v>
      </c>
      <c r="J250" s="204" t="s">
        <v>2020</v>
      </c>
      <c r="K250" s="202">
        <v>5.9799999999999999E-2</v>
      </c>
      <c r="L250" s="202">
        <v>7.1800000000000003E-2</v>
      </c>
      <c r="M250" s="203">
        <f>K250*E250</f>
        <v>1794</v>
      </c>
      <c r="N250" s="283">
        <f>L250*E250</f>
        <v>2154</v>
      </c>
      <c r="O250" s="264">
        <v>5.9799999999999999E-2</v>
      </c>
      <c r="P250" s="202"/>
    </row>
    <row r="251" spans="1:16" ht="125.25" customHeight="1" x14ac:dyDescent="0.3">
      <c r="A251" s="196" t="s">
        <v>114</v>
      </c>
      <c r="B251" s="198" t="s">
        <v>239</v>
      </c>
      <c r="C251" s="205" t="s">
        <v>241</v>
      </c>
      <c r="D251" s="198" t="s">
        <v>34</v>
      </c>
      <c r="E251" s="199">
        <v>30000</v>
      </c>
      <c r="F251" s="200" t="s">
        <v>2082</v>
      </c>
      <c r="G251" s="152" t="s">
        <v>2031</v>
      </c>
      <c r="H251" s="133">
        <v>100</v>
      </c>
      <c r="I251" s="200" t="s">
        <v>2083</v>
      </c>
      <c r="J251" s="204">
        <v>102710</v>
      </c>
      <c r="K251" s="202">
        <v>5.5E-2</v>
      </c>
      <c r="L251" s="202">
        <v>6.6000000000000003E-2</v>
      </c>
      <c r="M251" s="203">
        <v>5.5</v>
      </c>
      <c r="N251" s="283">
        <v>6.6</v>
      </c>
      <c r="O251" s="264">
        <v>5.5E-2</v>
      </c>
      <c r="P251" s="202"/>
    </row>
    <row r="252" spans="1:16" ht="15.6" x14ac:dyDescent="0.3">
      <c r="A252" s="230"/>
      <c r="B252" s="231"/>
      <c r="C252" s="231"/>
      <c r="D252" s="232"/>
      <c r="E252" s="233"/>
      <c r="F252" s="232"/>
      <c r="G252" s="234"/>
      <c r="H252" s="235"/>
      <c r="I252" s="232"/>
      <c r="J252" s="236"/>
      <c r="K252" s="242"/>
      <c r="L252" s="242"/>
      <c r="M252" s="239"/>
      <c r="N252" s="281"/>
      <c r="O252" s="260"/>
      <c r="P252" s="237"/>
    </row>
    <row r="253" spans="1:16" ht="109.2" x14ac:dyDescent="0.3">
      <c r="A253" s="196" t="s">
        <v>916</v>
      </c>
      <c r="B253" s="198" t="s">
        <v>239</v>
      </c>
      <c r="C253" s="205" t="s">
        <v>243</v>
      </c>
      <c r="D253" s="198" t="s">
        <v>34</v>
      </c>
      <c r="E253" s="199">
        <v>15000</v>
      </c>
      <c r="F253" s="200" t="s">
        <v>1527</v>
      </c>
      <c r="G253" s="152" t="s">
        <v>1523</v>
      </c>
      <c r="H253" s="133">
        <v>800</v>
      </c>
      <c r="I253" s="200" t="s">
        <v>1528</v>
      </c>
      <c r="J253" s="204" t="s">
        <v>1530</v>
      </c>
      <c r="K253" s="202">
        <v>0.09</v>
      </c>
      <c r="L253" s="202">
        <f>K253*1.2</f>
        <v>0.108</v>
      </c>
      <c r="M253" s="203">
        <f>H253*K253</f>
        <v>72</v>
      </c>
      <c r="N253" s="283">
        <f>H253*L253</f>
        <v>86.4</v>
      </c>
      <c r="O253" s="264">
        <v>0.09</v>
      </c>
      <c r="P253" s="206"/>
    </row>
    <row r="254" spans="1:16" ht="46.8" x14ac:dyDescent="0.3">
      <c r="A254" s="196" t="s">
        <v>916</v>
      </c>
      <c r="B254" s="198" t="s">
        <v>239</v>
      </c>
      <c r="C254" s="205" t="s">
        <v>243</v>
      </c>
      <c r="D254" s="198" t="s">
        <v>34</v>
      </c>
      <c r="E254" s="199">
        <v>15000</v>
      </c>
      <c r="F254" s="200" t="s">
        <v>1656</v>
      </c>
      <c r="G254" s="152" t="s">
        <v>1637</v>
      </c>
      <c r="H254" s="133">
        <v>100</v>
      </c>
      <c r="I254" s="200" t="s">
        <v>1680</v>
      </c>
      <c r="J254" s="204">
        <v>820209</v>
      </c>
      <c r="K254" s="202">
        <v>8.7499999999999994E-2</v>
      </c>
      <c r="L254" s="202">
        <f t="shared" ref="L254" si="66">K254*1.2</f>
        <v>0.105</v>
      </c>
      <c r="M254" s="203">
        <f t="shared" ref="M254" si="67">H254*K254</f>
        <v>8.75</v>
      </c>
      <c r="N254" s="283">
        <f t="shared" ref="N254" si="68">M254*1.2</f>
        <v>10.5</v>
      </c>
      <c r="O254" s="264">
        <v>8.7499999999999994E-2</v>
      </c>
      <c r="P254" s="206"/>
    </row>
    <row r="255" spans="1:16" ht="46.8" x14ac:dyDescent="0.3">
      <c r="A255" s="196" t="s">
        <v>916</v>
      </c>
      <c r="B255" s="198" t="s">
        <v>239</v>
      </c>
      <c r="C255" s="205" t="s">
        <v>243</v>
      </c>
      <c r="D255" s="198" t="s">
        <v>34</v>
      </c>
      <c r="E255" s="199">
        <v>15000</v>
      </c>
      <c r="F255" s="200" t="s">
        <v>2018</v>
      </c>
      <c r="G255" s="152" t="s">
        <v>2007</v>
      </c>
      <c r="H255" s="133" t="s">
        <v>2008</v>
      </c>
      <c r="I255" s="200" t="s">
        <v>2021</v>
      </c>
      <c r="J255" s="204" t="s">
        <v>2022</v>
      </c>
      <c r="K255" s="202">
        <v>8.8400000000000006E-2</v>
      </c>
      <c r="L255" s="202">
        <f>K255*1.2</f>
        <v>0.10608000000000001</v>
      </c>
      <c r="M255" s="203">
        <f>K255*E255</f>
        <v>1326</v>
      </c>
      <c r="N255" s="283">
        <f>L255*E255</f>
        <v>1591.2</v>
      </c>
      <c r="O255" s="264">
        <v>8.8400000000000006E-2</v>
      </c>
      <c r="P255" s="206"/>
    </row>
    <row r="256" spans="1:16" ht="124.8" x14ac:dyDescent="0.3">
      <c r="A256" s="196" t="s">
        <v>916</v>
      </c>
      <c r="B256" s="198" t="s">
        <v>239</v>
      </c>
      <c r="C256" s="205" t="s">
        <v>243</v>
      </c>
      <c r="D256" s="198" t="s">
        <v>34</v>
      </c>
      <c r="E256" s="199">
        <v>15000</v>
      </c>
      <c r="F256" s="200" t="s">
        <v>2082</v>
      </c>
      <c r="G256" s="152" t="s">
        <v>2031</v>
      </c>
      <c r="H256" s="133">
        <v>50</v>
      </c>
      <c r="I256" s="200" t="s">
        <v>2083</v>
      </c>
      <c r="J256" s="204">
        <v>102720</v>
      </c>
      <c r="K256" s="202">
        <v>0.08</v>
      </c>
      <c r="L256" s="202">
        <v>9.6000000000000002E-2</v>
      </c>
      <c r="M256" s="203">
        <v>4</v>
      </c>
      <c r="N256" s="283">
        <v>4.8</v>
      </c>
      <c r="O256" s="264">
        <v>0.08</v>
      </c>
      <c r="P256" s="206"/>
    </row>
    <row r="257" spans="1:16" ht="15.6" x14ac:dyDescent="0.3">
      <c r="A257" s="230"/>
      <c r="B257" s="231"/>
      <c r="C257" s="231"/>
      <c r="D257" s="232"/>
      <c r="E257" s="233"/>
      <c r="F257" s="232"/>
      <c r="G257" s="234"/>
      <c r="H257" s="235"/>
      <c r="I257" s="232"/>
      <c r="J257" s="236"/>
      <c r="K257" s="242"/>
      <c r="L257" s="242"/>
      <c r="M257" s="239"/>
      <c r="N257" s="281"/>
      <c r="O257" s="260"/>
      <c r="P257" s="237"/>
    </row>
    <row r="258" spans="1:16" ht="109.2" x14ac:dyDescent="0.3">
      <c r="A258" s="196" t="s">
        <v>117</v>
      </c>
      <c r="B258" s="198" t="s">
        <v>239</v>
      </c>
      <c r="C258" s="205" t="s">
        <v>245</v>
      </c>
      <c r="D258" s="198" t="s">
        <v>34</v>
      </c>
      <c r="E258" s="199">
        <v>1000</v>
      </c>
      <c r="F258" s="200" t="s">
        <v>1527</v>
      </c>
      <c r="G258" s="152" t="s">
        <v>1523</v>
      </c>
      <c r="H258" s="133">
        <v>400</v>
      </c>
      <c r="I258" s="200" t="s">
        <v>1528</v>
      </c>
      <c r="J258" s="204" t="s">
        <v>1531</v>
      </c>
      <c r="K258" s="202">
        <v>0.4</v>
      </c>
      <c r="L258" s="202">
        <f>K258*1.2</f>
        <v>0.48</v>
      </c>
      <c r="M258" s="203">
        <f>H258*K258</f>
        <v>160</v>
      </c>
      <c r="N258" s="283">
        <f>H258*L258</f>
        <v>192</v>
      </c>
      <c r="O258" s="264">
        <v>0.4</v>
      </c>
      <c r="P258" s="202"/>
    </row>
    <row r="259" spans="1:16" ht="62.4" x14ac:dyDescent="0.3">
      <c r="A259" s="196" t="s">
        <v>117</v>
      </c>
      <c r="B259" s="198" t="s">
        <v>239</v>
      </c>
      <c r="C259" s="205" t="s">
        <v>245</v>
      </c>
      <c r="D259" s="198" t="s">
        <v>34</v>
      </c>
      <c r="E259" s="199">
        <v>1000</v>
      </c>
      <c r="F259" s="200" t="s">
        <v>2018</v>
      </c>
      <c r="G259" s="152" t="s">
        <v>2007</v>
      </c>
      <c r="H259" s="133" t="s">
        <v>2008</v>
      </c>
      <c r="I259" s="200" t="s">
        <v>2023</v>
      </c>
      <c r="J259" s="204" t="s">
        <v>2024</v>
      </c>
      <c r="K259" s="202">
        <v>0.4587</v>
      </c>
      <c r="L259" s="202">
        <f>K259*1.2</f>
        <v>0.55043999999999993</v>
      </c>
      <c r="M259" s="203">
        <f>K259*E259</f>
        <v>458.7</v>
      </c>
      <c r="N259" s="283">
        <f>L259*E259</f>
        <v>550.43999999999994</v>
      </c>
      <c r="O259" s="264">
        <v>0.4587</v>
      </c>
      <c r="P259" s="202"/>
    </row>
    <row r="260" spans="1:16" ht="124.8" x14ac:dyDescent="0.3">
      <c r="A260" s="196" t="s">
        <v>117</v>
      </c>
      <c r="B260" s="198" t="s">
        <v>239</v>
      </c>
      <c r="C260" s="205" t="s">
        <v>245</v>
      </c>
      <c r="D260" s="198" t="s">
        <v>34</v>
      </c>
      <c r="E260" s="199">
        <v>1000</v>
      </c>
      <c r="F260" s="200" t="s">
        <v>2082</v>
      </c>
      <c r="G260" s="152" t="s">
        <v>2031</v>
      </c>
      <c r="H260" s="133">
        <v>25</v>
      </c>
      <c r="I260" s="200" t="s">
        <v>2084</v>
      </c>
      <c r="J260" s="204">
        <v>102550</v>
      </c>
      <c r="K260" s="202">
        <v>0.21</v>
      </c>
      <c r="L260" s="202">
        <v>0.252</v>
      </c>
      <c r="M260" s="203">
        <v>5.25</v>
      </c>
      <c r="N260" s="283">
        <v>6.3</v>
      </c>
      <c r="O260" s="264">
        <v>0.21</v>
      </c>
      <c r="P260" s="202"/>
    </row>
    <row r="261" spans="1:16" ht="15.6" x14ac:dyDescent="0.3">
      <c r="A261" s="230"/>
      <c r="B261" s="231"/>
      <c r="C261" s="231"/>
      <c r="D261" s="232"/>
      <c r="E261" s="233"/>
      <c r="F261" s="232"/>
      <c r="G261" s="234"/>
      <c r="H261" s="235"/>
      <c r="I261" s="232"/>
      <c r="J261" s="236"/>
      <c r="K261" s="242"/>
      <c r="L261" s="242"/>
      <c r="M261" s="239"/>
      <c r="N261" s="281"/>
      <c r="O261" s="260"/>
      <c r="P261" s="237"/>
    </row>
    <row r="262" spans="1:16" ht="93.6" x14ac:dyDescent="0.3">
      <c r="A262" s="20" t="s">
        <v>917</v>
      </c>
      <c r="B262" s="1" t="s">
        <v>247</v>
      </c>
      <c r="C262" s="1" t="s">
        <v>248</v>
      </c>
      <c r="D262" s="1" t="s">
        <v>34</v>
      </c>
      <c r="E262" s="110">
        <v>10000</v>
      </c>
      <c r="F262" s="152" t="s">
        <v>1267</v>
      </c>
      <c r="G262" s="152" t="s">
        <v>1259</v>
      </c>
      <c r="H262" s="176">
        <v>20</v>
      </c>
      <c r="I262" s="1" t="s">
        <v>1292</v>
      </c>
      <c r="J262" s="6" t="s">
        <v>1293</v>
      </c>
      <c r="K262" s="241">
        <v>0.13</v>
      </c>
      <c r="L262" s="241">
        <f t="shared" ref="L262:L263" si="69">K262*1.2</f>
        <v>0.156</v>
      </c>
      <c r="M262" s="8">
        <f t="shared" ref="M262" si="70">K262*H262</f>
        <v>2.6</v>
      </c>
      <c r="N262" s="280">
        <f t="shared" ref="N262:N263" si="71">M262*1.2</f>
        <v>3.12</v>
      </c>
      <c r="O262" s="259">
        <v>0.13</v>
      </c>
      <c r="P262" s="8"/>
    </row>
    <row r="263" spans="1:16" ht="93.6" x14ac:dyDescent="0.3">
      <c r="A263" s="20" t="s">
        <v>917</v>
      </c>
      <c r="B263" s="1" t="s">
        <v>247</v>
      </c>
      <c r="C263" s="1" t="s">
        <v>248</v>
      </c>
      <c r="D263" s="1" t="s">
        <v>34</v>
      </c>
      <c r="E263" s="110">
        <v>10000</v>
      </c>
      <c r="F263" s="152" t="s">
        <v>1656</v>
      </c>
      <c r="G263" s="152" t="s">
        <v>1637</v>
      </c>
      <c r="H263" s="176">
        <v>100</v>
      </c>
      <c r="I263" s="1" t="s">
        <v>1681</v>
      </c>
      <c r="J263" s="6">
        <v>831922</v>
      </c>
      <c r="K263" s="241">
        <v>7.0000000000000007E-2</v>
      </c>
      <c r="L263" s="241">
        <f t="shared" si="69"/>
        <v>8.4000000000000005E-2</v>
      </c>
      <c r="M263" s="8">
        <f t="shared" ref="M263" si="72">H263*K263</f>
        <v>7.0000000000000009</v>
      </c>
      <c r="N263" s="280">
        <f t="shared" si="71"/>
        <v>8.4</v>
      </c>
      <c r="O263" s="259">
        <v>7.0000000000000007E-2</v>
      </c>
      <c r="P263" s="8"/>
    </row>
    <row r="264" spans="1:16" ht="100.8" x14ac:dyDescent="0.3">
      <c r="A264" s="20" t="s">
        <v>917</v>
      </c>
      <c r="B264" s="1" t="s">
        <v>247</v>
      </c>
      <c r="C264" s="1" t="s">
        <v>248</v>
      </c>
      <c r="D264" s="1" t="s">
        <v>34</v>
      </c>
      <c r="E264" s="110">
        <v>10000</v>
      </c>
      <c r="F264" s="152" t="s">
        <v>2082</v>
      </c>
      <c r="G264" s="152" t="s">
        <v>2031</v>
      </c>
      <c r="H264" s="176">
        <v>100</v>
      </c>
      <c r="I264" s="1" t="s">
        <v>2085</v>
      </c>
      <c r="J264" s="6" t="s">
        <v>2086</v>
      </c>
      <c r="K264" s="241">
        <v>4.8000000000000001E-2</v>
      </c>
      <c r="L264" s="241">
        <v>5.7599999999999998E-2</v>
      </c>
      <c r="M264" s="8">
        <v>4.8</v>
      </c>
      <c r="N264" s="280">
        <v>5.76</v>
      </c>
      <c r="O264" s="259">
        <v>4.8000000000000001E-2</v>
      </c>
      <c r="P264" s="8"/>
    </row>
    <row r="265" spans="1:16" ht="15.6" x14ac:dyDescent="0.3">
      <c r="A265" s="230"/>
      <c r="B265" s="231"/>
      <c r="C265" s="231"/>
      <c r="D265" s="232"/>
      <c r="E265" s="233"/>
      <c r="F265" s="232"/>
      <c r="G265" s="234"/>
      <c r="H265" s="235"/>
      <c r="I265" s="232"/>
      <c r="J265" s="236"/>
      <c r="K265" s="242"/>
      <c r="L265" s="242"/>
      <c r="M265" s="239"/>
      <c r="N265" s="281"/>
      <c r="O265" s="260"/>
      <c r="P265" s="237"/>
    </row>
    <row r="266" spans="1:16" ht="31.2" x14ac:dyDescent="0.3">
      <c r="A266" s="20" t="s">
        <v>120</v>
      </c>
      <c r="B266" s="1" t="s">
        <v>250</v>
      </c>
      <c r="C266" s="3" t="s">
        <v>251</v>
      </c>
      <c r="D266" s="1" t="s">
        <v>34</v>
      </c>
      <c r="E266" s="110">
        <v>50</v>
      </c>
      <c r="F266" s="5"/>
      <c r="G266" s="152"/>
      <c r="H266" s="133"/>
      <c r="I266" s="5"/>
      <c r="J266" s="6"/>
      <c r="K266" s="241"/>
      <c r="L266" s="241"/>
      <c r="M266" s="8"/>
      <c r="N266" s="280"/>
      <c r="O266" s="259"/>
      <c r="P266" s="8"/>
    </row>
    <row r="267" spans="1:16" ht="15.6" x14ac:dyDescent="0.3">
      <c r="A267" s="230"/>
      <c r="B267" s="231"/>
      <c r="C267" s="231"/>
      <c r="D267" s="232"/>
      <c r="E267" s="233"/>
      <c r="F267" s="232"/>
      <c r="G267" s="234"/>
      <c r="H267" s="235"/>
      <c r="I267" s="232"/>
      <c r="J267" s="236"/>
      <c r="K267" s="242"/>
      <c r="L267" s="242"/>
      <c r="M267" s="239"/>
      <c r="N267" s="281"/>
      <c r="O267" s="260"/>
      <c r="P267" s="237"/>
    </row>
    <row r="268" spans="1:16" ht="15.6" x14ac:dyDescent="0.3">
      <c r="A268" s="20"/>
      <c r="B268" s="19" t="s">
        <v>252</v>
      </c>
      <c r="C268" s="3"/>
      <c r="D268" s="1"/>
      <c r="E268" s="110"/>
      <c r="F268" s="5"/>
      <c r="G268" s="152"/>
      <c r="H268" s="133"/>
      <c r="I268" s="5"/>
      <c r="J268" s="6"/>
      <c r="K268" s="241"/>
      <c r="L268" s="241"/>
      <c r="M268" s="8"/>
      <c r="N268" s="280"/>
      <c r="O268" s="259"/>
      <c r="P268" s="8"/>
    </row>
    <row r="269" spans="1:16" ht="93.6" x14ac:dyDescent="0.3">
      <c r="A269" s="20" t="s">
        <v>122</v>
      </c>
      <c r="B269" s="2" t="s">
        <v>253</v>
      </c>
      <c r="C269" s="3" t="s">
        <v>255</v>
      </c>
      <c r="D269" s="1" t="s">
        <v>34</v>
      </c>
      <c r="E269" s="110">
        <v>500</v>
      </c>
      <c r="F269" s="152" t="s">
        <v>1267</v>
      </c>
      <c r="G269" s="152" t="s">
        <v>1259</v>
      </c>
      <c r="H269" s="176">
        <v>100</v>
      </c>
      <c r="I269" s="1" t="s">
        <v>1294</v>
      </c>
      <c r="J269" s="6">
        <v>8722960</v>
      </c>
      <c r="K269" s="241">
        <v>1.1499999999999999</v>
      </c>
      <c r="L269" s="241">
        <f t="shared" ref="L269:L278" si="73">K269*1.2</f>
        <v>1.38</v>
      </c>
      <c r="M269" s="8">
        <f t="shared" ref="M269:M278" si="74">K269*H269</f>
        <v>114.99999999999999</v>
      </c>
      <c r="N269" s="280">
        <f t="shared" ref="N269:N278" si="75">M269*1.2</f>
        <v>137.99999999999997</v>
      </c>
      <c r="O269" s="259">
        <v>1.1499999999999999</v>
      </c>
      <c r="P269" s="8"/>
    </row>
    <row r="270" spans="1:16" ht="93.6" x14ac:dyDescent="0.3">
      <c r="A270" s="20" t="s">
        <v>122</v>
      </c>
      <c r="B270" s="2" t="s">
        <v>253</v>
      </c>
      <c r="C270" s="3" t="s">
        <v>255</v>
      </c>
      <c r="D270" s="1" t="s">
        <v>34</v>
      </c>
      <c r="E270" s="110">
        <v>500</v>
      </c>
      <c r="F270" s="152" t="s">
        <v>1482</v>
      </c>
      <c r="G270" s="152" t="s">
        <v>1465</v>
      </c>
      <c r="H270" s="176">
        <v>25</v>
      </c>
      <c r="I270" s="1" t="s">
        <v>1497</v>
      </c>
      <c r="J270" s="6" t="s">
        <v>1498</v>
      </c>
      <c r="K270" s="241">
        <v>0.23</v>
      </c>
      <c r="L270" s="241">
        <f>MMULT(K270,1.2)</f>
        <v>0.27600000000000002</v>
      </c>
      <c r="M270" s="8">
        <f>MMULT(H270,K270)</f>
        <v>5.75</v>
      </c>
      <c r="N270" s="280">
        <f>MMULT(M270,1.2)</f>
        <v>6.8999999999999995</v>
      </c>
      <c r="O270" s="259">
        <v>0.23</v>
      </c>
      <c r="P270" s="8"/>
    </row>
    <row r="271" spans="1:16" ht="93.6" x14ac:dyDescent="0.3">
      <c r="A271" s="20" t="s">
        <v>122</v>
      </c>
      <c r="B271" s="2" t="s">
        <v>253</v>
      </c>
      <c r="C271" s="3" t="s">
        <v>255</v>
      </c>
      <c r="D271" s="1" t="s">
        <v>34</v>
      </c>
      <c r="E271" s="110">
        <v>500</v>
      </c>
      <c r="F271" s="152" t="s">
        <v>1905</v>
      </c>
      <c r="G271" s="152" t="s">
        <v>1898</v>
      </c>
      <c r="H271" s="176" t="s">
        <v>1903</v>
      </c>
      <c r="I271" s="1" t="s">
        <v>1915</v>
      </c>
      <c r="J271" s="6" t="s">
        <v>1916</v>
      </c>
      <c r="K271" s="241">
        <v>0.95</v>
      </c>
      <c r="L271" s="241">
        <v>1.1399999999999999</v>
      </c>
      <c r="M271" s="8">
        <v>0.95</v>
      </c>
      <c r="N271" s="280">
        <v>1.1399999999999999</v>
      </c>
      <c r="O271" s="259">
        <v>0.95</v>
      </c>
      <c r="P271" s="8"/>
    </row>
    <row r="272" spans="1:16" ht="93.6" x14ac:dyDescent="0.3">
      <c r="A272" s="20" t="s">
        <v>122</v>
      </c>
      <c r="B272" s="2" t="s">
        <v>253</v>
      </c>
      <c r="C272" s="3" t="s">
        <v>255</v>
      </c>
      <c r="D272" s="1" t="s">
        <v>34</v>
      </c>
      <c r="E272" s="110">
        <v>500</v>
      </c>
      <c r="F272" s="152" t="s">
        <v>2018</v>
      </c>
      <c r="G272" s="152" t="s">
        <v>2007</v>
      </c>
      <c r="H272" s="176" t="s">
        <v>2008</v>
      </c>
      <c r="I272" s="1" t="s">
        <v>2025</v>
      </c>
      <c r="J272" s="6" t="s">
        <v>2026</v>
      </c>
      <c r="K272" s="241">
        <v>0.44829999999999998</v>
      </c>
      <c r="L272" s="241">
        <f>K272*1.2</f>
        <v>0.53795999999999999</v>
      </c>
      <c r="M272" s="8">
        <f>K272*E272</f>
        <v>224.14999999999998</v>
      </c>
      <c r="N272" s="280">
        <f>L272*E272</f>
        <v>268.98</v>
      </c>
      <c r="O272" s="259">
        <v>0.44829999999999998</v>
      </c>
      <c r="P272" s="8"/>
    </row>
    <row r="273" spans="1:16" ht="100.8" x14ac:dyDescent="0.3">
      <c r="A273" s="20" t="s">
        <v>122</v>
      </c>
      <c r="B273" s="2" t="s">
        <v>253</v>
      </c>
      <c r="C273" s="3" t="s">
        <v>255</v>
      </c>
      <c r="D273" s="1" t="s">
        <v>34</v>
      </c>
      <c r="E273" s="110">
        <v>500</v>
      </c>
      <c r="F273" s="152" t="s">
        <v>2082</v>
      </c>
      <c r="G273" s="152" t="s">
        <v>2031</v>
      </c>
      <c r="H273" s="176">
        <v>40</v>
      </c>
      <c r="I273" s="1" t="s">
        <v>2087</v>
      </c>
      <c r="J273" s="6" t="s">
        <v>2088</v>
      </c>
      <c r="K273" s="241">
        <v>0.22</v>
      </c>
      <c r="L273" s="241">
        <v>0.26400000000000001</v>
      </c>
      <c r="M273" s="8">
        <v>8.8000000000000007</v>
      </c>
      <c r="N273" s="280">
        <v>10.56</v>
      </c>
      <c r="O273" s="259">
        <v>0.22</v>
      </c>
      <c r="P273" s="8"/>
    </row>
    <row r="274" spans="1:16" ht="109.2" x14ac:dyDescent="0.3">
      <c r="A274" s="20" t="s">
        <v>125</v>
      </c>
      <c r="B274" s="1" t="s">
        <v>257</v>
      </c>
      <c r="C274" s="1" t="s">
        <v>258</v>
      </c>
      <c r="D274" s="1" t="s">
        <v>34</v>
      </c>
      <c r="E274" s="110">
        <v>2000</v>
      </c>
      <c r="F274" s="152" t="s">
        <v>1267</v>
      </c>
      <c r="G274" s="152" t="s">
        <v>1259</v>
      </c>
      <c r="H274" s="176">
        <v>20</v>
      </c>
      <c r="I274" s="1" t="s">
        <v>1295</v>
      </c>
      <c r="J274" s="6" t="s">
        <v>1296</v>
      </c>
      <c r="K274" s="241">
        <v>10.5</v>
      </c>
      <c r="L274" s="241">
        <f t="shared" si="73"/>
        <v>12.6</v>
      </c>
      <c r="M274" s="8">
        <f t="shared" si="74"/>
        <v>210</v>
      </c>
      <c r="N274" s="280">
        <f t="shared" si="75"/>
        <v>252</v>
      </c>
      <c r="O274" s="259">
        <v>10.5</v>
      </c>
      <c r="P274" s="8"/>
    </row>
    <row r="275" spans="1:16" ht="15.6" x14ac:dyDescent="0.3">
      <c r="A275" s="230"/>
      <c r="B275" s="231"/>
      <c r="C275" s="231"/>
      <c r="D275" s="232"/>
      <c r="E275" s="233"/>
      <c r="F275" s="232"/>
      <c r="G275" s="234"/>
      <c r="H275" s="235"/>
      <c r="I275" s="232"/>
      <c r="J275" s="236"/>
      <c r="K275" s="242"/>
      <c r="L275" s="242"/>
      <c r="M275" s="239"/>
      <c r="N275" s="281"/>
      <c r="O275" s="260"/>
      <c r="P275" s="237"/>
    </row>
    <row r="276" spans="1:16" ht="109.2" x14ac:dyDescent="0.3">
      <c r="A276" s="20" t="s">
        <v>125</v>
      </c>
      <c r="B276" s="1" t="s">
        <v>257</v>
      </c>
      <c r="C276" s="1" t="s">
        <v>258</v>
      </c>
      <c r="D276" s="1" t="s">
        <v>34</v>
      </c>
      <c r="E276" s="110">
        <v>2000</v>
      </c>
      <c r="F276" s="152" t="s">
        <v>1905</v>
      </c>
      <c r="G276" s="152" t="s">
        <v>1898</v>
      </c>
      <c r="H276" s="176" t="s">
        <v>1903</v>
      </c>
      <c r="I276" s="1" t="s">
        <v>1917</v>
      </c>
      <c r="J276" s="6" t="s">
        <v>1918</v>
      </c>
      <c r="K276" s="241">
        <v>7.5</v>
      </c>
      <c r="L276" s="241">
        <v>9</v>
      </c>
      <c r="M276" s="8">
        <v>7.5</v>
      </c>
      <c r="N276" s="280">
        <v>9</v>
      </c>
      <c r="O276" s="259">
        <v>7.5</v>
      </c>
      <c r="P276" s="8"/>
    </row>
    <row r="277" spans="1:16" ht="15.6" x14ac:dyDescent="0.3">
      <c r="A277" s="230"/>
      <c r="B277" s="231"/>
      <c r="C277" s="231"/>
      <c r="D277" s="232"/>
      <c r="E277" s="233"/>
      <c r="F277" s="232"/>
      <c r="G277" s="234"/>
      <c r="H277" s="235"/>
      <c r="I277" s="232"/>
      <c r="J277" s="236"/>
      <c r="K277" s="242"/>
      <c r="L277" s="242"/>
      <c r="M277" s="239"/>
      <c r="N277" s="281"/>
      <c r="O277" s="260"/>
      <c r="P277" s="237"/>
    </row>
    <row r="278" spans="1:16" ht="78" x14ac:dyDescent="0.3">
      <c r="A278" s="20" t="s">
        <v>128</v>
      </c>
      <c r="B278" s="1" t="s">
        <v>259</v>
      </c>
      <c r="C278" s="1" t="s">
        <v>260</v>
      </c>
      <c r="D278" s="1" t="s">
        <v>34</v>
      </c>
      <c r="E278" s="110">
        <v>1000</v>
      </c>
      <c r="F278" s="152" t="s">
        <v>1267</v>
      </c>
      <c r="G278" s="152" t="s">
        <v>1259</v>
      </c>
      <c r="H278" s="176">
        <v>50</v>
      </c>
      <c r="I278" s="1" t="s">
        <v>1297</v>
      </c>
      <c r="J278" s="6">
        <v>4550579</v>
      </c>
      <c r="K278" s="241">
        <v>1.55</v>
      </c>
      <c r="L278" s="241">
        <f t="shared" si="73"/>
        <v>1.8599999999999999</v>
      </c>
      <c r="M278" s="8">
        <f t="shared" si="74"/>
        <v>77.5</v>
      </c>
      <c r="N278" s="280">
        <f t="shared" si="75"/>
        <v>93</v>
      </c>
      <c r="O278" s="259">
        <v>1.55</v>
      </c>
      <c r="P278" s="8"/>
    </row>
    <row r="279" spans="1:16" ht="78" x14ac:dyDescent="0.3">
      <c r="A279" s="20" t="s">
        <v>128</v>
      </c>
      <c r="B279" s="1" t="s">
        <v>259</v>
      </c>
      <c r="C279" s="1" t="s">
        <v>260</v>
      </c>
      <c r="D279" s="1" t="s">
        <v>34</v>
      </c>
      <c r="E279" s="110">
        <v>1000</v>
      </c>
      <c r="F279" s="152" t="s">
        <v>1473</v>
      </c>
      <c r="G279" s="152" t="s">
        <v>1465</v>
      </c>
      <c r="H279" s="176">
        <v>100</v>
      </c>
      <c r="I279" s="1" t="s">
        <v>1499</v>
      </c>
      <c r="J279" s="6" t="s">
        <v>1500</v>
      </c>
      <c r="K279" s="241">
        <v>0.75</v>
      </c>
      <c r="L279" s="241">
        <f>MMULT(K279,1.2)</f>
        <v>0.89999999999999991</v>
      </c>
      <c r="M279" s="8">
        <f>MMULT(H279,K279)</f>
        <v>75</v>
      </c>
      <c r="N279" s="280">
        <f>MMULT(M279,1.2)</f>
        <v>90</v>
      </c>
      <c r="O279" s="259">
        <v>0.75</v>
      </c>
      <c r="P279" s="8"/>
    </row>
    <row r="280" spans="1:16" ht="15.6" x14ac:dyDescent="0.3">
      <c r="A280" s="230"/>
      <c r="B280" s="231"/>
      <c r="C280" s="231"/>
      <c r="D280" s="232"/>
      <c r="E280" s="233"/>
      <c r="F280" s="232"/>
      <c r="G280" s="234"/>
      <c r="H280" s="235"/>
      <c r="I280" s="232"/>
      <c r="J280" s="236"/>
      <c r="K280" s="242"/>
      <c r="L280" s="242"/>
      <c r="M280" s="239"/>
      <c r="N280" s="281"/>
      <c r="O280" s="260"/>
      <c r="P280" s="237"/>
    </row>
    <row r="281" spans="1:16" ht="46.8" x14ac:dyDescent="0.3">
      <c r="A281" s="20" t="s">
        <v>130</v>
      </c>
      <c r="B281" s="1" t="s">
        <v>261</v>
      </c>
      <c r="C281" s="1" t="s">
        <v>262</v>
      </c>
      <c r="D281" s="3" t="s">
        <v>34</v>
      </c>
      <c r="E281" s="108">
        <v>2000</v>
      </c>
      <c r="F281" s="109" t="s">
        <v>1501</v>
      </c>
      <c r="G281" s="152" t="s">
        <v>1465</v>
      </c>
      <c r="H281" s="133">
        <v>10</v>
      </c>
      <c r="I281" s="109" t="s">
        <v>1502</v>
      </c>
      <c r="J281" s="135" t="s">
        <v>1503</v>
      </c>
      <c r="K281" s="241">
        <v>0.35</v>
      </c>
      <c r="L281" s="241">
        <f>MMULT(K281,1.2)</f>
        <v>0.42</v>
      </c>
      <c r="M281" s="86">
        <f>MMULT(H281,K281)</f>
        <v>3.5</v>
      </c>
      <c r="N281" s="280">
        <f>MMULT(M281,1.2)</f>
        <v>4.2</v>
      </c>
      <c r="O281" s="259">
        <v>0.35</v>
      </c>
      <c r="P281" s="8"/>
    </row>
    <row r="282" spans="1:16" ht="109.2" x14ac:dyDescent="0.3">
      <c r="A282" s="196" t="s">
        <v>130</v>
      </c>
      <c r="B282" s="198" t="s">
        <v>261</v>
      </c>
      <c r="C282" s="198" t="s">
        <v>262</v>
      </c>
      <c r="D282" s="205" t="s">
        <v>34</v>
      </c>
      <c r="E282" s="207">
        <v>2000</v>
      </c>
      <c r="F282" s="200" t="s">
        <v>1527</v>
      </c>
      <c r="G282" s="152" t="s">
        <v>1523</v>
      </c>
      <c r="H282" s="133">
        <v>160</v>
      </c>
      <c r="I282" s="208" t="s">
        <v>1532</v>
      </c>
      <c r="J282" s="201" t="s">
        <v>1533</v>
      </c>
      <c r="K282" s="202">
        <v>0.32</v>
      </c>
      <c r="L282" s="202">
        <f>K282*1.2</f>
        <v>0.38400000000000001</v>
      </c>
      <c r="M282" s="203">
        <f>H282*K282</f>
        <v>51.2</v>
      </c>
      <c r="N282" s="283">
        <f>H282*L282</f>
        <v>61.44</v>
      </c>
      <c r="O282" s="264">
        <v>0.32</v>
      </c>
      <c r="P282" s="202"/>
    </row>
    <row r="283" spans="1:16" ht="62.4" x14ac:dyDescent="0.3">
      <c r="A283" s="196" t="s">
        <v>130</v>
      </c>
      <c r="B283" s="198" t="s">
        <v>261</v>
      </c>
      <c r="C283" s="198" t="s">
        <v>262</v>
      </c>
      <c r="D283" s="205" t="s">
        <v>34</v>
      </c>
      <c r="E283" s="207">
        <v>2000</v>
      </c>
      <c r="F283" s="200" t="s">
        <v>1682</v>
      </c>
      <c r="G283" s="152" t="s">
        <v>1637</v>
      </c>
      <c r="H283" s="133">
        <v>10</v>
      </c>
      <c r="I283" s="208" t="s">
        <v>1683</v>
      </c>
      <c r="J283" s="201">
        <v>203869</v>
      </c>
      <c r="K283" s="202">
        <v>0.47</v>
      </c>
      <c r="L283" s="202">
        <f t="shared" ref="L283" si="76">K283*1.2</f>
        <v>0.56399999999999995</v>
      </c>
      <c r="M283" s="203">
        <f t="shared" ref="M283" si="77">H283*K283</f>
        <v>4.6999999999999993</v>
      </c>
      <c r="N283" s="283">
        <f t="shared" ref="N283" si="78">M283*1.2</f>
        <v>5.6399999999999988</v>
      </c>
      <c r="O283" s="264">
        <v>0.47</v>
      </c>
      <c r="P283" s="202"/>
    </row>
    <row r="284" spans="1:16" ht="62.4" x14ac:dyDescent="0.3">
      <c r="A284" s="196" t="s">
        <v>130</v>
      </c>
      <c r="B284" s="198" t="s">
        <v>261</v>
      </c>
      <c r="C284" s="198" t="s">
        <v>262</v>
      </c>
      <c r="D284" s="205" t="s">
        <v>34</v>
      </c>
      <c r="E284" s="207">
        <v>2000</v>
      </c>
      <c r="F284" s="200" t="s">
        <v>2015</v>
      </c>
      <c r="G284" s="152" t="s">
        <v>2007</v>
      </c>
      <c r="H284" s="133" t="s">
        <v>2008</v>
      </c>
      <c r="I284" s="208" t="s">
        <v>2027</v>
      </c>
      <c r="J284" s="201" t="s">
        <v>1931</v>
      </c>
      <c r="K284" s="202">
        <v>0.35549999999999998</v>
      </c>
      <c r="L284" s="202">
        <f>K284*1.2</f>
        <v>0.42659999999999998</v>
      </c>
      <c r="M284" s="203">
        <f>K284*E284</f>
        <v>711</v>
      </c>
      <c r="N284" s="283">
        <f>L284*E284</f>
        <v>853.19999999999993</v>
      </c>
      <c r="O284" s="264">
        <v>0.35549999999999998</v>
      </c>
      <c r="P284" s="202"/>
    </row>
    <row r="285" spans="1:16" ht="109.2" x14ac:dyDescent="0.3">
      <c r="A285" s="196" t="s">
        <v>130</v>
      </c>
      <c r="B285" s="198" t="s">
        <v>261</v>
      </c>
      <c r="C285" s="198" t="s">
        <v>262</v>
      </c>
      <c r="D285" s="205" t="s">
        <v>34</v>
      </c>
      <c r="E285" s="207">
        <v>2000</v>
      </c>
      <c r="F285" s="200" t="s">
        <v>2063</v>
      </c>
      <c r="G285" s="152" t="s">
        <v>2031</v>
      </c>
      <c r="H285" s="133">
        <v>10</v>
      </c>
      <c r="I285" s="208" t="s">
        <v>2089</v>
      </c>
      <c r="J285" s="201" t="s">
        <v>2090</v>
      </c>
      <c r="K285" s="202">
        <v>0.31</v>
      </c>
      <c r="L285" s="202">
        <v>0.372</v>
      </c>
      <c r="M285" s="203">
        <v>3.1</v>
      </c>
      <c r="N285" s="283">
        <v>3.72</v>
      </c>
      <c r="O285" s="264">
        <v>0.31</v>
      </c>
      <c r="P285" s="202"/>
    </row>
    <row r="286" spans="1:16" ht="15.6" x14ac:dyDescent="0.3">
      <c r="A286" s="230"/>
      <c r="B286" s="231"/>
      <c r="C286" s="231"/>
      <c r="D286" s="232"/>
      <c r="E286" s="233"/>
      <c r="F286" s="232"/>
      <c r="G286" s="234"/>
      <c r="H286" s="235"/>
      <c r="I286" s="232"/>
      <c r="J286" s="236"/>
      <c r="K286" s="242"/>
      <c r="L286" s="242"/>
      <c r="M286" s="239"/>
      <c r="N286" s="281"/>
      <c r="O286" s="260"/>
      <c r="P286" s="237"/>
    </row>
    <row r="287" spans="1:16" ht="62.4" x14ac:dyDescent="0.3">
      <c r="A287" s="20" t="s">
        <v>133</v>
      </c>
      <c r="B287" s="1" t="s">
        <v>263</v>
      </c>
      <c r="C287" s="3" t="s">
        <v>264</v>
      </c>
      <c r="D287" s="3" t="s">
        <v>34</v>
      </c>
      <c r="E287" s="108">
        <v>1000</v>
      </c>
      <c r="F287" s="109" t="s">
        <v>2018</v>
      </c>
      <c r="G287" s="152" t="s">
        <v>2007</v>
      </c>
      <c r="H287" s="133" t="s">
        <v>2008</v>
      </c>
      <c r="I287" s="109" t="s">
        <v>2028</v>
      </c>
      <c r="J287" s="135" t="s">
        <v>2029</v>
      </c>
      <c r="K287" s="241">
        <v>9.4399999999999998E-2</v>
      </c>
      <c r="L287" s="241">
        <f>K287*1.2</f>
        <v>0.11327999999999999</v>
      </c>
      <c r="M287" s="86">
        <f>K287*E287</f>
        <v>94.399999999999991</v>
      </c>
      <c r="N287" s="280">
        <f>L287*E287</f>
        <v>113.27999999999999</v>
      </c>
      <c r="O287" s="259">
        <v>9.4399999999999998E-2</v>
      </c>
      <c r="P287" s="8"/>
    </row>
    <row r="288" spans="1:16" ht="93.6" x14ac:dyDescent="0.3">
      <c r="A288" s="20" t="s">
        <v>133</v>
      </c>
      <c r="B288" s="1" t="s">
        <v>263</v>
      </c>
      <c r="C288" s="3" t="s">
        <v>264</v>
      </c>
      <c r="D288" s="3" t="s">
        <v>34</v>
      </c>
      <c r="E288" s="108">
        <v>1000</v>
      </c>
      <c r="F288" s="109" t="s">
        <v>2091</v>
      </c>
      <c r="G288" s="152" t="s">
        <v>2031</v>
      </c>
      <c r="H288" s="133">
        <v>100</v>
      </c>
      <c r="I288" s="109" t="s">
        <v>2092</v>
      </c>
      <c r="J288" s="135" t="s">
        <v>2093</v>
      </c>
      <c r="K288" s="241">
        <v>7.4999999999999997E-2</v>
      </c>
      <c r="L288" s="241">
        <v>0.09</v>
      </c>
      <c r="M288" s="86">
        <v>7.5</v>
      </c>
      <c r="N288" s="280">
        <v>9</v>
      </c>
      <c r="O288" s="259">
        <v>7.4999999999999997E-2</v>
      </c>
      <c r="P288" s="8"/>
    </row>
    <row r="289" spans="1:16" ht="15.6" x14ac:dyDescent="0.3">
      <c r="A289" s="230"/>
      <c r="B289" s="231"/>
      <c r="C289" s="231"/>
      <c r="D289" s="232"/>
      <c r="E289" s="233"/>
      <c r="F289" s="232"/>
      <c r="G289" s="234"/>
      <c r="H289" s="235"/>
      <c r="I289" s="232"/>
      <c r="J289" s="236"/>
      <c r="K289" s="242"/>
      <c r="L289" s="242"/>
      <c r="M289" s="239"/>
      <c r="N289" s="281"/>
      <c r="O289" s="260"/>
      <c r="P289" s="237"/>
    </row>
    <row r="290" spans="1:16" ht="156" x14ac:dyDescent="0.3">
      <c r="A290" s="20" t="s">
        <v>135</v>
      </c>
      <c r="B290" s="3" t="s">
        <v>265</v>
      </c>
      <c r="C290" s="3" t="s">
        <v>266</v>
      </c>
      <c r="D290" s="3" t="s">
        <v>34</v>
      </c>
      <c r="E290" s="108">
        <v>5000</v>
      </c>
      <c r="F290" s="175" t="s">
        <v>1267</v>
      </c>
      <c r="G290" s="175" t="s">
        <v>1259</v>
      </c>
      <c r="H290" s="175">
        <v>50</v>
      </c>
      <c r="I290" s="1" t="s">
        <v>1298</v>
      </c>
      <c r="J290" s="6">
        <v>4061209</v>
      </c>
      <c r="K290" s="241">
        <v>3.9</v>
      </c>
      <c r="L290" s="241">
        <f t="shared" ref="L290:L305" si="79">K290*1.2</f>
        <v>4.68</v>
      </c>
      <c r="M290" s="8">
        <f t="shared" ref="M290:M305" si="80">K290*H290</f>
        <v>195</v>
      </c>
      <c r="N290" s="280">
        <f t="shared" ref="N290:N305" si="81">M290*1.2</f>
        <v>234</v>
      </c>
      <c r="O290" s="259">
        <v>3.9</v>
      </c>
      <c r="P290" s="8"/>
    </row>
    <row r="291" spans="1:16" ht="156" x14ac:dyDescent="0.3">
      <c r="A291" s="20" t="s">
        <v>135</v>
      </c>
      <c r="B291" s="3" t="s">
        <v>265</v>
      </c>
      <c r="C291" s="3" t="s">
        <v>266</v>
      </c>
      <c r="D291" s="3" t="s">
        <v>34</v>
      </c>
      <c r="E291" s="108">
        <v>5000</v>
      </c>
      <c r="F291" s="175" t="s">
        <v>1504</v>
      </c>
      <c r="G291" s="175" t="s">
        <v>1465</v>
      </c>
      <c r="H291" s="175">
        <v>500</v>
      </c>
      <c r="I291" s="1" t="s">
        <v>1505</v>
      </c>
      <c r="J291" s="6" t="s">
        <v>1506</v>
      </c>
      <c r="K291" s="241">
        <v>0.18</v>
      </c>
      <c r="L291" s="241">
        <f>MMULT(K291,1.2)</f>
        <v>0.216</v>
      </c>
      <c r="M291" s="8">
        <f>MMULT(H291,K291)</f>
        <v>90</v>
      </c>
      <c r="N291" s="280">
        <f>MMULT(M291,1.2)</f>
        <v>108</v>
      </c>
      <c r="O291" s="259">
        <v>0.18</v>
      </c>
      <c r="P291" s="8"/>
    </row>
    <row r="292" spans="1:16" ht="156" x14ac:dyDescent="0.3">
      <c r="A292" s="196" t="s">
        <v>135</v>
      </c>
      <c r="B292" s="205" t="s">
        <v>265</v>
      </c>
      <c r="C292" s="205" t="s">
        <v>266</v>
      </c>
      <c r="D292" s="205" t="s">
        <v>34</v>
      </c>
      <c r="E292" s="207">
        <v>5000</v>
      </c>
      <c r="F292" s="208" t="s">
        <v>1527</v>
      </c>
      <c r="G292" s="152" t="s">
        <v>1523</v>
      </c>
      <c r="H292" s="133">
        <v>500</v>
      </c>
      <c r="I292" s="208" t="s">
        <v>1534</v>
      </c>
      <c r="J292" s="201" t="s">
        <v>1535</v>
      </c>
      <c r="K292" s="209">
        <v>0.22</v>
      </c>
      <c r="L292" s="202">
        <f>K292*1.2</f>
        <v>0.26400000000000001</v>
      </c>
      <c r="M292" s="203">
        <f>H292*K292</f>
        <v>110</v>
      </c>
      <c r="N292" s="283">
        <f>H292*L292</f>
        <v>132</v>
      </c>
      <c r="O292" s="265">
        <v>0.22</v>
      </c>
      <c r="P292" s="209"/>
    </row>
    <row r="293" spans="1:16" ht="156" x14ac:dyDescent="0.3">
      <c r="A293" s="196" t="s">
        <v>135</v>
      </c>
      <c r="B293" s="205" t="s">
        <v>265</v>
      </c>
      <c r="C293" s="205" t="s">
        <v>266</v>
      </c>
      <c r="D293" s="205" t="s">
        <v>34</v>
      </c>
      <c r="E293" s="207">
        <v>5000</v>
      </c>
      <c r="F293" s="208" t="s">
        <v>1905</v>
      </c>
      <c r="G293" s="152" t="s">
        <v>1898</v>
      </c>
      <c r="H293" s="133">
        <v>1</v>
      </c>
      <c r="I293" s="208" t="s">
        <v>1919</v>
      </c>
      <c r="J293" s="201" t="s">
        <v>1920</v>
      </c>
      <c r="K293" s="209">
        <v>2.8</v>
      </c>
      <c r="L293" s="202">
        <v>3.36</v>
      </c>
      <c r="M293" s="203">
        <v>2.8</v>
      </c>
      <c r="N293" s="283">
        <v>3.36</v>
      </c>
      <c r="O293" s="265">
        <v>2.8</v>
      </c>
      <c r="P293" s="209"/>
    </row>
    <row r="294" spans="1:16" ht="156" x14ac:dyDescent="0.3">
      <c r="A294" s="196" t="s">
        <v>135</v>
      </c>
      <c r="B294" s="205" t="s">
        <v>265</v>
      </c>
      <c r="C294" s="205" t="s">
        <v>266</v>
      </c>
      <c r="D294" s="205" t="s">
        <v>34</v>
      </c>
      <c r="E294" s="207">
        <v>5000</v>
      </c>
      <c r="F294" s="208" t="s">
        <v>2082</v>
      </c>
      <c r="G294" s="152" t="s">
        <v>2031</v>
      </c>
      <c r="H294" s="133">
        <v>25</v>
      </c>
      <c r="I294" s="208" t="s">
        <v>2094</v>
      </c>
      <c r="J294" s="201" t="s">
        <v>2095</v>
      </c>
      <c r="K294" s="209">
        <v>0.18</v>
      </c>
      <c r="L294" s="202">
        <v>0.216</v>
      </c>
      <c r="M294" s="203">
        <v>4.5</v>
      </c>
      <c r="N294" s="283">
        <v>5.4</v>
      </c>
      <c r="O294" s="265">
        <v>0.18</v>
      </c>
      <c r="P294" s="209"/>
    </row>
    <row r="295" spans="1:16" ht="15.6" x14ac:dyDescent="0.3">
      <c r="A295" s="230"/>
      <c r="B295" s="231"/>
      <c r="C295" s="231"/>
      <c r="D295" s="232"/>
      <c r="E295" s="233"/>
      <c r="F295" s="232"/>
      <c r="G295" s="234"/>
      <c r="H295" s="235"/>
      <c r="I295" s="232"/>
      <c r="J295" s="236"/>
      <c r="K295" s="242"/>
      <c r="L295" s="242"/>
      <c r="M295" s="239"/>
      <c r="N295" s="281"/>
      <c r="O295" s="260"/>
      <c r="P295" s="237"/>
    </row>
    <row r="296" spans="1:16" ht="218.4" x14ac:dyDescent="0.3">
      <c r="A296" s="20" t="s">
        <v>918</v>
      </c>
      <c r="B296" s="3" t="s">
        <v>265</v>
      </c>
      <c r="C296" s="3" t="s">
        <v>267</v>
      </c>
      <c r="D296" s="3" t="s">
        <v>34</v>
      </c>
      <c r="E296" s="108">
        <v>1000</v>
      </c>
      <c r="F296" s="175" t="s">
        <v>1267</v>
      </c>
      <c r="G296" s="175" t="s">
        <v>1259</v>
      </c>
      <c r="H296" s="176">
        <v>100</v>
      </c>
      <c r="I296" s="1" t="s">
        <v>1299</v>
      </c>
      <c r="J296" s="6" t="s">
        <v>1300</v>
      </c>
      <c r="K296" s="241">
        <v>2.2000000000000002</v>
      </c>
      <c r="L296" s="241">
        <f t="shared" si="79"/>
        <v>2.64</v>
      </c>
      <c r="M296" s="8">
        <f t="shared" si="80"/>
        <v>220.00000000000003</v>
      </c>
      <c r="N296" s="280">
        <f t="shared" si="81"/>
        <v>264</v>
      </c>
      <c r="O296" s="259">
        <v>2.2000000000000002</v>
      </c>
      <c r="P296" s="8"/>
    </row>
    <row r="297" spans="1:16" ht="218.4" x14ac:dyDescent="0.3">
      <c r="A297" s="20" t="s">
        <v>918</v>
      </c>
      <c r="B297" s="3" t="s">
        <v>265</v>
      </c>
      <c r="C297" s="3" t="s">
        <v>1923</v>
      </c>
      <c r="D297" s="3" t="s">
        <v>34</v>
      </c>
      <c r="E297" s="108">
        <v>1000</v>
      </c>
      <c r="F297" s="175" t="s">
        <v>1905</v>
      </c>
      <c r="G297" s="175" t="s">
        <v>1898</v>
      </c>
      <c r="H297" s="176">
        <v>1</v>
      </c>
      <c r="I297" s="1" t="s">
        <v>1921</v>
      </c>
      <c r="J297" s="6" t="s">
        <v>1922</v>
      </c>
      <c r="K297" s="241">
        <v>2.6</v>
      </c>
      <c r="L297" s="241">
        <v>3.12</v>
      </c>
      <c r="M297" s="8">
        <v>2.6</v>
      </c>
      <c r="N297" s="280">
        <v>3.12</v>
      </c>
      <c r="O297" s="259">
        <v>2.6</v>
      </c>
      <c r="P297" s="8"/>
    </row>
    <row r="298" spans="1:16" ht="15.6" x14ac:dyDescent="0.3">
      <c r="A298" s="230"/>
      <c r="B298" s="231"/>
      <c r="C298" s="231"/>
      <c r="D298" s="232"/>
      <c r="E298" s="233"/>
      <c r="F298" s="232"/>
      <c r="G298" s="234"/>
      <c r="H298" s="235"/>
      <c r="I298" s="232"/>
      <c r="J298" s="236"/>
      <c r="K298" s="242"/>
      <c r="L298" s="242"/>
      <c r="M298" s="239"/>
      <c r="N298" s="281"/>
      <c r="O298" s="260"/>
      <c r="P298" s="237"/>
    </row>
    <row r="299" spans="1:16" ht="93.6" x14ac:dyDescent="0.3">
      <c r="A299" s="20" t="s">
        <v>138</v>
      </c>
      <c r="B299" s="3" t="s">
        <v>268</v>
      </c>
      <c r="C299" s="3" t="s">
        <v>269</v>
      </c>
      <c r="D299" s="3" t="s">
        <v>34</v>
      </c>
      <c r="E299" s="108">
        <v>10</v>
      </c>
      <c r="F299" s="175" t="s">
        <v>1267</v>
      </c>
      <c r="G299" s="175" t="s">
        <v>1259</v>
      </c>
      <c r="H299" s="176">
        <v>20</v>
      </c>
      <c r="I299" s="3" t="s">
        <v>1301</v>
      </c>
      <c r="J299" s="6" t="s">
        <v>1302</v>
      </c>
      <c r="K299" s="241">
        <v>16</v>
      </c>
      <c r="L299" s="241">
        <f t="shared" si="79"/>
        <v>19.2</v>
      </c>
      <c r="M299" s="8">
        <f t="shared" si="80"/>
        <v>320</v>
      </c>
      <c r="N299" s="280">
        <f t="shared" si="81"/>
        <v>384</v>
      </c>
      <c r="O299" s="259">
        <v>16</v>
      </c>
      <c r="P299" s="8"/>
    </row>
    <row r="300" spans="1:16" ht="15.6" x14ac:dyDescent="0.3">
      <c r="A300" s="230"/>
      <c r="B300" s="231"/>
      <c r="C300" s="231"/>
      <c r="D300" s="232"/>
      <c r="E300" s="233"/>
      <c r="F300" s="232"/>
      <c r="G300" s="234"/>
      <c r="H300" s="235"/>
      <c r="I300" s="232"/>
      <c r="J300" s="236"/>
      <c r="K300" s="242"/>
      <c r="L300" s="242"/>
      <c r="M300" s="239"/>
      <c r="N300" s="281"/>
      <c r="O300" s="260"/>
      <c r="P300" s="237"/>
    </row>
    <row r="301" spans="1:16" ht="62.4" x14ac:dyDescent="0.3">
      <c r="A301" s="20" t="s">
        <v>141</v>
      </c>
      <c r="B301" s="3" t="s">
        <v>270</v>
      </c>
      <c r="C301" s="3" t="s">
        <v>271</v>
      </c>
      <c r="D301" s="3" t="s">
        <v>34</v>
      </c>
      <c r="E301" s="108">
        <v>100</v>
      </c>
      <c r="F301" s="175" t="s">
        <v>1267</v>
      </c>
      <c r="G301" s="175" t="s">
        <v>1259</v>
      </c>
      <c r="H301" s="176">
        <v>20</v>
      </c>
      <c r="I301" s="3"/>
      <c r="J301" s="6" t="s">
        <v>1303</v>
      </c>
      <c r="K301" s="241">
        <v>10.8</v>
      </c>
      <c r="L301" s="241">
        <f t="shared" si="79"/>
        <v>12.96</v>
      </c>
      <c r="M301" s="8">
        <f t="shared" si="80"/>
        <v>216</v>
      </c>
      <c r="N301" s="280">
        <f t="shared" si="81"/>
        <v>259.2</v>
      </c>
      <c r="O301" s="259">
        <v>10.8</v>
      </c>
      <c r="P301" s="8"/>
    </row>
    <row r="302" spans="1:16" ht="15.6" x14ac:dyDescent="0.3">
      <c r="A302" s="230"/>
      <c r="B302" s="231"/>
      <c r="C302" s="231"/>
      <c r="D302" s="232"/>
      <c r="E302" s="233"/>
      <c r="F302" s="232"/>
      <c r="G302" s="234"/>
      <c r="H302" s="235"/>
      <c r="I302" s="232"/>
      <c r="J302" s="236"/>
      <c r="K302" s="242"/>
      <c r="L302" s="242"/>
      <c r="M302" s="239"/>
      <c r="N302" s="281"/>
      <c r="O302" s="260"/>
      <c r="P302" s="237"/>
    </row>
    <row r="303" spans="1:16" ht="46.8" x14ac:dyDescent="0.3">
      <c r="A303" s="20" t="s">
        <v>143</v>
      </c>
      <c r="B303" s="3" t="s">
        <v>272</v>
      </c>
      <c r="C303" s="3" t="s">
        <v>273</v>
      </c>
      <c r="D303" s="3" t="s">
        <v>34</v>
      </c>
      <c r="E303" s="108">
        <v>100</v>
      </c>
      <c r="F303" s="175" t="s">
        <v>1267</v>
      </c>
      <c r="G303" s="175" t="s">
        <v>1259</v>
      </c>
      <c r="H303" s="176">
        <v>20</v>
      </c>
      <c r="I303" s="3" t="s">
        <v>1304</v>
      </c>
      <c r="J303" s="6" t="s">
        <v>1305</v>
      </c>
      <c r="K303" s="241">
        <v>3.1</v>
      </c>
      <c r="L303" s="241">
        <f t="shared" si="79"/>
        <v>3.7199999999999998</v>
      </c>
      <c r="M303" s="8">
        <f t="shared" si="80"/>
        <v>62</v>
      </c>
      <c r="N303" s="280">
        <f t="shared" si="81"/>
        <v>74.399999999999991</v>
      </c>
      <c r="O303" s="259">
        <v>3.1</v>
      </c>
      <c r="P303" s="8"/>
    </row>
    <row r="304" spans="1:16" ht="15.6" x14ac:dyDescent="0.3">
      <c r="A304" s="230"/>
      <c r="B304" s="231"/>
      <c r="C304" s="231"/>
      <c r="D304" s="232"/>
      <c r="E304" s="233"/>
      <c r="F304" s="232"/>
      <c r="G304" s="234"/>
      <c r="H304" s="235"/>
      <c r="I304" s="232"/>
      <c r="J304" s="236"/>
      <c r="K304" s="242"/>
      <c r="L304" s="242"/>
      <c r="M304" s="239"/>
      <c r="N304" s="281"/>
      <c r="O304" s="260"/>
      <c r="P304" s="237"/>
    </row>
    <row r="305" spans="1:16" ht="46.8" x14ac:dyDescent="0.3">
      <c r="A305" s="20" t="s">
        <v>919</v>
      </c>
      <c r="B305" s="28" t="s">
        <v>274</v>
      </c>
      <c r="C305" s="28" t="s">
        <v>275</v>
      </c>
      <c r="D305" s="3" t="s">
        <v>34</v>
      </c>
      <c r="E305" s="108">
        <v>100</v>
      </c>
      <c r="F305" s="175" t="s">
        <v>1267</v>
      </c>
      <c r="G305" s="175" t="s">
        <v>1259</v>
      </c>
      <c r="H305" s="176">
        <v>250</v>
      </c>
      <c r="I305" s="3" t="s">
        <v>1306</v>
      </c>
      <c r="J305" s="6">
        <v>16401</v>
      </c>
      <c r="K305" s="241">
        <v>0.65</v>
      </c>
      <c r="L305" s="241">
        <f t="shared" si="79"/>
        <v>0.78</v>
      </c>
      <c r="M305" s="8">
        <f t="shared" si="80"/>
        <v>162.5</v>
      </c>
      <c r="N305" s="280">
        <f t="shared" si="81"/>
        <v>195</v>
      </c>
      <c r="O305" s="259">
        <v>0.65</v>
      </c>
      <c r="P305" s="8"/>
    </row>
    <row r="306" spans="1:16" ht="15.6" x14ac:dyDescent="0.3">
      <c r="A306" s="230"/>
      <c r="B306" s="231"/>
      <c r="C306" s="231"/>
      <c r="D306" s="232"/>
      <c r="E306" s="233"/>
      <c r="F306" s="232"/>
      <c r="G306" s="234"/>
      <c r="H306" s="235"/>
      <c r="I306" s="232"/>
      <c r="J306" s="236"/>
      <c r="K306" s="242"/>
      <c r="L306" s="242"/>
      <c r="M306" s="239"/>
      <c r="N306" s="281"/>
      <c r="O306" s="260"/>
      <c r="P306" s="237"/>
    </row>
    <row r="307" spans="1:16" ht="62.4" x14ac:dyDescent="0.3">
      <c r="A307" s="20" t="s">
        <v>145</v>
      </c>
      <c r="B307" s="29" t="s">
        <v>276</v>
      </c>
      <c r="C307" s="28"/>
      <c r="D307" s="3" t="s">
        <v>34</v>
      </c>
      <c r="E307" s="108">
        <v>100</v>
      </c>
      <c r="F307" s="109"/>
      <c r="G307" s="152"/>
      <c r="H307" s="133"/>
      <c r="I307" s="109"/>
      <c r="J307" s="135"/>
      <c r="K307" s="241"/>
      <c r="L307" s="241"/>
      <c r="M307" s="86"/>
      <c r="N307" s="280"/>
      <c r="O307" s="259"/>
      <c r="P307" s="8"/>
    </row>
    <row r="308" spans="1:16" ht="15.6" x14ac:dyDescent="0.3">
      <c r="A308" s="230"/>
      <c r="B308" s="231"/>
      <c r="C308" s="231"/>
      <c r="D308" s="232"/>
      <c r="E308" s="233"/>
      <c r="F308" s="232"/>
      <c r="G308" s="234"/>
      <c r="H308" s="235"/>
      <c r="I308" s="232"/>
      <c r="J308" s="236"/>
      <c r="K308" s="242"/>
      <c r="L308" s="242"/>
      <c r="M308" s="239"/>
      <c r="N308" s="281"/>
      <c r="O308" s="260"/>
      <c r="P308" s="237"/>
    </row>
    <row r="309" spans="1:16" ht="62.4" x14ac:dyDescent="0.3">
      <c r="A309" s="20" t="s">
        <v>149</v>
      </c>
      <c r="B309" s="29" t="s">
        <v>277</v>
      </c>
      <c r="C309" s="28"/>
      <c r="D309" s="3" t="s">
        <v>34</v>
      </c>
      <c r="E309" s="108">
        <v>100</v>
      </c>
      <c r="F309" s="175" t="s">
        <v>1267</v>
      </c>
      <c r="G309" s="175" t="s">
        <v>1259</v>
      </c>
      <c r="H309" s="176">
        <v>20</v>
      </c>
      <c r="I309" s="3" t="s">
        <v>1304</v>
      </c>
      <c r="J309" s="6" t="s">
        <v>1305</v>
      </c>
      <c r="K309" s="241">
        <v>3.1</v>
      </c>
      <c r="L309" s="241">
        <f t="shared" ref="L309" si="82">K309*1.2</f>
        <v>3.7199999999999998</v>
      </c>
      <c r="M309" s="8">
        <f t="shared" ref="M309" si="83">K309*H309</f>
        <v>62</v>
      </c>
      <c r="N309" s="280">
        <f t="shared" ref="N309" si="84">M309*1.2</f>
        <v>74.399999999999991</v>
      </c>
      <c r="O309" s="259">
        <v>3.1</v>
      </c>
      <c r="P309" s="8"/>
    </row>
    <row r="310" spans="1:16" ht="15.6" x14ac:dyDescent="0.3">
      <c r="A310" s="230"/>
      <c r="B310" s="231"/>
      <c r="C310" s="231"/>
      <c r="D310" s="232"/>
      <c r="E310" s="233"/>
      <c r="F310" s="232"/>
      <c r="G310" s="234"/>
      <c r="H310" s="235"/>
      <c r="I310" s="232"/>
      <c r="J310" s="236"/>
      <c r="K310" s="242"/>
      <c r="L310" s="242"/>
      <c r="M310" s="239"/>
      <c r="N310" s="281"/>
      <c r="O310" s="260"/>
      <c r="P310" s="237"/>
    </row>
    <row r="311" spans="1:16" ht="78" x14ac:dyDescent="0.3">
      <c r="A311" s="20" t="s">
        <v>920</v>
      </c>
      <c r="B311" s="29" t="s">
        <v>278</v>
      </c>
      <c r="C311" s="28"/>
      <c r="D311" s="3" t="s">
        <v>34</v>
      </c>
      <c r="E311" s="108">
        <v>100</v>
      </c>
      <c r="F311" s="109"/>
      <c r="G311" s="152"/>
      <c r="H311" s="133"/>
      <c r="I311" s="109"/>
      <c r="J311" s="135"/>
      <c r="K311" s="241"/>
      <c r="L311" s="241"/>
      <c r="M311" s="86"/>
      <c r="N311" s="280"/>
      <c r="O311" s="259"/>
      <c r="P311" s="8"/>
    </row>
    <row r="312" spans="1:16" ht="15.6" x14ac:dyDescent="0.3">
      <c r="A312" s="230"/>
      <c r="B312" s="231"/>
      <c r="C312" s="231"/>
      <c r="D312" s="232"/>
      <c r="E312" s="233"/>
      <c r="F312" s="232"/>
      <c r="G312" s="234"/>
      <c r="H312" s="235"/>
      <c r="I312" s="232"/>
      <c r="J312" s="236"/>
      <c r="K312" s="242"/>
      <c r="L312" s="242"/>
      <c r="M312" s="239"/>
      <c r="N312" s="281"/>
      <c r="O312" s="260"/>
      <c r="P312" s="237"/>
    </row>
    <row r="313" spans="1:16" ht="31.2" x14ac:dyDescent="0.3">
      <c r="A313" s="20" t="s">
        <v>152</v>
      </c>
      <c r="B313" s="30" t="s">
        <v>279</v>
      </c>
      <c r="C313" s="28"/>
      <c r="D313" s="3" t="s">
        <v>34</v>
      </c>
      <c r="E313" s="108">
        <v>100</v>
      </c>
      <c r="F313" s="109"/>
      <c r="G313" s="152"/>
      <c r="H313" s="133"/>
      <c r="I313" s="109"/>
      <c r="J313" s="135"/>
      <c r="K313" s="241"/>
      <c r="L313" s="241"/>
      <c r="M313" s="8"/>
      <c r="N313" s="280"/>
      <c r="O313" s="259"/>
      <c r="P313" s="8"/>
    </row>
    <row r="314" spans="1:16" ht="15.6" x14ac:dyDescent="0.3">
      <c r="A314" s="230"/>
      <c r="B314" s="231"/>
      <c r="C314" s="231"/>
      <c r="D314" s="232"/>
      <c r="E314" s="233"/>
      <c r="F314" s="232"/>
      <c r="G314" s="234"/>
      <c r="H314" s="235"/>
      <c r="I314" s="232"/>
      <c r="J314" s="236"/>
      <c r="K314" s="242"/>
      <c r="L314" s="242"/>
      <c r="M314" s="239"/>
      <c r="N314" s="281"/>
      <c r="O314" s="260"/>
      <c r="P314" s="237"/>
    </row>
    <row r="315" spans="1:16" ht="46.8" x14ac:dyDescent="0.3">
      <c r="A315" s="20" t="s">
        <v>155</v>
      </c>
      <c r="B315" s="66" t="s">
        <v>280</v>
      </c>
      <c r="C315" s="28"/>
      <c r="D315" s="3" t="s">
        <v>34</v>
      </c>
      <c r="E315" s="108">
        <v>100</v>
      </c>
      <c r="F315" s="175" t="s">
        <v>1267</v>
      </c>
      <c r="G315" s="175" t="s">
        <v>1259</v>
      </c>
      <c r="H315" s="176">
        <v>50</v>
      </c>
      <c r="I315" s="3" t="s">
        <v>1307</v>
      </c>
      <c r="J315" s="135">
        <v>4550587</v>
      </c>
      <c r="K315" s="241">
        <v>2</v>
      </c>
      <c r="L315" s="241">
        <f t="shared" ref="L315" si="85">K315*1.2</f>
        <v>2.4</v>
      </c>
      <c r="M315" s="8">
        <f t="shared" ref="M315" si="86">K315*H315</f>
        <v>100</v>
      </c>
      <c r="N315" s="280">
        <f t="shared" ref="N315" si="87">M315*1.2</f>
        <v>120</v>
      </c>
      <c r="O315" s="259">
        <v>2</v>
      </c>
      <c r="P315" s="8"/>
    </row>
    <row r="316" spans="1:16" ht="15.6" x14ac:dyDescent="0.3">
      <c r="A316" s="230"/>
      <c r="B316" s="231"/>
      <c r="C316" s="231"/>
      <c r="D316" s="232"/>
      <c r="E316" s="233"/>
      <c r="F316" s="232"/>
      <c r="G316" s="234"/>
      <c r="H316" s="235"/>
      <c r="I316" s="232"/>
      <c r="J316" s="236"/>
      <c r="K316" s="242"/>
      <c r="L316" s="242"/>
      <c r="M316" s="239"/>
      <c r="N316" s="281"/>
      <c r="O316" s="260"/>
      <c r="P316" s="237"/>
    </row>
    <row r="317" spans="1:16" ht="46.8" x14ac:dyDescent="0.3">
      <c r="A317" s="20" t="s">
        <v>157</v>
      </c>
      <c r="B317" s="30" t="s">
        <v>281</v>
      </c>
      <c r="C317" s="28"/>
      <c r="D317" s="3" t="s">
        <v>34</v>
      </c>
      <c r="E317" s="108">
        <v>100</v>
      </c>
      <c r="F317" s="109"/>
      <c r="G317" s="152"/>
      <c r="H317" s="133"/>
      <c r="I317" s="109"/>
      <c r="J317" s="135"/>
      <c r="K317" s="241"/>
      <c r="L317" s="241"/>
      <c r="M317" s="8"/>
      <c r="N317" s="280"/>
      <c r="O317" s="259"/>
      <c r="P317" s="8"/>
    </row>
    <row r="318" spans="1:16" ht="15.6" x14ac:dyDescent="0.3">
      <c r="A318" s="230"/>
      <c r="B318" s="231"/>
      <c r="C318" s="231"/>
      <c r="D318" s="232"/>
      <c r="E318" s="233"/>
      <c r="F318" s="232"/>
      <c r="G318" s="234"/>
      <c r="H318" s="235"/>
      <c r="I318" s="232"/>
      <c r="J318" s="236"/>
      <c r="K318" s="242"/>
      <c r="L318" s="242"/>
      <c r="M318" s="239"/>
      <c r="N318" s="281"/>
      <c r="O318" s="260"/>
      <c r="P318" s="237"/>
    </row>
    <row r="319" spans="1:16" ht="46.8" x14ac:dyDescent="0.3">
      <c r="A319" s="20" t="s">
        <v>921</v>
      </c>
      <c r="B319" s="67" t="s">
        <v>282</v>
      </c>
      <c r="C319" s="28"/>
      <c r="D319" s="3" t="s">
        <v>34</v>
      </c>
      <c r="E319" s="108">
        <v>100</v>
      </c>
      <c r="F319" s="109"/>
      <c r="G319" s="152"/>
      <c r="H319" s="133"/>
      <c r="I319" s="109"/>
      <c r="J319" s="135"/>
      <c r="K319" s="241"/>
      <c r="L319" s="241"/>
      <c r="M319" s="8"/>
      <c r="N319" s="280"/>
      <c r="O319" s="259"/>
      <c r="P319" s="8"/>
    </row>
    <row r="320" spans="1:16" ht="46.8" x14ac:dyDescent="0.3">
      <c r="A320" s="20" t="s">
        <v>160</v>
      </c>
      <c r="B320" s="31" t="s">
        <v>283</v>
      </c>
      <c r="C320" s="28"/>
      <c r="D320" s="3" t="s">
        <v>34</v>
      </c>
      <c r="E320" s="108">
        <v>100</v>
      </c>
      <c r="F320" s="178" t="s">
        <v>1267</v>
      </c>
      <c r="G320" s="178" t="s">
        <v>1259</v>
      </c>
      <c r="H320" s="176">
        <v>100</v>
      </c>
      <c r="I320" s="3" t="s">
        <v>1308</v>
      </c>
      <c r="J320" s="135">
        <v>4110001</v>
      </c>
      <c r="K320" s="241">
        <v>0.92</v>
      </c>
      <c r="L320" s="241">
        <f t="shared" ref="L320" si="88">K320*1.2</f>
        <v>1.1040000000000001</v>
      </c>
      <c r="M320" s="8">
        <f t="shared" ref="M320" si="89">K320*H320</f>
        <v>92</v>
      </c>
      <c r="N320" s="280">
        <f t="shared" ref="N320" si="90">M320*1.2</f>
        <v>110.39999999999999</v>
      </c>
      <c r="O320" s="259">
        <v>0.92</v>
      </c>
      <c r="P320" s="8"/>
    </row>
    <row r="321" spans="1:16" ht="15.6" x14ac:dyDescent="0.3">
      <c r="A321" s="230"/>
      <c r="B321" s="231"/>
      <c r="C321" s="231"/>
      <c r="D321" s="232"/>
      <c r="E321" s="233"/>
      <c r="F321" s="232"/>
      <c r="G321" s="234"/>
      <c r="H321" s="235"/>
      <c r="I321" s="232"/>
      <c r="J321" s="236"/>
      <c r="K321" s="242"/>
      <c r="L321" s="242"/>
      <c r="M321" s="239"/>
      <c r="N321" s="281"/>
      <c r="O321" s="260"/>
      <c r="P321" s="237"/>
    </row>
    <row r="322" spans="1:16" ht="62.4" x14ac:dyDescent="0.3">
      <c r="A322" s="20" t="s">
        <v>163</v>
      </c>
      <c r="B322" s="31" t="s">
        <v>284</v>
      </c>
      <c r="C322" s="28"/>
      <c r="D322" s="3" t="s">
        <v>34</v>
      </c>
      <c r="E322" s="108">
        <v>100</v>
      </c>
      <c r="F322" s="109"/>
      <c r="G322" s="152"/>
      <c r="H322" s="133"/>
      <c r="I322" s="109"/>
      <c r="J322" s="135"/>
      <c r="K322" s="241"/>
      <c r="L322" s="241"/>
      <c r="M322" s="8"/>
      <c r="N322" s="280"/>
      <c r="O322" s="259"/>
      <c r="P322" s="8"/>
    </row>
    <row r="323" spans="1:16" ht="15.6" x14ac:dyDescent="0.3">
      <c r="A323" s="230"/>
      <c r="B323" s="231"/>
      <c r="C323" s="231"/>
      <c r="D323" s="232"/>
      <c r="E323" s="233"/>
      <c r="F323" s="232"/>
      <c r="G323" s="234"/>
      <c r="H323" s="235"/>
      <c r="I323" s="232"/>
      <c r="J323" s="236"/>
      <c r="K323" s="242"/>
      <c r="L323" s="242"/>
      <c r="M323" s="239"/>
      <c r="N323" s="281"/>
      <c r="O323" s="260"/>
      <c r="P323" s="237"/>
    </row>
    <row r="324" spans="1:16" ht="78" x14ac:dyDescent="0.3">
      <c r="A324" s="20" t="s">
        <v>922</v>
      </c>
      <c r="B324" s="32" t="s">
        <v>285</v>
      </c>
      <c r="C324" s="28"/>
      <c r="D324" s="3" t="s">
        <v>34</v>
      </c>
      <c r="E324" s="108">
        <v>100</v>
      </c>
      <c r="F324" s="109"/>
      <c r="G324" s="152"/>
      <c r="H324" s="133"/>
      <c r="I324" s="109"/>
      <c r="J324" s="135"/>
      <c r="K324" s="241"/>
      <c r="L324" s="241"/>
      <c r="M324" s="8"/>
      <c r="N324" s="280"/>
      <c r="O324" s="259"/>
      <c r="P324" s="8"/>
    </row>
    <row r="325" spans="1:16" ht="15.6" x14ac:dyDescent="0.3">
      <c r="A325" s="230"/>
      <c r="B325" s="231"/>
      <c r="C325" s="231"/>
      <c r="D325" s="232"/>
      <c r="E325" s="233"/>
      <c r="F325" s="232"/>
      <c r="G325" s="234"/>
      <c r="H325" s="235"/>
      <c r="I325" s="232"/>
      <c r="J325" s="236"/>
      <c r="K325" s="242"/>
      <c r="L325" s="242"/>
      <c r="M325" s="239"/>
      <c r="N325" s="281"/>
      <c r="O325" s="260"/>
      <c r="P325" s="237"/>
    </row>
    <row r="326" spans="1:16" ht="265.2" x14ac:dyDescent="0.3">
      <c r="A326" s="20" t="s">
        <v>166</v>
      </c>
      <c r="B326" s="32" t="s">
        <v>286</v>
      </c>
      <c r="C326" s="28" t="s">
        <v>287</v>
      </c>
      <c r="D326" s="3" t="s">
        <v>34</v>
      </c>
      <c r="E326" s="108">
        <v>500</v>
      </c>
      <c r="F326" s="109"/>
      <c r="G326" s="152"/>
      <c r="H326" s="133"/>
      <c r="I326" s="109"/>
      <c r="J326" s="135"/>
      <c r="K326" s="241"/>
      <c r="L326" s="241"/>
      <c r="M326" s="86"/>
      <c r="N326" s="280"/>
      <c r="O326" s="259"/>
      <c r="P326" s="8"/>
    </row>
    <row r="327" spans="1:16" ht="15.6" x14ac:dyDescent="0.3">
      <c r="A327" s="230"/>
      <c r="B327" s="231"/>
      <c r="C327" s="231"/>
      <c r="D327" s="232"/>
      <c r="E327" s="233"/>
      <c r="F327" s="232"/>
      <c r="G327" s="234"/>
      <c r="H327" s="235"/>
      <c r="I327" s="232"/>
      <c r="J327" s="236"/>
      <c r="K327" s="242"/>
      <c r="L327" s="242"/>
      <c r="M327" s="239"/>
      <c r="N327" s="281"/>
      <c r="O327" s="260"/>
      <c r="P327" s="237"/>
    </row>
    <row r="328" spans="1:16" ht="31.2" x14ac:dyDescent="0.3">
      <c r="A328" s="20"/>
      <c r="B328" s="19" t="s">
        <v>288</v>
      </c>
      <c r="C328" s="3"/>
      <c r="D328" s="33"/>
      <c r="E328" s="111"/>
      <c r="F328" s="212"/>
      <c r="G328" s="152"/>
      <c r="H328" s="133"/>
      <c r="I328" s="212"/>
      <c r="J328" s="149"/>
      <c r="K328" s="241"/>
      <c r="L328" s="241"/>
      <c r="M328" s="8"/>
      <c r="N328" s="280"/>
      <c r="O328" s="259"/>
      <c r="P328" s="8"/>
    </row>
    <row r="329" spans="1:16" ht="93.6" x14ac:dyDescent="0.3">
      <c r="A329" s="20" t="s">
        <v>169</v>
      </c>
      <c r="B329" s="1" t="s">
        <v>289</v>
      </c>
      <c r="C329" s="1" t="s">
        <v>290</v>
      </c>
      <c r="D329" s="3" t="s">
        <v>34</v>
      </c>
      <c r="E329" s="108">
        <v>700</v>
      </c>
      <c r="F329" s="166" t="s">
        <v>1238</v>
      </c>
      <c r="G329" s="167" t="s">
        <v>1239</v>
      </c>
      <c r="H329" s="168">
        <v>1</v>
      </c>
      <c r="I329" s="169" t="s">
        <v>1240</v>
      </c>
      <c r="J329" s="166" t="s">
        <v>1241</v>
      </c>
      <c r="K329" s="170">
        <v>4.2165999999999997</v>
      </c>
      <c r="L329" s="254">
        <v>5.0599999999999996</v>
      </c>
      <c r="M329" s="171">
        <v>4.22</v>
      </c>
      <c r="N329" s="284">
        <v>5.0599999999999996</v>
      </c>
      <c r="O329" s="266">
        <v>4.2165999999999997</v>
      </c>
      <c r="P329" s="170"/>
    </row>
    <row r="330" spans="1:16" ht="62.4" x14ac:dyDescent="0.3">
      <c r="A330" s="20" t="s">
        <v>169</v>
      </c>
      <c r="B330" s="1" t="s">
        <v>289</v>
      </c>
      <c r="C330" s="1" t="s">
        <v>290</v>
      </c>
      <c r="D330" s="3" t="s">
        <v>34</v>
      </c>
      <c r="E330" s="108">
        <v>700</v>
      </c>
      <c r="F330" s="175" t="s">
        <v>1258</v>
      </c>
      <c r="G330" s="175" t="s">
        <v>1259</v>
      </c>
      <c r="H330" s="176">
        <v>30</v>
      </c>
      <c r="I330" s="1" t="s">
        <v>1309</v>
      </c>
      <c r="J330" s="6" t="s">
        <v>1310</v>
      </c>
      <c r="K330" s="241">
        <v>1.77</v>
      </c>
      <c r="L330" s="241">
        <f t="shared" ref="L330:L333" si="91">K330*1.2</f>
        <v>2.1240000000000001</v>
      </c>
      <c r="M330" s="8">
        <f t="shared" ref="M330:M333" si="92">K330*H330</f>
        <v>53.1</v>
      </c>
      <c r="N330" s="280">
        <f t="shared" ref="N330:N333" si="93">M330*1.2</f>
        <v>63.72</v>
      </c>
      <c r="O330" s="259">
        <v>1.77</v>
      </c>
      <c r="P330" s="8"/>
    </row>
    <row r="331" spans="1:16" ht="78" x14ac:dyDescent="0.3">
      <c r="A331" s="20" t="s">
        <v>169</v>
      </c>
      <c r="B331" s="1" t="s">
        <v>289</v>
      </c>
      <c r="C331" s="1" t="s">
        <v>290</v>
      </c>
      <c r="D331" s="3" t="s">
        <v>34</v>
      </c>
      <c r="E331" s="108">
        <v>700</v>
      </c>
      <c r="F331" s="175" t="s">
        <v>1924</v>
      </c>
      <c r="G331" s="175" t="s">
        <v>1898</v>
      </c>
      <c r="H331" s="176">
        <v>10</v>
      </c>
      <c r="I331" s="1" t="s">
        <v>1925</v>
      </c>
      <c r="J331" s="6" t="s">
        <v>1926</v>
      </c>
      <c r="K331" s="241">
        <f>L331/1.2</f>
        <v>5.2083333333333339</v>
      </c>
      <c r="L331" s="241">
        <v>6.25</v>
      </c>
      <c r="M331" s="8">
        <f>E331*K331</f>
        <v>3645.8333333333339</v>
      </c>
      <c r="N331" s="280">
        <f>E331*L331</f>
        <v>4375</v>
      </c>
      <c r="O331" s="259">
        <f>P331/1.2</f>
        <v>0</v>
      </c>
      <c r="P331" s="8"/>
    </row>
    <row r="332" spans="1:16" ht="15.6" x14ac:dyDescent="0.3">
      <c r="A332" s="230"/>
      <c r="B332" s="231"/>
      <c r="C332" s="231"/>
      <c r="D332" s="232"/>
      <c r="E332" s="233"/>
      <c r="F332" s="232"/>
      <c r="G332" s="234"/>
      <c r="H332" s="235"/>
      <c r="I332" s="232"/>
      <c r="J332" s="236"/>
      <c r="K332" s="242"/>
      <c r="L332" s="242"/>
      <c r="M332" s="239"/>
      <c r="N332" s="281"/>
      <c r="O332" s="260"/>
      <c r="P332" s="237"/>
    </row>
    <row r="333" spans="1:16" ht="171.6" x14ac:dyDescent="0.3">
      <c r="A333" s="20" t="s">
        <v>172</v>
      </c>
      <c r="B333" s="1" t="s">
        <v>289</v>
      </c>
      <c r="C333" s="68" t="s">
        <v>291</v>
      </c>
      <c r="D333" s="1" t="s">
        <v>34</v>
      </c>
      <c r="E333" s="110">
        <v>700</v>
      </c>
      <c r="F333" s="175" t="s">
        <v>1258</v>
      </c>
      <c r="G333" s="175" t="s">
        <v>1259</v>
      </c>
      <c r="H333" s="176">
        <v>30</v>
      </c>
      <c r="I333" s="1" t="s">
        <v>1311</v>
      </c>
      <c r="J333" s="6" t="s">
        <v>1312</v>
      </c>
      <c r="K333" s="241">
        <v>3.93</v>
      </c>
      <c r="L333" s="241">
        <f t="shared" si="91"/>
        <v>4.7160000000000002</v>
      </c>
      <c r="M333" s="8">
        <f t="shared" si="92"/>
        <v>117.9</v>
      </c>
      <c r="N333" s="280">
        <f t="shared" si="93"/>
        <v>141.47999999999999</v>
      </c>
      <c r="O333" s="259">
        <v>3.93</v>
      </c>
      <c r="P333" s="8"/>
    </row>
    <row r="334" spans="1:16" ht="179.25" customHeight="1" x14ac:dyDescent="0.3">
      <c r="A334" s="181" t="s">
        <v>172</v>
      </c>
      <c r="B334" s="2" t="s">
        <v>289</v>
      </c>
      <c r="C334" s="182" t="s">
        <v>291</v>
      </c>
      <c r="D334" s="2" t="s">
        <v>34</v>
      </c>
      <c r="E334" s="183">
        <v>700</v>
      </c>
      <c r="F334" s="183" t="s">
        <v>1334</v>
      </c>
      <c r="G334" s="184" t="s">
        <v>1335</v>
      </c>
      <c r="H334" s="184" t="s">
        <v>1336</v>
      </c>
      <c r="I334" s="183" t="s">
        <v>1337</v>
      </c>
      <c r="J334" s="183" t="s">
        <v>1338</v>
      </c>
      <c r="K334" s="246">
        <v>5.62</v>
      </c>
      <c r="L334" s="246">
        <v>6.74</v>
      </c>
      <c r="M334" s="186">
        <f>K334*30</f>
        <v>168.6</v>
      </c>
      <c r="N334" s="285">
        <f>L334*30</f>
        <v>202.20000000000002</v>
      </c>
      <c r="O334" s="267">
        <v>5.62</v>
      </c>
      <c r="P334" s="185"/>
    </row>
    <row r="335" spans="1:16" ht="179.25" customHeight="1" x14ac:dyDescent="0.3">
      <c r="A335" s="181" t="s">
        <v>172</v>
      </c>
      <c r="B335" s="2" t="s">
        <v>289</v>
      </c>
      <c r="C335" s="182" t="s">
        <v>1929</v>
      </c>
      <c r="D335" s="2" t="s">
        <v>34</v>
      </c>
      <c r="E335" s="183">
        <v>700</v>
      </c>
      <c r="F335" s="183" t="s">
        <v>1924</v>
      </c>
      <c r="G335" s="184" t="s">
        <v>1898</v>
      </c>
      <c r="H335" s="184">
        <v>10</v>
      </c>
      <c r="I335" s="183" t="s">
        <v>1927</v>
      </c>
      <c r="J335" s="183" t="s">
        <v>1928</v>
      </c>
      <c r="K335" s="246">
        <f>L335/1.2</f>
        <v>5.2083333333333339</v>
      </c>
      <c r="L335" s="246">
        <v>6.25</v>
      </c>
      <c r="M335" s="186">
        <f>E335*K335</f>
        <v>3645.8333333333339</v>
      </c>
      <c r="N335" s="285">
        <f>E335*L335</f>
        <v>4375</v>
      </c>
      <c r="O335" s="267">
        <f>P335/1.2</f>
        <v>0</v>
      </c>
      <c r="P335" s="185"/>
    </row>
    <row r="336" spans="1:16" ht="15.6" x14ac:dyDescent="0.3">
      <c r="A336" s="230"/>
      <c r="B336" s="231"/>
      <c r="C336" s="231"/>
      <c r="D336" s="232"/>
      <c r="E336" s="233"/>
      <c r="F336" s="232"/>
      <c r="G336" s="234"/>
      <c r="H336" s="235"/>
      <c r="I336" s="232"/>
      <c r="J336" s="236"/>
      <c r="K336" s="242"/>
      <c r="L336" s="242"/>
      <c r="M336" s="239"/>
      <c r="N336" s="281"/>
      <c r="O336" s="260"/>
      <c r="P336" s="237"/>
    </row>
    <row r="337" spans="1:16" ht="46.8" x14ac:dyDescent="0.3">
      <c r="A337" s="20" t="s">
        <v>174</v>
      </c>
      <c r="B337" s="1" t="s">
        <v>292</v>
      </c>
      <c r="C337" s="1"/>
      <c r="D337" s="1" t="s">
        <v>34</v>
      </c>
      <c r="E337" s="110">
        <v>10</v>
      </c>
      <c r="F337" s="5" t="s">
        <v>1507</v>
      </c>
      <c r="G337" s="152" t="s">
        <v>1465</v>
      </c>
      <c r="H337" s="133">
        <v>1</v>
      </c>
      <c r="I337" s="5" t="s">
        <v>1508</v>
      </c>
      <c r="J337" s="6" t="s">
        <v>1509</v>
      </c>
      <c r="K337" s="241">
        <v>5</v>
      </c>
      <c r="L337" s="241">
        <f>MMULT(K337,1.2)</f>
        <v>6</v>
      </c>
      <c r="M337" s="8">
        <f>MMULT(H337,K337)</f>
        <v>5</v>
      </c>
      <c r="N337" s="280">
        <f>MMULT(M337,1.2)</f>
        <v>6</v>
      </c>
      <c r="O337" s="259">
        <v>5</v>
      </c>
      <c r="P337" s="8"/>
    </row>
    <row r="338" spans="1:16" ht="15.6" x14ac:dyDescent="0.3">
      <c r="A338" s="230"/>
      <c r="B338" s="231"/>
      <c r="C338" s="231"/>
      <c r="D338" s="232"/>
      <c r="E338" s="233"/>
      <c r="F338" s="232"/>
      <c r="G338" s="234"/>
      <c r="H338" s="235"/>
      <c r="I338" s="232"/>
      <c r="J338" s="236"/>
      <c r="K338" s="242"/>
      <c r="L338" s="242"/>
      <c r="M338" s="239"/>
      <c r="N338" s="281"/>
      <c r="O338" s="260"/>
      <c r="P338" s="237"/>
    </row>
    <row r="339" spans="1:16" ht="46.8" x14ac:dyDescent="0.3">
      <c r="A339" s="20" t="s">
        <v>177</v>
      </c>
      <c r="B339" s="1" t="s">
        <v>293</v>
      </c>
      <c r="C339" s="1"/>
      <c r="D339" s="1" t="s">
        <v>34</v>
      </c>
      <c r="E339" s="110">
        <v>10</v>
      </c>
      <c r="F339" s="5" t="s">
        <v>1485</v>
      </c>
      <c r="G339" s="152" t="s">
        <v>1465</v>
      </c>
      <c r="H339" s="133">
        <v>1</v>
      </c>
      <c r="I339" s="5" t="s">
        <v>1508</v>
      </c>
      <c r="J339" s="6" t="s">
        <v>1510</v>
      </c>
      <c r="K339" s="241">
        <v>2</v>
      </c>
      <c r="L339" s="241">
        <f>MMULT(K339,1.2)</f>
        <v>2.4</v>
      </c>
      <c r="M339" s="8">
        <f>MMULT(H339,K339)</f>
        <v>2</v>
      </c>
      <c r="N339" s="280">
        <f>MMULT(M339,1.2)</f>
        <v>2.4</v>
      </c>
      <c r="O339" s="259">
        <v>2</v>
      </c>
      <c r="P339" s="8"/>
    </row>
    <row r="340" spans="1:16" ht="15.6" x14ac:dyDescent="0.3">
      <c r="A340" s="230"/>
      <c r="B340" s="231"/>
      <c r="C340" s="231"/>
      <c r="D340" s="232"/>
      <c r="E340" s="233"/>
      <c r="F340" s="232"/>
      <c r="G340" s="234"/>
      <c r="H340" s="235"/>
      <c r="I340" s="232"/>
      <c r="J340" s="236"/>
      <c r="K340" s="242"/>
      <c r="L340" s="242"/>
      <c r="M340" s="239"/>
      <c r="N340" s="281"/>
      <c r="O340" s="260"/>
      <c r="P340" s="237"/>
    </row>
    <row r="341" spans="1:16" ht="15.6" x14ac:dyDescent="0.3">
      <c r="A341" s="20" t="s">
        <v>180</v>
      </c>
      <c r="B341" s="1" t="s">
        <v>294</v>
      </c>
      <c r="C341" s="1" t="s">
        <v>295</v>
      </c>
      <c r="D341" s="1" t="s">
        <v>34</v>
      </c>
      <c r="E341" s="110">
        <v>10</v>
      </c>
      <c r="F341" s="5"/>
      <c r="G341" s="152"/>
      <c r="H341" s="133"/>
      <c r="I341" s="5"/>
      <c r="J341" s="6"/>
      <c r="K341" s="241"/>
      <c r="L341" s="241"/>
      <c r="M341" s="8"/>
      <c r="N341" s="280"/>
      <c r="O341" s="259"/>
      <c r="P341" s="8"/>
    </row>
    <row r="342" spans="1:16" ht="15.6" x14ac:dyDescent="0.3">
      <c r="A342" s="230"/>
      <c r="B342" s="231"/>
      <c r="C342" s="231"/>
      <c r="D342" s="232"/>
      <c r="E342" s="233"/>
      <c r="F342" s="232"/>
      <c r="G342" s="234"/>
      <c r="H342" s="235"/>
      <c r="I342" s="232"/>
      <c r="J342" s="236"/>
      <c r="K342" s="242"/>
      <c r="L342" s="242"/>
      <c r="M342" s="239"/>
      <c r="N342" s="281"/>
      <c r="O342" s="260"/>
      <c r="P342" s="237"/>
    </row>
    <row r="343" spans="1:16" ht="15.6" x14ac:dyDescent="0.3">
      <c r="A343" s="20" t="s">
        <v>183</v>
      </c>
      <c r="B343" s="1" t="s">
        <v>296</v>
      </c>
      <c r="C343" s="15" t="s">
        <v>297</v>
      </c>
      <c r="D343" s="1" t="s">
        <v>34</v>
      </c>
      <c r="E343" s="110">
        <v>50</v>
      </c>
      <c r="F343" s="5"/>
      <c r="G343" s="152"/>
      <c r="H343" s="133"/>
      <c r="I343" s="5"/>
      <c r="J343" s="6"/>
      <c r="K343" s="241"/>
      <c r="L343" s="241"/>
      <c r="M343" s="8"/>
      <c r="N343" s="280"/>
      <c r="O343" s="259"/>
      <c r="P343" s="8"/>
    </row>
    <row r="344" spans="1:16" ht="15.6" x14ac:dyDescent="0.3">
      <c r="A344" s="230"/>
      <c r="B344" s="231"/>
      <c r="C344" s="231"/>
      <c r="D344" s="232"/>
      <c r="E344" s="233"/>
      <c r="F344" s="232"/>
      <c r="G344" s="234"/>
      <c r="H344" s="235"/>
      <c r="I344" s="232"/>
      <c r="J344" s="236"/>
      <c r="K344" s="242"/>
      <c r="L344" s="242"/>
      <c r="M344" s="239"/>
      <c r="N344" s="281"/>
      <c r="O344" s="260"/>
      <c r="P344" s="237"/>
    </row>
    <row r="345" spans="1:16" ht="31.2" x14ac:dyDescent="0.3">
      <c r="A345" s="20"/>
      <c r="B345" s="19" t="s">
        <v>298</v>
      </c>
      <c r="C345" s="3"/>
      <c r="D345" s="3"/>
      <c r="E345" s="108"/>
      <c r="F345" s="109"/>
      <c r="G345" s="152"/>
      <c r="H345" s="133"/>
      <c r="I345" s="109"/>
      <c r="J345" s="135"/>
      <c r="K345" s="241"/>
      <c r="L345" s="241"/>
      <c r="M345" s="8"/>
      <c r="N345" s="280"/>
      <c r="O345" s="259"/>
      <c r="P345" s="8"/>
    </row>
    <row r="346" spans="1:16" ht="46.8" x14ac:dyDescent="0.3">
      <c r="A346" s="20" t="s">
        <v>186</v>
      </c>
      <c r="B346" s="3" t="s">
        <v>299</v>
      </c>
      <c r="C346" s="3" t="s">
        <v>300</v>
      </c>
      <c r="D346" s="3" t="s">
        <v>34</v>
      </c>
      <c r="E346" s="108">
        <v>100</v>
      </c>
      <c r="F346" s="109" t="s">
        <v>1511</v>
      </c>
      <c r="G346" s="152" t="s">
        <v>1465</v>
      </c>
      <c r="H346" s="133">
        <v>50</v>
      </c>
      <c r="I346" s="109" t="s">
        <v>1512</v>
      </c>
      <c r="J346" s="135" t="s">
        <v>1513</v>
      </c>
      <c r="K346" s="241">
        <v>7.8E-2</v>
      </c>
      <c r="L346" s="241">
        <f t="shared" ref="L346:L351" si="94">MMULT(K346,1.2)</f>
        <v>9.3600000000000003E-2</v>
      </c>
      <c r="M346" s="8">
        <f t="shared" ref="M346:M351" si="95">MMULT(H346,K346)</f>
        <v>3.9</v>
      </c>
      <c r="N346" s="280">
        <f t="shared" ref="N346:N351" si="96">MMULT(M346,1.2)</f>
        <v>4.68</v>
      </c>
      <c r="O346" s="259">
        <v>7.8E-2</v>
      </c>
      <c r="P346" s="8"/>
    </row>
    <row r="347" spans="1:16" ht="62.4" x14ac:dyDescent="0.3">
      <c r="A347" s="20" t="s">
        <v>186</v>
      </c>
      <c r="B347" s="3" t="s">
        <v>299</v>
      </c>
      <c r="C347" s="3" t="s">
        <v>300</v>
      </c>
      <c r="D347" s="3" t="s">
        <v>34</v>
      </c>
      <c r="E347" s="108">
        <v>100</v>
      </c>
      <c r="F347" s="109" t="s">
        <v>1684</v>
      </c>
      <c r="G347" s="152" t="s">
        <v>1637</v>
      </c>
      <c r="H347" s="133">
        <v>30</v>
      </c>
      <c r="I347" s="109" t="s">
        <v>1685</v>
      </c>
      <c r="J347" s="135">
        <v>59651</v>
      </c>
      <c r="K347" s="241">
        <v>8.5000000000000006E-2</v>
      </c>
      <c r="L347" s="241">
        <f>SUM(K347*1.2)</f>
        <v>0.10200000000000001</v>
      </c>
      <c r="M347" s="8">
        <f>SUM(H347*K347)</f>
        <v>2.5500000000000003</v>
      </c>
      <c r="N347" s="280">
        <f>SUM(M347*1.2)</f>
        <v>3.06</v>
      </c>
      <c r="O347" s="259">
        <v>8.5000000000000006E-2</v>
      </c>
      <c r="P347" s="8"/>
    </row>
    <row r="348" spans="1:16" ht="46.8" x14ac:dyDescent="0.3">
      <c r="A348" s="20" t="s">
        <v>186</v>
      </c>
      <c r="B348" s="3" t="s">
        <v>299</v>
      </c>
      <c r="C348" s="3" t="s">
        <v>300</v>
      </c>
      <c r="D348" s="3" t="s">
        <v>34</v>
      </c>
      <c r="E348" s="108">
        <v>100</v>
      </c>
      <c r="F348" s="109" t="s">
        <v>2096</v>
      </c>
      <c r="G348" s="152" t="s">
        <v>2031</v>
      </c>
      <c r="H348" s="133">
        <v>50</v>
      </c>
      <c r="I348" s="109" t="s">
        <v>2097</v>
      </c>
      <c r="J348" s="135" t="s">
        <v>2098</v>
      </c>
      <c r="K348" s="241">
        <v>0.1</v>
      </c>
      <c r="L348" s="241">
        <v>0.12</v>
      </c>
      <c r="M348" s="8">
        <v>5</v>
      </c>
      <c r="N348" s="280">
        <v>6</v>
      </c>
      <c r="O348" s="259">
        <v>0.1</v>
      </c>
      <c r="P348" s="8"/>
    </row>
    <row r="349" spans="1:16" ht="46.8" x14ac:dyDescent="0.3">
      <c r="A349" s="20" t="s">
        <v>186</v>
      </c>
      <c r="B349" s="3" t="s">
        <v>299</v>
      </c>
      <c r="C349" s="3" t="s">
        <v>300</v>
      </c>
      <c r="D349" s="3" t="s">
        <v>34</v>
      </c>
      <c r="E349" s="108">
        <v>100</v>
      </c>
      <c r="F349" s="109" t="s">
        <v>2138</v>
      </c>
      <c r="G349" s="152" t="s">
        <v>2139</v>
      </c>
      <c r="H349" s="133" t="s">
        <v>2140</v>
      </c>
      <c r="I349" s="109"/>
      <c r="J349" s="135" t="s">
        <v>2141</v>
      </c>
      <c r="K349" s="241">
        <v>0.09</v>
      </c>
      <c r="L349" s="241">
        <v>0.1</v>
      </c>
      <c r="M349" s="8">
        <v>4.5</v>
      </c>
      <c r="N349" s="280">
        <v>5.4</v>
      </c>
      <c r="O349" s="259">
        <v>0.09</v>
      </c>
      <c r="P349" s="8"/>
    </row>
    <row r="350" spans="1:16" ht="15.6" x14ac:dyDescent="0.3">
      <c r="A350" s="230"/>
      <c r="B350" s="231"/>
      <c r="C350" s="231"/>
      <c r="D350" s="232"/>
      <c r="E350" s="233"/>
      <c r="F350" s="232"/>
      <c r="G350" s="234"/>
      <c r="H350" s="235"/>
      <c r="I350" s="232"/>
      <c r="J350" s="236"/>
      <c r="K350" s="242"/>
      <c r="L350" s="242"/>
      <c r="M350" s="239"/>
      <c r="N350" s="281"/>
      <c r="O350" s="260"/>
      <c r="P350" s="237"/>
    </row>
    <row r="351" spans="1:16" ht="46.8" x14ac:dyDescent="0.3">
      <c r="A351" s="20" t="s">
        <v>923</v>
      </c>
      <c r="B351" s="3" t="s">
        <v>301</v>
      </c>
      <c r="C351" s="3" t="s">
        <v>300</v>
      </c>
      <c r="D351" s="3" t="s">
        <v>34</v>
      </c>
      <c r="E351" s="108">
        <v>100</v>
      </c>
      <c r="F351" s="109" t="s">
        <v>1511</v>
      </c>
      <c r="G351" s="152" t="s">
        <v>1465</v>
      </c>
      <c r="H351" s="133">
        <v>50</v>
      </c>
      <c r="I351" s="109" t="s">
        <v>1512</v>
      </c>
      <c r="J351" s="135" t="s">
        <v>1513</v>
      </c>
      <c r="K351" s="241">
        <v>7.8E-2</v>
      </c>
      <c r="L351" s="241">
        <f t="shared" si="94"/>
        <v>9.3600000000000003E-2</v>
      </c>
      <c r="M351" s="86">
        <f t="shared" si="95"/>
        <v>3.9</v>
      </c>
      <c r="N351" s="280">
        <f t="shared" si="96"/>
        <v>4.68</v>
      </c>
      <c r="O351" s="259">
        <v>7.8E-2</v>
      </c>
      <c r="P351" s="8"/>
    </row>
    <row r="352" spans="1:16" ht="46.8" x14ac:dyDescent="0.3">
      <c r="A352" s="20" t="s">
        <v>923</v>
      </c>
      <c r="B352" s="3" t="s">
        <v>301</v>
      </c>
      <c r="C352" s="3" t="s">
        <v>300</v>
      </c>
      <c r="D352" s="3" t="s">
        <v>34</v>
      </c>
      <c r="E352" s="108">
        <v>100</v>
      </c>
      <c r="F352" s="109" t="s">
        <v>2096</v>
      </c>
      <c r="G352" s="152" t="s">
        <v>2031</v>
      </c>
      <c r="H352" s="133">
        <v>50</v>
      </c>
      <c r="I352" s="109" t="s">
        <v>2097</v>
      </c>
      <c r="J352" s="135" t="s">
        <v>2098</v>
      </c>
      <c r="K352" s="241">
        <v>0.1</v>
      </c>
      <c r="L352" s="241">
        <v>0.12</v>
      </c>
      <c r="M352" s="86">
        <v>5</v>
      </c>
      <c r="N352" s="280">
        <v>6</v>
      </c>
      <c r="O352" s="259">
        <v>0.1</v>
      </c>
      <c r="P352" s="8"/>
    </row>
    <row r="353" spans="1:16" ht="46.8" x14ac:dyDescent="0.3">
      <c r="A353" s="20" t="s">
        <v>923</v>
      </c>
      <c r="B353" s="3" t="s">
        <v>301</v>
      </c>
      <c r="C353" s="3" t="s">
        <v>300</v>
      </c>
      <c r="D353" s="3" t="s">
        <v>34</v>
      </c>
      <c r="E353" s="108">
        <v>100</v>
      </c>
      <c r="F353" s="109" t="s">
        <v>2138</v>
      </c>
      <c r="G353" s="152" t="s">
        <v>2139</v>
      </c>
      <c r="H353" s="133" t="s">
        <v>2140</v>
      </c>
      <c r="I353" s="109"/>
      <c r="J353" s="135" t="s">
        <v>2142</v>
      </c>
      <c r="K353" s="241">
        <v>0.09</v>
      </c>
      <c r="L353" s="241">
        <v>0.1</v>
      </c>
      <c r="M353" s="86">
        <v>4.5</v>
      </c>
      <c r="N353" s="280">
        <v>5.4</v>
      </c>
      <c r="O353" s="259">
        <v>0.09</v>
      </c>
      <c r="P353" s="8"/>
    </row>
    <row r="354" spans="1:16" ht="15.6" x14ac:dyDescent="0.3">
      <c r="A354" s="230"/>
      <c r="B354" s="231"/>
      <c r="C354" s="231"/>
      <c r="D354" s="232"/>
      <c r="E354" s="233"/>
      <c r="F354" s="232"/>
      <c r="G354" s="234"/>
      <c r="H354" s="235"/>
      <c r="I354" s="232"/>
      <c r="J354" s="236"/>
      <c r="K354" s="242"/>
      <c r="L354" s="242"/>
      <c r="M354" s="239"/>
      <c r="N354" s="281"/>
      <c r="O354" s="260"/>
      <c r="P354" s="237"/>
    </row>
    <row r="355" spans="1:16" ht="46.8" x14ac:dyDescent="0.3">
      <c r="A355" s="20" t="s">
        <v>190</v>
      </c>
      <c r="B355" s="3" t="s">
        <v>302</v>
      </c>
      <c r="C355" s="3"/>
      <c r="D355" s="3" t="s">
        <v>34</v>
      </c>
      <c r="E355" s="108">
        <v>4</v>
      </c>
      <c r="F355" s="109" t="s">
        <v>2143</v>
      </c>
      <c r="G355" s="152" t="s">
        <v>2139</v>
      </c>
      <c r="H355" s="133" t="s">
        <v>34</v>
      </c>
      <c r="I355" s="109"/>
      <c r="J355" s="135" t="s">
        <v>2144</v>
      </c>
      <c r="K355" s="241" t="s">
        <v>2145</v>
      </c>
      <c r="L355" s="241">
        <v>108</v>
      </c>
      <c r="M355" s="86" t="s">
        <v>2145</v>
      </c>
      <c r="N355" s="280" t="s">
        <v>2146</v>
      </c>
      <c r="O355" s="259" t="s">
        <v>2145</v>
      </c>
      <c r="P355" s="8"/>
    </row>
    <row r="356" spans="1:16" ht="15.6" x14ac:dyDescent="0.3">
      <c r="A356" s="230"/>
      <c r="B356" s="231"/>
      <c r="C356" s="231"/>
      <c r="D356" s="232"/>
      <c r="E356" s="233"/>
      <c r="F356" s="232"/>
      <c r="G356" s="234"/>
      <c r="H356" s="235"/>
      <c r="I356" s="232"/>
      <c r="J356" s="236"/>
      <c r="K356" s="242"/>
      <c r="L356" s="242"/>
      <c r="M356" s="239"/>
      <c r="N356" s="281"/>
      <c r="O356" s="260"/>
      <c r="P356" s="237"/>
    </row>
    <row r="357" spans="1:16" ht="78" x14ac:dyDescent="0.3">
      <c r="A357" s="20" t="s">
        <v>924</v>
      </c>
      <c r="B357" s="3" t="s">
        <v>303</v>
      </c>
      <c r="C357" s="3" t="s">
        <v>304</v>
      </c>
      <c r="D357" s="3" t="s">
        <v>34</v>
      </c>
      <c r="E357" s="108">
        <v>10</v>
      </c>
      <c r="F357" s="109" t="s">
        <v>2143</v>
      </c>
      <c r="G357" s="152" t="s">
        <v>2139</v>
      </c>
      <c r="H357" s="133" t="s">
        <v>34</v>
      </c>
      <c r="I357" s="109"/>
      <c r="J357" s="135" t="s">
        <v>2147</v>
      </c>
      <c r="K357" s="241" t="s">
        <v>2148</v>
      </c>
      <c r="L357" s="241">
        <v>7.2</v>
      </c>
      <c r="M357" s="8" t="s">
        <v>2148</v>
      </c>
      <c r="N357" s="280">
        <v>7.2</v>
      </c>
      <c r="O357" s="259" t="s">
        <v>2148</v>
      </c>
      <c r="P357" s="8"/>
    </row>
    <row r="358" spans="1:16" ht="15.6" x14ac:dyDescent="0.3">
      <c r="A358" s="230"/>
      <c r="B358" s="231"/>
      <c r="C358" s="231"/>
      <c r="D358" s="232"/>
      <c r="E358" s="233"/>
      <c r="F358" s="232"/>
      <c r="G358" s="234"/>
      <c r="H358" s="235"/>
      <c r="I358" s="232"/>
      <c r="J358" s="236"/>
      <c r="K358" s="242"/>
      <c r="L358" s="242"/>
      <c r="M358" s="239"/>
      <c r="N358" s="281"/>
      <c r="O358" s="260"/>
      <c r="P358" s="237"/>
    </row>
    <row r="359" spans="1:16" ht="31.2" x14ac:dyDescent="0.3">
      <c r="A359" s="20"/>
      <c r="B359" s="19" t="s">
        <v>305</v>
      </c>
      <c r="C359" s="3"/>
      <c r="D359" s="3"/>
      <c r="E359" s="108"/>
      <c r="F359" s="109"/>
      <c r="G359" s="152"/>
      <c r="H359" s="133"/>
      <c r="I359" s="109"/>
      <c r="J359" s="135"/>
      <c r="K359" s="241"/>
      <c r="L359" s="241"/>
      <c r="M359" s="8"/>
      <c r="N359" s="280"/>
      <c r="O359" s="259"/>
      <c r="P359" s="8"/>
    </row>
    <row r="360" spans="1:16" ht="15.6" x14ac:dyDescent="0.3">
      <c r="A360" s="20" t="s">
        <v>925</v>
      </c>
      <c r="B360" s="1" t="s">
        <v>306</v>
      </c>
      <c r="C360" s="1" t="s">
        <v>307</v>
      </c>
      <c r="D360" s="1" t="s">
        <v>34</v>
      </c>
      <c r="E360" s="110">
        <v>1000</v>
      </c>
      <c r="F360" s="5"/>
      <c r="G360" s="152"/>
      <c r="H360" s="133"/>
      <c r="I360" s="5"/>
      <c r="J360" s="6"/>
      <c r="K360" s="241"/>
      <c r="L360" s="241"/>
      <c r="M360" s="8"/>
      <c r="N360" s="280"/>
      <c r="O360" s="259"/>
      <c r="P360" s="8"/>
    </row>
    <row r="361" spans="1:16" ht="15.6" x14ac:dyDescent="0.3">
      <c r="A361" s="230"/>
      <c r="B361" s="231"/>
      <c r="C361" s="231"/>
      <c r="D361" s="232"/>
      <c r="E361" s="233"/>
      <c r="F361" s="232"/>
      <c r="G361" s="234"/>
      <c r="H361" s="235"/>
      <c r="I361" s="232"/>
      <c r="J361" s="236"/>
      <c r="K361" s="242"/>
      <c r="L361" s="242"/>
      <c r="M361" s="239"/>
      <c r="N361" s="281"/>
      <c r="O361" s="260"/>
      <c r="P361" s="237"/>
    </row>
    <row r="362" spans="1:16" ht="15.6" x14ac:dyDescent="0.3">
      <c r="A362" s="20" t="s">
        <v>926</v>
      </c>
      <c r="B362" s="1" t="s">
        <v>306</v>
      </c>
      <c r="C362" s="1" t="s">
        <v>308</v>
      </c>
      <c r="D362" s="1" t="s">
        <v>34</v>
      </c>
      <c r="E362" s="110">
        <v>500</v>
      </c>
      <c r="F362" s="5"/>
      <c r="G362" s="152"/>
      <c r="H362" s="133"/>
      <c r="I362" s="5"/>
      <c r="J362" s="135"/>
      <c r="K362" s="241"/>
      <c r="L362" s="241"/>
      <c r="M362" s="8"/>
      <c r="N362" s="280"/>
      <c r="O362" s="259"/>
      <c r="P362" s="8"/>
    </row>
    <row r="363" spans="1:16" ht="15.6" x14ac:dyDescent="0.3">
      <c r="A363" s="230"/>
      <c r="B363" s="231"/>
      <c r="C363" s="231"/>
      <c r="D363" s="232"/>
      <c r="E363" s="233"/>
      <c r="F363" s="232"/>
      <c r="G363" s="234"/>
      <c r="H363" s="235"/>
      <c r="I363" s="232"/>
      <c r="J363" s="236"/>
      <c r="K363" s="242"/>
      <c r="L363" s="242"/>
      <c r="M363" s="239"/>
      <c r="N363" s="281"/>
      <c r="O363" s="260"/>
      <c r="P363" s="237"/>
    </row>
    <row r="364" spans="1:16" ht="156" x14ac:dyDescent="0.3">
      <c r="A364" s="20" t="s">
        <v>927</v>
      </c>
      <c r="B364" s="1" t="s">
        <v>309</v>
      </c>
      <c r="C364" s="1" t="s">
        <v>310</v>
      </c>
      <c r="D364" s="1" t="s">
        <v>34</v>
      </c>
      <c r="E364" s="110">
        <v>10</v>
      </c>
      <c r="F364" s="5"/>
      <c r="G364" s="152"/>
      <c r="H364" s="133"/>
      <c r="I364" s="5"/>
      <c r="J364" s="135"/>
      <c r="K364" s="241"/>
      <c r="L364" s="241"/>
      <c r="M364" s="8"/>
      <c r="N364" s="280"/>
      <c r="O364" s="259"/>
      <c r="P364" s="8"/>
    </row>
    <row r="365" spans="1:16" ht="15.6" x14ac:dyDescent="0.3">
      <c r="A365" s="230"/>
      <c r="B365" s="231"/>
      <c r="C365" s="231"/>
      <c r="D365" s="232"/>
      <c r="E365" s="233"/>
      <c r="F365" s="232"/>
      <c r="G365" s="234"/>
      <c r="H365" s="235"/>
      <c r="I365" s="232"/>
      <c r="J365" s="236"/>
      <c r="K365" s="242"/>
      <c r="L365" s="242"/>
      <c r="M365" s="239"/>
      <c r="N365" s="281"/>
      <c r="O365" s="260"/>
      <c r="P365" s="237"/>
    </row>
    <row r="366" spans="1:16" ht="156" x14ac:dyDescent="0.3">
      <c r="A366" s="20" t="s">
        <v>928</v>
      </c>
      <c r="B366" s="1" t="s">
        <v>311</v>
      </c>
      <c r="C366" s="1" t="s">
        <v>312</v>
      </c>
      <c r="D366" s="1" t="s">
        <v>34</v>
      </c>
      <c r="E366" s="110">
        <v>10</v>
      </c>
      <c r="F366" s="5"/>
      <c r="G366" s="152"/>
      <c r="H366" s="133"/>
      <c r="I366" s="5"/>
      <c r="J366" s="135"/>
      <c r="K366" s="241"/>
      <c r="L366" s="241"/>
      <c r="M366" s="8"/>
      <c r="N366" s="280"/>
      <c r="O366" s="259"/>
      <c r="P366" s="8"/>
    </row>
    <row r="367" spans="1:16" ht="15.6" x14ac:dyDescent="0.3">
      <c r="A367" s="230"/>
      <c r="B367" s="231"/>
      <c r="C367" s="231"/>
      <c r="D367" s="232"/>
      <c r="E367" s="233"/>
      <c r="F367" s="232"/>
      <c r="G367" s="234"/>
      <c r="H367" s="235"/>
      <c r="I367" s="232"/>
      <c r="J367" s="236"/>
      <c r="K367" s="242"/>
      <c r="L367" s="242"/>
      <c r="M367" s="239"/>
      <c r="N367" s="281"/>
      <c r="O367" s="260"/>
      <c r="P367" s="237"/>
    </row>
    <row r="368" spans="1:16" ht="178.5" customHeight="1" x14ac:dyDescent="0.3">
      <c r="A368" s="179" t="s">
        <v>929</v>
      </c>
      <c r="B368" s="5" t="s">
        <v>313</v>
      </c>
      <c r="C368" s="5" t="s">
        <v>314</v>
      </c>
      <c r="D368" s="5" t="s">
        <v>34</v>
      </c>
      <c r="E368" s="110">
        <v>100</v>
      </c>
      <c r="F368" s="5" t="s">
        <v>1258</v>
      </c>
      <c r="G368" s="152" t="s">
        <v>1259</v>
      </c>
      <c r="H368" s="176">
        <v>15</v>
      </c>
      <c r="I368" s="1" t="s">
        <v>1313</v>
      </c>
      <c r="J368" s="134" t="s">
        <v>1314</v>
      </c>
      <c r="K368" s="241">
        <v>4.87</v>
      </c>
      <c r="L368" s="241">
        <v>5.8440000000000003</v>
      </c>
      <c r="M368" s="86">
        <v>73.05</v>
      </c>
      <c r="N368" s="280">
        <v>87.66</v>
      </c>
      <c r="O368" s="259">
        <v>4.87</v>
      </c>
      <c r="P368" s="8"/>
    </row>
    <row r="369" spans="1:16" ht="178.5" customHeight="1" x14ac:dyDescent="0.3">
      <c r="A369" s="179" t="s">
        <v>929</v>
      </c>
      <c r="B369" s="5" t="s">
        <v>313</v>
      </c>
      <c r="C369" s="5" t="s">
        <v>314</v>
      </c>
      <c r="D369" s="5" t="s">
        <v>34</v>
      </c>
      <c r="E369" s="110">
        <v>100</v>
      </c>
      <c r="F369" s="5" t="s">
        <v>1905</v>
      </c>
      <c r="G369" s="152" t="s">
        <v>1898</v>
      </c>
      <c r="H369" s="176" t="s">
        <v>1903</v>
      </c>
      <c r="I369" s="1"/>
      <c r="J369" s="134" t="s">
        <v>1930</v>
      </c>
      <c r="K369" s="241">
        <v>8.7799999999999994</v>
      </c>
      <c r="L369" s="241">
        <v>10.536</v>
      </c>
      <c r="M369" s="86">
        <v>8.7799999999999994</v>
      </c>
      <c r="N369" s="280">
        <v>10.536</v>
      </c>
      <c r="O369" s="259">
        <v>8.7799999999999994</v>
      </c>
      <c r="P369" s="8"/>
    </row>
    <row r="370" spans="1:16" ht="15.6" x14ac:dyDescent="0.3">
      <c r="A370" s="230"/>
      <c r="B370" s="231"/>
      <c r="C370" s="231"/>
      <c r="D370" s="232"/>
      <c r="E370" s="233"/>
      <c r="F370" s="232"/>
      <c r="G370" s="234"/>
      <c r="H370" s="235"/>
      <c r="I370" s="232"/>
      <c r="J370" s="236"/>
      <c r="K370" s="242"/>
      <c r="L370" s="242"/>
      <c r="M370" s="239"/>
      <c r="N370" s="281"/>
      <c r="O370" s="260"/>
      <c r="P370" s="237"/>
    </row>
    <row r="371" spans="1:16" ht="171.6" x14ac:dyDescent="0.3">
      <c r="A371" s="20" t="s">
        <v>930</v>
      </c>
      <c r="B371" s="1" t="s">
        <v>315</v>
      </c>
      <c r="C371" s="1" t="s">
        <v>316</v>
      </c>
      <c r="D371" s="1" t="s">
        <v>34</v>
      </c>
      <c r="E371" s="110">
        <v>5</v>
      </c>
      <c r="F371" s="5"/>
      <c r="G371" s="152"/>
      <c r="H371" s="133"/>
      <c r="I371" s="5"/>
      <c r="J371" s="135"/>
      <c r="K371" s="241"/>
      <c r="L371" s="241"/>
      <c r="M371" s="8"/>
      <c r="N371" s="280"/>
      <c r="O371" s="259"/>
      <c r="P371" s="148"/>
    </row>
    <row r="372" spans="1:16" ht="15.6" x14ac:dyDescent="0.3">
      <c r="A372" s="230"/>
      <c r="B372" s="231"/>
      <c r="C372" s="231"/>
      <c r="D372" s="232"/>
      <c r="E372" s="233"/>
      <c r="F372" s="232"/>
      <c r="G372" s="234"/>
      <c r="H372" s="235"/>
      <c r="I372" s="232"/>
      <c r="J372" s="236"/>
      <c r="K372" s="242"/>
      <c r="L372" s="242"/>
      <c r="M372" s="239"/>
      <c r="N372" s="281"/>
      <c r="O372" s="260"/>
      <c r="P372" s="237"/>
    </row>
    <row r="373" spans="1:16" ht="62.4" x14ac:dyDescent="0.3">
      <c r="A373" s="20" t="s">
        <v>931</v>
      </c>
      <c r="B373" s="1" t="s">
        <v>317</v>
      </c>
      <c r="C373" s="1" t="s">
        <v>318</v>
      </c>
      <c r="D373" s="1" t="s">
        <v>34</v>
      </c>
      <c r="E373" s="110">
        <v>5</v>
      </c>
      <c r="F373" s="5"/>
      <c r="G373" s="152"/>
      <c r="H373" s="133"/>
      <c r="I373" s="5"/>
      <c r="J373" s="135"/>
      <c r="K373" s="241"/>
      <c r="L373" s="241"/>
      <c r="M373" s="8"/>
      <c r="N373" s="280"/>
      <c r="O373" s="259"/>
      <c r="P373" s="8"/>
    </row>
    <row r="374" spans="1:16" ht="15.6" x14ac:dyDescent="0.3">
      <c r="A374" s="230"/>
      <c r="B374" s="231"/>
      <c r="C374" s="231"/>
      <c r="D374" s="232"/>
      <c r="E374" s="233"/>
      <c r="F374" s="232"/>
      <c r="G374" s="234"/>
      <c r="H374" s="235"/>
      <c r="I374" s="232"/>
      <c r="J374" s="236"/>
      <c r="K374" s="242"/>
      <c r="L374" s="242"/>
      <c r="M374" s="239"/>
      <c r="N374" s="281"/>
      <c r="O374" s="260"/>
      <c r="P374" s="237"/>
    </row>
    <row r="375" spans="1:16" ht="15.75" customHeight="1" x14ac:dyDescent="0.3">
      <c r="A375" s="20"/>
      <c r="B375" s="90" t="s">
        <v>319</v>
      </c>
      <c r="C375" s="90"/>
      <c r="D375" s="3"/>
      <c r="E375" s="108"/>
      <c r="F375" s="109"/>
      <c r="G375" s="152"/>
      <c r="H375" s="133"/>
      <c r="I375" s="109"/>
      <c r="J375" s="135"/>
      <c r="K375" s="241"/>
      <c r="L375" s="241"/>
      <c r="M375" s="8"/>
      <c r="N375" s="280"/>
      <c r="O375" s="259"/>
      <c r="P375" s="8"/>
    </row>
    <row r="376" spans="1:16" ht="93.6" x14ac:dyDescent="0.3">
      <c r="A376" s="20" t="s">
        <v>932</v>
      </c>
      <c r="B376" s="3" t="s">
        <v>320</v>
      </c>
      <c r="C376" s="3" t="s">
        <v>321</v>
      </c>
      <c r="D376" s="3" t="s">
        <v>34</v>
      </c>
      <c r="E376" s="108">
        <v>120</v>
      </c>
      <c r="F376" s="109" t="s">
        <v>1686</v>
      </c>
      <c r="G376" s="152" t="s">
        <v>1637</v>
      </c>
      <c r="H376" s="133">
        <v>12</v>
      </c>
      <c r="I376" s="109" t="s">
        <v>1687</v>
      </c>
      <c r="J376" s="135" t="s">
        <v>1688</v>
      </c>
      <c r="K376" s="241">
        <v>0.95</v>
      </c>
      <c r="L376" s="241">
        <f t="shared" ref="L376:L396" si="97">K376*1.2</f>
        <v>1.1399999999999999</v>
      </c>
      <c r="M376" s="86">
        <f t="shared" ref="M376:M396" si="98">K376*H376</f>
        <v>11.399999999999999</v>
      </c>
      <c r="N376" s="280">
        <f t="shared" ref="N376:N396" si="99">M376*1.2</f>
        <v>13.679999999999998</v>
      </c>
      <c r="O376" s="259">
        <v>0.95</v>
      </c>
      <c r="P376" s="8"/>
    </row>
    <row r="377" spans="1:16" ht="15.6" x14ac:dyDescent="0.3">
      <c r="A377" s="230"/>
      <c r="B377" s="231"/>
      <c r="C377" s="231"/>
      <c r="D377" s="232"/>
      <c r="E377" s="233"/>
      <c r="F377" s="232"/>
      <c r="G377" s="234"/>
      <c r="H377" s="235"/>
      <c r="I377" s="232"/>
      <c r="J377" s="236"/>
      <c r="K377" s="242"/>
      <c r="L377" s="242"/>
      <c r="M377" s="239"/>
      <c r="N377" s="281"/>
      <c r="O377" s="260"/>
      <c r="P377" s="237"/>
    </row>
    <row r="378" spans="1:16" ht="93.6" x14ac:dyDescent="0.3">
      <c r="A378" s="20" t="s">
        <v>933</v>
      </c>
      <c r="B378" s="3" t="s">
        <v>322</v>
      </c>
      <c r="C378" s="3" t="s">
        <v>323</v>
      </c>
      <c r="D378" s="3" t="s">
        <v>34</v>
      </c>
      <c r="E378" s="108">
        <v>120</v>
      </c>
      <c r="F378" s="109" t="s">
        <v>1686</v>
      </c>
      <c r="G378" s="152" t="s">
        <v>1637</v>
      </c>
      <c r="H378" s="133">
        <v>12</v>
      </c>
      <c r="I378" s="109" t="s">
        <v>1689</v>
      </c>
      <c r="J378" s="135" t="s">
        <v>1690</v>
      </c>
      <c r="K378" s="241">
        <v>0.8</v>
      </c>
      <c r="L378" s="241">
        <f t="shared" si="97"/>
        <v>0.96</v>
      </c>
      <c r="M378" s="86">
        <f t="shared" si="98"/>
        <v>9.6000000000000014</v>
      </c>
      <c r="N378" s="280">
        <f t="shared" si="99"/>
        <v>11.520000000000001</v>
      </c>
      <c r="O378" s="259">
        <v>0.8</v>
      </c>
      <c r="P378" s="8"/>
    </row>
    <row r="379" spans="1:16" ht="15.6" x14ac:dyDescent="0.3">
      <c r="A379" s="230"/>
      <c r="B379" s="231"/>
      <c r="C379" s="231"/>
      <c r="D379" s="232"/>
      <c r="E379" s="233"/>
      <c r="F379" s="232"/>
      <c r="G379" s="234"/>
      <c r="H379" s="235"/>
      <c r="I379" s="232"/>
      <c r="J379" s="236"/>
      <c r="K379" s="242"/>
      <c r="L379" s="242"/>
      <c r="M379" s="239"/>
      <c r="N379" s="281"/>
      <c r="O379" s="260"/>
      <c r="P379" s="237"/>
    </row>
    <row r="380" spans="1:16" ht="93.6" x14ac:dyDescent="0.3">
      <c r="A380" s="20" t="s">
        <v>194</v>
      </c>
      <c r="B380" s="3" t="s">
        <v>324</v>
      </c>
      <c r="C380" s="3" t="s">
        <v>325</v>
      </c>
      <c r="D380" s="3" t="s">
        <v>34</v>
      </c>
      <c r="E380" s="108">
        <v>120</v>
      </c>
      <c r="F380" s="109" t="s">
        <v>1686</v>
      </c>
      <c r="G380" s="152" t="s">
        <v>1637</v>
      </c>
      <c r="H380" s="133">
        <v>12</v>
      </c>
      <c r="I380" s="109" t="s">
        <v>1691</v>
      </c>
      <c r="J380" s="135" t="s">
        <v>1692</v>
      </c>
      <c r="K380" s="241">
        <v>1.1000000000000001</v>
      </c>
      <c r="L380" s="241">
        <f t="shared" si="97"/>
        <v>1.32</v>
      </c>
      <c r="M380" s="86">
        <f t="shared" si="98"/>
        <v>13.200000000000001</v>
      </c>
      <c r="N380" s="280">
        <f t="shared" si="99"/>
        <v>15.84</v>
      </c>
      <c r="O380" s="259">
        <v>1.1000000000000001</v>
      </c>
      <c r="P380" s="8"/>
    </row>
    <row r="381" spans="1:16" ht="15.6" x14ac:dyDescent="0.3">
      <c r="A381" s="230"/>
      <c r="B381" s="231"/>
      <c r="C381" s="231"/>
      <c r="D381" s="232"/>
      <c r="E381" s="233"/>
      <c r="F381" s="232"/>
      <c r="G381" s="234"/>
      <c r="H381" s="235"/>
      <c r="I381" s="232"/>
      <c r="J381" s="236"/>
      <c r="K381" s="242"/>
      <c r="L381" s="242"/>
      <c r="M381" s="239"/>
      <c r="N381" s="281"/>
      <c r="O381" s="260"/>
      <c r="P381" s="237"/>
    </row>
    <row r="382" spans="1:16" ht="93.6" x14ac:dyDescent="0.3">
      <c r="A382" s="20" t="s">
        <v>837</v>
      </c>
      <c r="B382" s="3" t="s">
        <v>324</v>
      </c>
      <c r="C382" s="3" t="s">
        <v>326</v>
      </c>
      <c r="D382" s="3" t="s">
        <v>34</v>
      </c>
      <c r="E382" s="108">
        <v>120</v>
      </c>
      <c r="F382" s="109" t="s">
        <v>1686</v>
      </c>
      <c r="G382" s="152" t="s">
        <v>1637</v>
      </c>
      <c r="H382" s="133">
        <v>12</v>
      </c>
      <c r="I382" s="109" t="s">
        <v>1693</v>
      </c>
      <c r="J382" s="135" t="s">
        <v>1694</v>
      </c>
      <c r="K382" s="241">
        <v>0.95</v>
      </c>
      <c r="L382" s="241">
        <f t="shared" si="97"/>
        <v>1.1399999999999999</v>
      </c>
      <c r="M382" s="86">
        <f t="shared" si="98"/>
        <v>11.399999999999999</v>
      </c>
      <c r="N382" s="280">
        <f t="shared" si="99"/>
        <v>13.679999999999998</v>
      </c>
      <c r="O382" s="259">
        <v>0.95</v>
      </c>
      <c r="P382" s="8"/>
    </row>
    <row r="383" spans="1:16" ht="15.6" x14ac:dyDescent="0.3">
      <c r="A383" s="230"/>
      <c r="B383" s="231"/>
      <c r="C383" s="231"/>
      <c r="D383" s="232"/>
      <c r="E383" s="233"/>
      <c r="F383" s="232"/>
      <c r="G383" s="234"/>
      <c r="H383" s="235"/>
      <c r="I383" s="232"/>
      <c r="J383" s="236"/>
      <c r="K383" s="242"/>
      <c r="L383" s="242"/>
      <c r="M383" s="239"/>
      <c r="N383" s="281"/>
      <c r="O383" s="260"/>
      <c r="P383" s="237"/>
    </row>
    <row r="384" spans="1:16" ht="46.8" x14ac:dyDescent="0.3">
      <c r="A384" s="20" t="s">
        <v>934</v>
      </c>
      <c r="B384" s="3" t="s">
        <v>327</v>
      </c>
      <c r="C384" s="3" t="s">
        <v>328</v>
      </c>
      <c r="D384" s="3" t="s">
        <v>34</v>
      </c>
      <c r="E384" s="108">
        <v>120</v>
      </c>
      <c r="F384" s="109" t="s">
        <v>1686</v>
      </c>
      <c r="G384" s="152" t="s">
        <v>1637</v>
      </c>
      <c r="H384" s="133">
        <v>12</v>
      </c>
      <c r="I384" s="109" t="s">
        <v>1695</v>
      </c>
      <c r="J384" s="135" t="s">
        <v>1696</v>
      </c>
      <c r="K384" s="241">
        <v>0.8</v>
      </c>
      <c r="L384" s="241">
        <f t="shared" si="97"/>
        <v>0.96</v>
      </c>
      <c r="M384" s="86">
        <f t="shared" si="98"/>
        <v>9.6000000000000014</v>
      </c>
      <c r="N384" s="280">
        <f t="shared" si="99"/>
        <v>11.520000000000001</v>
      </c>
      <c r="O384" s="259">
        <v>0.8</v>
      </c>
      <c r="P384" s="8"/>
    </row>
    <row r="385" spans="1:16" ht="15.6" x14ac:dyDescent="0.3">
      <c r="A385" s="230"/>
      <c r="B385" s="231"/>
      <c r="C385" s="231"/>
      <c r="D385" s="232"/>
      <c r="E385" s="233"/>
      <c r="F385" s="232"/>
      <c r="G385" s="234"/>
      <c r="H385" s="235"/>
      <c r="I385" s="232"/>
      <c r="J385" s="236"/>
      <c r="K385" s="242"/>
      <c r="L385" s="242"/>
      <c r="M385" s="239"/>
      <c r="N385" s="281"/>
      <c r="O385" s="260"/>
      <c r="P385" s="237"/>
    </row>
    <row r="386" spans="1:16" ht="46.8" x14ac:dyDescent="0.3">
      <c r="A386" s="20" t="s">
        <v>935</v>
      </c>
      <c r="B386" s="3" t="s">
        <v>327</v>
      </c>
      <c r="C386" s="3" t="s">
        <v>329</v>
      </c>
      <c r="D386" s="3" t="s">
        <v>34</v>
      </c>
      <c r="E386" s="108">
        <v>120</v>
      </c>
      <c r="F386" s="109" t="s">
        <v>1686</v>
      </c>
      <c r="G386" s="152" t="s">
        <v>1637</v>
      </c>
      <c r="H386" s="133">
        <v>12</v>
      </c>
      <c r="I386" s="109" t="s">
        <v>1697</v>
      </c>
      <c r="J386" s="135" t="s">
        <v>1698</v>
      </c>
      <c r="K386" s="241">
        <v>0.9</v>
      </c>
      <c r="L386" s="241">
        <f t="shared" si="97"/>
        <v>1.08</v>
      </c>
      <c r="M386" s="86">
        <f t="shared" si="98"/>
        <v>10.8</v>
      </c>
      <c r="N386" s="280">
        <f t="shared" si="99"/>
        <v>12.96</v>
      </c>
      <c r="O386" s="259">
        <v>0.9</v>
      </c>
      <c r="P386" s="8"/>
    </row>
    <row r="387" spans="1:16" ht="15.6" x14ac:dyDescent="0.3">
      <c r="A387" s="230"/>
      <c r="B387" s="231"/>
      <c r="C387" s="231"/>
      <c r="D387" s="232"/>
      <c r="E387" s="233"/>
      <c r="F387" s="232"/>
      <c r="G387" s="234"/>
      <c r="H387" s="235"/>
      <c r="I387" s="232"/>
      <c r="J387" s="236"/>
      <c r="K387" s="242"/>
      <c r="L387" s="242"/>
      <c r="M387" s="239"/>
      <c r="N387" s="281"/>
      <c r="O387" s="260"/>
      <c r="P387" s="237"/>
    </row>
    <row r="388" spans="1:16" ht="46.8" x14ac:dyDescent="0.3">
      <c r="A388" s="20" t="s">
        <v>936</v>
      </c>
      <c r="B388" s="3" t="s">
        <v>322</v>
      </c>
      <c r="C388" s="3" t="s">
        <v>330</v>
      </c>
      <c r="D388" s="3" t="s">
        <v>34</v>
      </c>
      <c r="E388" s="108">
        <v>120</v>
      </c>
      <c r="F388" s="109" t="s">
        <v>1686</v>
      </c>
      <c r="G388" s="152" t="s">
        <v>1637</v>
      </c>
      <c r="H388" s="133">
        <v>12</v>
      </c>
      <c r="I388" s="109" t="s">
        <v>1699</v>
      </c>
      <c r="J388" s="135" t="s">
        <v>1700</v>
      </c>
      <c r="K388" s="241">
        <v>0.9</v>
      </c>
      <c r="L388" s="241">
        <f t="shared" si="97"/>
        <v>1.08</v>
      </c>
      <c r="M388" s="86">
        <f t="shared" si="98"/>
        <v>10.8</v>
      </c>
      <c r="N388" s="280">
        <f t="shared" si="99"/>
        <v>12.96</v>
      </c>
      <c r="O388" s="259">
        <v>0.9</v>
      </c>
      <c r="P388" s="8"/>
    </row>
    <row r="389" spans="1:16" ht="15.6" x14ac:dyDescent="0.3">
      <c r="A389" s="230"/>
      <c r="B389" s="231"/>
      <c r="C389" s="231"/>
      <c r="D389" s="232"/>
      <c r="E389" s="233"/>
      <c r="F389" s="232"/>
      <c r="G389" s="234"/>
      <c r="H389" s="235"/>
      <c r="I389" s="232"/>
      <c r="J389" s="236"/>
      <c r="K389" s="242"/>
      <c r="L389" s="242"/>
      <c r="M389" s="239"/>
      <c r="N389" s="281"/>
      <c r="O389" s="260"/>
      <c r="P389" s="237"/>
    </row>
    <row r="390" spans="1:16" ht="46.8" x14ac:dyDescent="0.3">
      <c r="A390" s="20" t="s">
        <v>937</v>
      </c>
      <c r="B390" s="3" t="s">
        <v>331</v>
      </c>
      <c r="C390" s="3" t="s">
        <v>332</v>
      </c>
      <c r="D390" s="3" t="s">
        <v>34</v>
      </c>
      <c r="E390" s="108">
        <v>120</v>
      </c>
      <c r="F390" s="109" t="s">
        <v>1686</v>
      </c>
      <c r="G390" s="152" t="s">
        <v>1637</v>
      </c>
      <c r="H390" s="133">
        <v>12</v>
      </c>
      <c r="I390" s="109" t="s">
        <v>1697</v>
      </c>
      <c r="J390" s="135" t="s">
        <v>1701</v>
      </c>
      <c r="K390" s="241">
        <v>0.9</v>
      </c>
      <c r="L390" s="241">
        <f t="shared" si="97"/>
        <v>1.08</v>
      </c>
      <c r="M390" s="86">
        <f t="shared" si="98"/>
        <v>10.8</v>
      </c>
      <c r="N390" s="280">
        <f t="shared" si="99"/>
        <v>12.96</v>
      </c>
      <c r="O390" s="259">
        <v>0.9</v>
      </c>
      <c r="P390" s="8"/>
    </row>
    <row r="391" spans="1:16" ht="15.6" x14ac:dyDescent="0.3">
      <c r="A391" s="230"/>
      <c r="B391" s="231"/>
      <c r="C391" s="231"/>
      <c r="D391" s="232"/>
      <c r="E391" s="233"/>
      <c r="F391" s="232"/>
      <c r="G391" s="234"/>
      <c r="H391" s="235"/>
      <c r="I391" s="232"/>
      <c r="J391" s="236"/>
      <c r="K391" s="242"/>
      <c r="L391" s="242"/>
      <c r="M391" s="239"/>
      <c r="N391" s="281"/>
      <c r="O391" s="260"/>
      <c r="P391" s="237"/>
    </row>
    <row r="392" spans="1:16" ht="46.8" x14ac:dyDescent="0.3">
      <c r="A392" s="20" t="s">
        <v>195</v>
      </c>
      <c r="B392" s="3" t="s">
        <v>331</v>
      </c>
      <c r="C392" s="34" t="s">
        <v>333</v>
      </c>
      <c r="D392" s="3" t="s">
        <v>34</v>
      </c>
      <c r="E392" s="108">
        <v>120</v>
      </c>
      <c r="F392" s="109" t="s">
        <v>1686</v>
      </c>
      <c r="G392" s="152" t="s">
        <v>1637</v>
      </c>
      <c r="H392" s="133">
        <v>12</v>
      </c>
      <c r="I392" s="109" t="s">
        <v>1695</v>
      </c>
      <c r="J392" s="135" t="s">
        <v>1702</v>
      </c>
      <c r="K392" s="241">
        <v>0.8</v>
      </c>
      <c r="L392" s="241">
        <f t="shared" si="97"/>
        <v>0.96</v>
      </c>
      <c r="M392" s="86">
        <f t="shared" si="98"/>
        <v>9.6000000000000014</v>
      </c>
      <c r="N392" s="280">
        <f t="shared" si="99"/>
        <v>11.520000000000001</v>
      </c>
      <c r="O392" s="259">
        <v>0.8</v>
      </c>
      <c r="P392" s="8"/>
    </row>
    <row r="393" spans="1:16" ht="15.6" x14ac:dyDescent="0.3">
      <c r="A393" s="230"/>
      <c r="B393" s="231"/>
      <c r="C393" s="231"/>
      <c r="D393" s="232"/>
      <c r="E393" s="233"/>
      <c r="F393" s="232"/>
      <c r="G393" s="234"/>
      <c r="H393" s="235"/>
      <c r="I393" s="232"/>
      <c r="J393" s="236"/>
      <c r="K393" s="242"/>
      <c r="L393" s="242"/>
      <c r="M393" s="239"/>
      <c r="N393" s="281"/>
      <c r="O393" s="260"/>
      <c r="P393" s="237"/>
    </row>
    <row r="394" spans="1:16" ht="62.4" x14ac:dyDescent="0.3">
      <c r="A394" s="20" t="s">
        <v>938</v>
      </c>
      <c r="B394" s="3" t="s">
        <v>331</v>
      </c>
      <c r="C394" s="34" t="s">
        <v>334</v>
      </c>
      <c r="D394" s="3" t="s">
        <v>34</v>
      </c>
      <c r="E394" s="108">
        <v>120</v>
      </c>
      <c r="F394" s="109" t="s">
        <v>1686</v>
      </c>
      <c r="G394" s="152" t="s">
        <v>1637</v>
      </c>
      <c r="H394" s="133">
        <v>12</v>
      </c>
      <c r="I394" s="109" t="s">
        <v>1703</v>
      </c>
      <c r="J394" s="135" t="s">
        <v>1704</v>
      </c>
      <c r="K394" s="241">
        <v>0.95</v>
      </c>
      <c r="L394" s="241">
        <f t="shared" si="97"/>
        <v>1.1399999999999999</v>
      </c>
      <c r="M394" s="86">
        <f t="shared" si="98"/>
        <v>11.399999999999999</v>
      </c>
      <c r="N394" s="280">
        <f t="shared" si="99"/>
        <v>13.679999999999998</v>
      </c>
      <c r="O394" s="259">
        <v>0.95</v>
      </c>
      <c r="P394" s="8"/>
    </row>
    <row r="395" spans="1:16" ht="15.6" x14ac:dyDescent="0.3">
      <c r="A395" s="230"/>
      <c r="B395" s="231"/>
      <c r="C395" s="231"/>
      <c r="D395" s="232"/>
      <c r="E395" s="233"/>
      <c r="F395" s="232"/>
      <c r="G395" s="234"/>
      <c r="H395" s="235"/>
      <c r="I395" s="232"/>
      <c r="J395" s="236"/>
      <c r="K395" s="242"/>
      <c r="L395" s="242"/>
      <c r="M395" s="239"/>
      <c r="N395" s="281"/>
      <c r="O395" s="260"/>
      <c r="P395" s="237"/>
    </row>
    <row r="396" spans="1:16" ht="46.8" x14ac:dyDescent="0.3">
      <c r="A396" s="20" t="s">
        <v>198</v>
      </c>
      <c r="B396" s="3" t="s">
        <v>331</v>
      </c>
      <c r="C396" s="34" t="s">
        <v>335</v>
      </c>
      <c r="D396" s="3" t="s">
        <v>34</v>
      </c>
      <c r="E396" s="108">
        <v>120</v>
      </c>
      <c r="F396" s="109" t="s">
        <v>1686</v>
      </c>
      <c r="G396" s="152" t="s">
        <v>1637</v>
      </c>
      <c r="H396" s="133">
        <v>12</v>
      </c>
      <c r="I396" s="109" t="s">
        <v>1697</v>
      </c>
      <c r="J396" s="135" t="s">
        <v>1705</v>
      </c>
      <c r="K396" s="241">
        <v>0.9</v>
      </c>
      <c r="L396" s="241">
        <f t="shared" si="97"/>
        <v>1.08</v>
      </c>
      <c r="M396" s="8">
        <f t="shared" si="98"/>
        <v>10.8</v>
      </c>
      <c r="N396" s="280">
        <f t="shared" si="99"/>
        <v>12.96</v>
      </c>
      <c r="O396" s="259">
        <v>0.9</v>
      </c>
      <c r="P396" s="8"/>
    </row>
    <row r="397" spans="1:16" ht="15.6" x14ac:dyDescent="0.3">
      <c r="A397" s="230"/>
      <c r="B397" s="231"/>
      <c r="C397" s="231"/>
      <c r="D397" s="232"/>
      <c r="E397" s="233"/>
      <c r="F397" s="232"/>
      <c r="G397" s="234"/>
      <c r="H397" s="235"/>
      <c r="I397" s="232"/>
      <c r="J397" s="236"/>
      <c r="K397" s="242"/>
      <c r="L397" s="242"/>
      <c r="M397" s="239"/>
      <c r="N397" s="281"/>
      <c r="O397" s="260"/>
      <c r="P397" s="237"/>
    </row>
    <row r="398" spans="1:16" ht="46.8" x14ac:dyDescent="0.3">
      <c r="A398" s="20" t="s">
        <v>939</v>
      </c>
      <c r="B398" s="3" t="s">
        <v>336</v>
      </c>
      <c r="C398" s="21" t="s">
        <v>337</v>
      </c>
      <c r="D398" s="3" t="s">
        <v>34</v>
      </c>
      <c r="E398" s="108">
        <v>100</v>
      </c>
      <c r="F398" s="109" t="s">
        <v>1514</v>
      </c>
      <c r="G398" s="152" t="s">
        <v>1465</v>
      </c>
      <c r="H398" s="133">
        <v>1</v>
      </c>
      <c r="I398" s="109" t="s">
        <v>1515</v>
      </c>
      <c r="J398" s="135" t="s">
        <v>1516</v>
      </c>
      <c r="K398" s="241">
        <v>0.28000000000000003</v>
      </c>
      <c r="L398" s="241">
        <f t="shared" ref="L398" si="100">MMULT(K398,1.2)</f>
        <v>0.33600000000000002</v>
      </c>
      <c r="M398" s="8">
        <f t="shared" ref="M398" si="101">MMULT(H398,K398)</f>
        <v>0.28000000000000003</v>
      </c>
      <c r="N398" s="280">
        <f t="shared" ref="N398" si="102">MMULT(M398,1.2)</f>
        <v>0.33600000000000002</v>
      </c>
      <c r="O398" s="259">
        <v>0.28000000000000003</v>
      </c>
      <c r="P398" s="8"/>
    </row>
    <row r="399" spans="1:16" ht="15.6" x14ac:dyDescent="0.3">
      <c r="A399" s="230"/>
      <c r="B399" s="231"/>
      <c r="C399" s="231"/>
      <c r="D399" s="232"/>
      <c r="E399" s="233"/>
      <c r="F399" s="232"/>
      <c r="G399" s="234"/>
      <c r="H399" s="235"/>
      <c r="I399" s="232"/>
      <c r="J399" s="236"/>
      <c r="K399" s="242"/>
      <c r="L399" s="242"/>
      <c r="M399" s="239"/>
      <c r="N399" s="281"/>
      <c r="O399" s="260"/>
      <c r="P399" s="237"/>
    </row>
    <row r="400" spans="1:16" ht="15.6" x14ac:dyDescent="0.3">
      <c r="A400" s="20" t="s">
        <v>940</v>
      </c>
      <c r="B400" s="3" t="s">
        <v>833</v>
      </c>
      <c r="C400" s="1" t="s">
        <v>338</v>
      </c>
      <c r="D400" s="3" t="s">
        <v>34</v>
      </c>
      <c r="E400" s="108">
        <v>10</v>
      </c>
      <c r="F400" s="109"/>
      <c r="G400" s="152"/>
      <c r="H400" s="133"/>
      <c r="I400" s="109"/>
      <c r="J400" s="135"/>
      <c r="K400" s="241"/>
      <c r="L400" s="241"/>
      <c r="M400" s="8"/>
      <c r="N400" s="280"/>
      <c r="O400" s="259"/>
      <c r="P400" s="8"/>
    </row>
    <row r="401" spans="1:16" ht="15.6" x14ac:dyDescent="0.3">
      <c r="A401" s="230"/>
      <c r="B401" s="231"/>
      <c r="C401" s="231"/>
      <c r="D401" s="232"/>
      <c r="E401" s="233"/>
      <c r="F401" s="232"/>
      <c r="G401" s="234"/>
      <c r="H401" s="235"/>
      <c r="I401" s="232"/>
      <c r="J401" s="236"/>
      <c r="K401" s="242"/>
      <c r="L401" s="242"/>
      <c r="M401" s="239"/>
      <c r="N401" s="281"/>
      <c r="O401" s="260"/>
      <c r="P401" s="237"/>
    </row>
    <row r="402" spans="1:16" ht="78" x14ac:dyDescent="0.3">
      <c r="A402" s="20" t="s">
        <v>941</v>
      </c>
      <c r="B402" s="3" t="s">
        <v>339</v>
      </c>
      <c r="C402" s="3" t="s">
        <v>340</v>
      </c>
      <c r="D402" s="3" t="s">
        <v>34</v>
      </c>
      <c r="E402" s="108">
        <v>20</v>
      </c>
      <c r="F402" s="166" t="s">
        <v>1242</v>
      </c>
      <c r="G402" s="167" t="s">
        <v>1239</v>
      </c>
      <c r="H402" s="168">
        <v>1</v>
      </c>
      <c r="I402" s="172" t="s">
        <v>1243</v>
      </c>
      <c r="J402" s="173" t="s">
        <v>1244</v>
      </c>
      <c r="K402" s="170">
        <v>180</v>
      </c>
      <c r="L402" s="254">
        <v>216</v>
      </c>
      <c r="M402" s="171">
        <v>180</v>
      </c>
      <c r="N402" s="284">
        <v>216</v>
      </c>
      <c r="O402" s="266">
        <v>180</v>
      </c>
      <c r="P402" s="170"/>
    </row>
    <row r="403" spans="1:16" ht="15.6" x14ac:dyDescent="0.3">
      <c r="A403" s="230"/>
      <c r="B403" s="231"/>
      <c r="C403" s="231"/>
      <c r="D403" s="232"/>
      <c r="E403" s="233"/>
      <c r="F403" s="232"/>
      <c r="G403" s="234"/>
      <c r="H403" s="235"/>
      <c r="I403" s="232"/>
      <c r="J403" s="236"/>
      <c r="K403" s="242"/>
      <c r="L403" s="242"/>
      <c r="M403" s="239"/>
      <c r="N403" s="281"/>
      <c r="O403" s="260"/>
      <c r="P403" s="237"/>
    </row>
    <row r="404" spans="1:16" ht="15.75" customHeight="1" x14ac:dyDescent="0.3">
      <c r="A404" s="20"/>
      <c r="B404" s="19" t="s">
        <v>341</v>
      </c>
      <c r="C404" s="3"/>
      <c r="D404" s="3"/>
      <c r="E404" s="108"/>
      <c r="F404" s="109"/>
      <c r="G404" s="152"/>
      <c r="H404" s="133"/>
      <c r="I404" s="109"/>
      <c r="J404" s="135"/>
      <c r="K404" s="8"/>
      <c r="L404" s="241"/>
      <c r="M404" s="8"/>
      <c r="N404" s="280"/>
      <c r="O404" s="257"/>
      <c r="P404" s="8"/>
    </row>
    <row r="405" spans="1:16" ht="15.6" x14ac:dyDescent="0.3">
      <c r="A405" s="20" t="s">
        <v>942</v>
      </c>
      <c r="B405" s="1" t="s">
        <v>342</v>
      </c>
      <c r="C405" s="1" t="s">
        <v>343</v>
      </c>
      <c r="D405" s="3" t="s">
        <v>34</v>
      </c>
      <c r="E405" s="108">
        <v>20</v>
      </c>
      <c r="F405" s="109"/>
      <c r="G405" s="152"/>
      <c r="H405" s="133"/>
      <c r="I405" s="109"/>
      <c r="J405" s="6"/>
      <c r="K405" s="8"/>
      <c r="L405" s="241"/>
      <c r="M405" s="8"/>
      <c r="N405" s="280"/>
      <c r="O405" s="257"/>
      <c r="P405" s="8"/>
    </row>
    <row r="406" spans="1:16" ht="15.6" x14ac:dyDescent="0.3">
      <c r="A406" s="230"/>
      <c r="B406" s="231"/>
      <c r="C406" s="231"/>
      <c r="D406" s="232"/>
      <c r="E406" s="233"/>
      <c r="F406" s="232"/>
      <c r="G406" s="234"/>
      <c r="H406" s="235"/>
      <c r="I406" s="232"/>
      <c r="J406" s="236"/>
      <c r="K406" s="237"/>
      <c r="L406" s="242"/>
      <c r="M406" s="239"/>
      <c r="N406" s="281"/>
      <c r="O406" s="258"/>
      <c r="P406" s="237"/>
    </row>
    <row r="407" spans="1:16" ht="15.75" customHeight="1" x14ac:dyDescent="0.3">
      <c r="A407" s="20"/>
      <c r="B407" s="19" t="s">
        <v>344</v>
      </c>
      <c r="C407" s="19"/>
      <c r="D407" s="19"/>
      <c r="E407" s="106"/>
      <c r="F407" s="107"/>
      <c r="G407" s="152"/>
      <c r="H407" s="133"/>
      <c r="I407" s="107"/>
      <c r="J407" s="151"/>
      <c r="K407" s="8"/>
      <c r="L407" s="241"/>
      <c r="M407" s="8"/>
      <c r="N407" s="280"/>
      <c r="O407" s="257"/>
      <c r="P407" s="8"/>
    </row>
    <row r="408" spans="1:16" ht="31.5" customHeight="1" x14ac:dyDescent="0.3">
      <c r="A408" s="20" t="s">
        <v>943</v>
      </c>
      <c r="B408" s="1" t="s">
        <v>345</v>
      </c>
      <c r="C408" s="1" t="s">
        <v>346</v>
      </c>
      <c r="D408" s="3" t="s">
        <v>34</v>
      </c>
      <c r="E408" s="108">
        <v>100</v>
      </c>
      <c r="F408" s="109" t="s">
        <v>1517</v>
      </c>
      <c r="G408" s="152" t="s">
        <v>1465</v>
      </c>
      <c r="H408" s="133">
        <v>1</v>
      </c>
      <c r="I408" s="109" t="s">
        <v>1518</v>
      </c>
      <c r="J408" s="135">
        <v>300957</v>
      </c>
      <c r="K408" s="241">
        <v>8.8000000000000007</v>
      </c>
      <c r="L408" s="241">
        <f t="shared" ref="L408:L416" si="103">MMULT(K408,1.2)</f>
        <v>10.56</v>
      </c>
      <c r="M408" s="8">
        <f t="shared" ref="M408:M416" si="104">MMULT(H408,K408)</f>
        <v>8.8000000000000007</v>
      </c>
      <c r="N408" s="280">
        <f t="shared" ref="N408:N416" si="105">MMULT(M408,1.2)</f>
        <v>10.56</v>
      </c>
      <c r="O408" s="259">
        <v>8.8000000000000007</v>
      </c>
      <c r="P408" s="8"/>
    </row>
    <row r="409" spans="1:16" ht="31.5" customHeight="1" x14ac:dyDescent="0.3">
      <c r="A409" s="20" t="s">
        <v>943</v>
      </c>
      <c r="B409" s="1" t="s">
        <v>345</v>
      </c>
      <c r="C409" s="1" t="s">
        <v>346</v>
      </c>
      <c r="D409" s="3" t="s">
        <v>34</v>
      </c>
      <c r="E409" s="108">
        <v>100</v>
      </c>
      <c r="F409" s="109" t="s">
        <v>1706</v>
      </c>
      <c r="G409" s="152" t="s">
        <v>1637</v>
      </c>
      <c r="H409" s="133">
        <v>1</v>
      </c>
      <c r="I409" s="109" t="s">
        <v>1707</v>
      </c>
      <c r="J409" s="135">
        <v>10924</v>
      </c>
      <c r="K409" s="241">
        <v>7.85</v>
      </c>
      <c r="L409" s="241">
        <f t="shared" ref="L409" si="106">K409*1.2</f>
        <v>9.42</v>
      </c>
      <c r="M409" s="8">
        <f t="shared" ref="M409" si="107">K409*H409</f>
        <v>7.85</v>
      </c>
      <c r="N409" s="280">
        <f t="shared" ref="N409" si="108">M409*1.2</f>
        <v>9.42</v>
      </c>
      <c r="O409" s="259">
        <v>7.85</v>
      </c>
      <c r="P409" s="8"/>
    </row>
    <row r="410" spans="1:16" ht="31.5" customHeight="1" x14ac:dyDescent="0.3">
      <c r="A410" s="20" t="s">
        <v>943</v>
      </c>
      <c r="B410" s="1" t="s">
        <v>345</v>
      </c>
      <c r="C410" s="1" t="s">
        <v>346</v>
      </c>
      <c r="D410" s="3" t="s">
        <v>34</v>
      </c>
      <c r="E410" s="108">
        <v>100</v>
      </c>
      <c r="F410" s="109" t="s">
        <v>2096</v>
      </c>
      <c r="G410" s="152" t="s">
        <v>2031</v>
      </c>
      <c r="H410" s="133">
        <v>1</v>
      </c>
      <c r="I410" s="109" t="s">
        <v>2099</v>
      </c>
      <c r="J410" s="134" t="s">
        <v>2100</v>
      </c>
      <c r="K410" s="241">
        <v>6.875</v>
      </c>
      <c r="L410" s="241">
        <v>8.25</v>
      </c>
      <c r="M410" s="8">
        <v>6.88</v>
      </c>
      <c r="N410" s="280">
        <v>8.26</v>
      </c>
      <c r="O410" s="259">
        <v>6.875</v>
      </c>
      <c r="P410" s="8"/>
    </row>
    <row r="411" spans="1:16" ht="31.5" customHeight="1" x14ac:dyDescent="0.3">
      <c r="A411" s="20" t="s">
        <v>943</v>
      </c>
      <c r="B411" s="1" t="s">
        <v>345</v>
      </c>
      <c r="C411" s="1" t="s">
        <v>346</v>
      </c>
      <c r="D411" s="3" t="s">
        <v>34</v>
      </c>
      <c r="E411" s="108">
        <v>100</v>
      </c>
      <c r="F411" s="109" t="s">
        <v>2149</v>
      </c>
      <c r="G411" s="152" t="s">
        <v>2139</v>
      </c>
      <c r="H411" s="133" t="s">
        <v>2150</v>
      </c>
      <c r="I411" s="109"/>
      <c r="J411" s="134" t="s">
        <v>2151</v>
      </c>
      <c r="K411" s="241">
        <v>6.75</v>
      </c>
      <c r="L411" s="241">
        <v>8.1</v>
      </c>
      <c r="M411" s="8">
        <v>6.75</v>
      </c>
      <c r="N411" s="280">
        <v>8.1</v>
      </c>
      <c r="O411" s="259">
        <v>6.75</v>
      </c>
      <c r="P411" s="8"/>
    </row>
    <row r="412" spans="1:16" ht="15.6" x14ac:dyDescent="0.3">
      <c r="A412" s="230"/>
      <c r="B412" s="231"/>
      <c r="C412" s="231"/>
      <c r="D412" s="232"/>
      <c r="E412" s="233"/>
      <c r="F412" s="232"/>
      <c r="G412" s="234"/>
      <c r="H412" s="235"/>
      <c r="I412" s="232"/>
      <c r="J412" s="236"/>
      <c r="K412" s="242"/>
      <c r="L412" s="242"/>
      <c r="M412" s="239"/>
      <c r="N412" s="281"/>
      <c r="O412" s="260"/>
      <c r="P412" s="237"/>
    </row>
    <row r="413" spans="1:16" ht="46.8" x14ac:dyDescent="0.3">
      <c r="A413" s="20" t="s">
        <v>200</v>
      </c>
      <c r="B413" s="1" t="s">
        <v>345</v>
      </c>
      <c r="C413" s="1" t="s">
        <v>347</v>
      </c>
      <c r="D413" s="3" t="s">
        <v>34</v>
      </c>
      <c r="E413" s="108">
        <v>8</v>
      </c>
      <c r="F413" s="109" t="s">
        <v>1517</v>
      </c>
      <c r="G413" s="152" t="s">
        <v>1465</v>
      </c>
      <c r="H413" s="133">
        <v>1</v>
      </c>
      <c r="I413" s="109" t="s">
        <v>1518</v>
      </c>
      <c r="J413" s="135">
        <v>300352</v>
      </c>
      <c r="K413" s="241">
        <v>4</v>
      </c>
      <c r="L413" s="241">
        <f t="shared" si="103"/>
        <v>4.8</v>
      </c>
      <c r="M413" s="8">
        <f t="shared" si="104"/>
        <v>4</v>
      </c>
      <c r="N413" s="280">
        <f t="shared" si="105"/>
        <v>4.8</v>
      </c>
      <c r="O413" s="259">
        <v>4</v>
      </c>
      <c r="P413" s="8"/>
    </row>
    <row r="414" spans="1:16" ht="46.8" x14ac:dyDescent="0.3">
      <c r="A414" s="20" t="s">
        <v>200</v>
      </c>
      <c r="B414" s="1" t="s">
        <v>345</v>
      </c>
      <c r="C414" s="1" t="s">
        <v>347</v>
      </c>
      <c r="D414" s="3" t="s">
        <v>34</v>
      </c>
      <c r="E414" s="108">
        <v>8</v>
      </c>
      <c r="F414" s="109" t="s">
        <v>2149</v>
      </c>
      <c r="G414" s="152" t="s">
        <v>2139</v>
      </c>
      <c r="H414" s="133" t="s">
        <v>2150</v>
      </c>
      <c r="I414" s="109"/>
      <c r="J414" s="134" t="s">
        <v>2152</v>
      </c>
      <c r="K414" s="241">
        <v>4.25</v>
      </c>
      <c r="L414" s="241">
        <v>5.0999999999999996</v>
      </c>
      <c r="M414" s="8">
        <v>4.25</v>
      </c>
      <c r="N414" s="280">
        <v>5.0999999999999996</v>
      </c>
      <c r="O414" s="259">
        <v>4.25</v>
      </c>
      <c r="P414" s="8"/>
    </row>
    <row r="415" spans="1:16" ht="15.6" x14ac:dyDescent="0.3">
      <c r="A415" s="230"/>
      <c r="B415" s="231"/>
      <c r="C415" s="231"/>
      <c r="D415" s="232"/>
      <c r="E415" s="233"/>
      <c r="F415" s="232"/>
      <c r="G415" s="234"/>
      <c r="H415" s="235"/>
      <c r="I415" s="232"/>
      <c r="J415" s="236"/>
      <c r="K415" s="242"/>
      <c r="L415" s="242"/>
      <c r="M415" s="239"/>
      <c r="N415" s="281"/>
      <c r="O415" s="260"/>
      <c r="P415" s="237"/>
    </row>
    <row r="416" spans="1:16" ht="46.8" x14ac:dyDescent="0.3">
      <c r="A416" s="20" t="s">
        <v>203</v>
      </c>
      <c r="B416" s="1" t="s">
        <v>345</v>
      </c>
      <c r="C416" s="41" t="s">
        <v>348</v>
      </c>
      <c r="D416" s="3" t="s">
        <v>34</v>
      </c>
      <c r="E416" s="108">
        <v>40</v>
      </c>
      <c r="F416" s="109" t="s">
        <v>1517</v>
      </c>
      <c r="G416" s="152" t="s">
        <v>1465</v>
      </c>
      <c r="H416" s="133">
        <v>1</v>
      </c>
      <c r="I416" s="109" t="s">
        <v>1518</v>
      </c>
      <c r="J416" s="135">
        <v>300123</v>
      </c>
      <c r="K416" s="241">
        <v>2.6</v>
      </c>
      <c r="L416" s="241">
        <f t="shared" si="103"/>
        <v>3.12</v>
      </c>
      <c r="M416" s="8">
        <f t="shared" si="104"/>
        <v>2.6</v>
      </c>
      <c r="N416" s="280">
        <f t="shared" si="105"/>
        <v>3.12</v>
      </c>
      <c r="O416" s="259">
        <v>2.6</v>
      </c>
      <c r="P416" s="8"/>
    </row>
    <row r="417" spans="1:16" ht="46.8" x14ac:dyDescent="0.3">
      <c r="A417" s="20" t="s">
        <v>203</v>
      </c>
      <c r="B417" s="1" t="s">
        <v>345</v>
      </c>
      <c r="C417" s="41" t="s">
        <v>348</v>
      </c>
      <c r="D417" s="3" t="s">
        <v>34</v>
      </c>
      <c r="E417" s="108">
        <v>40</v>
      </c>
      <c r="F417" s="109" t="s">
        <v>1706</v>
      </c>
      <c r="G417" s="152" t="s">
        <v>1637</v>
      </c>
      <c r="H417" s="133">
        <v>1</v>
      </c>
      <c r="I417" s="109" t="s">
        <v>1708</v>
      </c>
      <c r="J417" s="135">
        <v>12417</v>
      </c>
      <c r="K417" s="241">
        <v>2.5</v>
      </c>
      <c r="L417" s="241">
        <f t="shared" ref="L417" si="109">K417*1.2</f>
        <v>3</v>
      </c>
      <c r="M417" s="8">
        <f t="shared" ref="M417" si="110">K417*H417</f>
        <v>2.5</v>
      </c>
      <c r="N417" s="280">
        <f t="shared" ref="N417" si="111">M417*1.2</f>
        <v>3</v>
      </c>
      <c r="O417" s="259">
        <v>2.5</v>
      </c>
      <c r="P417" s="8"/>
    </row>
    <row r="418" spans="1:16" ht="46.8" x14ac:dyDescent="0.3">
      <c r="A418" s="20" t="s">
        <v>203</v>
      </c>
      <c r="B418" s="1" t="s">
        <v>345</v>
      </c>
      <c r="C418" s="41" t="s">
        <v>348</v>
      </c>
      <c r="D418" s="3" t="s">
        <v>34</v>
      </c>
      <c r="E418" s="108">
        <v>40</v>
      </c>
      <c r="F418" s="109" t="s">
        <v>2149</v>
      </c>
      <c r="G418" s="152" t="s">
        <v>2139</v>
      </c>
      <c r="H418" s="133" t="s">
        <v>2150</v>
      </c>
      <c r="I418" s="109"/>
      <c r="J418" s="134" t="s">
        <v>2153</v>
      </c>
      <c r="K418" s="241">
        <v>2.2999999999999998</v>
      </c>
      <c r="L418" s="241">
        <v>2.76</v>
      </c>
      <c r="M418" s="8">
        <v>2.2999999999999998</v>
      </c>
      <c r="N418" s="280">
        <v>2.76</v>
      </c>
      <c r="O418" s="259">
        <v>2.2999999999999998</v>
      </c>
      <c r="P418" s="8"/>
    </row>
    <row r="419" spans="1:16" ht="15.6" x14ac:dyDescent="0.3">
      <c r="A419" s="230"/>
      <c r="B419" s="231"/>
      <c r="C419" s="231"/>
      <c r="D419" s="232"/>
      <c r="E419" s="233"/>
      <c r="F419" s="232"/>
      <c r="G419" s="234"/>
      <c r="H419" s="235"/>
      <c r="I419" s="232"/>
      <c r="J419" s="236"/>
      <c r="K419" s="242"/>
      <c r="L419" s="242"/>
      <c r="M419" s="239"/>
      <c r="N419" s="281"/>
      <c r="O419" s="260"/>
      <c r="P419" s="237"/>
    </row>
    <row r="420" spans="1:16" ht="15.75" customHeight="1" x14ac:dyDescent="0.3">
      <c r="A420" s="20"/>
      <c r="B420" s="87" t="s">
        <v>349</v>
      </c>
      <c r="C420" s="87"/>
      <c r="D420" s="3"/>
      <c r="E420" s="108"/>
      <c r="F420" s="109"/>
      <c r="G420" s="152"/>
      <c r="H420" s="133"/>
      <c r="I420" s="109"/>
      <c r="J420" s="135"/>
      <c r="K420" s="241"/>
      <c r="L420" s="241"/>
      <c r="M420" s="8"/>
      <c r="N420" s="280"/>
      <c r="O420" s="259"/>
      <c r="P420" s="8"/>
    </row>
    <row r="421" spans="1:16" ht="109.2" x14ac:dyDescent="0.3">
      <c r="A421" s="20" t="s">
        <v>206</v>
      </c>
      <c r="B421" s="35" t="s">
        <v>350</v>
      </c>
      <c r="C421" s="35" t="s">
        <v>351</v>
      </c>
      <c r="D421" s="3" t="s">
        <v>34</v>
      </c>
      <c r="E421" s="108">
        <v>2</v>
      </c>
      <c r="F421" s="109" t="s">
        <v>1353</v>
      </c>
      <c r="G421" s="152" t="s">
        <v>1354</v>
      </c>
      <c r="H421" s="133" t="s">
        <v>1355</v>
      </c>
      <c r="I421" s="109" t="s">
        <v>1356</v>
      </c>
      <c r="J421" s="135" t="s">
        <v>1357</v>
      </c>
      <c r="K421" s="241">
        <v>358.5</v>
      </c>
      <c r="L421" s="241">
        <v>430.2</v>
      </c>
      <c r="M421" s="8">
        <v>358.5</v>
      </c>
      <c r="N421" s="280">
        <v>430.2</v>
      </c>
      <c r="O421" s="259">
        <v>358.5</v>
      </c>
      <c r="P421" s="8"/>
    </row>
    <row r="422" spans="1:16" ht="15.6" x14ac:dyDescent="0.3">
      <c r="A422" s="230"/>
      <c r="B422" s="231"/>
      <c r="C422" s="231"/>
      <c r="D422" s="232"/>
      <c r="E422" s="233"/>
      <c r="F422" s="232"/>
      <c r="G422" s="234"/>
      <c r="H422" s="235"/>
      <c r="I422" s="232"/>
      <c r="J422" s="236"/>
      <c r="K422" s="242"/>
      <c r="L422" s="242"/>
      <c r="M422" s="239"/>
      <c r="N422" s="281"/>
      <c r="O422" s="260"/>
      <c r="P422" s="237"/>
    </row>
    <row r="423" spans="1:16" ht="109.2" x14ac:dyDescent="0.3">
      <c r="A423" s="20" t="s">
        <v>944</v>
      </c>
      <c r="B423" s="35" t="s">
        <v>350</v>
      </c>
      <c r="C423" s="35" t="s">
        <v>352</v>
      </c>
      <c r="D423" s="3" t="s">
        <v>34</v>
      </c>
      <c r="E423" s="108">
        <v>2</v>
      </c>
      <c r="F423" s="109" t="s">
        <v>1353</v>
      </c>
      <c r="G423" s="152" t="s">
        <v>1354</v>
      </c>
      <c r="H423" s="133" t="s">
        <v>1355</v>
      </c>
      <c r="I423" s="109" t="s">
        <v>1358</v>
      </c>
      <c r="J423" s="135" t="s">
        <v>1359</v>
      </c>
      <c r="K423" s="241">
        <v>368.1</v>
      </c>
      <c r="L423" s="241">
        <v>441.72</v>
      </c>
      <c r="M423" s="8">
        <v>368.1</v>
      </c>
      <c r="N423" s="280">
        <v>441.72</v>
      </c>
      <c r="O423" s="259">
        <v>368.1</v>
      </c>
      <c r="P423" s="8"/>
    </row>
    <row r="424" spans="1:16" ht="15.6" x14ac:dyDescent="0.3">
      <c r="A424" s="230"/>
      <c r="B424" s="231"/>
      <c r="C424" s="231"/>
      <c r="D424" s="232"/>
      <c r="E424" s="233"/>
      <c r="F424" s="232"/>
      <c r="G424" s="234"/>
      <c r="H424" s="235"/>
      <c r="I424" s="232"/>
      <c r="J424" s="236"/>
      <c r="K424" s="242"/>
      <c r="L424" s="242"/>
      <c r="M424" s="239"/>
      <c r="N424" s="281"/>
      <c r="O424" s="260"/>
      <c r="P424" s="237"/>
    </row>
    <row r="425" spans="1:16" ht="46.8" x14ac:dyDescent="0.3">
      <c r="A425" s="20" t="s">
        <v>945</v>
      </c>
      <c r="B425" s="35" t="s">
        <v>353</v>
      </c>
      <c r="C425" s="35" t="s">
        <v>354</v>
      </c>
      <c r="D425" s="3" t="s">
        <v>34</v>
      </c>
      <c r="E425" s="108">
        <v>2</v>
      </c>
      <c r="F425" s="109"/>
      <c r="G425" s="152"/>
      <c r="H425" s="133"/>
      <c r="I425" s="109"/>
      <c r="J425" s="135"/>
      <c r="K425" s="241"/>
      <c r="L425" s="241"/>
      <c r="M425" s="8"/>
      <c r="N425" s="280"/>
      <c r="O425" s="259"/>
      <c r="P425" s="8"/>
    </row>
    <row r="426" spans="1:16" ht="15.6" x14ac:dyDescent="0.3">
      <c r="A426" s="230"/>
      <c r="B426" s="231"/>
      <c r="C426" s="231"/>
      <c r="D426" s="232"/>
      <c r="E426" s="233"/>
      <c r="F426" s="232"/>
      <c r="G426" s="234"/>
      <c r="H426" s="235"/>
      <c r="I426" s="232"/>
      <c r="J426" s="236"/>
      <c r="K426" s="242"/>
      <c r="L426" s="242"/>
      <c r="M426" s="239"/>
      <c r="N426" s="281"/>
      <c r="O426" s="260"/>
      <c r="P426" s="237"/>
    </row>
    <row r="427" spans="1:16" ht="31.2" x14ac:dyDescent="0.3">
      <c r="A427" s="20" t="s">
        <v>209</v>
      </c>
      <c r="B427" s="35" t="s">
        <v>355</v>
      </c>
      <c r="C427" s="35" t="s">
        <v>356</v>
      </c>
      <c r="D427" s="3" t="s">
        <v>34</v>
      </c>
      <c r="E427" s="108">
        <v>2</v>
      </c>
      <c r="F427" s="109"/>
      <c r="G427" s="152"/>
      <c r="H427" s="133"/>
      <c r="I427" s="109"/>
      <c r="J427" s="135"/>
      <c r="K427" s="241"/>
      <c r="L427" s="241"/>
      <c r="M427" s="8"/>
      <c r="N427" s="280"/>
      <c r="O427" s="259"/>
      <c r="P427" s="8"/>
    </row>
    <row r="428" spans="1:16" ht="15.6" x14ac:dyDescent="0.3">
      <c r="A428" s="230"/>
      <c r="B428" s="231"/>
      <c r="C428" s="231"/>
      <c r="D428" s="232"/>
      <c r="E428" s="233"/>
      <c r="F428" s="232"/>
      <c r="G428" s="234"/>
      <c r="H428" s="235"/>
      <c r="I428" s="232"/>
      <c r="J428" s="236"/>
      <c r="K428" s="242"/>
      <c r="L428" s="242"/>
      <c r="M428" s="239"/>
      <c r="N428" s="281"/>
      <c r="O428" s="260"/>
      <c r="P428" s="237"/>
    </row>
    <row r="429" spans="1:16" ht="126.75" customHeight="1" x14ac:dyDescent="0.3">
      <c r="A429" s="181" t="s">
        <v>212</v>
      </c>
      <c r="B429" s="2" t="s">
        <v>357</v>
      </c>
      <c r="C429" s="2" t="s">
        <v>358</v>
      </c>
      <c r="D429" s="2" t="s">
        <v>34</v>
      </c>
      <c r="E429" s="183">
        <v>2</v>
      </c>
      <c r="F429" s="183" t="s">
        <v>1339</v>
      </c>
      <c r="G429" s="184" t="s">
        <v>1335</v>
      </c>
      <c r="H429" s="184" t="s">
        <v>34</v>
      </c>
      <c r="I429" s="183" t="s">
        <v>1340</v>
      </c>
      <c r="J429" s="183" t="s">
        <v>1341</v>
      </c>
      <c r="K429" s="246">
        <v>669</v>
      </c>
      <c r="L429" s="246">
        <f>K429*1.2</f>
        <v>802.8</v>
      </c>
      <c r="M429" s="186">
        <f>K429*1</f>
        <v>669</v>
      </c>
      <c r="N429" s="285">
        <f>L429*1</f>
        <v>802.8</v>
      </c>
      <c r="O429" s="267">
        <v>669</v>
      </c>
      <c r="P429" s="186"/>
    </row>
    <row r="430" spans="1:16" ht="109.2" x14ac:dyDescent="0.3">
      <c r="A430" s="20" t="s">
        <v>212</v>
      </c>
      <c r="B430" s="2" t="s">
        <v>357</v>
      </c>
      <c r="C430" s="3" t="s">
        <v>358</v>
      </c>
      <c r="D430" s="3" t="s">
        <v>34</v>
      </c>
      <c r="E430" s="108">
        <v>2</v>
      </c>
      <c r="F430" s="109" t="s">
        <v>1353</v>
      </c>
      <c r="G430" s="152" t="s">
        <v>1354</v>
      </c>
      <c r="H430" s="133" t="s">
        <v>1355</v>
      </c>
      <c r="I430" s="109" t="s">
        <v>1360</v>
      </c>
      <c r="J430" s="135" t="s">
        <v>1361</v>
      </c>
      <c r="K430" s="241">
        <v>524.95000000000005</v>
      </c>
      <c r="L430" s="241">
        <v>629.94000000000005</v>
      </c>
      <c r="M430" s="8">
        <v>524.95000000000005</v>
      </c>
      <c r="N430" s="280">
        <v>629.94000000000005</v>
      </c>
      <c r="O430" s="259">
        <v>524.95000000000005</v>
      </c>
      <c r="P430" s="8"/>
    </row>
    <row r="431" spans="1:16" ht="15.6" x14ac:dyDescent="0.3">
      <c r="A431" s="230"/>
      <c r="B431" s="231"/>
      <c r="C431" s="231"/>
      <c r="D431" s="232"/>
      <c r="E431" s="233"/>
      <c r="F431" s="232"/>
      <c r="G431" s="234"/>
      <c r="H431" s="235"/>
      <c r="I431" s="232"/>
      <c r="J431" s="236"/>
      <c r="K431" s="242"/>
      <c r="L431" s="242"/>
      <c r="M431" s="239"/>
      <c r="N431" s="281"/>
      <c r="O431" s="260"/>
      <c r="P431" s="237"/>
    </row>
    <row r="432" spans="1:16" ht="109.2" x14ac:dyDescent="0.3">
      <c r="A432" s="20" t="s">
        <v>214</v>
      </c>
      <c r="B432" s="2" t="s">
        <v>359</v>
      </c>
      <c r="C432" s="3" t="s">
        <v>360</v>
      </c>
      <c r="D432" s="3" t="s">
        <v>34</v>
      </c>
      <c r="E432" s="108">
        <v>2</v>
      </c>
      <c r="F432" s="109" t="s">
        <v>1353</v>
      </c>
      <c r="G432" s="152" t="s">
        <v>1354</v>
      </c>
      <c r="H432" s="133" t="s">
        <v>1355</v>
      </c>
      <c r="I432" s="109" t="s">
        <v>1362</v>
      </c>
      <c r="J432" s="135" t="s">
        <v>1363</v>
      </c>
      <c r="K432" s="241">
        <v>524.95000000000005</v>
      </c>
      <c r="L432" s="241">
        <v>629.94000000000005</v>
      </c>
      <c r="M432" s="8">
        <v>524.95000000000005</v>
      </c>
      <c r="N432" s="280">
        <v>629.94000000000005</v>
      </c>
      <c r="O432" s="259">
        <v>524.95000000000005</v>
      </c>
      <c r="P432" s="8"/>
    </row>
    <row r="433" spans="1:16" ht="15.6" x14ac:dyDescent="0.3">
      <c r="A433" s="230"/>
      <c r="B433" s="231"/>
      <c r="C433" s="231"/>
      <c r="D433" s="232"/>
      <c r="E433" s="233"/>
      <c r="F433" s="232"/>
      <c r="G433" s="234"/>
      <c r="H433" s="235"/>
      <c r="I433" s="232"/>
      <c r="J433" s="236"/>
      <c r="K433" s="242"/>
      <c r="L433" s="242"/>
      <c r="M433" s="239"/>
      <c r="N433" s="281"/>
      <c r="O433" s="260"/>
      <c r="P433" s="237"/>
    </row>
    <row r="434" spans="1:16" ht="140.4" x14ac:dyDescent="0.3">
      <c r="A434" s="181" t="s">
        <v>216</v>
      </c>
      <c r="B434" s="2" t="s">
        <v>357</v>
      </c>
      <c r="C434" s="2" t="s">
        <v>361</v>
      </c>
      <c r="D434" s="2" t="s">
        <v>34</v>
      </c>
      <c r="E434" s="183">
        <v>2</v>
      </c>
      <c r="F434" s="183" t="s">
        <v>1339</v>
      </c>
      <c r="G434" s="184" t="s">
        <v>1335</v>
      </c>
      <c r="H434" s="184" t="s">
        <v>34</v>
      </c>
      <c r="I434" s="183" t="s">
        <v>1342</v>
      </c>
      <c r="J434" s="183" t="s">
        <v>1343</v>
      </c>
      <c r="K434" s="246">
        <v>669</v>
      </c>
      <c r="L434" s="246">
        <f>K434*1.2</f>
        <v>802.8</v>
      </c>
      <c r="M434" s="186">
        <f t="shared" ref="M434:N434" si="112">K434*1</f>
        <v>669</v>
      </c>
      <c r="N434" s="285">
        <f t="shared" si="112"/>
        <v>802.8</v>
      </c>
      <c r="O434" s="267">
        <v>669</v>
      </c>
      <c r="P434" s="186"/>
    </row>
    <row r="435" spans="1:16" ht="109.2" x14ac:dyDescent="0.3">
      <c r="A435" s="181" t="s">
        <v>216</v>
      </c>
      <c r="B435" s="2" t="s">
        <v>357</v>
      </c>
      <c r="C435" s="2" t="s">
        <v>361</v>
      </c>
      <c r="D435" s="2" t="s">
        <v>34</v>
      </c>
      <c r="E435" s="183">
        <v>2</v>
      </c>
      <c r="F435" s="183" t="s">
        <v>1353</v>
      </c>
      <c r="G435" s="184" t="s">
        <v>1354</v>
      </c>
      <c r="H435" s="184" t="s">
        <v>1355</v>
      </c>
      <c r="I435" s="183" t="s">
        <v>1364</v>
      </c>
      <c r="J435" s="183" t="s">
        <v>1365</v>
      </c>
      <c r="K435" s="246">
        <v>160</v>
      </c>
      <c r="L435" s="246">
        <v>192</v>
      </c>
      <c r="M435" s="186">
        <v>160</v>
      </c>
      <c r="N435" s="285">
        <v>192</v>
      </c>
      <c r="O435" s="267">
        <v>160</v>
      </c>
      <c r="P435" s="186"/>
    </row>
    <row r="436" spans="1:16" ht="15.6" x14ac:dyDescent="0.3">
      <c r="A436" s="230"/>
      <c r="B436" s="231"/>
      <c r="C436" s="231"/>
      <c r="D436" s="232"/>
      <c r="E436" s="233"/>
      <c r="F436" s="232"/>
      <c r="G436" s="234"/>
      <c r="H436" s="235"/>
      <c r="I436" s="232"/>
      <c r="J436" s="236"/>
      <c r="K436" s="242"/>
      <c r="L436" s="242"/>
      <c r="M436" s="239"/>
      <c r="N436" s="281"/>
      <c r="O436" s="260"/>
      <c r="P436" s="237"/>
    </row>
    <row r="437" spans="1:16" ht="78" x14ac:dyDescent="0.3">
      <c r="A437" s="20" t="s">
        <v>218</v>
      </c>
      <c r="B437" s="2" t="s">
        <v>362</v>
      </c>
      <c r="C437" s="3" t="s">
        <v>363</v>
      </c>
      <c r="D437" s="3" t="s">
        <v>34</v>
      </c>
      <c r="E437" s="108">
        <v>2</v>
      </c>
      <c r="F437" s="166" t="s">
        <v>1242</v>
      </c>
      <c r="G437" s="167" t="s">
        <v>1239</v>
      </c>
      <c r="H437" s="168">
        <v>1</v>
      </c>
      <c r="I437" s="172" t="s">
        <v>1245</v>
      </c>
      <c r="J437" s="173" t="s">
        <v>1246</v>
      </c>
      <c r="K437" s="170">
        <v>250</v>
      </c>
      <c r="L437" s="254">
        <v>300</v>
      </c>
      <c r="M437" s="171">
        <v>250</v>
      </c>
      <c r="N437" s="284">
        <v>300</v>
      </c>
      <c r="O437" s="266">
        <v>250</v>
      </c>
      <c r="P437" s="170"/>
    </row>
    <row r="438" spans="1:16" ht="140.4" x14ac:dyDescent="0.3">
      <c r="A438" s="181" t="s">
        <v>218</v>
      </c>
      <c r="B438" s="2" t="s">
        <v>362</v>
      </c>
      <c r="C438" s="2" t="s">
        <v>363</v>
      </c>
      <c r="D438" s="2" t="s">
        <v>34</v>
      </c>
      <c r="E438" s="183">
        <v>2</v>
      </c>
      <c r="F438" s="183" t="s">
        <v>1339</v>
      </c>
      <c r="G438" s="184" t="s">
        <v>1335</v>
      </c>
      <c r="H438" s="184" t="s">
        <v>34</v>
      </c>
      <c r="I438" s="183" t="s">
        <v>1344</v>
      </c>
      <c r="J438" s="183" t="s">
        <v>1345</v>
      </c>
      <c r="K438" s="246">
        <v>669</v>
      </c>
      <c r="L438" s="246">
        <f>K438*1.2</f>
        <v>802.8</v>
      </c>
      <c r="M438" s="186">
        <f t="shared" ref="M438:N438" si="113">K438*1</f>
        <v>669</v>
      </c>
      <c r="N438" s="285">
        <f t="shared" si="113"/>
        <v>802.8</v>
      </c>
      <c r="O438" s="267">
        <v>669</v>
      </c>
      <c r="P438" s="186"/>
    </row>
    <row r="439" spans="1:16" ht="109.2" x14ac:dyDescent="0.3">
      <c r="A439" s="181" t="s">
        <v>218</v>
      </c>
      <c r="B439" s="2" t="s">
        <v>362</v>
      </c>
      <c r="C439" s="2" t="s">
        <v>363</v>
      </c>
      <c r="D439" s="2" t="s">
        <v>34</v>
      </c>
      <c r="E439" s="183">
        <v>2</v>
      </c>
      <c r="F439" s="183" t="s">
        <v>1353</v>
      </c>
      <c r="G439" s="184" t="s">
        <v>1354</v>
      </c>
      <c r="H439" s="184" t="s">
        <v>1355</v>
      </c>
      <c r="I439" s="183" t="s">
        <v>1366</v>
      </c>
      <c r="J439" s="183" t="s">
        <v>1367</v>
      </c>
      <c r="K439" s="246">
        <v>160</v>
      </c>
      <c r="L439" s="246">
        <v>192</v>
      </c>
      <c r="M439" s="186">
        <v>160</v>
      </c>
      <c r="N439" s="285">
        <v>192</v>
      </c>
      <c r="O439" s="267">
        <v>160</v>
      </c>
      <c r="P439" s="186"/>
    </row>
    <row r="440" spans="1:16" ht="15.6" x14ac:dyDescent="0.3">
      <c r="A440" s="230"/>
      <c r="B440" s="231"/>
      <c r="C440" s="231"/>
      <c r="D440" s="232"/>
      <c r="E440" s="233"/>
      <c r="F440" s="232"/>
      <c r="G440" s="234"/>
      <c r="H440" s="235"/>
      <c r="I440" s="232"/>
      <c r="J440" s="236"/>
      <c r="K440" s="242"/>
      <c r="L440" s="242"/>
      <c r="M440" s="239"/>
      <c r="N440" s="281"/>
      <c r="O440" s="260"/>
      <c r="P440" s="237"/>
    </row>
    <row r="441" spans="1:16" ht="15.6" x14ac:dyDescent="0.3">
      <c r="A441" s="20" t="s">
        <v>220</v>
      </c>
      <c r="B441" s="2" t="s">
        <v>364</v>
      </c>
      <c r="C441" s="3" t="s">
        <v>365</v>
      </c>
      <c r="D441" s="3" t="s">
        <v>34</v>
      </c>
      <c r="E441" s="108">
        <v>2</v>
      </c>
      <c r="F441" s="109"/>
      <c r="G441" s="152"/>
      <c r="H441" s="133"/>
      <c r="I441" s="109"/>
      <c r="J441" s="135"/>
      <c r="K441" s="241"/>
      <c r="L441" s="241"/>
      <c r="M441" s="8"/>
      <c r="N441" s="280"/>
      <c r="O441" s="259"/>
      <c r="P441" s="8"/>
    </row>
    <row r="442" spans="1:16" ht="140.4" x14ac:dyDescent="0.3">
      <c r="A442" s="181" t="s">
        <v>220</v>
      </c>
      <c r="B442" s="2" t="s">
        <v>364</v>
      </c>
      <c r="C442" s="2" t="s">
        <v>365</v>
      </c>
      <c r="D442" s="2" t="s">
        <v>34</v>
      </c>
      <c r="E442" s="183">
        <v>2</v>
      </c>
      <c r="F442" s="183" t="s">
        <v>1339</v>
      </c>
      <c r="G442" s="184" t="s">
        <v>1335</v>
      </c>
      <c r="H442" s="184" t="s">
        <v>34</v>
      </c>
      <c r="I442" s="183" t="s">
        <v>1340</v>
      </c>
      <c r="J442" s="183" t="s">
        <v>1341</v>
      </c>
      <c r="K442" s="246">
        <v>669</v>
      </c>
      <c r="L442" s="246">
        <f>K442*1.2</f>
        <v>802.8</v>
      </c>
      <c r="M442" s="186">
        <f t="shared" ref="M442:N442" si="114">K442*1</f>
        <v>669</v>
      </c>
      <c r="N442" s="285">
        <f t="shared" si="114"/>
        <v>802.8</v>
      </c>
      <c r="O442" s="267">
        <v>669</v>
      </c>
      <c r="P442" s="186"/>
    </row>
    <row r="443" spans="1:16" ht="109.2" x14ac:dyDescent="0.3">
      <c r="A443" s="181" t="s">
        <v>220</v>
      </c>
      <c r="B443" s="2" t="s">
        <v>364</v>
      </c>
      <c r="C443" s="2" t="s">
        <v>365</v>
      </c>
      <c r="D443" s="2" t="s">
        <v>34</v>
      </c>
      <c r="E443" s="183">
        <v>2</v>
      </c>
      <c r="F443" s="183" t="s">
        <v>1353</v>
      </c>
      <c r="G443" s="184" t="s">
        <v>1354</v>
      </c>
      <c r="H443" s="184" t="s">
        <v>1355</v>
      </c>
      <c r="I443" s="183" t="s">
        <v>1368</v>
      </c>
      <c r="J443" s="183" t="s">
        <v>1369</v>
      </c>
      <c r="K443" s="246">
        <v>192.05</v>
      </c>
      <c r="L443" s="246">
        <v>230.46</v>
      </c>
      <c r="M443" s="186">
        <v>192.05</v>
      </c>
      <c r="N443" s="285">
        <v>230.46</v>
      </c>
      <c r="O443" s="267">
        <v>192.05</v>
      </c>
      <c r="P443" s="186"/>
    </row>
    <row r="444" spans="1:16" ht="15.6" x14ac:dyDescent="0.3">
      <c r="A444" s="230"/>
      <c r="B444" s="231"/>
      <c r="C444" s="231"/>
      <c r="D444" s="232"/>
      <c r="E444" s="233"/>
      <c r="F444" s="232"/>
      <c r="G444" s="234"/>
      <c r="H444" s="235"/>
      <c r="I444" s="232"/>
      <c r="J444" s="236"/>
      <c r="K444" s="242"/>
      <c r="L444" s="242"/>
      <c r="M444" s="239"/>
      <c r="N444" s="281"/>
      <c r="O444" s="260"/>
      <c r="P444" s="237"/>
    </row>
    <row r="445" spans="1:16" ht="78" x14ac:dyDescent="0.3">
      <c r="A445" s="20" t="s">
        <v>221</v>
      </c>
      <c r="B445" s="2" t="s">
        <v>366</v>
      </c>
      <c r="C445" s="3" t="s">
        <v>367</v>
      </c>
      <c r="D445" s="3" t="s">
        <v>34</v>
      </c>
      <c r="E445" s="108">
        <v>2</v>
      </c>
      <c r="F445" s="166" t="s">
        <v>1242</v>
      </c>
      <c r="G445" s="167" t="s">
        <v>1239</v>
      </c>
      <c r="H445" s="168">
        <v>1</v>
      </c>
      <c r="I445" s="172" t="s">
        <v>1247</v>
      </c>
      <c r="J445" s="173" t="s">
        <v>1248</v>
      </c>
      <c r="K445" s="170">
        <v>28</v>
      </c>
      <c r="L445" s="254">
        <v>33.6</v>
      </c>
      <c r="M445" s="171">
        <v>28</v>
      </c>
      <c r="N445" s="284">
        <v>33.6</v>
      </c>
      <c r="O445" s="266">
        <v>28</v>
      </c>
      <c r="P445" s="170"/>
    </row>
    <row r="446" spans="1:16" ht="109.2" x14ac:dyDescent="0.3">
      <c r="A446" s="20" t="s">
        <v>221</v>
      </c>
      <c r="B446" s="2" t="s">
        <v>366</v>
      </c>
      <c r="C446" s="3" t="s">
        <v>367</v>
      </c>
      <c r="D446" s="3" t="s">
        <v>34</v>
      </c>
      <c r="E446" s="108">
        <v>2</v>
      </c>
      <c r="F446" s="166" t="s">
        <v>1353</v>
      </c>
      <c r="G446" s="167" t="s">
        <v>1354</v>
      </c>
      <c r="H446" s="168" t="s">
        <v>1355</v>
      </c>
      <c r="I446" s="172" t="s">
        <v>1370</v>
      </c>
      <c r="J446" s="173" t="s">
        <v>1371</v>
      </c>
      <c r="K446" s="170">
        <v>48</v>
      </c>
      <c r="L446" s="254">
        <v>57.599999999999994</v>
      </c>
      <c r="M446" s="171">
        <v>48</v>
      </c>
      <c r="N446" s="284">
        <v>57.6</v>
      </c>
      <c r="O446" s="266">
        <v>48</v>
      </c>
      <c r="P446" s="170"/>
    </row>
    <row r="447" spans="1:16" ht="78" x14ac:dyDescent="0.3">
      <c r="A447" s="20" t="s">
        <v>223</v>
      </c>
      <c r="B447" s="2" t="s">
        <v>368</v>
      </c>
      <c r="C447" s="3" t="s">
        <v>369</v>
      </c>
      <c r="D447" s="3" t="s">
        <v>34</v>
      </c>
      <c r="E447" s="108">
        <v>2</v>
      </c>
      <c r="F447" s="166" t="s">
        <v>1242</v>
      </c>
      <c r="G447" s="167" t="s">
        <v>1239</v>
      </c>
      <c r="H447" s="168">
        <v>1</v>
      </c>
      <c r="I447" s="172" t="s">
        <v>1249</v>
      </c>
      <c r="J447" s="173" t="s">
        <v>1250</v>
      </c>
      <c r="K447" s="170">
        <v>250</v>
      </c>
      <c r="L447" s="254">
        <v>300</v>
      </c>
      <c r="M447" s="171">
        <v>250</v>
      </c>
      <c r="N447" s="284">
        <v>300</v>
      </c>
      <c r="O447" s="266">
        <v>250</v>
      </c>
      <c r="P447" s="170"/>
    </row>
    <row r="448" spans="1:16" ht="15.6" x14ac:dyDescent="0.3">
      <c r="A448" s="230"/>
      <c r="B448" s="231"/>
      <c r="C448" s="231"/>
      <c r="D448" s="232"/>
      <c r="E448" s="233"/>
      <c r="F448" s="232"/>
      <c r="G448" s="234"/>
      <c r="H448" s="235"/>
      <c r="I448" s="232"/>
      <c r="J448" s="236"/>
      <c r="K448" s="242"/>
      <c r="L448" s="242"/>
      <c r="M448" s="239"/>
      <c r="N448" s="281"/>
      <c r="O448" s="260"/>
      <c r="P448" s="237"/>
    </row>
    <row r="449" spans="1:16" ht="140.4" x14ac:dyDescent="0.3">
      <c r="A449" s="181" t="s">
        <v>223</v>
      </c>
      <c r="B449" s="2" t="s">
        <v>368</v>
      </c>
      <c r="C449" s="2" t="s">
        <v>369</v>
      </c>
      <c r="D449" s="2" t="s">
        <v>34</v>
      </c>
      <c r="E449" s="183">
        <v>2</v>
      </c>
      <c r="F449" s="183" t="s">
        <v>1339</v>
      </c>
      <c r="G449" s="184" t="s">
        <v>1335</v>
      </c>
      <c r="H449" s="184" t="s">
        <v>34</v>
      </c>
      <c r="I449" s="183" t="s">
        <v>1346</v>
      </c>
      <c r="J449" s="183" t="s">
        <v>1347</v>
      </c>
      <c r="K449" s="246">
        <v>669</v>
      </c>
      <c r="L449" s="246">
        <f>K449*1.2</f>
        <v>802.8</v>
      </c>
      <c r="M449" s="186">
        <f t="shared" ref="M449:N449" si="115">K449*1</f>
        <v>669</v>
      </c>
      <c r="N449" s="285">
        <f t="shared" si="115"/>
        <v>802.8</v>
      </c>
      <c r="O449" s="267">
        <v>669</v>
      </c>
      <c r="P449" s="186"/>
    </row>
    <row r="450" spans="1:16" ht="15.6" x14ac:dyDescent="0.3">
      <c r="A450" s="230"/>
      <c r="B450" s="231"/>
      <c r="C450" s="231"/>
      <c r="D450" s="232"/>
      <c r="E450" s="233"/>
      <c r="F450" s="232"/>
      <c r="G450" s="234"/>
      <c r="H450" s="235"/>
      <c r="I450" s="232"/>
      <c r="J450" s="236"/>
      <c r="K450" s="242"/>
      <c r="L450" s="242"/>
      <c r="M450" s="239"/>
      <c r="N450" s="281"/>
      <c r="O450" s="260"/>
      <c r="P450" s="237"/>
    </row>
    <row r="451" spans="1:16" ht="78" x14ac:dyDescent="0.3">
      <c r="A451" s="20" t="s">
        <v>226</v>
      </c>
      <c r="B451" s="2" t="s">
        <v>357</v>
      </c>
      <c r="C451" s="3" t="s">
        <v>370</v>
      </c>
      <c r="D451" s="3" t="s">
        <v>34</v>
      </c>
      <c r="E451" s="108">
        <v>1</v>
      </c>
      <c r="F451" s="109"/>
      <c r="G451" s="152"/>
      <c r="H451" s="133"/>
      <c r="I451" s="109"/>
      <c r="J451" s="135"/>
      <c r="K451" s="241"/>
      <c r="L451" s="241"/>
      <c r="M451" s="8"/>
      <c r="N451" s="280"/>
      <c r="O451" s="259"/>
      <c r="P451" s="8"/>
    </row>
    <row r="452" spans="1:16" ht="15.6" x14ac:dyDescent="0.3">
      <c r="A452" s="230"/>
      <c r="B452" s="231"/>
      <c r="C452" s="231"/>
      <c r="D452" s="232"/>
      <c r="E452" s="233"/>
      <c r="F452" s="232"/>
      <c r="G452" s="234"/>
      <c r="H452" s="235"/>
      <c r="I452" s="232"/>
      <c r="J452" s="236"/>
      <c r="K452" s="242"/>
      <c r="L452" s="242"/>
      <c r="M452" s="239"/>
      <c r="N452" s="281"/>
      <c r="O452" s="260"/>
      <c r="P452" s="237"/>
    </row>
    <row r="453" spans="1:16" ht="46.8" x14ac:dyDescent="0.3">
      <c r="A453" s="20" t="s">
        <v>229</v>
      </c>
      <c r="B453" s="2" t="s">
        <v>371</v>
      </c>
      <c r="C453" s="3" t="s">
        <v>372</v>
      </c>
      <c r="D453" s="3" t="s">
        <v>34</v>
      </c>
      <c r="E453" s="108">
        <v>1</v>
      </c>
      <c r="F453" s="109"/>
      <c r="G453" s="152"/>
      <c r="H453" s="133"/>
      <c r="I453" s="109"/>
      <c r="J453" s="135"/>
      <c r="K453" s="241"/>
      <c r="L453" s="241"/>
      <c r="M453" s="8"/>
      <c r="N453" s="280"/>
      <c r="O453" s="259"/>
      <c r="P453" s="8"/>
    </row>
    <row r="454" spans="1:16" ht="15.6" x14ac:dyDescent="0.3">
      <c r="A454" s="230"/>
      <c r="B454" s="231"/>
      <c r="C454" s="231"/>
      <c r="D454" s="232"/>
      <c r="E454" s="233"/>
      <c r="F454" s="232"/>
      <c r="G454" s="234"/>
      <c r="H454" s="235"/>
      <c r="I454" s="232"/>
      <c r="J454" s="236"/>
      <c r="K454" s="242"/>
      <c r="L454" s="242"/>
      <c r="M454" s="239"/>
      <c r="N454" s="281"/>
      <c r="O454" s="260"/>
      <c r="P454" s="237"/>
    </row>
    <row r="455" spans="1:16" ht="62.4" x14ac:dyDescent="0.3">
      <c r="A455" s="20" t="s">
        <v>232</v>
      </c>
      <c r="B455" s="2" t="s">
        <v>357</v>
      </c>
      <c r="C455" s="3" t="s">
        <v>373</v>
      </c>
      <c r="D455" s="3" t="s">
        <v>34</v>
      </c>
      <c r="E455" s="108">
        <v>1</v>
      </c>
      <c r="F455" s="109"/>
      <c r="G455" s="152"/>
      <c r="H455" s="133"/>
      <c r="I455" s="109"/>
      <c r="J455" s="135"/>
      <c r="K455" s="241"/>
      <c r="L455" s="241"/>
      <c r="M455" s="8"/>
      <c r="N455" s="280"/>
      <c r="O455" s="259"/>
      <c r="P455" s="8"/>
    </row>
    <row r="456" spans="1:16" ht="15.6" x14ac:dyDescent="0.3">
      <c r="A456" s="230"/>
      <c r="B456" s="231"/>
      <c r="C456" s="231"/>
      <c r="D456" s="232"/>
      <c r="E456" s="233"/>
      <c r="F456" s="232"/>
      <c r="G456" s="234"/>
      <c r="H456" s="235"/>
      <c r="I456" s="232"/>
      <c r="J456" s="236"/>
      <c r="K456" s="242"/>
      <c r="L456" s="242"/>
      <c r="M456" s="239"/>
      <c r="N456" s="281"/>
      <c r="O456" s="260"/>
      <c r="P456" s="237"/>
    </row>
    <row r="457" spans="1:16" ht="15.6" x14ac:dyDescent="0.3">
      <c r="A457" s="20"/>
      <c r="B457" s="1" t="s">
        <v>374</v>
      </c>
      <c r="C457" s="3"/>
      <c r="D457" s="3"/>
      <c r="E457" s="108"/>
      <c r="F457" s="109"/>
      <c r="G457" s="152"/>
      <c r="H457" s="133"/>
      <c r="I457" s="109"/>
      <c r="J457" s="135"/>
      <c r="K457" s="241"/>
      <c r="L457" s="241"/>
      <c r="M457" s="8"/>
      <c r="N457" s="280"/>
      <c r="O457" s="259"/>
      <c r="P457" s="8"/>
    </row>
    <row r="458" spans="1:16" ht="109.2" x14ac:dyDescent="0.3">
      <c r="A458" s="20" t="s">
        <v>235</v>
      </c>
      <c r="B458" s="2" t="s">
        <v>375</v>
      </c>
      <c r="C458" s="3" t="s">
        <v>376</v>
      </c>
      <c r="D458" s="3" t="s">
        <v>34</v>
      </c>
      <c r="E458" s="108">
        <v>5</v>
      </c>
      <c r="F458" s="109" t="s">
        <v>1353</v>
      </c>
      <c r="G458" s="152" t="s">
        <v>1354</v>
      </c>
      <c r="H458" s="133" t="s">
        <v>1355</v>
      </c>
      <c r="I458" s="109" t="s">
        <v>1372</v>
      </c>
      <c r="J458" s="135" t="s">
        <v>1373</v>
      </c>
      <c r="K458" s="241">
        <v>190.15</v>
      </c>
      <c r="L458" s="241">
        <v>228.18</v>
      </c>
      <c r="M458" s="8">
        <v>190.15</v>
      </c>
      <c r="N458" s="280">
        <v>228.18</v>
      </c>
      <c r="O458" s="259">
        <v>190.15</v>
      </c>
      <c r="P458" s="8"/>
    </row>
    <row r="459" spans="1:16" ht="15.6" x14ac:dyDescent="0.3">
      <c r="A459" s="230"/>
      <c r="B459" s="231"/>
      <c r="C459" s="231"/>
      <c r="D459" s="232"/>
      <c r="E459" s="233"/>
      <c r="F459" s="232"/>
      <c r="G459" s="234"/>
      <c r="H459" s="235"/>
      <c r="I459" s="232"/>
      <c r="J459" s="236"/>
      <c r="K459" s="242"/>
      <c r="L459" s="242"/>
      <c r="M459" s="239"/>
      <c r="N459" s="281"/>
      <c r="O459" s="260"/>
      <c r="P459" s="237"/>
    </row>
    <row r="460" spans="1:16" ht="109.2" x14ac:dyDescent="0.3">
      <c r="A460" s="20" t="s">
        <v>946</v>
      </c>
      <c r="B460" s="2" t="s">
        <v>377</v>
      </c>
      <c r="C460" s="3" t="s">
        <v>378</v>
      </c>
      <c r="D460" s="3" t="s">
        <v>34</v>
      </c>
      <c r="E460" s="108">
        <v>5</v>
      </c>
      <c r="F460" s="109" t="s">
        <v>1353</v>
      </c>
      <c r="G460" s="152" t="s">
        <v>1354</v>
      </c>
      <c r="H460" s="133" t="s">
        <v>1355</v>
      </c>
      <c r="I460" s="109" t="s">
        <v>1374</v>
      </c>
      <c r="J460" s="135" t="s">
        <v>1375</v>
      </c>
      <c r="K460" s="241">
        <v>239.43</v>
      </c>
      <c r="L460" s="241">
        <v>287.31599999999997</v>
      </c>
      <c r="M460" s="8">
        <v>239.43</v>
      </c>
      <c r="N460" s="280">
        <v>287.32</v>
      </c>
      <c r="O460" s="259">
        <v>239.43</v>
      </c>
      <c r="P460" s="8"/>
    </row>
    <row r="461" spans="1:16" ht="15.6" x14ac:dyDescent="0.3">
      <c r="A461" s="230"/>
      <c r="B461" s="231"/>
      <c r="C461" s="231"/>
      <c r="D461" s="232"/>
      <c r="E461" s="233"/>
      <c r="F461" s="232"/>
      <c r="G461" s="234"/>
      <c r="H461" s="235"/>
      <c r="I461" s="232"/>
      <c r="J461" s="236"/>
      <c r="K461" s="242"/>
      <c r="L461" s="242"/>
      <c r="M461" s="239"/>
      <c r="N461" s="281"/>
      <c r="O461" s="260"/>
      <c r="P461" s="237"/>
    </row>
    <row r="462" spans="1:16" ht="109.2" x14ac:dyDescent="0.3">
      <c r="A462" s="20" t="s">
        <v>947</v>
      </c>
      <c r="B462" s="2" t="s">
        <v>377</v>
      </c>
      <c r="C462" s="3" t="s">
        <v>379</v>
      </c>
      <c r="D462" s="3" t="s">
        <v>34</v>
      </c>
      <c r="E462" s="108">
        <v>5</v>
      </c>
      <c r="F462" s="109" t="s">
        <v>1353</v>
      </c>
      <c r="G462" s="152" t="s">
        <v>1354</v>
      </c>
      <c r="H462" s="133" t="s">
        <v>1355</v>
      </c>
      <c r="I462" s="109" t="s">
        <v>1372</v>
      </c>
      <c r="J462" s="135" t="s">
        <v>1376</v>
      </c>
      <c r="K462" s="241">
        <v>190.15</v>
      </c>
      <c r="L462" s="241">
        <v>228.18</v>
      </c>
      <c r="M462" s="86">
        <v>190.15</v>
      </c>
      <c r="N462" s="280">
        <v>228.18</v>
      </c>
      <c r="O462" s="259">
        <v>190.15</v>
      </c>
      <c r="P462" s="8"/>
    </row>
    <row r="463" spans="1:16" ht="15.6" x14ac:dyDescent="0.3">
      <c r="A463" s="230"/>
      <c r="B463" s="231"/>
      <c r="C463" s="231"/>
      <c r="D463" s="232"/>
      <c r="E463" s="233"/>
      <c r="F463" s="232"/>
      <c r="G463" s="234"/>
      <c r="H463" s="235"/>
      <c r="I463" s="232"/>
      <c r="J463" s="236"/>
      <c r="K463" s="242"/>
      <c r="L463" s="242"/>
      <c r="M463" s="239"/>
      <c r="N463" s="281"/>
      <c r="O463" s="260"/>
      <c r="P463" s="237"/>
    </row>
    <row r="464" spans="1:16" ht="109.2" x14ac:dyDescent="0.3">
      <c r="A464" s="20" t="s">
        <v>948</v>
      </c>
      <c r="B464" s="2" t="s">
        <v>380</v>
      </c>
      <c r="C464" s="3" t="s">
        <v>79</v>
      </c>
      <c r="D464" s="3" t="s">
        <v>34</v>
      </c>
      <c r="E464" s="108">
        <v>5</v>
      </c>
      <c r="F464" s="109" t="s">
        <v>1353</v>
      </c>
      <c r="G464" s="152" t="s">
        <v>1354</v>
      </c>
      <c r="H464" s="133" t="s">
        <v>1355</v>
      </c>
      <c r="I464" s="109" t="s">
        <v>1377</v>
      </c>
      <c r="J464" s="135" t="s">
        <v>1378</v>
      </c>
      <c r="K464" s="241">
        <v>66.55</v>
      </c>
      <c r="L464" s="241">
        <v>79.86</v>
      </c>
      <c r="M464" s="8">
        <v>66.55</v>
      </c>
      <c r="N464" s="280">
        <v>79.86</v>
      </c>
      <c r="O464" s="259">
        <v>66.55</v>
      </c>
      <c r="P464" s="8"/>
    </row>
    <row r="465" spans="1:16" ht="15.6" x14ac:dyDescent="0.3">
      <c r="A465" s="230"/>
      <c r="B465" s="231"/>
      <c r="C465" s="231"/>
      <c r="D465" s="232"/>
      <c r="E465" s="233"/>
      <c r="F465" s="232"/>
      <c r="G465" s="234"/>
      <c r="H465" s="235"/>
      <c r="I465" s="232"/>
      <c r="J465" s="236"/>
      <c r="K465" s="242"/>
      <c r="L465" s="242"/>
      <c r="M465" s="239"/>
      <c r="N465" s="281"/>
      <c r="O465" s="260"/>
      <c r="P465" s="237"/>
    </row>
    <row r="466" spans="1:16" ht="109.2" x14ac:dyDescent="0.3">
      <c r="A466" s="20" t="s">
        <v>949</v>
      </c>
      <c r="B466" s="2" t="s">
        <v>381</v>
      </c>
      <c r="C466" s="3" t="s">
        <v>79</v>
      </c>
      <c r="D466" s="3" t="s">
        <v>34</v>
      </c>
      <c r="E466" s="108">
        <v>5</v>
      </c>
      <c r="F466" s="109" t="s">
        <v>1353</v>
      </c>
      <c r="G466" s="152" t="s">
        <v>1354</v>
      </c>
      <c r="H466" s="133" t="s">
        <v>1355</v>
      </c>
      <c r="I466" s="109" t="s">
        <v>1377</v>
      </c>
      <c r="J466" s="135" t="s">
        <v>1379</v>
      </c>
      <c r="K466" s="241">
        <v>66.55</v>
      </c>
      <c r="L466" s="241">
        <v>79.86</v>
      </c>
      <c r="M466" s="8">
        <v>66.55</v>
      </c>
      <c r="N466" s="280">
        <v>79.86</v>
      </c>
      <c r="O466" s="259">
        <v>66.55</v>
      </c>
      <c r="P466" s="8"/>
    </row>
    <row r="467" spans="1:16" ht="15.6" x14ac:dyDescent="0.3">
      <c r="A467" s="230"/>
      <c r="B467" s="231"/>
      <c r="C467" s="231"/>
      <c r="D467" s="232"/>
      <c r="E467" s="233"/>
      <c r="F467" s="232"/>
      <c r="G467" s="234"/>
      <c r="H467" s="235"/>
      <c r="I467" s="232"/>
      <c r="J467" s="236"/>
      <c r="K467" s="242"/>
      <c r="L467" s="242"/>
      <c r="M467" s="239"/>
      <c r="N467" s="281"/>
      <c r="O467" s="260"/>
      <c r="P467" s="237"/>
    </row>
    <row r="468" spans="1:16" ht="109.2" x14ac:dyDescent="0.3">
      <c r="A468" s="20" t="s">
        <v>950</v>
      </c>
      <c r="B468" s="2" t="s">
        <v>382</v>
      </c>
      <c r="C468" s="3" t="s">
        <v>79</v>
      </c>
      <c r="D468" s="3" t="s">
        <v>34</v>
      </c>
      <c r="E468" s="108">
        <v>5</v>
      </c>
      <c r="F468" s="109" t="s">
        <v>1353</v>
      </c>
      <c r="G468" s="152" t="s">
        <v>1354</v>
      </c>
      <c r="H468" s="133" t="s">
        <v>1355</v>
      </c>
      <c r="I468" s="109" t="s">
        <v>1380</v>
      </c>
      <c r="J468" s="135" t="s">
        <v>1381</v>
      </c>
      <c r="K468" s="241">
        <v>41.2</v>
      </c>
      <c r="L468" s="241">
        <v>49.440000000000005</v>
      </c>
      <c r="M468" s="8">
        <v>41.2</v>
      </c>
      <c r="N468" s="280">
        <v>49.44</v>
      </c>
      <c r="O468" s="259">
        <v>41.2</v>
      </c>
      <c r="P468" s="8"/>
    </row>
    <row r="469" spans="1:16" ht="15.6" x14ac:dyDescent="0.3">
      <c r="A469" s="230"/>
      <c r="B469" s="231"/>
      <c r="C469" s="231"/>
      <c r="D469" s="232"/>
      <c r="E469" s="233"/>
      <c r="F469" s="232"/>
      <c r="G469" s="234"/>
      <c r="H469" s="235"/>
      <c r="I469" s="232"/>
      <c r="J469" s="236"/>
      <c r="K469" s="242"/>
      <c r="L469" s="242"/>
      <c r="M469" s="239"/>
      <c r="N469" s="281"/>
      <c r="O469" s="260"/>
      <c r="P469" s="237"/>
    </row>
    <row r="470" spans="1:16" ht="109.2" x14ac:dyDescent="0.3">
      <c r="A470" s="20" t="s">
        <v>240</v>
      </c>
      <c r="B470" s="2" t="s">
        <v>383</v>
      </c>
      <c r="C470" s="3" t="s">
        <v>79</v>
      </c>
      <c r="D470" s="3" t="s">
        <v>34</v>
      </c>
      <c r="E470" s="108">
        <v>5</v>
      </c>
      <c r="F470" s="109" t="s">
        <v>1353</v>
      </c>
      <c r="G470" s="152" t="s">
        <v>1354</v>
      </c>
      <c r="H470" s="133" t="s">
        <v>1355</v>
      </c>
      <c r="I470" s="109" t="s">
        <v>1380</v>
      </c>
      <c r="J470" s="135" t="s">
        <v>1382</v>
      </c>
      <c r="K470" s="241">
        <v>41.2</v>
      </c>
      <c r="L470" s="241">
        <v>49.440000000000005</v>
      </c>
      <c r="M470" s="8">
        <v>41.2</v>
      </c>
      <c r="N470" s="280">
        <v>49.44</v>
      </c>
      <c r="O470" s="259">
        <v>41.2</v>
      </c>
      <c r="P470" s="8"/>
    </row>
    <row r="471" spans="1:16" ht="15.6" x14ac:dyDescent="0.3">
      <c r="A471" s="230"/>
      <c r="B471" s="231"/>
      <c r="C471" s="231"/>
      <c r="D471" s="232"/>
      <c r="E471" s="233"/>
      <c r="F471" s="232"/>
      <c r="G471" s="234"/>
      <c r="H471" s="235"/>
      <c r="I471" s="232"/>
      <c r="J471" s="236"/>
      <c r="K471" s="242"/>
      <c r="L471" s="242"/>
      <c r="M471" s="239"/>
      <c r="N471" s="281"/>
      <c r="O471" s="260"/>
      <c r="P471" s="237"/>
    </row>
    <row r="472" spans="1:16" ht="15.75" customHeight="1" x14ac:dyDescent="0.3">
      <c r="A472" s="20"/>
      <c r="B472" s="366" t="s">
        <v>384</v>
      </c>
      <c r="C472" s="367"/>
      <c r="D472" s="3"/>
      <c r="E472" s="108"/>
      <c r="F472" s="109"/>
      <c r="G472" s="152"/>
      <c r="H472" s="133"/>
      <c r="I472" s="109"/>
      <c r="J472" s="135"/>
      <c r="K472" s="241"/>
      <c r="L472" s="241"/>
      <c r="M472" s="8"/>
      <c r="N472" s="280"/>
      <c r="O472" s="259"/>
      <c r="P472" s="8"/>
    </row>
    <row r="473" spans="1:16" ht="109.2" x14ac:dyDescent="0.3">
      <c r="A473" s="20" t="s">
        <v>242</v>
      </c>
      <c r="B473" s="2" t="s">
        <v>385</v>
      </c>
      <c r="C473" s="3" t="s">
        <v>386</v>
      </c>
      <c r="D473" s="3" t="s">
        <v>34</v>
      </c>
      <c r="E473" s="108">
        <v>6</v>
      </c>
      <c r="F473" s="109" t="s">
        <v>1353</v>
      </c>
      <c r="G473" s="152" t="s">
        <v>1354</v>
      </c>
      <c r="H473" s="133" t="s">
        <v>1355</v>
      </c>
      <c r="I473" s="109" t="s">
        <v>1383</v>
      </c>
      <c r="J473" s="135" t="s">
        <v>1384</v>
      </c>
      <c r="K473" s="241">
        <v>1239.71</v>
      </c>
      <c r="L473" s="241">
        <v>1487.652</v>
      </c>
      <c r="M473" s="8">
        <v>1239.71</v>
      </c>
      <c r="N473" s="280">
        <v>1487.65</v>
      </c>
      <c r="O473" s="259">
        <v>1239.71</v>
      </c>
      <c r="P473" s="8"/>
    </row>
    <row r="474" spans="1:16" ht="15.6" x14ac:dyDescent="0.3">
      <c r="A474" s="230"/>
      <c r="B474" s="231"/>
      <c r="C474" s="231"/>
      <c r="D474" s="232"/>
      <c r="E474" s="233"/>
      <c r="F474" s="232"/>
      <c r="G474" s="234"/>
      <c r="H474" s="235"/>
      <c r="I474" s="232"/>
      <c r="J474" s="236"/>
      <c r="K474" s="242"/>
      <c r="L474" s="242"/>
      <c r="M474" s="239"/>
      <c r="N474" s="281"/>
      <c r="O474" s="260"/>
      <c r="P474" s="237"/>
    </row>
    <row r="475" spans="1:16" ht="109.2" x14ac:dyDescent="0.3">
      <c r="A475" s="20" t="s">
        <v>244</v>
      </c>
      <c r="B475" s="2" t="s">
        <v>387</v>
      </c>
      <c r="C475" s="3" t="s">
        <v>388</v>
      </c>
      <c r="D475" s="3" t="s">
        <v>34</v>
      </c>
      <c r="E475" s="108">
        <v>6</v>
      </c>
      <c r="F475" s="109" t="s">
        <v>1353</v>
      </c>
      <c r="G475" s="152" t="s">
        <v>1354</v>
      </c>
      <c r="H475" s="133" t="s">
        <v>1355</v>
      </c>
      <c r="I475" s="109" t="s">
        <v>1385</v>
      </c>
      <c r="J475" s="135" t="s">
        <v>1386</v>
      </c>
      <c r="K475" s="241">
        <v>1312.38</v>
      </c>
      <c r="L475" s="241">
        <v>1574.856</v>
      </c>
      <c r="M475" s="8">
        <v>1312.38</v>
      </c>
      <c r="N475" s="280">
        <v>1574.86</v>
      </c>
      <c r="O475" s="259">
        <v>1312.38</v>
      </c>
      <c r="P475" s="8"/>
    </row>
    <row r="476" spans="1:16" ht="15.6" x14ac:dyDescent="0.3">
      <c r="A476" s="230"/>
      <c r="B476" s="231"/>
      <c r="C476" s="231"/>
      <c r="D476" s="232"/>
      <c r="E476" s="233"/>
      <c r="F476" s="232"/>
      <c r="G476" s="234"/>
      <c r="H476" s="235"/>
      <c r="I476" s="232"/>
      <c r="J476" s="236"/>
      <c r="K476" s="242"/>
      <c r="L476" s="242"/>
      <c r="M476" s="239"/>
      <c r="N476" s="281"/>
      <c r="O476" s="260"/>
      <c r="P476" s="237"/>
    </row>
    <row r="477" spans="1:16" ht="109.2" x14ac:dyDescent="0.3">
      <c r="A477" s="20" t="s">
        <v>951</v>
      </c>
      <c r="B477" s="2" t="s">
        <v>389</v>
      </c>
      <c r="C477" s="3" t="s">
        <v>390</v>
      </c>
      <c r="D477" s="3" t="s">
        <v>34</v>
      </c>
      <c r="E477" s="108">
        <v>12</v>
      </c>
      <c r="F477" s="109" t="s">
        <v>1353</v>
      </c>
      <c r="G477" s="152" t="s">
        <v>1354</v>
      </c>
      <c r="H477" s="133" t="s">
        <v>1355</v>
      </c>
      <c r="I477" s="109" t="s">
        <v>1387</v>
      </c>
      <c r="J477" s="135" t="s">
        <v>1388</v>
      </c>
      <c r="K477" s="241">
        <v>1362.77</v>
      </c>
      <c r="L477" s="241">
        <v>1635.3239999999998</v>
      </c>
      <c r="M477" s="8">
        <v>1362.77</v>
      </c>
      <c r="N477" s="280">
        <v>1635.32</v>
      </c>
      <c r="O477" s="259">
        <v>1362.77</v>
      </c>
      <c r="P477" s="8"/>
    </row>
    <row r="478" spans="1:16" ht="15.6" x14ac:dyDescent="0.3">
      <c r="A478" s="230"/>
      <c r="B478" s="231"/>
      <c r="C478" s="231"/>
      <c r="D478" s="232"/>
      <c r="E478" s="233"/>
      <c r="F478" s="232"/>
      <c r="G478" s="234"/>
      <c r="H478" s="235"/>
      <c r="I478" s="232"/>
      <c r="J478" s="236"/>
      <c r="K478" s="242"/>
      <c r="L478" s="242"/>
      <c r="M478" s="239"/>
      <c r="N478" s="281"/>
      <c r="O478" s="260"/>
      <c r="P478" s="237"/>
    </row>
    <row r="479" spans="1:16" ht="46.8" x14ac:dyDescent="0.3">
      <c r="A479" s="20" t="s">
        <v>952</v>
      </c>
      <c r="B479" s="2" t="s">
        <v>391</v>
      </c>
      <c r="C479" s="19"/>
      <c r="D479" s="3" t="s">
        <v>34</v>
      </c>
      <c r="E479" s="108">
        <v>10</v>
      </c>
      <c r="F479" s="109"/>
      <c r="G479" s="152"/>
      <c r="H479" s="133"/>
      <c r="I479" s="109"/>
      <c r="J479" s="135"/>
      <c r="K479" s="241"/>
      <c r="L479" s="241"/>
      <c r="M479" s="8"/>
      <c r="N479" s="280"/>
      <c r="O479" s="259"/>
      <c r="P479" s="8"/>
    </row>
    <row r="480" spans="1:16" ht="15.6" x14ac:dyDescent="0.3">
      <c r="A480" s="230"/>
      <c r="B480" s="231"/>
      <c r="C480" s="231"/>
      <c r="D480" s="232"/>
      <c r="E480" s="233"/>
      <c r="F480" s="232"/>
      <c r="G480" s="234"/>
      <c r="H480" s="235"/>
      <c r="I480" s="232"/>
      <c r="J480" s="236"/>
      <c r="K480" s="242"/>
      <c r="L480" s="242"/>
      <c r="M480" s="239"/>
      <c r="N480" s="281"/>
      <c r="O480" s="260"/>
      <c r="P480" s="237"/>
    </row>
    <row r="481" spans="1:16" ht="31.2" x14ac:dyDescent="0.3">
      <c r="A481" s="20" t="s">
        <v>953</v>
      </c>
      <c r="B481" s="2" t="s">
        <v>392</v>
      </c>
      <c r="C481" s="19"/>
      <c r="D481" s="3" t="s">
        <v>34</v>
      </c>
      <c r="E481" s="108">
        <v>2</v>
      </c>
      <c r="F481" s="109"/>
      <c r="G481" s="152"/>
      <c r="H481" s="133"/>
      <c r="I481" s="109"/>
      <c r="J481" s="135"/>
      <c r="K481" s="241"/>
      <c r="L481" s="241"/>
      <c r="M481" s="8"/>
      <c r="N481" s="280"/>
      <c r="O481" s="259"/>
      <c r="P481" s="8"/>
    </row>
    <row r="482" spans="1:16" ht="15.6" x14ac:dyDescent="0.3">
      <c r="A482" s="230"/>
      <c r="B482" s="231"/>
      <c r="C482" s="231"/>
      <c r="D482" s="232"/>
      <c r="E482" s="233"/>
      <c r="F482" s="232"/>
      <c r="G482" s="234"/>
      <c r="H482" s="235"/>
      <c r="I482" s="232"/>
      <c r="J482" s="236"/>
      <c r="K482" s="242"/>
      <c r="L482" s="242"/>
      <c r="M482" s="239"/>
      <c r="N482" s="281"/>
      <c r="O482" s="260"/>
      <c r="P482" s="237"/>
    </row>
    <row r="483" spans="1:16" ht="15.75" customHeight="1" x14ac:dyDescent="0.3">
      <c r="A483" s="20"/>
      <c r="B483" s="366" t="s">
        <v>393</v>
      </c>
      <c r="C483" s="367"/>
      <c r="D483" s="3"/>
      <c r="E483" s="108"/>
      <c r="F483" s="109"/>
      <c r="G483" s="152"/>
      <c r="H483" s="133"/>
      <c r="I483" s="109"/>
      <c r="J483" s="135"/>
      <c r="K483" s="241"/>
      <c r="L483" s="241"/>
      <c r="M483" s="8"/>
      <c r="N483" s="280"/>
      <c r="O483" s="259"/>
      <c r="P483" s="8"/>
    </row>
    <row r="484" spans="1:16" ht="109.2" x14ac:dyDescent="0.3">
      <c r="A484" s="20" t="s">
        <v>954</v>
      </c>
      <c r="B484" s="2" t="s">
        <v>394</v>
      </c>
      <c r="C484" s="3" t="s">
        <v>395</v>
      </c>
      <c r="D484" s="3" t="s">
        <v>34</v>
      </c>
      <c r="E484" s="108">
        <v>6</v>
      </c>
      <c r="F484" s="109" t="s">
        <v>1353</v>
      </c>
      <c r="G484" s="152" t="s">
        <v>1354</v>
      </c>
      <c r="H484" s="133" t="s">
        <v>1355</v>
      </c>
      <c r="I484" s="109" t="s">
        <v>1389</v>
      </c>
      <c r="J484" s="135" t="s">
        <v>1390</v>
      </c>
      <c r="K484" s="241">
        <v>1093.6500000000001</v>
      </c>
      <c r="L484" s="241">
        <v>1312.38</v>
      </c>
      <c r="M484" s="8">
        <v>1093.6500000000001</v>
      </c>
      <c r="N484" s="280">
        <v>1312.38</v>
      </c>
      <c r="O484" s="259">
        <v>1093.6500000000001</v>
      </c>
      <c r="P484" s="8"/>
    </row>
    <row r="485" spans="1:16" ht="15.6" x14ac:dyDescent="0.3">
      <c r="A485" s="230"/>
      <c r="B485" s="231"/>
      <c r="C485" s="231"/>
      <c r="D485" s="232"/>
      <c r="E485" s="233"/>
      <c r="F485" s="232"/>
      <c r="G485" s="234"/>
      <c r="H485" s="235"/>
      <c r="I485" s="232"/>
      <c r="J485" s="236"/>
      <c r="K485" s="242"/>
      <c r="L485" s="242"/>
      <c r="M485" s="239"/>
      <c r="N485" s="281"/>
      <c r="O485" s="260"/>
      <c r="P485" s="237"/>
    </row>
    <row r="486" spans="1:16" ht="109.2" x14ac:dyDescent="0.3">
      <c r="A486" s="20" t="s">
        <v>246</v>
      </c>
      <c r="B486" s="2" t="s">
        <v>396</v>
      </c>
      <c r="C486" s="3" t="s">
        <v>395</v>
      </c>
      <c r="D486" s="3" t="s">
        <v>34</v>
      </c>
      <c r="E486" s="108">
        <v>4</v>
      </c>
      <c r="F486" s="109" t="s">
        <v>1353</v>
      </c>
      <c r="G486" s="152" t="s">
        <v>1354</v>
      </c>
      <c r="H486" s="133" t="s">
        <v>1355</v>
      </c>
      <c r="I486" s="109" t="s">
        <v>1391</v>
      </c>
      <c r="J486" s="135" t="s">
        <v>1392</v>
      </c>
      <c r="K486" s="241">
        <v>1049.9000000000001</v>
      </c>
      <c r="L486" s="241">
        <v>1259.8800000000001</v>
      </c>
      <c r="M486" s="8">
        <v>1049.9000000000001</v>
      </c>
      <c r="N486" s="280">
        <v>1259.8800000000001</v>
      </c>
      <c r="O486" s="259">
        <v>1049.9000000000001</v>
      </c>
      <c r="P486" s="8"/>
    </row>
    <row r="487" spans="1:16" ht="15.6" x14ac:dyDescent="0.3">
      <c r="A487" s="230"/>
      <c r="B487" s="231"/>
      <c r="C487" s="231"/>
      <c r="D487" s="232"/>
      <c r="E487" s="233"/>
      <c r="F487" s="232"/>
      <c r="G487" s="234"/>
      <c r="H487" s="235"/>
      <c r="I487" s="232"/>
      <c r="J487" s="236"/>
      <c r="K487" s="242"/>
      <c r="L487" s="242"/>
      <c r="M487" s="239"/>
      <c r="N487" s="281"/>
      <c r="O487" s="260"/>
      <c r="P487" s="237"/>
    </row>
    <row r="488" spans="1:16" ht="109.2" x14ac:dyDescent="0.3">
      <c r="A488" s="20" t="s">
        <v>955</v>
      </c>
      <c r="B488" s="2" t="s">
        <v>397</v>
      </c>
      <c r="C488" s="3" t="s">
        <v>398</v>
      </c>
      <c r="D488" s="3" t="s">
        <v>34</v>
      </c>
      <c r="E488" s="108">
        <v>2</v>
      </c>
      <c r="F488" s="109" t="s">
        <v>1353</v>
      </c>
      <c r="G488" s="152" t="s">
        <v>1354</v>
      </c>
      <c r="H488" s="133" t="s">
        <v>1355</v>
      </c>
      <c r="I488" s="109" t="s">
        <v>1393</v>
      </c>
      <c r="J488" s="135" t="s">
        <v>1394</v>
      </c>
      <c r="K488" s="241">
        <v>1171.53</v>
      </c>
      <c r="L488" s="241">
        <v>1405.836</v>
      </c>
      <c r="M488" s="8">
        <v>1171.53</v>
      </c>
      <c r="N488" s="280">
        <v>1405.84</v>
      </c>
      <c r="O488" s="259">
        <v>1171.53</v>
      </c>
      <c r="P488" s="8"/>
    </row>
    <row r="489" spans="1:16" ht="15.6" x14ac:dyDescent="0.3">
      <c r="A489" s="230"/>
      <c r="B489" s="231"/>
      <c r="C489" s="231"/>
      <c r="D489" s="232"/>
      <c r="E489" s="233"/>
      <c r="F489" s="232"/>
      <c r="G489" s="234"/>
      <c r="H489" s="235"/>
      <c r="I489" s="232"/>
      <c r="J489" s="236"/>
      <c r="K489" s="242"/>
      <c r="L489" s="242"/>
      <c r="M489" s="239"/>
      <c r="N489" s="281"/>
      <c r="O489" s="260"/>
      <c r="P489" s="237"/>
    </row>
    <row r="490" spans="1:16" ht="15.6" x14ac:dyDescent="0.3">
      <c r="A490" s="20" t="s">
        <v>956</v>
      </c>
      <c r="B490" s="2" t="s">
        <v>399</v>
      </c>
      <c r="C490" s="19"/>
      <c r="D490" s="3" t="s">
        <v>34</v>
      </c>
      <c r="E490" s="108">
        <v>10</v>
      </c>
      <c r="F490" s="109"/>
      <c r="G490" s="152"/>
      <c r="H490" s="133"/>
      <c r="I490" s="109"/>
      <c r="J490" s="135"/>
      <c r="K490" s="241"/>
      <c r="L490" s="241"/>
      <c r="M490" s="8"/>
      <c r="N490" s="280"/>
      <c r="O490" s="259"/>
      <c r="P490" s="8"/>
    </row>
    <row r="491" spans="1:16" ht="15.6" x14ac:dyDescent="0.3">
      <c r="A491" s="230"/>
      <c r="B491" s="231"/>
      <c r="C491" s="231"/>
      <c r="D491" s="232"/>
      <c r="E491" s="233"/>
      <c r="F491" s="232"/>
      <c r="G491" s="234"/>
      <c r="H491" s="235"/>
      <c r="I491" s="232"/>
      <c r="J491" s="236"/>
      <c r="K491" s="242"/>
      <c r="L491" s="242"/>
      <c r="M491" s="239"/>
      <c r="N491" s="281"/>
      <c r="O491" s="260"/>
      <c r="P491" s="237"/>
    </row>
    <row r="492" spans="1:16" ht="15.75" customHeight="1" x14ac:dyDescent="0.3">
      <c r="A492" s="20"/>
      <c r="B492" s="87" t="s">
        <v>400</v>
      </c>
      <c r="C492" s="87"/>
      <c r="D492" s="3"/>
      <c r="E492" s="108"/>
      <c r="F492" s="109"/>
      <c r="G492" s="152"/>
      <c r="H492" s="133"/>
      <c r="I492" s="109"/>
      <c r="J492" s="135"/>
      <c r="K492" s="241"/>
      <c r="L492" s="241"/>
      <c r="M492" s="8"/>
      <c r="N492" s="280"/>
      <c r="O492" s="259"/>
      <c r="P492" s="8"/>
    </row>
    <row r="493" spans="1:16" ht="78" x14ac:dyDescent="0.3">
      <c r="A493" s="20" t="s">
        <v>957</v>
      </c>
      <c r="B493" s="1" t="s">
        <v>401</v>
      </c>
      <c r="C493" s="1" t="s">
        <v>402</v>
      </c>
      <c r="D493" s="3" t="s">
        <v>711</v>
      </c>
      <c r="E493" s="108">
        <v>540</v>
      </c>
      <c r="F493" s="109" t="s">
        <v>1709</v>
      </c>
      <c r="G493" s="152" t="s">
        <v>1637</v>
      </c>
      <c r="H493" s="133">
        <v>250</v>
      </c>
      <c r="I493" s="109" t="s">
        <v>1710</v>
      </c>
      <c r="J493" s="135" t="s">
        <v>1711</v>
      </c>
      <c r="K493" s="241">
        <v>6.8000000000000005E-2</v>
      </c>
      <c r="L493" s="241">
        <f>K493*1.2</f>
        <v>8.1600000000000006E-2</v>
      </c>
      <c r="M493" s="86">
        <v>17</v>
      </c>
      <c r="N493" s="280">
        <f>H493*L493</f>
        <v>20.400000000000002</v>
      </c>
      <c r="O493" s="259">
        <v>6.8000000000000005E-2</v>
      </c>
      <c r="P493" s="8"/>
    </row>
    <row r="494" spans="1:16" ht="15.6" x14ac:dyDescent="0.3">
      <c r="A494" s="230"/>
      <c r="B494" s="231"/>
      <c r="C494" s="231"/>
      <c r="D494" s="232"/>
      <c r="E494" s="233"/>
      <c r="F494" s="232"/>
      <c r="G494" s="234"/>
      <c r="H494" s="235"/>
      <c r="I494" s="232"/>
      <c r="J494" s="236"/>
      <c r="K494" s="242"/>
      <c r="L494" s="242"/>
      <c r="M494" s="239"/>
      <c r="N494" s="281"/>
      <c r="O494" s="260"/>
      <c r="P494" s="237"/>
    </row>
    <row r="495" spans="1:16" ht="78" x14ac:dyDescent="0.3">
      <c r="A495" s="20" t="s">
        <v>249</v>
      </c>
      <c r="B495" s="2" t="s">
        <v>403</v>
      </c>
      <c r="C495" s="21" t="s">
        <v>404</v>
      </c>
      <c r="D495" s="3" t="s">
        <v>34</v>
      </c>
      <c r="E495" s="108">
        <v>400</v>
      </c>
      <c r="F495" s="109" t="s">
        <v>1709</v>
      </c>
      <c r="G495" s="152" t="s">
        <v>1637</v>
      </c>
      <c r="H495" s="133">
        <v>50</v>
      </c>
      <c r="I495" s="109" t="s">
        <v>1710</v>
      </c>
      <c r="J495" s="135" t="s">
        <v>1712</v>
      </c>
      <c r="K495" s="241">
        <v>0.9</v>
      </c>
      <c r="L495" s="241">
        <f>K495*1.2</f>
        <v>1.08</v>
      </c>
      <c r="M495" s="8">
        <v>45</v>
      </c>
      <c r="N495" s="280">
        <f t="shared" ref="N495:N497" si="116">H495*L495</f>
        <v>54</v>
      </c>
      <c r="O495" s="259">
        <v>0.9</v>
      </c>
      <c r="P495" s="8"/>
    </row>
    <row r="496" spans="1:16" ht="15.6" x14ac:dyDescent="0.3">
      <c r="A496" s="230"/>
      <c r="B496" s="231"/>
      <c r="C496" s="231"/>
      <c r="D496" s="232"/>
      <c r="E496" s="233"/>
      <c r="F496" s="232"/>
      <c r="G496" s="234"/>
      <c r="H496" s="235"/>
      <c r="I496" s="232"/>
      <c r="J496" s="236"/>
      <c r="K496" s="242"/>
      <c r="L496" s="242"/>
      <c r="M496" s="239"/>
      <c r="N496" s="281"/>
      <c r="O496" s="260"/>
      <c r="P496" s="237"/>
    </row>
    <row r="497" spans="1:16" ht="78" x14ac:dyDescent="0.3">
      <c r="A497" s="20" t="s">
        <v>958</v>
      </c>
      <c r="B497" s="2" t="s">
        <v>405</v>
      </c>
      <c r="C497" s="21" t="s">
        <v>406</v>
      </c>
      <c r="D497" s="3" t="s">
        <v>34</v>
      </c>
      <c r="E497" s="108">
        <v>1500</v>
      </c>
      <c r="F497" s="109" t="s">
        <v>1709</v>
      </c>
      <c r="G497" s="152" t="s">
        <v>1637</v>
      </c>
      <c r="H497" s="133">
        <v>250</v>
      </c>
      <c r="I497" s="109" t="s">
        <v>1710</v>
      </c>
      <c r="J497" s="135" t="s">
        <v>1713</v>
      </c>
      <c r="K497" s="241">
        <v>6.8000000000000005E-2</v>
      </c>
      <c r="L497" s="241">
        <f t="shared" ref="L497" si="117">K497*1.2</f>
        <v>8.1600000000000006E-2</v>
      </c>
      <c r="M497" s="8">
        <v>17</v>
      </c>
      <c r="N497" s="280">
        <f t="shared" si="116"/>
        <v>20.400000000000002</v>
      </c>
      <c r="O497" s="259">
        <v>6.8000000000000005E-2</v>
      </c>
      <c r="P497" s="8"/>
    </row>
    <row r="498" spans="1:16" ht="46.8" x14ac:dyDescent="0.3">
      <c r="A498" s="20" t="s">
        <v>958</v>
      </c>
      <c r="B498" s="2" t="s">
        <v>405</v>
      </c>
      <c r="C498" s="21" t="s">
        <v>406</v>
      </c>
      <c r="D498" s="3" t="s">
        <v>34</v>
      </c>
      <c r="E498" s="108">
        <v>1500</v>
      </c>
      <c r="F498" s="109" t="s">
        <v>1897</v>
      </c>
      <c r="G498" s="152" t="s">
        <v>1898</v>
      </c>
      <c r="H498" s="133" t="s">
        <v>1903</v>
      </c>
      <c r="I498" s="109" t="s">
        <v>1931</v>
      </c>
      <c r="J498" s="135" t="s">
        <v>1932</v>
      </c>
      <c r="K498" s="241">
        <v>5.3</v>
      </c>
      <c r="L498" s="241">
        <f t="array" ref="L498">MMULT(K498,1.2)</f>
        <v>6.3599999999999994</v>
      </c>
      <c r="M498" s="8">
        <v>5.3</v>
      </c>
      <c r="N498" s="280">
        <v>6.36</v>
      </c>
      <c r="O498" s="259">
        <v>5.3</v>
      </c>
      <c r="P498" s="8"/>
    </row>
    <row r="499" spans="1:16" ht="15.6" x14ac:dyDescent="0.3">
      <c r="A499" s="230"/>
      <c r="B499" s="231"/>
      <c r="C499" s="231"/>
      <c r="D499" s="232"/>
      <c r="E499" s="233"/>
      <c r="F499" s="232"/>
      <c r="G499" s="234"/>
      <c r="H499" s="235"/>
      <c r="I499" s="232"/>
      <c r="J499" s="236"/>
      <c r="K499" s="242"/>
      <c r="L499" s="242"/>
      <c r="M499" s="239"/>
      <c r="N499" s="281"/>
      <c r="O499" s="260"/>
      <c r="P499" s="237"/>
    </row>
    <row r="500" spans="1:16" ht="78" x14ac:dyDescent="0.3">
      <c r="A500" s="20" t="s">
        <v>959</v>
      </c>
      <c r="B500" s="2" t="s">
        <v>407</v>
      </c>
      <c r="C500" s="21" t="s">
        <v>408</v>
      </c>
      <c r="D500" s="3" t="s">
        <v>409</v>
      </c>
      <c r="E500" s="108">
        <v>8</v>
      </c>
      <c r="F500" s="109" t="s">
        <v>1714</v>
      </c>
      <c r="G500" s="152" t="s">
        <v>1637</v>
      </c>
      <c r="H500" s="133">
        <v>1</v>
      </c>
      <c r="I500" s="109" t="s">
        <v>1710</v>
      </c>
      <c r="J500" s="135" t="s">
        <v>1715</v>
      </c>
      <c r="K500" s="241">
        <v>3.8</v>
      </c>
      <c r="L500" s="241">
        <f>K500*1.2</f>
        <v>4.5599999999999996</v>
      </c>
      <c r="M500" s="8">
        <v>3.8</v>
      </c>
      <c r="N500" s="280">
        <f t="shared" ref="N500" si="118">H500*L500</f>
        <v>4.5599999999999996</v>
      </c>
      <c r="O500" s="259">
        <v>3.8</v>
      </c>
      <c r="P500" s="8"/>
    </row>
    <row r="501" spans="1:16" ht="62.4" x14ac:dyDescent="0.3">
      <c r="A501" s="20" t="s">
        <v>959</v>
      </c>
      <c r="B501" s="2" t="s">
        <v>407</v>
      </c>
      <c r="C501" s="21" t="s">
        <v>408</v>
      </c>
      <c r="D501" s="3" t="s">
        <v>409</v>
      </c>
      <c r="E501" s="108">
        <v>8</v>
      </c>
      <c r="F501" s="109" t="s">
        <v>1897</v>
      </c>
      <c r="G501" s="152" t="s">
        <v>1898</v>
      </c>
      <c r="H501" s="133" t="s">
        <v>1903</v>
      </c>
      <c r="I501" s="109" t="s">
        <v>1931</v>
      </c>
      <c r="J501" s="135" t="s">
        <v>1932</v>
      </c>
      <c r="K501" s="241">
        <v>5.3</v>
      </c>
      <c r="L501" s="241">
        <f t="array" ref="L501">MMULT(K501,1.2)</f>
        <v>6.3599999999999994</v>
      </c>
      <c r="M501" s="8">
        <v>5.3</v>
      </c>
      <c r="N501" s="280">
        <v>6.36</v>
      </c>
      <c r="O501" s="259">
        <v>5.3</v>
      </c>
      <c r="P501" s="8"/>
    </row>
    <row r="502" spans="1:16" ht="15.6" x14ac:dyDescent="0.3">
      <c r="A502" s="230"/>
      <c r="B502" s="231"/>
      <c r="C502" s="231"/>
      <c r="D502" s="232"/>
      <c r="E502" s="233"/>
      <c r="F502" s="232"/>
      <c r="G502" s="234"/>
      <c r="H502" s="235"/>
      <c r="I502" s="232"/>
      <c r="J502" s="236"/>
      <c r="K502" s="242"/>
      <c r="L502" s="242"/>
      <c r="M502" s="239"/>
      <c r="N502" s="281"/>
      <c r="O502" s="260"/>
      <c r="P502" s="237"/>
    </row>
    <row r="503" spans="1:16" ht="93.6" x14ac:dyDescent="0.3">
      <c r="A503" s="20" t="s">
        <v>254</v>
      </c>
      <c r="B503" s="2" t="s">
        <v>410</v>
      </c>
      <c r="C503" s="21" t="s">
        <v>411</v>
      </c>
      <c r="D503" s="3" t="s">
        <v>409</v>
      </c>
      <c r="E503" s="108">
        <v>4</v>
      </c>
      <c r="F503" s="109" t="s">
        <v>1714</v>
      </c>
      <c r="G503" s="152" t="s">
        <v>1637</v>
      </c>
      <c r="H503" s="133">
        <v>1</v>
      </c>
      <c r="I503" s="109" t="s">
        <v>1710</v>
      </c>
      <c r="J503" s="135" t="s">
        <v>1716</v>
      </c>
      <c r="K503" s="241">
        <v>25</v>
      </c>
      <c r="L503" s="241">
        <f t="shared" ref="L503:L509" si="119">K503*1.2</f>
        <v>30</v>
      </c>
      <c r="M503" s="8">
        <v>25</v>
      </c>
      <c r="N503" s="280">
        <f t="shared" ref="N503:N509" si="120">H503*L503</f>
        <v>30</v>
      </c>
      <c r="O503" s="259">
        <v>25</v>
      </c>
      <c r="P503" s="8"/>
    </row>
    <row r="504" spans="1:16" ht="15.6" x14ac:dyDescent="0.3">
      <c r="A504" s="230"/>
      <c r="B504" s="231"/>
      <c r="C504" s="231"/>
      <c r="D504" s="232"/>
      <c r="E504" s="233"/>
      <c r="F504" s="232"/>
      <c r="G504" s="234"/>
      <c r="H504" s="235"/>
      <c r="I504" s="232"/>
      <c r="J504" s="236"/>
      <c r="K504" s="242"/>
      <c r="L504" s="242"/>
      <c r="M504" s="239"/>
      <c r="N504" s="281"/>
      <c r="O504" s="260"/>
      <c r="P504" s="237"/>
    </row>
    <row r="505" spans="1:16" ht="93.6" x14ac:dyDescent="0.3">
      <c r="A505" s="20" t="s">
        <v>960</v>
      </c>
      <c r="B505" s="2" t="s">
        <v>412</v>
      </c>
      <c r="C505" s="21" t="s">
        <v>411</v>
      </c>
      <c r="D505" s="3" t="s">
        <v>409</v>
      </c>
      <c r="E505" s="108">
        <v>4</v>
      </c>
      <c r="F505" s="109" t="s">
        <v>1714</v>
      </c>
      <c r="G505" s="152" t="s">
        <v>1637</v>
      </c>
      <c r="H505" s="133">
        <v>1</v>
      </c>
      <c r="I505" s="109" t="s">
        <v>1710</v>
      </c>
      <c r="J505" s="135" t="s">
        <v>1717</v>
      </c>
      <c r="K505" s="241">
        <v>30</v>
      </c>
      <c r="L505" s="241">
        <f t="shared" si="119"/>
        <v>36</v>
      </c>
      <c r="M505" s="8">
        <v>30</v>
      </c>
      <c r="N505" s="280">
        <f t="shared" si="120"/>
        <v>36</v>
      </c>
      <c r="O505" s="259">
        <v>30</v>
      </c>
      <c r="P505" s="8"/>
    </row>
    <row r="506" spans="1:16" ht="15.6" x14ac:dyDescent="0.3">
      <c r="A506" s="230"/>
      <c r="B506" s="231"/>
      <c r="C506" s="231"/>
      <c r="D506" s="232"/>
      <c r="E506" s="233"/>
      <c r="F506" s="232"/>
      <c r="G506" s="234"/>
      <c r="H506" s="235"/>
      <c r="I506" s="232"/>
      <c r="J506" s="236"/>
      <c r="K506" s="242"/>
      <c r="L506" s="242"/>
      <c r="M506" s="239"/>
      <c r="N506" s="281"/>
      <c r="O506" s="260"/>
      <c r="P506" s="237"/>
    </row>
    <row r="507" spans="1:16" ht="93.6" x14ac:dyDescent="0.3">
      <c r="A507" s="20" t="s">
        <v>961</v>
      </c>
      <c r="B507" s="2" t="s">
        <v>413</v>
      </c>
      <c r="C507" s="21" t="s">
        <v>411</v>
      </c>
      <c r="D507" s="3" t="s">
        <v>409</v>
      </c>
      <c r="E507" s="108">
        <v>4</v>
      </c>
      <c r="F507" s="109" t="s">
        <v>1714</v>
      </c>
      <c r="G507" s="152" t="s">
        <v>1637</v>
      </c>
      <c r="H507" s="133">
        <v>1</v>
      </c>
      <c r="I507" s="109" t="s">
        <v>1710</v>
      </c>
      <c r="J507" s="135" t="s">
        <v>1718</v>
      </c>
      <c r="K507" s="241">
        <v>60</v>
      </c>
      <c r="L507" s="241">
        <f t="shared" si="119"/>
        <v>72</v>
      </c>
      <c r="M507" s="8">
        <v>60</v>
      </c>
      <c r="N507" s="280">
        <f t="shared" si="120"/>
        <v>72</v>
      </c>
      <c r="O507" s="259">
        <v>60</v>
      </c>
      <c r="P507" s="8"/>
    </row>
    <row r="508" spans="1:16" ht="15.6" x14ac:dyDescent="0.3">
      <c r="A508" s="230"/>
      <c r="B508" s="231"/>
      <c r="C508" s="231"/>
      <c r="D508" s="232"/>
      <c r="E508" s="233"/>
      <c r="F508" s="232"/>
      <c r="G508" s="234"/>
      <c r="H508" s="235"/>
      <c r="I508" s="232"/>
      <c r="J508" s="236"/>
      <c r="K508" s="242"/>
      <c r="L508" s="242"/>
      <c r="M508" s="239"/>
      <c r="N508" s="281"/>
      <c r="O508" s="260"/>
      <c r="P508" s="237"/>
    </row>
    <row r="509" spans="1:16" ht="93.6" x14ac:dyDescent="0.3">
      <c r="A509" s="20" t="s">
        <v>256</v>
      </c>
      <c r="B509" s="2" t="s">
        <v>414</v>
      </c>
      <c r="C509" s="21" t="s">
        <v>411</v>
      </c>
      <c r="D509" s="3" t="s">
        <v>409</v>
      </c>
      <c r="E509" s="108">
        <v>4</v>
      </c>
      <c r="F509" s="109" t="s">
        <v>1714</v>
      </c>
      <c r="G509" s="152" t="s">
        <v>1637</v>
      </c>
      <c r="H509" s="133">
        <v>1</v>
      </c>
      <c r="I509" s="109" t="s">
        <v>1710</v>
      </c>
      <c r="J509" s="135" t="s">
        <v>1719</v>
      </c>
      <c r="K509" s="241">
        <v>90</v>
      </c>
      <c r="L509" s="241">
        <f t="shared" si="119"/>
        <v>108</v>
      </c>
      <c r="M509" s="8">
        <v>90</v>
      </c>
      <c r="N509" s="280">
        <f t="shared" si="120"/>
        <v>108</v>
      </c>
      <c r="O509" s="259">
        <v>90</v>
      </c>
      <c r="P509" s="8"/>
    </row>
    <row r="510" spans="1:16" ht="15.6" x14ac:dyDescent="0.3">
      <c r="A510" s="230"/>
      <c r="B510" s="231"/>
      <c r="C510" s="231"/>
      <c r="D510" s="232"/>
      <c r="E510" s="233"/>
      <c r="F510" s="232"/>
      <c r="G510" s="234"/>
      <c r="H510" s="235"/>
      <c r="I510" s="232"/>
      <c r="J510" s="236"/>
      <c r="K510" s="242"/>
      <c r="L510" s="242"/>
      <c r="M510" s="239"/>
      <c r="N510" s="281"/>
      <c r="O510" s="260"/>
      <c r="P510" s="237"/>
    </row>
    <row r="511" spans="1:16" ht="15.6" x14ac:dyDescent="0.3">
      <c r="A511" s="77" t="s">
        <v>963</v>
      </c>
      <c r="B511" s="78" t="s">
        <v>865</v>
      </c>
      <c r="C511" s="82"/>
      <c r="D511" s="77" t="s">
        <v>794</v>
      </c>
      <c r="E511" s="112">
        <v>20</v>
      </c>
      <c r="F511" s="194"/>
      <c r="G511" s="152"/>
      <c r="H511" s="133"/>
      <c r="I511" s="152"/>
      <c r="J511" s="113"/>
      <c r="K511" s="247"/>
      <c r="L511" s="247"/>
      <c r="M511" s="152"/>
      <c r="N511" s="286"/>
      <c r="O511" s="268"/>
      <c r="P511" s="113"/>
    </row>
    <row r="512" spans="1:16" ht="15.6" x14ac:dyDescent="0.3">
      <c r="A512" s="230"/>
      <c r="B512" s="231"/>
      <c r="C512" s="231"/>
      <c r="D512" s="232"/>
      <c r="E512" s="233"/>
      <c r="F512" s="232"/>
      <c r="G512" s="234"/>
      <c r="H512" s="235"/>
      <c r="I512" s="232"/>
      <c r="J512" s="236"/>
      <c r="K512" s="242"/>
      <c r="L512" s="242"/>
      <c r="M512" s="239"/>
      <c r="N512" s="281"/>
      <c r="O512" s="260"/>
      <c r="P512" s="237"/>
    </row>
    <row r="513" spans="1:17" ht="24.75" customHeight="1" x14ac:dyDescent="0.3">
      <c r="A513" s="368" t="s">
        <v>962</v>
      </c>
      <c r="B513" s="369"/>
      <c r="C513" s="370"/>
      <c r="D513" s="89"/>
      <c r="E513" s="114"/>
      <c r="F513" s="115"/>
      <c r="G513" s="152"/>
      <c r="H513" s="133"/>
      <c r="I513" s="115"/>
      <c r="J513" s="153"/>
      <c r="K513" s="241"/>
      <c r="L513" s="241"/>
      <c r="M513" s="8"/>
      <c r="N513" s="280"/>
      <c r="O513" s="259"/>
      <c r="P513" s="8"/>
    </row>
    <row r="514" spans="1:17" ht="78" x14ac:dyDescent="0.3">
      <c r="A514" s="39" t="s">
        <v>964</v>
      </c>
      <c r="B514" s="35" t="s">
        <v>415</v>
      </c>
      <c r="C514" s="35" t="s">
        <v>417</v>
      </c>
      <c r="D514" s="3" t="s">
        <v>34</v>
      </c>
      <c r="E514" s="108">
        <v>12</v>
      </c>
      <c r="F514" s="109" t="s">
        <v>1395</v>
      </c>
      <c r="G514" s="152" t="s">
        <v>1396</v>
      </c>
      <c r="H514" s="133" t="s">
        <v>1397</v>
      </c>
      <c r="I514" s="109" t="s">
        <v>1398</v>
      </c>
      <c r="J514" s="134" t="s">
        <v>1399</v>
      </c>
      <c r="K514" s="241">
        <v>8.61</v>
      </c>
      <c r="L514" s="241">
        <v>10.331999999999999</v>
      </c>
      <c r="M514" s="8">
        <v>309.95999999999998</v>
      </c>
      <c r="N514" s="280">
        <v>371.95</v>
      </c>
      <c r="O514" s="259">
        <v>8.61</v>
      </c>
      <c r="P514" s="8"/>
    </row>
    <row r="515" spans="1:17" s="13" customFormat="1" ht="46.8" x14ac:dyDescent="0.3">
      <c r="A515" s="217" t="s">
        <v>964</v>
      </c>
      <c r="B515" s="218" t="s">
        <v>415</v>
      </c>
      <c r="C515" s="218" t="s">
        <v>417</v>
      </c>
      <c r="D515" s="219" t="s">
        <v>34</v>
      </c>
      <c r="E515" s="218">
        <v>12</v>
      </c>
      <c r="F515" s="220" t="s">
        <v>1536</v>
      </c>
      <c r="G515" s="218" t="s">
        <v>1537</v>
      </c>
      <c r="H515" s="218" t="s">
        <v>1538</v>
      </c>
      <c r="I515" s="218" t="s">
        <v>1539</v>
      </c>
      <c r="J515" s="218" t="s">
        <v>1540</v>
      </c>
      <c r="K515" s="221">
        <v>1.8</v>
      </c>
      <c r="L515" s="221">
        <f>K515*1.2</f>
        <v>2.16</v>
      </c>
      <c r="M515" s="222">
        <f>K515*E515</f>
        <v>21.6</v>
      </c>
      <c r="N515" s="287">
        <f>L515*E515</f>
        <v>25.92</v>
      </c>
      <c r="O515" s="269">
        <v>1.8</v>
      </c>
      <c r="P515" s="221"/>
      <c r="Q515" s="223"/>
    </row>
    <row r="516" spans="1:17" ht="15.6" x14ac:dyDescent="0.3">
      <c r="A516" s="230"/>
      <c r="B516" s="231"/>
      <c r="C516" s="231"/>
      <c r="D516" s="232"/>
      <c r="E516" s="233"/>
      <c r="F516" s="232"/>
      <c r="G516" s="234"/>
      <c r="H516" s="235"/>
      <c r="I516" s="232"/>
      <c r="J516" s="236"/>
      <c r="K516" s="242"/>
      <c r="L516" s="242"/>
      <c r="M516" s="239"/>
      <c r="N516" s="281"/>
      <c r="O516" s="260"/>
      <c r="P516" s="237"/>
    </row>
    <row r="517" spans="1:17" ht="78" x14ac:dyDescent="0.3">
      <c r="A517" s="39" t="s">
        <v>965</v>
      </c>
      <c r="B517" s="35" t="s">
        <v>419</v>
      </c>
      <c r="C517" s="35" t="s">
        <v>420</v>
      </c>
      <c r="D517" s="3" t="s">
        <v>34</v>
      </c>
      <c r="E517" s="108">
        <v>36</v>
      </c>
      <c r="F517" s="109" t="s">
        <v>1395</v>
      </c>
      <c r="G517" s="152" t="s">
        <v>1396</v>
      </c>
      <c r="H517" s="133" t="s">
        <v>1400</v>
      </c>
      <c r="I517" s="109" t="s">
        <v>1401</v>
      </c>
      <c r="J517" s="134" t="s">
        <v>1402</v>
      </c>
      <c r="K517" s="241">
        <v>3.48</v>
      </c>
      <c r="L517" s="241">
        <v>4.1760000000000002</v>
      </c>
      <c r="M517" s="8">
        <v>250.56</v>
      </c>
      <c r="N517" s="280">
        <v>300.67</v>
      </c>
      <c r="O517" s="259">
        <v>3.48</v>
      </c>
      <c r="P517" s="8"/>
    </row>
    <row r="518" spans="1:17" s="13" customFormat="1" ht="46.8" x14ac:dyDescent="0.3">
      <c r="A518" s="217" t="s">
        <v>965</v>
      </c>
      <c r="B518" s="218" t="s">
        <v>419</v>
      </c>
      <c r="C518" s="218" t="s">
        <v>420</v>
      </c>
      <c r="D518" s="219" t="s">
        <v>34</v>
      </c>
      <c r="E518" s="218">
        <v>36</v>
      </c>
      <c r="F518" s="220" t="s">
        <v>1536</v>
      </c>
      <c r="G518" s="218" t="s">
        <v>1537</v>
      </c>
      <c r="H518" s="218" t="s">
        <v>1538</v>
      </c>
      <c r="I518" s="218" t="s">
        <v>1541</v>
      </c>
      <c r="J518" s="218" t="s">
        <v>1542</v>
      </c>
      <c r="K518" s="221">
        <v>2.8</v>
      </c>
      <c r="L518" s="221">
        <f>K518*1.2</f>
        <v>3.36</v>
      </c>
      <c r="M518" s="222">
        <f>K518*E518</f>
        <v>100.8</v>
      </c>
      <c r="N518" s="287">
        <f>L518*E518</f>
        <v>120.96</v>
      </c>
      <c r="O518" s="269">
        <v>2.8</v>
      </c>
      <c r="P518" s="221"/>
      <c r="Q518" s="224"/>
    </row>
    <row r="519" spans="1:17" ht="15.6" x14ac:dyDescent="0.3">
      <c r="A519" s="230"/>
      <c r="B519" s="231"/>
      <c r="C519" s="231"/>
      <c r="D519" s="232"/>
      <c r="E519" s="233"/>
      <c r="F519" s="232"/>
      <c r="G519" s="234"/>
      <c r="H519" s="235"/>
      <c r="I519" s="232"/>
      <c r="J519" s="236"/>
      <c r="K519" s="242"/>
      <c r="L519" s="242"/>
      <c r="M519" s="239"/>
      <c r="N519" s="281"/>
      <c r="O519" s="260"/>
      <c r="P519" s="237"/>
    </row>
    <row r="520" spans="1:17" ht="78" x14ac:dyDescent="0.3">
      <c r="A520" s="39" t="s">
        <v>966</v>
      </c>
      <c r="B520" s="35" t="s">
        <v>422</v>
      </c>
      <c r="C520" s="35" t="s">
        <v>423</v>
      </c>
      <c r="D520" s="3" t="s">
        <v>34</v>
      </c>
      <c r="E520" s="108">
        <v>72</v>
      </c>
      <c r="F520" s="109" t="s">
        <v>1395</v>
      </c>
      <c r="G520" s="152" t="s">
        <v>1396</v>
      </c>
      <c r="H520" s="133" t="s">
        <v>1403</v>
      </c>
      <c r="I520" s="109" t="s">
        <v>1404</v>
      </c>
      <c r="J520" s="134" t="s">
        <v>1405</v>
      </c>
      <c r="K520" s="241">
        <v>2.11</v>
      </c>
      <c r="L520" s="241">
        <v>2.5319999999999996</v>
      </c>
      <c r="M520" s="8">
        <v>303.83999999999997</v>
      </c>
      <c r="N520" s="280">
        <v>364.61</v>
      </c>
      <c r="O520" s="259">
        <v>2.11</v>
      </c>
      <c r="P520" s="8"/>
    </row>
    <row r="521" spans="1:17" ht="46.8" x14ac:dyDescent="0.3">
      <c r="A521" s="39" t="s">
        <v>966</v>
      </c>
      <c r="B521" s="35" t="s">
        <v>422</v>
      </c>
      <c r="C521" s="35" t="s">
        <v>423</v>
      </c>
      <c r="D521" s="3" t="s">
        <v>34</v>
      </c>
      <c r="E521" s="108">
        <v>72</v>
      </c>
      <c r="F521" s="109" t="s">
        <v>1720</v>
      </c>
      <c r="G521" s="152" t="s">
        <v>1637</v>
      </c>
      <c r="H521" s="133">
        <v>24</v>
      </c>
      <c r="I521" s="109" t="s">
        <v>1721</v>
      </c>
      <c r="J521" s="134">
        <v>17260085</v>
      </c>
      <c r="K521" s="241">
        <v>7.5</v>
      </c>
      <c r="L521" s="241">
        <f t="shared" ref="L521" si="121">K521*1.2</f>
        <v>9</v>
      </c>
      <c r="M521" s="8">
        <f t="shared" ref="M521" si="122">K521*H521</f>
        <v>180</v>
      </c>
      <c r="N521" s="280">
        <f t="shared" ref="N521" si="123">M521*1.2</f>
        <v>216</v>
      </c>
      <c r="O521" s="259">
        <v>7.5</v>
      </c>
      <c r="P521" s="8"/>
    </row>
    <row r="522" spans="1:17" ht="15.6" x14ac:dyDescent="0.3">
      <c r="A522" s="230"/>
      <c r="B522" s="231"/>
      <c r="C522" s="231"/>
      <c r="D522" s="232"/>
      <c r="E522" s="233"/>
      <c r="F522" s="232"/>
      <c r="G522" s="234"/>
      <c r="H522" s="235"/>
      <c r="I522" s="232"/>
      <c r="J522" s="236"/>
      <c r="K522" s="242"/>
      <c r="L522" s="242"/>
      <c r="M522" s="239"/>
      <c r="N522" s="281"/>
      <c r="O522" s="260"/>
      <c r="P522" s="237"/>
    </row>
    <row r="523" spans="1:17" ht="78" x14ac:dyDescent="0.3">
      <c r="A523" s="39" t="s">
        <v>967</v>
      </c>
      <c r="B523" s="35" t="s">
        <v>422</v>
      </c>
      <c r="C523" s="35" t="s">
        <v>425</v>
      </c>
      <c r="D523" s="3" t="s">
        <v>34</v>
      </c>
      <c r="E523" s="108">
        <v>12</v>
      </c>
      <c r="F523" s="109" t="s">
        <v>1395</v>
      </c>
      <c r="G523" s="152" t="s">
        <v>1396</v>
      </c>
      <c r="H523" s="133" t="s">
        <v>1403</v>
      </c>
      <c r="I523" s="109" t="s">
        <v>1406</v>
      </c>
      <c r="J523" s="134" t="s">
        <v>1407</v>
      </c>
      <c r="K523" s="241">
        <v>2.58</v>
      </c>
      <c r="L523" s="241">
        <v>3.0960000000000001</v>
      </c>
      <c r="M523" s="8">
        <v>371.52</v>
      </c>
      <c r="N523" s="280">
        <v>445.82</v>
      </c>
      <c r="O523" s="259">
        <v>2.58</v>
      </c>
      <c r="P523" s="8"/>
    </row>
    <row r="524" spans="1:17" ht="46.8" x14ac:dyDescent="0.3">
      <c r="A524" s="39" t="s">
        <v>967</v>
      </c>
      <c r="B524" s="35" t="s">
        <v>422</v>
      </c>
      <c r="C524" s="35" t="s">
        <v>425</v>
      </c>
      <c r="D524" s="3" t="s">
        <v>34</v>
      </c>
      <c r="E524" s="108">
        <v>12</v>
      </c>
      <c r="F524" s="109" t="s">
        <v>1720</v>
      </c>
      <c r="G524" s="152" t="s">
        <v>1637</v>
      </c>
      <c r="H524" s="133">
        <v>24</v>
      </c>
      <c r="I524" s="109" t="s">
        <v>1722</v>
      </c>
      <c r="J524" s="134">
        <v>17260081</v>
      </c>
      <c r="K524" s="241">
        <v>7.35</v>
      </c>
      <c r="L524" s="241">
        <f t="shared" ref="L524" si="124">K524*1.2</f>
        <v>8.8199999999999985</v>
      </c>
      <c r="M524" s="8">
        <f t="shared" ref="M524" si="125">K524*H524</f>
        <v>176.39999999999998</v>
      </c>
      <c r="N524" s="280">
        <f t="shared" ref="N524" si="126">M524*1.2</f>
        <v>211.67999999999998</v>
      </c>
      <c r="O524" s="259">
        <v>7.35</v>
      </c>
      <c r="P524" s="8"/>
    </row>
    <row r="525" spans="1:17" ht="15.6" x14ac:dyDescent="0.3">
      <c r="A525" s="230"/>
      <c r="B525" s="231"/>
      <c r="C525" s="231"/>
      <c r="D525" s="232"/>
      <c r="E525" s="233"/>
      <c r="F525" s="232"/>
      <c r="G525" s="234"/>
      <c r="H525" s="235"/>
      <c r="I525" s="232"/>
      <c r="J525" s="236"/>
      <c r="K525" s="242"/>
      <c r="L525" s="242"/>
      <c r="M525" s="239"/>
      <c r="N525" s="281"/>
      <c r="O525" s="260"/>
      <c r="P525" s="237"/>
    </row>
    <row r="526" spans="1:17" ht="78" x14ac:dyDescent="0.3">
      <c r="A526" s="39" t="s">
        <v>968</v>
      </c>
      <c r="B526" s="35" t="s">
        <v>427</v>
      </c>
      <c r="C526" s="35" t="s">
        <v>428</v>
      </c>
      <c r="D526" s="3" t="s">
        <v>34</v>
      </c>
      <c r="E526" s="108">
        <v>12</v>
      </c>
      <c r="F526" s="109" t="s">
        <v>1395</v>
      </c>
      <c r="G526" s="152" t="s">
        <v>1396</v>
      </c>
      <c r="H526" s="133" t="s">
        <v>1408</v>
      </c>
      <c r="I526" s="109" t="s">
        <v>1409</v>
      </c>
      <c r="J526" s="134" t="s">
        <v>1410</v>
      </c>
      <c r="K526" s="241">
        <v>2</v>
      </c>
      <c r="L526" s="241">
        <v>2.4</v>
      </c>
      <c r="M526" s="8">
        <v>432</v>
      </c>
      <c r="N526" s="280">
        <v>518.4</v>
      </c>
      <c r="O526" s="259">
        <v>2</v>
      </c>
      <c r="P526" s="8"/>
    </row>
    <row r="527" spans="1:17" ht="15.6" x14ac:dyDescent="0.3">
      <c r="A527" s="230"/>
      <c r="B527" s="231"/>
      <c r="C527" s="231"/>
      <c r="D527" s="232"/>
      <c r="E527" s="233"/>
      <c r="F527" s="232"/>
      <c r="G527" s="234"/>
      <c r="H527" s="235"/>
      <c r="I527" s="232"/>
      <c r="J527" s="236"/>
      <c r="K527" s="242"/>
      <c r="L527" s="242"/>
      <c r="M527" s="239"/>
      <c r="N527" s="281"/>
      <c r="O527" s="260"/>
      <c r="P527" s="237"/>
    </row>
    <row r="528" spans="1:17" ht="78" x14ac:dyDescent="0.3">
      <c r="A528" s="39" t="s">
        <v>969</v>
      </c>
      <c r="B528" s="35" t="s">
        <v>422</v>
      </c>
      <c r="C528" s="35" t="s">
        <v>430</v>
      </c>
      <c r="D528" s="3" t="s">
        <v>34</v>
      </c>
      <c r="E528" s="108">
        <v>12</v>
      </c>
      <c r="F528" s="109" t="s">
        <v>1395</v>
      </c>
      <c r="G528" s="152" t="s">
        <v>1396</v>
      </c>
      <c r="H528" s="133" t="s">
        <v>1408</v>
      </c>
      <c r="I528" s="109" t="s">
        <v>1411</v>
      </c>
      <c r="J528" s="134" t="s">
        <v>1412</v>
      </c>
      <c r="K528" s="241">
        <v>2.66</v>
      </c>
      <c r="L528" s="241">
        <v>3.1920000000000002</v>
      </c>
      <c r="M528" s="8">
        <v>574.55999999999995</v>
      </c>
      <c r="N528" s="280">
        <v>689.47</v>
      </c>
      <c r="O528" s="259">
        <v>2.66</v>
      </c>
      <c r="P528" s="8"/>
    </row>
    <row r="529" spans="1:16" ht="15.6" x14ac:dyDescent="0.3">
      <c r="A529" s="230"/>
      <c r="B529" s="231"/>
      <c r="C529" s="231"/>
      <c r="D529" s="232"/>
      <c r="E529" s="233"/>
      <c r="F529" s="232"/>
      <c r="G529" s="234"/>
      <c r="H529" s="235"/>
      <c r="I529" s="232"/>
      <c r="J529" s="236"/>
      <c r="K529" s="242"/>
      <c r="L529" s="242"/>
      <c r="M529" s="239"/>
      <c r="N529" s="281"/>
      <c r="O529" s="260"/>
      <c r="P529" s="237"/>
    </row>
    <row r="530" spans="1:16" ht="78" x14ac:dyDescent="0.3">
      <c r="A530" s="39" t="s">
        <v>970</v>
      </c>
      <c r="B530" s="35" t="s">
        <v>431</v>
      </c>
      <c r="C530" s="35" t="s">
        <v>433</v>
      </c>
      <c r="D530" s="3" t="s">
        <v>34</v>
      </c>
      <c r="E530" s="108">
        <v>240</v>
      </c>
      <c r="F530" s="109" t="s">
        <v>1395</v>
      </c>
      <c r="G530" s="152" t="s">
        <v>1396</v>
      </c>
      <c r="H530" s="133" t="s">
        <v>1397</v>
      </c>
      <c r="I530" s="109" t="s">
        <v>1413</v>
      </c>
      <c r="J530" s="134" t="s">
        <v>1414</v>
      </c>
      <c r="K530" s="241">
        <v>9.44</v>
      </c>
      <c r="L530" s="241">
        <v>11.327999999999999</v>
      </c>
      <c r="M530" s="8">
        <v>339.84</v>
      </c>
      <c r="N530" s="280">
        <v>407.81</v>
      </c>
      <c r="O530" s="259">
        <v>9.44</v>
      </c>
      <c r="P530" s="8"/>
    </row>
    <row r="531" spans="1:16" ht="15.6" x14ac:dyDescent="0.3">
      <c r="A531" s="230"/>
      <c r="B531" s="231"/>
      <c r="C531" s="231"/>
      <c r="D531" s="232"/>
      <c r="E531" s="233"/>
      <c r="F531" s="232"/>
      <c r="G531" s="234"/>
      <c r="H531" s="235"/>
      <c r="I531" s="232"/>
      <c r="J531" s="236"/>
      <c r="K531" s="242"/>
      <c r="L531" s="242"/>
      <c r="M531" s="239"/>
      <c r="N531" s="281"/>
      <c r="O531" s="260"/>
      <c r="P531" s="237"/>
    </row>
    <row r="532" spans="1:16" ht="78" x14ac:dyDescent="0.3">
      <c r="A532" s="39" t="s">
        <v>971</v>
      </c>
      <c r="B532" s="35" t="s">
        <v>434</v>
      </c>
      <c r="C532" s="35" t="s">
        <v>435</v>
      </c>
      <c r="D532" s="3" t="s">
        <v>34</v>
      </c>
      <c r="E532" s="108">
        <v>24</v>
      </c>
      <c r="F532" s="109" t="s">
        <v>1395</v>
      </c>
      <c r="G532" s="152" t="s">
        <v>1396</v>
      </c>
      <c r="H532" s="133" t="s">
        <v>1397</v>
      </c>
      <c r="I532" s="109" t="s">
        <v>1415</v>
      </c>
      <c r="J532" s="134" t="s">
        <v>1416</v>
      </c>
      <c r="K532" s="241">
        <v>9.44</v>
      </c>
      <c r="L532" s="241">
        <v>11.327999999999999</v>
      </c>
      <c r="M532" s="8">
        <v>339.84</v>
      </c>
      <c r="N532" s="280">
        <v>407.81</v>
      </c>
      <c r="O532" s="259">
        <v>9.44</v>
      </c>
      <c r="P532" s="8"/>
    </row>
    <row r="533" spans="1:16" ht="15.6" x14ac:dyDescent="0.3">
      <c r="A533" s="230"/>
      <c r="B533" s="231"/>
      <c r="C533" s="231"/>
      <c r="D533" s="232"/>
      <c r="E533" s="233"/>
      <c r="F533" s="232"/>
      <c r="G533" s="234"/>
      <c r="H533" s="235"/>
      <c r="I533" s="232"/>
      <c r="J533" s="236"/>
      <c r="K533" s="242"/>
      <c r="L533" s="242"/>
      <c r="M533" s="239"/>
      <c r="N533" s="281"/>
      <c r="O533" s="260"/>
      <c r="P533" s="237"/>
    </row>
    <row r="534" spans="1:16" ht="78" x14ac:dyDescent="0.3">
      <c r="A534" s="39" t="s">
        <v>972</v>
      </c>
      <c r="B534" s="35" t="s">
        <v>431</v>
      </c>
      <c r="C534" s="35" t="s">
        <v>436</v>
      </c>
      <c r="D534" s="3" t="s">
        <v>34</v>
      </c>
      <c r="E534" s="108">
        <v>12</v>
      </c>
      <c r="F534" s="109" t="s">
        <v>1395</v>
      </c>
      <c r="G534" s="152" t="s">
        <v>1396</v>
      </c>
      <c r="H534" s="133" t="s">
        <v>1397</v>
      </c>
      <c r="I534" s="109" t="s">
        <v>1417</v>
      </c>
      <c r="J534" s="134" t="s">
        <v>1418</v>
      </c>
      <c r="K534" s="241">
        <v>10.119999999999999</v>
      </c>
      <c r="L534" s="241">
        <v>12.143999999999998</v>
      </c>
      <c r="M534" s="8">
        <v>364.32</v>
      </c>
      <c r="N534" s="280">
        <v>437.18</v>
      </c>
      <c r="O534" s="259">
        <v>10.119999999999999</v>
      </c>
      <c r="P534" s="8"/>
    </row>
    <row r="535" spans="1:16" ht="15.6" x14ac:dyDescent="0.3">
      <c r="A535" s="230"/>
      <c r="B535" s="231"/>
      <c r="C535" s="231"/>
      <c r="D535" s="232"/>
      <c r="E535" s="233"/>
      <c r="F535" s="232"/>
      <c r="G535" s="234"/>
      <c r="H535" s="235"/>
      <c r="I535" s="232"/>
      <c r="J535" s="236"/>
      <c r="K535" s="242"/>
      <c r="L535" s="242"/>
      <c r="M535" s="239"/>
      <c r="N535" s="281"/>
      <c r="O535" s="260"/>
      <c r="P535" s="237"/>
    </row>
    <row r="536" spans="1:16" ht="46.8" x14ac:dyDescent="0.3">
      <c r="A536" s="180" t="s">
        <v>973</v>
      </c>
      <c r="B536" s="108" t="s">
        <v>419</v>
      </c>
      <c r="C536" s="108" t="s">
        <v>437</v>
      </c>
      <c r="D536" s="109" t="s">
        <v>34</v>
      </c>
      <c r="E536" s="108">
        <v>24</v>
      </c>
      <c r="F536" s="5" t="s">
        <v>1315</v>
      </c>
      <c r="G536" s="152" t="s">
        <v>1259</v>
      </c>
      <c r="H536" s="176">
        <v>36</v>
      </c>
      <c r="I536" s="3" t="s">
        <v>1316</v>
      </c>
      <c r="J536" s="134" t="s">
        <v>1317</v>
      </c>
      <c r="K536" s="241">
        <v>3.8517000000000001</v>
      </c>
      <c r="L536" s="241">
        <v>4.6219999999999999</v>
      </c>
      <c r="M536" s="86">
        <v>138.66</v>
      </c>
      <c r="N536" s="280">
        <v>166.39</v>
      </c>
      <c r="O536" s="259">
        <v>3.8517000000000001</v>
      </c>
      <c r="P536" s="8"/>
    </row>
    <row r="537" spans="1:16" ht="78" x14ac:dyDescent="0.3">
      <c r="A537" s="180" t="s">
        <v>973</v>
      </c>
      <c r="B537" s="108" t="s">
        <v>419</v>
      </c>
      <c r="C537" s="108" t="s">
        <v>437</v>
      </c>
      <c r="D537" s="109" t="s">
        <v>34</v>
      </c>
      <c r="E537" s="108">
        <v>24</v>
      </c>
      <c r="F537" s="5" t="s">
        <v>1395</v>
      </c>
      <c r="G537" s="152" t="s">
        <v>1396</v>
      </c>
      <c r="H537" s="176" t="s">
        <v>1419</v>
      </c>
      <c r="I537" s="3" t="s">
        <v>1420</v>
      </c>
      <c r="J537" s="134" t="s">
        <v>1421</v>
      </c>
      <c r="K537" s="241">
        <v>11.35</v>
      </c>
      <c r="L537" s="241">
        <v>13.62</v>
      </c>
      <c r="M537" s="86">
        <v>272.39999999999998</v>
      </c>
      <c r="N537" s="280">
        <v>326.88</v>
      </c>
      <c r="O537" s="259">
        <v>11.35</v>
      </c>
      <c r="P537" s="8"/>
    </row>
    <row r="538" spans="1:16" ht="46.8" x14ac:dyDescent="0.3">
      <c r="A538" s="39" t="s">
        <v>973</v>
      </c>
      <c r="B538" s="35" t="s">
        <v>419</v>
      </c>
      <c r="C538" s="35" t="s">
        <v>437</v>
      </c>
      <c r="D538" s="3" t="s">
        <v>34</v>
      </c>
      <c r="E538" s="108">
        <v>24</v>
      </c>
      <c r="F538" s="194" t="s">
        <v>1536</v>
      </c>
      <c r="G538" s="35" t="s">
        <v>1537</v>
      </c>
      <c r="H538" s="35" t="s">
        <v>1538</v>
      </c>
      <c r="I538" s="35" t="s">
        <v>1543</v>
      </c>
      <c r="J538" s="35" t="s">
        <v>1544</v>
      </c>
      <c r="K538" s="210">
        <v>2.2999999999999998</v>
      </c>
      <c r="L538" s="210">
        <f>K538*1.2</f>
        <v>2.76</v>
      </c>
      <c r="M538" s="70">
        <f>K538*E538</f>
        <v>55.199999999999996</v>
      </c>
      <c r="N538" s="288">
        <f>L538*E538</f>
        <v>66.239999999999995</v>
      </c>
      <c r="O538" s="270">
        <v>2.2999999999999998</v>
      </c>
      <c r="P538" s="210"/>
    </row>
    <row r="539" spans="1:16" ht="124.8" x14ac:dyDescent="0.3">
      <c r="A539" s="39" t="s">
        <v>973</v>
      </c>
      <c r="B539" s="35" t="s">
        <v>419</v>
      </c>
      <c r="C539" s="35" t="s">
        <v>437</v>
      </c>
      <c r="D539" s="3" t="s">
        <v>34</v>
      </c>
      <c r="E539" s="108">
        <v>24</v>
      </c>
      <c r="F539" s="194" t="s">
        <v>2101</v>
      </c>
      <c r="G539" s="35" t="s">
        <v>2031</v>
      </c>
      <c r="H539" s="35">
        <v>12</v>
      </c>
      <c r="I539" s="35" t="s">
        <v>2102</v>
      </c>
      <c r="J539" s="35" t="s">
        <v>2103</v>
      </c>
      <c r="K539" s="210">
        <v>2.08</v>
      </c>
      <c r="L539" s="210">
        <v>2.496</v>
      </c>
      <c r="M539" s="70">
        <v>24.96</v>
      </c>
      <c r="N539" s="288">
        <v>29.95</v>
      </c>
      <c r="O539" s="270">
        <v>2.08</v>
      </c>
      <c r="P539" s="210"/>
    </row>
    <row r="540" spans="1:16" ht="15.6" x14ac:dyDescent="0.3">
      <c r="A540" s="230"/>
      <c r="B540" s="231"/>
      <c r="C540" s="231"/>
      <c r="D540" s="232"/>
      <c r="E540" s="233"/>
      <c r="F540" s="232"/>
      <c r="G540" s="234"/>
      <c r="H540" s="235"/>
      <c r="I540" s="232"/>
      <c r="J540" s="236"/>
      <c r="K540" s="242"/>
      <c r="L540" s="242"/>
      <c r="M540" s="239"/>
      <c r="N540" s="281"/>
      <c r="O540" s="260"/>
      <c r="P540" s="237"/>
    </row>
    <row r="541" spans="1:16" ht="54" customHeight="1" x14ac:dyDescent="0.3">
      <c r="A541" s="180" t="s">
        <v>974</v>
      </c>
      <c r="B541" s="108" t="s">
        <v>419</v>
      </c>
      <c r="C541" s="108" t="s">
        <v>438</v>
      </c>
      <c r="D541" s="109" t="s">
        <v>34</v>
      </c>
      <c r="E541" s="108">
        <v>48</v>
      </c>
      <c r="F541" s="5" t="s">
        <v>1315</v>
      </c>
      <c r="G541" s="152" t="s">
        <v>1259</v>
      </c>
      <c r="H541" s="176">
        <v>36</v>
      </c>
      <c r="I541" s="3" t="s">
        <v>1318</v>
      </c>
      <c r="J541" s="134" t="s">
        <v>1319</v>
      </c>
      <c r="K541" s="241">
        <v>3.5767000000000002</v>
      </c>
      <c r="L541" s="241">
        <v>4.2919999999999998</v>
      </c>
      <c r="M541" s="86">
        <v>128.76</v>
      </c>
      <c r="N541" s="280">
        <v>154.51</v>
      </c>
      <c r="O541" s="259">
        <v>3.5767000000000002</v>
      </c>
      <c r="P541" s="8"/>
    </row>
    <row r="542" spans="1:16" ht="54" customHeight="1" x14ac:dyDescent="0.3">
      <c r="A542" s="180" t="s">
        <v>974</v>
      </c>
      <c r="B542" s="108" t="s">
        <v>419</v>
      </c>
      <c r="C542" s="108" t="s">
        <v>438</v>
      </c>
      <c r="D542" s="109" t="s">
        <v>34</v>
      </c>
      <c r="E542" s="108">
        <v>48</v>
      </c>
      <c r="F542" s="5" t="s">
        <v>1395</v>
      </c>
      <c r="G542" s="152" t="s">
        <v>1396</v>
      </c>
      <c r="H542" s="176" t="s">
        <v>1422</v>
      </c>
      <c r="I542" s="3" t="s">
        <v>1423</v>
      </c>
      <c r="J542" s="134" t="s">
        <v>1424</v>
      </c>
      <c r="K542" s="241">
        <v>8.06</v>
      </c>
      <c r="L542" s="241">
        <v>9.6720000000000006</v>
      </c>
      <c r="M542" s="86">
        <v>96.72</v>
      </c>
      <c r="N542" s="280">
        <v>116.06</v>
      </c>
      <c r="O542" s="259">
        <v>8.06</v>
      </c>
      <c r="P542" s="8"/>
    </row>
    <row r="543" spans="1:16" ht="46.8" x14ac:dyDescent="0.3">
      <c r="A543" s="39" t="s">
        <v>974</v>
      </c>
      <c r="B543" s="35" t="s">
        <v>419</v>
      </c>
      <c r="C543" s="35" t="s">
        <v>438</v>
      </c>
      <c r="D543" s="3" t="s">
        <v>34</v>
      </c>
      <c r="E543" s="108">
        <v>48</v>
      </c>
      <c r="F543" s="194" t="s">
        <v>1536</v>
      </c>
      <c r="G543" s="35" t="s">
        <v>1537</v>
      </c>
      <c r="H543" s="35" t="s">
        <v>1538</v>
      </c>
      <c r="I543" s="35" t="s">
        <v>1545</v>
      </c>
      <c r="J543" s="35" t="s">
        <v>1546</v>
      </c>
      <c r="K543" s="210">
        <v>1.8</v>
      </c>
      <c r="L543" s="210">
        <f t="shared" ref="L543" si="127">K543*1.2</f>
        <v>2.16</v>
      </c>
      <c r="M543" s="70">
        <f t="shared" ref="M543" si="128">K543*E543</f>
        <v>86.4</v>
      </c>
      <c r="N543" s="288">
        <f t="shared" ref="N543" si="129">L543*E543</f>
        <v>103.68</v>
      </c>
      <c r="O543" s="270">
        <v>1.8</v>
      </c>
      <c r="P543" s="210"/>
    </row>
    <row r="544" spans="1:16" ht="15.6" x14ac:dyDescent="0.3">
      <c r="A544" s="230"/>
      <c r="B544" s="231"/>
      <c r="C544" s="231"/>
      <c r="D544" s="232"/>
      <c r="E544" s="233"/>
      <c r="F544" s="232"/>
      <c r="G544" s="234"/>
      <c r="H544" s="235"/>
      <c r="I544" s="232"/>
      <c r="J544" s="236"/>
      <c r="K544" s="242"/>
      <c r="L544" s="242"/>
      <c r="M544" s="239"/>
      <c r="N544" s="281"/>
      <c r="O544" s="260"/>
      <c r="P544" s="237"/>
    </row>
    <row r="545" spans="1:16" ht="46.8" x14ac:dyDescent="0.3">
      <c r="A545" s="180" t="s">
        <v>975</v>
      </c>
      <c r="B545" s="108" t="s">
        <v>419</v>
      </c>
      <c r="C545" s="108" t="s">
        <v>439</v>
      </c>
      <c r="D545" s="109" t="s">
        <v>34</v>
      </c>
      <c r="E545" s="108">
        <v>84</v>
      </c>
      <c r="F545" s="5" t="s">
        <v>1315</v>
      </c>
      <c r="G545" s="152" t="s">
        <v>1259</v>
      </c>
      <c r="H545" s="176">
        <v>36</v>
      </c>
      <c r="I545" s="3" t="s">
        <v>1320</v>
      </c>
      <c r="J545" s="134" t="s">
        <v>1321</v>
      </c>
      <c r="K545" s="241">
        <v>4.9519000000000002</v>
      </c>
      <c r="L545" s="241">
        <v>5.9423000000000004</v>
      </c>
      <c r="M545" s="8">
        <v>178.27</v>
      </c>
      <c r="N545" s="280">
        <v>213.92</v>
      </c>
      <c r="O545" s="259">
        <v>4.9519000000000002</v>
      </c>
      <c r="P545" s="8"/>
    </row>
    <row r="546" spans="1:16" ht="78" x14ac:dyDescent="0.3">
      <c r="A546" s="180" t="s">
        <v>975</v>
      </c>
      <c r="B546" s="108" t="s">
        <v>419</v>
      </c>
      <c r="C546" s="108" t="s">
        <v>439</v>
      </c>
      <c r="D546" s="109" t="s">
        <v>34</v>
      </c>
      <c r="E546" s="108">
        <v>84</v>
      </c>
      <c r="F546" s="5" t="s">
        <v>1395</v>
      </c>
      <c r="G546" s="152" t="s">
        <v>1396</v>
      </c>
      <c r="H546" s="176" t="s">
        <v>1422</v>
      </c>
      <c r="I546" s="3" t="s">
        <v>1425</v>
      </c>
      <c r="J546" s="134" t="s">
        <v>1426</v>
      </c>
      <c r="K546" s="241">
        <v>8.64</v>
      </c>
      <c r="L546" s="241">
        <v>10.368</v>
      </c>
      <c r="M546" s="8">
        <v>103.68</v>
      </c>
      <c r="N546" s="280">
        <v>124.42</v>
      </c>
      <c r="O546" s="259">
        <v>8.64</v>
      </c>
      <c r="P546" s="8"/>
    </row>
    <row r="547" spans="1:16" ht="46.8" x14ac:dyDescent="0.3">
      <c r="A547" s="39" t="s">
        <v>975</v>
      </c>
      <c r="B547" s="35" t="s">
        <v>419</v>
      </c>
      <c r="C547" s="35" t="s">
        <v>439</v>
      </c>
      <c r="D547" s="3" t="s">
        <v>34</v>
      </c>
      <c r="E547" s="108">
        <v>84</v>
      </c>
      <c r="F547" s="194" t="s">
        <v>1536</v>
      </c>
      <c r="G547" s="35" t="s">
        <v>1537</v>
      </c>
      <c r="H547" s="35" t="s">
        <v>1538</v>
      </c>
      <c r="I547" s="35" t="s">
        <v>1545</v>
      </c>
      <c r="J547" s="35" t="s">
        <v>1547</v>
      </c>
      <c r="K547" s="210">
        <v>3.5</v>
      </c>
      <c r="L547" s="210">
        <f t="shared" ref="L547" si="130">K547*1.2</f>
        <v>4.2</v>
      </c>
      <c r="M547" s="70">
        <f t="shared" ref="M547" si="131">K547*E547</f>
        <v>294</v>
      </c>
      <c r="N547" s="288">
        <f t="shared" ref="N547" si="132">L547*E547</f>
        <v>352.8</v>
      </c>
      <c r="O547" s="270">
        <v>3.5</v>
      </c>
      <c r="P547" s="210"/>
    </row>
    <row r="548" spans="1:16" ht="124.8" x14ac:dyDescent="0.3">
      <c r="A548" s="39" t="s">
        <v>975</v>
      </c>
      <c r="B548" s="35" t="s">
        <v>419</v>
      </c>
      <c r="C548" s="35" t="s">
        <v>439</v>
      </c>
      <c r="D548" s="3" t="s">
        <v>34</v>
      </c>
      <c r="E548" s="108">
        <v>84</v>
      </c>
      <c r="F548" s="194" t="s">
        <v>2101</v>
      </c>
      <c r="G548" s="35" t="s">
        <v>2031</v>
      </c>
      <c r="H548" s="35">
        <v>12</v>
      </c>
      <c r="I548" s="35" t="s">
        <v>2102</v>
      </c>
      <c r="J548" s="35" t="s">
        <v>2104</v>
      </c>
      <c r="K548" s="210">
        <v>2.105</v>
      </c>
      <c r="L548" s="210">
        <v>2.5259999999999998</v>
      </c>
      <c r="M548" s="70">
        <v>25.26</v>
      </c>
      <c r="N548" s="288">
        <v>30.31</v>
      </c>
      <c r="O548" s="270">
        <v>2.105</v>
      </c>
      <c r="P548" s="210"/>
    </row>
    <row r="549" spans="1:16" ht="15.6" x14ac:dyDescent="0.3">
      <c r="A549" s="230"/>
      <c r="B549" s="231"/>
      <c r="C549" s="231"/>
      <c r="D549" s="232"/>
      <c r="E549" s="233"/>
      <c r="F549" s="232"/>
      <c r="G549" s="234"/>
      <c r="H549" s="235"/>
      <c r="I549" s="232"/>
      <c r="J549" s="236"/>
      <c r="K549" s="242"/>
      <c r="L549" s="242"/>
      <c r="M549" s="239"/>
      <c r="N549" s="281"/>
      <c r="O549" s="260"/>
      <c r="P549" s="237"/>
    </row>
    <row r="550" spans="1:16" ht="156" x14ac:dyDescent="0.3">
      <c r="A550" s="180" t="s">
        <v>976</v>
      </c>
      <c r="B550" s="108" t="s">
        <v>419</v>
      </c>
      <c r="C550" s="108" t="s">
        <v>440</v>
      </c>
      <c r="D550" s="109" t="s">
        <v>34</v>
      </c>
      <c r="E550" s="108">
        <v>48</v>
      </c>
      <c r="F550" s="5" t="s">
        <v>1315</v>
      </c>
      <c r="G550" s="152" t="s">
        <v>1259</v>
      </c>
      <c r="H550" s="176">
        <v>24</v>
      </c>
      <c r="I550" s="3" t="s">
        <v>1320</v>
      </c>
      <c r="J550" s="134" t="s">
        <v>1322</v>
      </c>
      <c r="K550" s="241">
        <v>5.3650000000000002</v>
      </c>
      <c r="L550" s="241">
        <v>6.4379999999999997</v>
      </c>
      <c r="M550" s="8">
        <v>128.76</v>
      </c>
      <c r="N550" s="280">
        <v>154.51</v>
      </c>
      <c r="O550" s="259">
        <v>5.3650000000000002</v>
      </c>
      <c r="P550" s="8"/>
    </row>
    <row r="551" spans="1:16" ht="78" x14ac:dyDescent="0.3">
      <c r="A551" s="180" t="s">
        <v>976</v>
      </c>
      <c r="B551" s="108" t="s">
        <v>419</v>
      </c>
      <c r="C551" s="108" t="s">
        <v>440</v>
      </c>
      <c r="D551" s="109" t="s">
        <v>34</v>
      </c>
      <c r="E551" s="108">
        <v>48</v>
      </c>
      <c r="F551" s="5" t="s">
        <v>1395</v>
      </c>
      <c r="G551" s="152" t="s">
        <v>1396</v>
      </c>
      <c r="H551" s="176" t="s">
        <v>1422</v>
      </c>
      <c r="I551" s="3" t="s">
        <v>1427</v>
      </c>
      <c r="J551" s="134" t="s">
        <v>1428</v>
      </c>
      <c r="K551" s="241">
        <v>8.27</v>
      </c>
      <c r="L551" s="241">
        <v>9.9239999999999995</v>
      </c>
      <c r="M551" s="8">
        <v>99.24</v>
      </c>
      <c r="N551" s="280">
        <v>119.09</v>
      </c>
      <c r="O551" s="259">
        <v>8.27</v>
      </c>
      <c r="P551" s="8"/>
    </row>
    <row r="552" spans="1:16" ht="46.8" x14ac:dyDescent="0.3">
      <c r="A552" s="39" t="s">
        <v>976</v>
      </c>
      <c r="B552" s="35" t="s">
        <v>419</v>
      </c>
      <c r="C552" s="35" t="s">
        <v>440</v>
      </c>
      <c r="D552" s="3" t="s">
        <v>34</v>
      </c>
      <c r="E552" s="108">
        <v>48</v>
      </c>
      <c r="F552" s="194" t="s">
        <v>1536</v>
      </c>
      <c r="G552" s="35" t="s">
        <v>1537</v>
      </c>
      <c r="H552" s="35" t="s">
        <v>1538</v>
      </c>
      <c r="I552" s="35" t="s">
        <v>1541</v>
      </c>
      <c r="J552" s="35" t="s">
        <v>1548</v>
      </c>
      <c r="K552" s="210">
        <v>2.2999999999999998</v>
      </c>
      <c r="L552" s="210">
        <f t="shared" ref="L552" si="133">K552*1.2</f>
        <v>2.76</v>
      </c>
      <c r="M552" s="70">
        <f t="shared" ref="M552" si="134">K552*E552</f>
        <v>110.39999999999999</v>
      </c>
      <c r="N552" s="288">
        <f t="shared" ref="N552" si="135">L552*E552</f>
        <v>132.47999999999999</v>
      </c>
      <c r="O552" s="270">
        <v>2.2999999999999998</v>
      </c>
      <c r="P552" s="210"/>
    </row>
    <row r="553" spans="1:16" ht="15.6" x14ac:dyDescent="0.3">
      <c r="A553" s="230"/>
      <c r="B553" s="231"/>
      <c r="C553" s="231"/>
      <c r="D553" s="232"/>
      <c r="E553" s="233"/>
      <c r="F553" s="232"/>
      <c r="G553" s="234"/>
      <c r="H553" s="235"/>
      <c r="I553" s="232"/>
      <c r="J553" s="236"/>
      <c r="K553" s="242"/>
      <c r="L553" s="242"/>
      <c r="M553" s="239"/>
      <c r="N553" s="281"/>
      <c r="O553" s="260"/>
      <c r="P553" s="237"/>
    </row>
    <row r="554" spans="1:16" ht="46.8" x14ac:dyDescent="0.3">
      <c r="A554" s="180" t="s">
        <v>977</v>
      </c>
      <c r="B554" s="108" t="s">
        <v>419</v>
      </c>
      <c r="C554" s="108" t="s">
        <v>441</v>
      </c>
      <c r="D554" s="109" t="s">
        <v>34</v>
      </c>
      <c r="E554" s="108">
        <v>960</v>
      </c>
      <c r="F554" s="5" t="s">
        <v>1315</v>
      </c>
      <c r="G554" s="152" t="s">
        <v>1259</v>
      </c>
      <c r="H554" s="176">
        <v>36</v>
      </c>
      <c r="I554" s="3" t="s">
        <v>1323</v>
      </c>
      <c r="J554" s="134" t="s">
        <v>1324</v>
      </c>
      <c r="K554" s="241">
        <v>3.8517000000000001</v>
      </c>
      <c r="L554" s="241">
        <v>4.6219999999999999</v>
      </c>
      <c r="M554" s="8">
        <v>138.66</v>
      </c>
      <c r="N554" s="280">
        <v>166.39</v>
      </c>
      <c r="O554" s="259">
        <v>3.8517000000000001</v>
      </c>
      <c r="P554" s="8"/>
    </row>
    <row r="555" spans="1:16" ht="46.8" x14ac:dyDescent="0.3">
      <c r="A555" s="39" t="s">
        <v>977</v>
      </c>
      <c r="B555" s="35" t="s">
        <v>419</v>
      </c>
      <c r="C555" s="35" t="s">
        <v>441</v>
      </c>
      <c r="D555" s="3" t="s">
        <v>34</v>
      </c>
      <c r="E555" s="108">
        <v>960</v>
      </c>
      <c r="F555" s="194" t="s">
        <v>1536</v>
      </c>
      <c r="G555" s="35" t="s">
        <v>1537</v>
      </c>
      <c r="H555" s="35" t="s">
        <v>1538</v>
      </c>
      <c r="I555" s="35" t="s">
        <v>1545</v>
      </c>
      <c r="J555" s="35" t="s">
        <v>1549</v>
      </c>
      <c r="K555" s="210">
        <v>2.35</v>
      </c>
      <c r="L555" s="210">
        <f t="shared" ref="L555" si="136">K555*1.2</f>
        <v>2.82</v>
      </c>
      <c r="M555" s="70">
        <f t="shared" ref="M555" si="137">K555*E555</f>
        <v>2256</v>
      </c>
      <c r="N555" s="288">
        <f t="shared" ref="N555" si="138">L555*E555</f>
        <v>2707.2</v>
      </c>
      <c r="O555" s="270">
        <v>2.35</v>
      </c>
      <c r="P555" s="210"/>
    </row>
    <row r="556" spans="1:16" ht="124.8" x14ac:dyDescent="0.3">
      <c r="A556" s="39" t="s">
        <v>977</v>
      </c>
      <c r="B556" s="35" t="s">
        <v>419</v>
      </c>
      <c r="C556" s="35" t="s">
        <v>441</v>
      </c>
      <c r="D556" s="3" t="s">
        <v>34</v>
      </c>
      <c r="E556" s="108">
        <v>960</v>
      </c>
      <c r="F556" s="194" t="s">
        <v>2101</v>
      </c>
      <c r="G556" s="35" t="s">
        <v>2031</v>
      </c>
      <c r="H556" s="35">
        <v>12</v>
      </c>
      <c r="I556" s="35" t="s">
        <v>2102</v>
      </c>
      <c r="J556" s="35" t="s">
        <v>2105</v>
      </c>
      <c r="K556" s="210">
        <v>2.0299999999999998</v>
      </c>
      <c r="L556" s="210">
        <v>2.4359999999999999</v>
      </c>
      <c r="M556" s="70">
        <v>24.36</v>
      </c>
      <c r="N556" s="288">
        <v>29.23</v>
      </c>
      <c r="O556" s="270">
        <v>2.0299999999999998</v>
      </c>
      <c r="P556" s="210"/>
    </row>
    <row r="557" spans="1:16" ht="15.6" x14ac:dyDescent="0.3">
      <c r="A557" s="230"/>
      <c r="B557" s="231"/>
      <c r="C557" s="231"/>
      <c r="D557" s="232"/>
      <c r="E557" s="233"/>
      <c r="F557" s="232"/>
      <c r="G557" s="234"/>
      <c r="H557" s="235"/>
      <c r="I557" s="232"/>
      <c r="J557" s="236"/>
      <c r="K557" s="242"/>
      <c r="L557" s="242"/>
      <c r="M557" s="239"/>
      <c r="N557" s="281"/>
      <c r="O557" s="260"/>
      <c r="P557" s="237"/>
    </row>
    <row r="558" spans="1:16" ht="46.8" x14ac:dyDescent="0.3">
      <c r="A558" s="180" t="s">
        <v>978</v>
      </c>
      <c r="B558" s="108" t="s">
        <v>419</v>
      </c>
      <c r="C558" s="108" t="s">
        <v>442</v>
      </c>
      <c r="D558" s="109" t="s">
        <v>34</v>
      </c>
      <c r="E558" s="108">
        <v>48</v>
      </c>
      <c r="F558" s="5" t="s">
        <v>1315</v>
      </c>
      <c r="G558" s="152" t="s">
        <v>1259</v>
      </c>
      <c r="H558" s="176">
        <v>24</v>
      </c>
      <c r="I558" s="3" t="s">
        <v>1320</v>
      </c>
      <c r="J558" s="134" t="s">
        <v>1325</v>
      </c>
      <c r="K558" s="241">
        <v>3.8513000000000002</v>
      </c>
      <c r="L558" s="241">
        <v>4.6215999999999999</v>
      </c>
      <c r="M558" s="8">
        <v>92.43</v>
      </c>
      <c r="N558" s="280">
        <v>110.92</v>
      </c>
      <c r="O558" s="259">
        <v>3.8513000000000002</v>
      </c>
      <c r="P558" s="8"/>
    </row>
    <row r="559" spans="1:16" ht="46.8" x14ac:dyDescent="0.3">
      <c r="A559" s="39" t="s">
        <v>978</v>
      </c>
      <c r="B559" s="35" t="s">
        <v>419</v>
      </c>
      <c r="C559" s="35" t="s">
        <v>442</v>
      </c>
      <c r="D559" s="3" t="s">
        <v>34</v>
      </c>
      <c r="E559" s="108">
        <v>48</v>
      </c>
      <c r="F559" s="194" t="s">
        <v>1536</v>
      </c>
      <c r="G559" s="35" t="s">
        <v>1537</v>
      </c>
      <c r="H559" s="35" t="s">
        <v>1538</v>
      </c>
      <c r="I559" s="35" t="s">
        <v>1545</v>
      </c>
      <c r="J559" s="35" t="s">
        <v>1550</v>
      </c>
      <c r="K559" s="210">
        <v>3.06</v>
      </c>
      <c r="L559" s="210">
        <f t="shared" ref="L559" si="139">K559*1.2</f>
        <v>3.6719999999999997</v>
      </c>
      <c r="M559" s="70">
        <f t="shared" ref="M559" si="140">K559*E559</f>
        <v>146.88</v>
      </c>
      <c r="N559" s="288">
        <f t="shared" ref="N559" si="141">L559*E559</f>
        <v>176.25599999999997</v>
      </c>
      <c r="O559" s="270">
        <v>3.06</v>
      </c>
      <c r="P559" s="210"/>
    </row>
    <row r="560" spans="1:16" ht="15.6" x14ac:dyDescent="0.3">
      <c r="A560" s="230"/>
      <c r="B560" s="231"/>
      <c r="C560" s="231"/>
      <c r="D560" s="232"/>
      <c r="E560" s="233"/>
      <c r="F560" s="232"/>
      <c r="G560" s="234"/>
      <c r="H560" s="235"/>
      <c r="I560" s="232"/>
      <c r="J560" s="236"/>
      <c r="K560" s="242"/>
      <c r="L560" s="242"/>
      <c r="M560" s="239"/>
      <c r="N560" s="281"/>
      <c r="O560" s="260"/>
      <c r="P560" s="237"/>
    </row>
    <row r="561" spans="1:16" ht="46.8" x14ac:dyDescent="0.3">
      <c r="A561" s="180" t="s">
        <v>979</v>
      </c>
      <c r="B561" s="108" t="s">
        <v>419</v>
      </c>
      <c r="C561" s="108" t="s">
        <v>443</v>
      </c>
      <c r="D561" s="109" t="s">
        <v>34</v>
      </c>
      <c r="E561" s="108">
        <v>60</v>
      </c>
      <c r="F561" s="5" t="s">
        <v>1315</v>
      </c>
      <c r="G561" s="152" t="s">
        <v>1259</v>
      </c>
      <c r="H561" s="176">
        <v>36</v>
      </c>
      <c r="I561" s="3" t="s">
        <v>1320</v>
      </c>
      <c r="J561" s="134" t="s">
        <v>1321</v>
      </c>
      <c r="K561" s="241">
        <v>4.9519000000000002</v>
      </c>
      <c r="L561" s="241">
        <v>5.9423000000000004</v>
      </c>
      <c r="M561" s="8">
        <v>178.27</v>
      </c>
      <c r="N561" s="280">
        <v>213.92</v>
      </c>
      <c r="O561" s="259">
        <v>4.9519000000000002</v>
      </c>
      <c r="P561" s="8"/>
    </row>
    <row r="562" spans="1:16" ht="46.8" x14ac:dyDescent="0.3">
      <c r="A562" s="39" t="s">
        <v>979</v>
      </c>
      <c r="B562" s="35" t="s">
        <v>419</v>
      </c>
      <c r="C562" s="35" t="s">
        <v>443</v>
      </c>
      <c r="D562" s="3" t="s">
        <v>34</v>
      </c>
      <c r="E562" s="108">
        <v>60</v>
      </c>
      <c r="F562" s="194" t="s">
        <v>1536</v>
      </c>
      <c r="G562" s="35" t="s">
        <v>1537</v>
      </c>
      <c r="H562" s="35" t="s">
        <v>1538</v>
      </c>
      <c r="I562" s="35" t="s">
        <v>1543</v>
      </c>
      <c r="J562" s="35" t="s">
        <v>1551</v>
      </c>
      <c r="K562" s="210">
        <v>2.95</v>
      </c>
      <c r="L562" s="210">
        <f t="shared" ref="L562" si="142">K562*1.2</f>
        <v>3.54</v>
      </c>
      <c r="M562" s="70">
        <f t="shared" ref="M562" si="143">K562*E562</f>
        <v>177</v>
      </c>
      <c r="N562" s="288">
        <f t="shared" ref="N562" si="144">L562*E562</f>
        <v>212.4</v>
      </c>
      <c r="O562" s="270">
        <v>2.95</v>
      </c>
      <c r="P562" s="210"/>
    </row>
    <row r="563" spans="1:16" ht="15.6" x14ac:dyDescent="0.3">
      <c r="A563" s="230"/>
      <c r="B563" s="231"/>
      <c r="C563" s="231"/>
      <c r="D563" s="232"/>
      <c r="E563" s="233"/>
      <c r="F563" s="232"/>
      <c r="G563" s="234"/>
      <c r="H563" s="235"/>
      <c r="I563" s="232"/>
      <c r="J563" s="236"/>
      <c r="K563" s="242"/>
      <c r="L563" s="242"/>
      <c r="M563" s="239"/>
      <c r="N563" s="281"/>
      <c r="O563" s="260"/>
      <c r="P563" s="237"/>
    </row>
    <row r="564" spans="1:16" ht="49.5" customHeight="1" x14ac:dyDescent="0.3">
      <c r="A564" s="180" t="s">
        <v>980</v>
      </c>
      <c r="B564" s="108" t="s">
        <v>419</v>
      </c>
      <c r="C564" s="108" t="s">
        <v>444</v>
      </c>
      <c r="D564" s="109" t="s">
        <v>34</v>
      </c>
      <c r="E564" s="108">
        <v>60</v>
      </c>
      <c r="F564" s="5" t="s">
        <v>1315</v>
      </c>
      <c r="G564" s="152" t="s">
        <v>1259</v>
      </c>
      <c r="H564" s="176">
        <v>24</v>
      </c>
      <c r="I564" s="3" t="s">
        <v>1320</v>
      </c>
      <c r="J564" s="134" t="s">
        <v>1326</v>
      </c>
      <c r="K564" s="241">
        <v>5.3650000000000002</v>
      </c>
      <c r="L564" s="241">
        <v>6.4379999999999997</v>
      </c>
      <c r="M564" s="8">
        <v>128.76</v>
      </c>
      <c r="N564" s="280">
        <v>154.51</v>
      </c>
      <c r="O564" s="259">
        <v>5.3650000000000002</v>
      </c>
      <c r="P564" s="8"/>
    </row>
    <row r="565" spans="1:16" ht="46.8" x14ac:dyDescent="0.3">
      <c r="A565" s="39" t="s">
        <v>980</v>
      </c>
      <c r="B565" s="35" t="s">
        <v>419</v>
      </c>
      <c r="C565" s="35" t="s">
        <v>444</v>
      </c>
      <c r="D565" s="3" t="s">
        <v>34</v>
      </c>
      <c r="E565" s="108">
        <v>60</v>
      </c>
      <c r="F565" s="194" t="s">
        <v>1536</v>
      </c>
      <c r="G565" s="35" t="s">
        <v>1537</v>
      </c>
      <c r="H565" s="35" t="s">
        <v>1538</v>
      </c>
      <c r="I565" s="35" t="s">
        <v>1541</v>
      </c>
      <c r="J565" s="35" t="s">
        <v>1548</v>
      </c>
      <c r="K565" s="210">
        <v>2.2999999999999998</v>
      </c>
      <c r="L565" s="210">
        <f>K565*1.2</f>
        <v>2.76</v>
      </c>
      <c r="M565" s="70">
        <f t="shared" ref="M565" si="145">K565*E565</f>
        <v>138</v>
      </c>
      <c r="N565" s="288">
        <f t="shared" ref="N565" si="146">L565*E565</f>
        <v>165.6</v>
      </c>
      <c r="O565" s="270">
        <v>2.2999999999999998</v>
      </c>
      <c r="P565" s="210"/>
    </row>
    <row r="566" spans="1:16" ht="15.6" x14ac:dyDescent="0.3">
      <c r="A566" s="230"/>
      <c r="B566" s="231"/>
      <c r="C566" s="231"/>
      <c r="D566" s="232"/>
      <c r="E566" s="233"/>
      <c r="F566" s="232"/>
      <c r="G566" s="234"/>
      <c r="H566" s="235"/>
      <c r="I566" s="232"/>
      <c r="J566" s="236"/>
      <c r="K566" s="242"/>
      <c r="L566" s="242"/>
      <c r="M566" s="239"/>
      <c r="N566" s="281"/>
      <c r="O566" s="260"/>
      <c r="P566" s="237"/>
    </row>
    <row r="567" spans="1:16" ht="78" x14ac:dyDescent="0.3">
      <c r="A567" s="39" t="s">
        <v>981</v>
      </c>
      <c r="B567" s="35" t="s">
        <v>445</v>
      </c>
      <c r="C567" s="35" t="s">
        <v>446</v>
      </c>
      <c r="D567" s="3" t="s">
        <v>34</v>
      </c>
      <c r="E567" s="108">
        <v>20</v>
      </c>
      <c r="F567" s="109" t="s">
        <v>1395</v>
      </c>
      <c r="G567" s="152" t="s">
        <v>1396</v>
      </c>
      <c r="H567" s="133" t="s">
        <v>1429</v>
      </c>
      <c r="I567" s="109" t="s">
        <v>1430</v>
      </c>
      <c r="J567" s="134">
        <v>411961</v>
      </c>
      <c r="K567" s="241">
        <v>102.43</v>
      </c>
      <c r="L567" s="241">
        <v>122.916</v>
      </c>
      <c r="M567" s="8">
        <v>1024.3</v>
      </c>
      <c r="N567" s="280">
        <v>1229.1600000000001</v>
      </c>
      <c r="O567" s="259">
        <v>102.43</v>
      </c>
      <c r="P567" s="8"/>
    </row>
    <row r="568" spans="1:16" ht="15.6" x14ac:dyDescent="0.3">
      <c r="A568" s="230"/>
      <c r="B568" s="231"/>
      <c r="C568" s="231"/>
      <c r="D568" s="232"/>
      <c r="E568" s="233"/>
      <c r="F568" s="232"/>
      <c r="G568" s="234"/>
      <c r="H568" s="235"/>
      <c r="I568" s="232"/>
      <c r="J568" s="236"/>
      <c r="K568" s="242"/>
      <c r="L568" s="242"/>
      <c r="M568" s="239"/>
      <c r="N568" s="281"/>
      <c r="O568" s="260"/>
      <c r="P568" s="237"/>
    </row>
    <row r="569" spans="1:16" ht="93.6" x14ac:dyDescent="0.3">
      <c r="A569" s="39" t="s">
        <v>982</v>
      </c>
      <c r="B569" s="35" t="s">
        <v>447</v>
      </c>
      <c r="C569" s="35" t="s">
        <v>448</v>
      </c>
      <c r="D569" s="3" t="s">
        <v>34</v>
      </c>
      <c r="E569" s="108">
        <v>10</v>
      </c>
      <c r="F569" s="109" t="s">
        <v>1431</v>
      </c>
      <c r="G569" s="152" t="s">
        <v>1396</v>
      </c>
      <c r="H569" s="133" t="s">
        <v>1432</v>
      </c>
      <c r="I569" s="109" t="s">
        <v>1433</v>
      </c>
      <c r="J569" s="134" t="s">
        <v>1434</v>
      </c>
      <c r="K569" s="241">
        <v>57.92</v>
      </c>
      <c r="L569" s="241">
        <v>69.504000000000005</v>
      </c>
      <c r="M569" s="8">
        <v>289.60000000000002</v>
      </c>
      <c r="N569" s="280">
        <v>347.52</v>
      </c>
      <c r="O569" s="259">
        <v>57.92</v>
      </c>
      <c r="P569" s="8"/>
    </row>
    <row r="570" spans="1:16" ht="15.6" x14ac:dyDescent="0.3">
      <c r="A570" s="230"/>
      <c r="B570" s="231"/>
      <c r="C570" s="231"/>
      <c r="D570" s="232"/>
      <c r="E570" s="233"/>
      <c r="F570" s="232"/>
      <c r="G570" s="234"/>
      <c r="H570" s="235"/>
      <c r="I570" s="232"/>
      <c r="J570" s="236"/>
      <c r="K570" s="242"/>
      <c r="L570" s="242"/>
      <c r="M570" s="239"/>
      <c r="N570" s="281"/>
      <c r="O570" s="260"/>
      <c r="P570" s="237"/>
    </row>
    <row r="571" spans="1:16" ht="62.4" x14ac:dyDescent="0.3">
      <c r="A571" s="39" t="s">
        <v>983</v>
      </c>
      <c r="B571" s="35" t="s">
        <v>449</v>
      </c>
      <c r="C571" s="35" t="s">
        <v>450</v>
      </c>
      <c r="D571" s="3" t="s">
        <v>34</v>
      </c>
      <c r="E571" s="108">
        <v>12</v>
      </c>
      <c r="F571" s="194" t="s">
        <v>1536</v>
      </c>
      <c r="G571" s="35" t="s">
        <v>1537</v>
      </c>
      <c r="H571" s="35" t="s">
        <v>1538</v>
      </c>
      <c r="I571" s="35" t="s">
        <v>1552</v>
      </c>
      <c r="J571" s="35" t="s">
        <v>1553</v>
      </c>
      <c r="K571" s="210">
        <v>1.95</v>
      </c>
      <c r="L571" s="210">
        <f t="shared" ref="L571" si="147">K571*1.2</f>
        <v>2.34</v>
      </c>
      <c r="M571" s="70">
        <f t="shared" ref="M571" si="148">K571*E571</f>
        <v>23.4</v>
      </c>
      <c r="N571" s="288">
        <f t="shared" ref="N571" si="149">L571*E571</f>
        <v>28.08</v>
      </c>
      <c r="O571" s="270">
        <v>1.95</v>
      </c>
      <c r="P571" s="210"/>
    </row>
    <row r="572" spans="1:16" ht="15.6" x14ac:dyDescent="0.3">
      <c r="A572" s="230"/>
      <c r="B572" s="231"/>
      <c r="C572" s="231"/>
      <c r="D572" s="232"/>
      <c r="E572" s="233"/>
      <c r="F572" s="232"/>
      <c r="G572" s="234"/>
      <c r="H572" s="235"/>
      <c r="I572" s="232"/>
      <c r="J572" s="236"/>
      <c r="K572" s="242"/>
      <c r="L572" s="242"/>
      <c r="M572" s="239"/>
      <c r="N572" s="281"/>
      <c r="O572" s="260"/>
      <c r="P572" s="237"/>
    </row>
    <row r="573" spans="1:16" ht="63" customHeight="1" x14ac:dyDescent="0.3">
      <c r="A573" s="180" t="s">
        <v>984</v>
      </c>
      <c r="B573" s="108" t="s">
        <v>449</v>
      </c>
      <c r="C573" s="108" t="s">
        <v>451</v>
      </c>
      <c r="D573" s="109" t="s">
        <v>34</v>
      </c>
      <c r="E573" s="108">
        <v>240</v>
      </c>
      <c r="F573" s="5" t="s">
        <v>1315</v>
      </c>
      <c r="G573" s="152" t="s">
        <v>1259</v>
      </c>
      <c r="H573" s="176">
        <v>36</v>
      </c>
      <c r="I573" s="3" t="s">
        <v>1327</v>
      </c>
      <c r="J573" s="134" t="s">
        <v>1328</v>
      </c>
      <c r="K573" s="241">
        <v>3.5767000000000002</v>
      </c>
      <c r="L573" s="241">
        <v>4.2919999999999998</v>
      </c>
      <c r="M573" s="8">
        <v>128.76</v>
      </c>
      <c r="N573" s="280">
        <v>154.51</v>
      </c>
      <c r="O573" s="259">
        <v>3.5767000000000002</v>
      </c>
      <c r="P573" s="8"/>
    </row>
    <row r="574" spans="1:16" ht="62.4" x14ac:dyDescent="0.3">
      <c r="A574" s="39" t="s">
        <v>984</v>
      </c>
      <c r="B574" s="35" t="s">
        <v>449</v>
      </c>
      <c r="C574" s="35" t="s">
        <v>451</v>
      </c>
      <c r="D574" s="3" t="s">
        <v>34</v>
      </c>
      <c r="E574" s="108">
        <v>240</v>
      </c>
      <c r="F574" s="194" t="s">
        <v>1536</v>
      </c>
      <c r="G574" s="35" t="s">
        <v>1537</v>
      </c>
      <c r="H574" s="35" t="s">
        <v>1538</v>
      </c>
      <c r="I574" s="35" t="s">
        <v>1545</v>
      </c>
      <c r="J574" s="35" t="s">
        <v>1554</v>
      </c>
      <c r="K574" s="210">
        <v>2.2000000000000002</v>
      </c>
      <c r="L574" s="210">
        <f t="shared" ref="L574:L579" si="150">K574*1.2</f>
        <v>2.64</v>
      </c>
      <c r="M574" s="70">
        <f t="shared" ref="M574:M579" si="151">K574*E574</f>
        <v>528</v>
      </c>
      <c r="N574" s="288">
        <f t="shared" ref="N574:N579" si="152">L574*E574</f>
        <v>633.6</v>
      </c>
      <c r="O574" s="270">
        <v>2.2000000000000002</v>
      </c>
      <c r="P574" s="210"/>
    </row>
    <row r="575" spans="1:16" ht="62.4" x14ac:dyDescent="0.3">
      <c r="A575" s="39" t="s">
        <v>984</v>
      </c>
      <c r="B575" s="35" t="s">
        <v>449</v>
      </c>
      <c r="C575" s="35" t="s">
        <v>451</v>
      </c>
      <c r="D575" s="3" t="s">
        <v>34</v>
      </c>
      <c r="E575" s="108">
        <v>240</v>
      </c>
      <c r="F575" s="194" t="s">
        <v>1720</v>
      </c>
      <c r="G575" s="35" t="s">
        <v>1637</v>
      </c>
      <c r="H575" s="35">
        <v>24</v>
      </c>
      <c r="I575" s="35" t="s">
        <v>1723</v>
      </c>
      <c r="J575" s="35">
        <v>17261192</v>
      </c>
      <c r="K575" s="210">
        <v>4.75</v>
      </c>
      <c r="L575" s="210">
        <f t="shared" si="150"/>
        <v>5.7</v>
      </c>
      <c r="M575" s="70">
        <f t="shared" ref="M575" si="153">K575*H575</f>
        <v>114</v>
      </c>
      <c r="N575" s="288">
        <f t="shared" ref="N575" si="154">M575*1.2</f>
        <v>136.79999999999998</v>
      </c>
      <c r="O575" s="270">
        <v>4.75</v>
      </c>
      <c r="P575" s="210"/>
    </row>
    <row r="576" spans="1:16" ht="15.6" x14ac:dyDescent="0.3">
      <c r="A576" s="230"/>
      <c r="B576" s="231"/>
      <c r="C576" s="231"/>
      <c r="D576" s="232"/>
      <c r="E576" s="233"/>
      <c r="F576" s="232"/>
      <c r="G576" s="234"/>
      <c r="H576" s="235"/>
      <c r="I576" s="232"/>
      <c r="J576" s="236"/>
      <c r="K576" s="242"/>
      <c r="L576" s="242"/>
      <c r="M576" s="239"/>
      <c r="N576" s="281"/>
      <c r="O576" s="260"/>
      <c r="P576" s="237"/>
    </row>
    <row r="577" spans="1:16" ht="62.4" x14ac:dyDescent="0.3">
      <c r="A577" s="39" t="s">
        <v>985</v>
      </c>
      <c r="B577" s="35" t="s">
        <v>449</v>
      </c>
      <c r="C577" s="35" t="s">
        <v>452</v>
      </c>
      <c r="D577" s="3" t="s">
        <v>34</v>
      </c>
      <c r="E577" s="108">
        <v>12</v>
      </c>
      <c r="F577" s="194" t="s">
        <v>1536</v>
      </c>
      <c r="G577" s="35" t="s">
        <v>1537</v>
      </c>
      <c r="H577" s="35" t="s">
        <v>1538</v>
      </c>
      <c r="I577" s="35" t="s">
        <v>1545</v>
      </c>
      <c r="J577" s="35" t="s">
        <v>1555</v>
      </c>
      <c r="K577" s="210">
        <v>2.76</v>
      </c>
      <c r="L577" s="210">
        <f t="shared" si="150"/>
        <v>3.3119999999999998</v>
      </c>
      <c r="M577" s="70">
        <f t="shared" si="151"/>
        <v>33.119999999999997</v>
      </c>
      <c r="N577" s="288">
        <f t="shared" si="152"/>
        <v>39.744</v>
      </c>
      <c r="O577" s="270">
        <v>2.76</v>
      </c>
      <c r="P577" s="210"/>
    </row>
    <row r="578" spans="1:16" ht="15.6" x14ac:dyDescent="0.3">
      <c r="A578" s="230"/>
      <c r="B578" s="231"/>
      <c r="C578" s="231"/>
      <c r="D578" s="232"/>
      <c r="E578" s="233"/>
      <c r="F578" s="232"/>
      <c r="G578" s="234"/>
      <c r="H578" s="235"/>
      <c r="I578" s="232"/>
      <c r="J578" s="236"/>
      <c r="K578" s="242"/>
      <c r="L578" s="242"/>
      <c r="M578" s="239"/>
      <c r="N578" s="281"/>
      <c r="O578" s="260"/>
      <c r="P578" s="237"/>
    </row>
    <row r="579" spans="1:16" ht="62.4" x14ac:dyDescent="0.3">
      <c r="A579" s="39" t="s">
        <v>986</v>
      </c>
      <c r="B579" s="35" t="s">
        <v>453</v>
      </c>
      <c r="C579" s="35" t="s">
        <v>454</v>
      </c>
      <c r="D579" s="3" t="s">
        <v>34</v>
      </c>
      <c r="E579" s="108">
        <v>24</v>
      </c>
      <c r="F579" s="194" t="s">
        <v>1536</v>
      </c>
      <c r="G579" s="35" t="s">
        <v>1537</v>
      </c>
      <c r="H579" s="35" t="s">
        <v>1538</v>
      </c>
      <c r="I579" s="35" t="s">
        <v>1545</v>
      </c>
      <c r="J579" s="35" t="s">
        <v>1556</v>
      </c>
      <c r="K579" s="210">
        <v>3.05</v>
      </c>
      <c r="L579" s="210">
        <f t="shared" si="150"/>
        <v>3.6599999999999997</v>
      </c>
      <c r="M579" s="70">
        <f t="shared" si="151"/>
        <v>73.199999999999989</v>
      </c>
      <c r="N579" s="288">
        <f t="shared" si="152"/>
        <v>87.839999999999989</v>
      </c>
      <c r="O579" s="270">
        <v>3.05</v>
      </c>
      <c r="P579" s="210"/>
    </row>
    <row r="580" spans="1:16" ht="15.6" x14ac:dyDescent="0.3">
      <c r="A580" s="230"/>
      <c r="B580" s="231"/>
      <c r="C580" s="231"/>
      <c r="D580" s="232"/>
      <c r="E580" s="233"/>
      <c r="F580" s="232"/>
      <c r="G580" s="234"/>
      <c r="H580" s="235"/>
      <c r="I580" s="232"/>
      <c r="J580" s="236"/>
      <c r="K580" s="242"/>
      <c r="L580" s="242"/>
      <c r="M580" s="239"/>
      <c r="N580" s="281"/>
      <c r="O580" s="260"/>
      <c r="P580" s="237"/>
    </row>
    <row r="581" spans="1:16" ht="62.4" x14ac:dyDescent="0.3">
      <c r="A581" s="39" t="s">
        <v>987</v>
      </c>
      <c r="B581" s="35" t="s">
        <v>449</v>
      </c>
      <c r="C581" s="35" t="s">
        <v>455</v>
      </c>
      <c r="D581" s="3" t="s">
        <v>34</v>
      </c>
      <c r="E581" s="108">
        <v>12</v>
      </c>
      <c r="F581" s="109"/>
      <c r="G581" s="152"/>
      <c r="H581" s="133"/>
      <c r="I581" s="109"/>
      <c r="J581" s="134"/>
      <c r="K581" s="241"/>
      <c r="L581" s="241"/>
      <c r="M581" s="8"/>
      <c r="N581" s="280"/>
      <c r="O581" s="259"/>
      <c r="P581" s="8"/>
    </row>
    <row r="582" spans="1:16" ht="15.6" x14ac:dyDescent="0.3">
      <c r="A582" s="230"/>
      <c r="B582" s="231"/>
      <c r="C582" s="231"/>
      <c r="D582" s="232"/>
      <c r="E582" s="233"/>
      <c r="F582" s="232"/>
      <c r="G582" s="234"/>
      <c r="H582" s="235"/>
      <c r="I582" s="232"/>
      <c r="J582" s="236"/>
      <c r="K582" s="242"/>
      <c r="L582" s="242"/>
      <c r="M582" s="239"/>
      <c r="N582" s="281"/>
      <c r="O582" s="260"/>
      <c r="P582" s="237"/>
    </row>
    <row r="583" spans="1:16" ht="62.4" x14ac:dyDescent="0.3">
      <c r="A583" s="39" t="s">
        <v>988</v>
      </c>
      <c r="B583" s="35" t="s">
        <v>449</v>
      </c>
      <c r="C583" s="35" t="s">
        <v>456</v>
      </c>
      <c r="D583" s="3" t="s">
        <v>34</v>
      </c>
      <c r="E583" s="108">
        <v>48</v>
      </c>
      <c r="F583" s="194" t="s">
        <v>1536</v>
      </c>
      <c r="G583" s="35" t="s">
        <v>1537</v>
      </c>
      <c r="H583" s="35" t="s">
        <v>1538</v>
      </c>
      <c r="I583" s="35" t="s">
        <v>1557</v>
      </c>
      <c r="J583" s="35" t="s">
        <v>1558</v>
      </c>
      <c r="K583" s="210">
        <v>2</v>
      </c>
      <c r="L583" s="210">
        <f t="shared" ref="L583:L601" si="155">K583*1.2</f>
        <v>2.4</v>
      </c>
      <c r="M583" s="70">
        <f t="shared" ref="M583:M601" si="156">K583*E583</f>
        <v>96</v>
      </c>
      <c r="N583" s="288">
        <f t="shared" ref="N583:N601" si="157">L583*E583</f>
        <v>115.19999999999999</v>
      </c>
      <c r="O583" s="270">
        <v>2</v>
      </c>
      <c r="P583" s="210"/>
    </row>
    <row r="584" spans="1:16" ht="15.6" x14ac:dyDescent="0.3">
      <c r="A584" s="230"/>
      <c r="B584" s="231"/>
      <c r="C584" s="231"/>
      <c r="D584" s="232"/>
      <c r="E584" s="233"/>
      <c r="F584" s="232"/>
      <c r="G584" s="234"/>
      <c r="H584" s="235"/>
      <c r="I584" s="232"/>
      <c r="J584" s="236"/>
      <c r="K584" s="242"/>
      <c r="L584" s="242"/>
      <c r="M584" s="239"/>
      <c r="N584" s="281"/>
      <c r="O584" s="260"/>
      <c r="P584" s="237"/>
    </row>
    <row r="585" spans="1:16" ht="46.8" x14ac:dyDescent="0.3">
      <c r="A585" s="39" t="s">
        <v>989</v>
      </c>
      <c r="B585" s="35" t="s">
        <v>449</v>
      </c>
      <c r="C585" s="35" t="s">
        <v>457</v>
      </c>
      <c r="D585" s="3" t="s">
        <v>34</v>
      </c>
      <c r="E585" s="108">
        <v>120</v>
      </c>
      <c r="F585" s="194" t="s">
        <v>1536</v>
      </c>
      <c r="G585" s="35" t="s">
        <v>1537</v>
      </c>
      <c r="H585" s="35" t="s">
        <v>1538</v>
      </c>
      <c r="I585" s="35" t="s">
        <v>1557</v>
      </c>
      <c r="J585" s="35" t="s">
        <v>1559</v>
      </c>
      <c r="K585" s="210">
        <v>2.1</v>
      </c>
      <c r="L585" s="210">
        <f t="shared" si="155"/>
        <v>2.52</v>
      </c>
      <c r="M585" s="70">
        <f t="shared" si="156"/>
        <v>252</v>
      </c>
      <c r="N585" s="288">
        <f t="shared" si="157"/>
        <v>302.39999999999998</v>
      </c>
      <c r="O585" s="270">
        <v>2.1</v>
      </c>
      <c r="P585" s="210"/>
    </row>
    <row r="586" spans="1:16" ht="46.8" x14ac:dyDescent="0.3">
      <c r="A586" s="39" t="s">
        <v>989</v>
      </c>
      <c r="B586" s="35" t="s">
        <v>449</v>
      </c>
      <c r="C586" s="35" t="s">
        <v>457</v>
      </c>
      <c r="D586" s="3" t="s">
        <v>34</v>
      </c>
      <c r="E586" s="108">
        <v>120</v>
      </c>
      <c r="F586" s="194" t="s">
        <v>1720</v>
      </c>
      <c r="G586" s="35" t="s">
        <v>1637</v>
      </c>
      <c r="H586" s="35">
        <v>24</v>
      </c>
      <c r="I586" s="35" t="s">
        <v>1724</v>
      </c>
      <c r="J586" s="35">
        <v>17260227</v>
      </c>
      <c r="K586" s="210">
        <v>3.5</v>
      </c>
      <c r="L586" s="210">
        <f t="shared" si="155"/>
        <v>4.2</v>
      </c>
      <c r="M586" s="70">
        <f t="shared" ref="M586" si="158">K586*H586</f>
        <v>84</v>
      </c>
      <c r="N586" s="288">
        <f t="shared" ref="N586" si="159">M586*1.2</f>
        <v>100.8</v>
      </c>
      <c r="O586" s="270">
        <v>3.5</v>
      </c>
      <c r="P586" s="210"/>
    </row>
    <row r="587" spans="1:16" ht="15.6" x14ac:dyDescent="0.3">
      <c r="A587" s="230"/>
      <c r="B587" s="231"/>
      <c r="C587" s="231"/>
      <c r="D587" s="232"/>
      <c r="E587" s="233"/>
      <c r="F587" s="232"/>
      <c r="G587" s="234"/>
      <c r="H587" s="235"/>
      <c r="I587" s="232"/>
      <c r="J587" s="236"/>
      <c r="K587" s="242"/>
      <c r="L587" s="242"/>
      <c r="M587" s="239"/>
      <c r="N587" s="281"/>
      <c r="O587" s="260"/>
      <c r="P587" s="237"/>
    </row>
    <row r="588" spans="1:16" ht="46.8" x14ac:dyDescent="0.3">
      <c r="A588" s="39" t="s">
        <v>990</v>
      </c>
      <c r="B588" s="35" t="s">
        <v>449</v>
      </c>
      <c r="C588" s="35" t="s">
        <v>458</v>
      </c>
      <c r="D588" s="3" t="s">
        <v>34</v>
      </c>
      <c r="E588" s="108">
        <v>120</v>
      </c>
      <c r="F588" s="194" t="s">
        <v>1536</v>
      </c>
      <c r="G588" s="35" t="s">
        <v>1537</v>
      </c>
      <c r="H588" s="35" t="s">
        <v>1538</v>
      </c>
      <c r="I588" s="35" t="s">
        <v>1557</v>
      </c>
      <c r="J588" s="35" t="s">
        <v>1560</v>
      </c>
      <c r="K588" s="210">
        <v>2.2999999999999998</v>
      </c>
      <c r="L588" s="210">
        <f t="shared" si="155"/>
        <v>2.76</v>
      </c>
      <c r="M588" s="70">
        <f t="shared" si="156"/>
        <v>276</v>
      </c>
      <c r="N588" s="288">
        <f t="shared" si="157"/>
        <v>331.2</v>
      </c>
      <c r="O588" s="270">
        <v>2.2999999999999998</v>
      </c>
      <c r="P588" s="210"/>
    </row>
    <row r="589" spans="1:16" ht="46.8" x14ac:dyDescent="0.3">
      <c r="A589" s="39" t="s">
        <v>990</v>
      </c>
      <c r="B589" s="35" t="s">
        <v>449</v>
      </c>
      <c r="C589" s="35" t="s">
        <v>458</v>
      </c>
      <c r="D589" s="3" t="s">
        <v>34</v>
      </c>
      <c r="E589" s="108">
        <v>120</v>
      </c>
      <c r="F589" s="194" t="s">
        <v>1720</v>
      </c>
      <c r="G589" s="35" t="s">
        <v>1637</v>
      </c>
      <c r="H589" s="35">
        <v>24</v>
      </c>
      <c r="I589" s="35" t="s">
        <v>1725</v>
      </c>
      <c r="J589" s="35">
        <v>17260230</v>
      </c>
      <c r="K589" s="210">
        <v>3.65</v>
      </c>
      <c r="L589" s="210">
        <f t="shared" si="155"/>
        <v>4.38</v>
      </c>
      <c r="M589" s="70">
        <f t="shared" ref="M589" si="160">K589*H589</f>
        <v>87.6</v>
      </c>
      <c r="N589" s="288">
        <f t="shared" ref="N589" si="161">M589*1.2</f>
        <v>105.11999999999999</v>
      </c>
      <c r="O589" s="270">
        <v>3.65</v>
      </c>
      <c r="P589" s="210"/>
    </row>
    <row r="590" spans="1:16" ht="15.6" x14ac:dyDescent="0.3">
      <c r="A590" s="230"/>
      <c r="B590" s="231"/>
      <c r="C590" s="231"/>
      <c r="D590" s="232"/>
      <c r="E590" s="233"/>
      <c r="F590" s="232"/>
      <c r="G590" s="234"/>
      <c r="H590" s="235"/>
      <c r="I590" s="232"/>
      <c r="J590" s="236"/>
      <c r="K590" s="242"/>
      <c r="L590" s="242"/>
      <c r="M590" s="239"/>
      <c r="N590" s="281"/>
      <c r="O590" s="260"/>
      <c r="P590" s="237"/>
    </row>
    <row r="591" spans="1:16" ht="46.8" x14ac:dyDescent="0.3">
      <c r="A591" s="39" t="s">
        <v>991</v>
      </c>
      <c r="B591" s="35" t="s">
        <v>449</v>
      </c>
      <c r="C591" s="35" t="s">
        <v>459</v>
      </c>
      <c r="D591" s="3" t="s">
        <v>34</v>
      </c>
      <c r="E591" s="108">
        <v>12</v>
      </c>
      <c r="F591" s="194" t="s">
        <v>1536</v>
      </c>
      <c r="G591" s="35" t="s">
        <v>1537</v>
      </c>
      <c r="H591" s="35" t="s">
        <v>1538</v>
      </c>
      <c r="I591" s="35" t="s">
        <v>1557</v>
      </c>
      <c r="J591" s="35" t="s">
        <v>1542</v>
      </c>
      <c r="K591" s="210">
        <v>2.74</v>
      </c>
      <c r="L591" s="210">
        <f t="shared" si="155"/>
        <v>3.2880000000000003</v>
      </c>
      <c r="M591" s="70">
        <f t="shared" si="156"/>
        <v>32.880000000000003</v>
      </c>
      <c r="N591" s="288">
        <f t="shared" si="157"/>
        <v>39.456000000000003</v>
      </c>
      <c r="O591" s="270">
        <v>2.74</v>
      </c>
      <c r="P591" s="210"/>
    </row>
    <row r="592" spans="1:16" ht="15.6" x14ac:dyDescent="0.3">
      <c r="A592" s="230"/>
      <c r="B592" s="231"/>
      <c r="C592" s="231"/>
      <c r="D592" s="232"/>
      <c r="E592" s="233"/>
      <c r="F592" s="232"/>
      <c r="G592" s="234"/>
      <c r="H592" s="235"/>
      <c r="I592" s="232"/>
      <c r="J592" s="236"/>
      <c r="K592" s="242"/>
      <c r="L592" s="242"/>
      <c r="M592" s="239"/>
      <c r="N592" s="281"/>
      <c r="O592" s="260"/>
      <c r="P592" s="237"/>
    </row>
    <row r="593" spans="1:16" ht="46.8" x14ac:dyDescent="0.3">
      <c r="A593" s="39" t="s">
        <v>992</v>
      </c>
      <c r="B593" s="35" t="s">
        <v>453</v>
      </c>
      <c r="C593" s="35" t="s">
        <v>460</v>
      </c>
      <c r="D593" s="3" t="s">
        <v>34</v>
      </c>
      <c r="E593" s="108">
        <v>12</v>
      </c>
      <c r="F593" s="194" t="s">
        <v>1536</v>
      </c>
      <c r="G593" s="35" t="s">
        <v>1537</v>
      </c>
      <c r="H593" s="35" t="s">
        <v>1538</v>
      </c>
      <c r="I593" s="35" t="s">
        <v>1545</v>
      </c>
      <c r="J593" s="35" t="s">
        <v>1561</v>
      </c>
      <c r="K593" s="210">
        <v>2.35</v>
      </c>
      <c r="L593" s="210">
        <f t="shared" si="155"/>
        <v>2.82</v>
      </c>
      <c r="M593" s="70">
        <f t="shared" si="156"/>
        <v>28.200000000000003</v>
      </c>
      <c r="N593" s="288">
        <f t="shared" si="157"/>
        <v>33.839999999999996</v>
      </c>
      <c r="O593" s="270">
        <v>2.35</v>
      </c>
      <c r="P593" s="210"/>
    </row>
    <row r="594" spans="1:16" ht="15.6" x14ac:dyDescent="0.3">
      <c r="A594" s="230"/>
      <c r="B594" s="231"/>
      <c r="C594" s="231"/>
      <c r="D594" s="232"/>
      <c r="E594" s="233"/>
      <c r="F594" s="232"/>
      <c r="G594" s="234"/>
      <c r="H594" s="235"/>
      <c r="I594" s="232"/>
      <c r="J594" s="236"/>
      <c r="K594" s="242"/>
      <c r="L594" s="242"/>
      <c r="M594" s="239"/>
      <c r="N594" s="281"/>
      <c r="O594" s="260"/>
      <c r="P594" s="237"/>
    </row>
    <row r="595" spans="1:16" ht="46.8" x14ac:dyDescent="0.3">
      <c r="A595" s="39" t="s">
        <v>993</v>
      </c>
      <c r="B595" s="35" t="s">
        <v>453</v>
      </c>
      <c r="C595" s="35" t="s">
        <v>461</v>
      </c>
      <c r="D595" s="3" t="s">
        <v>34</v>
      </c>
      <c r="E595" s="108">
        <v>12</v>
      </c>
      <c r="F595" s="194" t="s">
        <v>1536</v>
      </c>
      <c r="G595" s="35" t="s">
        <v>1537</v>
      </c>
      <c r="H595" s="35" t="s">
        <v>1538</v>
      </c>
      <c r="I595" s="35" t="s">
        <v>1552</v>
      </c>
      <c r="J595" s="35" t="s">
        <v>1562</v>
      </c>
      <c r="K595" s="210">
        <v>2.4700000000000002</v>
      </c>
      <c r="L595" s="210">
        <f t="shared" si="155"/>
        <v>2.964</v>
      </c>
      <c r="M595" s="70">
        <f t="shared" si="156"/>
        <v>29.64</v>
      </c>
      <c r="N595" s="288">
        <f t="shared" si="157"/>
        <v>35.567999999999998</v>
      </c>
      <c r="O595" s="270">
        <v>2.4700000000000002</v>
      </c>
      <c r="P595" s="210"/>
    </row>
    <row r="596" spans="1:16" ht="15.6" x14ac:dyDescent="0.3">
      <c r="A596" s="230"/>
      <c r="B596" s="231"/>
      <c r="C596" s="231"/>
      <c r="D596" s="232"/>
      <c r="E596" s="233"/>
      <c r="F596" s="232"/>
      <c r="G596" s="234"/>
      <c r="H596" s="235"/>
      <c r="I596" s="232"/>
      <c r="J596" s="236"/>
      <c r="K596" s="242"/>
      <c r="L596" s="242"/>
      <c r="M596" s="239"/>
      <c r="N596" s="281"/>
      <c r="O596" s="260"/>
      <c r="P596" s="237"/>
    </row>
    <row r="597" spans="1:16" ht="46.8" x14ac:dyDescent="0.3">
      <c r="A597" s="39" t="s">
        <v>994</v>
      </c>
      <c r="B597" s="35" t="s">
        <v>449</v>
      </c>
      <c r="C597" s="35" t="s">
        <v>462</v>
      </c>
      <c r="D597" s="3" t="s">
        <v>34</v>
      </c>
      <c r="E597" s="108">
        <v>12</v>
      </c>
      <c r="F597" s="194" t="s">
        <v>1536</v>
      </c>
      <c r="G597" s="35" t="s">
        <v>1537</v>
      </c>
      <c r="H597" s="35" t="s">
        <v>1538</v>
      </c>
      <c r="I597" s="35" t="s">
        <v>1545</v>
      </c>
      <c r="J597" s="35" t="s">
        <v>1563</v>
      </c>
      <c r="K597" s="210">
        <v>2.2999999999999998</v>
      </c>
      <c r="L597" s="210">
        <f t="shared" si="155"/>
        <v>2.76</v>
      </c>
      <c r="M597" s="70">
        <f t="shared" si="156"/>
        <v>27.599999999999998</v>
      </c>
      <c r="N597" s="288">
        <f t="shared" si="157"/>
        <v>33.119999999999997</v>
      </c>
      <c r="O597" s="270">
        <v>2.2999999999999998</v>
      </c>
      <c r="P597" s="210"/>
    </row>
    <row r="598" spans="1:16" ht="15.6" x14ac:dyDescent="0.3">
      <c r="A598" s="230"/>
      <c r="B598" s="231"/>
      <c r="C598" s="231"/>
      <c r="D598" s="232"/>
      <c r="E598" s="233"/>
      <c r="F598" s="232"/>
      <c r="G598" s="234"/>
      <c r="H598" s="235"/>
      <c r="I598" s="232"/>
      <c r="J598" s="236"/>
      <c r="K598" s="242"/>
      <c r="L598" s="242"/>
      <c r="M598" s="239"/>
      <c r="N598" s="281"/>
      <c r="O598" s="260"/>
      <c r="P598" s="237"/>
    </row>
    <row r="599" spans="1:16" ht="46.8" x14ac:dyDescent="0.3">
      <c r="A599" s="39" t="s">
        <v>995</v>
      </c>
      <c r="B599" s="35" t="s">
        <v>449</v>
      </c>
      <c r="C599" s="35" t="s">
        <v>463</v>
      </c>
      <c r="D599" s="3" t="s">
        <v>34</v>
      </c>
      <c r="E599" s="108">
        <v>12</v>
      </c>
      <c r="F599" s="194" t="s">
        <v>1536</v>
      </c>
      <c r="G599" s="35" t="s">
        <v>1537</v>
      </c>
      <c r="H599" s="35" t="s">
        <v>1538</v>
      </c>
      <c r="I599" s="35" t="s">
        <v>1552</v>
      </c>
      <c r="J599" s="35" t="s">
        <v>1564</v>
      </c>
      <c r="K599" s="210">
        <v>2.42</v>
      </c>
      <c r="L599" s="210">
        <f t="shared" si="155"/>
        <v>2.9039999999999999</v>
      </c>
      <c r="M599" s="70">
        <f t="shared" si="156"/>
        <v>29.04</v>
      </c>
      <c r="N599" s="288">
        <f t="shared" si="157"/>
        <v>34.847999999999999</v>
      </c>
      <c r="O599" s="270">
        <v>2.42</v>
      </c>
      <c r="P599" s="210"/>
    </row>
    <row r="600" spans="1:16" ht="15.6" x14ac:dyDescent="0.3">
      <c r="A600" s="230"/>
      <c r="B600" s="231"/>
      <c r="C600" s="231"/>
      <c r="D600" s="232"/>
      <c r="E600" s="233"/>
      <c r="F600" s="232"/>
      <c r="G600" s="234"/>
      <c r="H600" s="235"/>
      <c r="I600" s="232"/>
      <c r="J600" s="236"/>
      <c r="K600" s="242"/>
      <c r="L600" s="242"/>
      <c r="M600" s="239"/>
      <c r="N600" s="281"/>
      <c r="O600" s="260"/>
      <c r="P600" s="237"/>
    </row>
    <row r="601" spans="1:16" ht="46.8" x14ac:dyDescent="0.3">
      <c r="A601" s="39" t="s">
        <v>996</v>
      </c>
      <c r="B601" s="35" t="s">
        <v>419</v>
      </c>
      <c r="C601" s="35" t="s">
        <v>464</v>
      </c>
      <c r="D601" s="3" t="s">
        <v>34</v>
      </c>
      <c r="E601" s="108">
        <v>36</v>
      </c>
      <c r="F601" s="194" t="s">
        <v>1536</v>
      </c>
      <c r="G601" s="35" t="s">
        <v>1537</v>
      </c>
      <c r="H601" s="35" t="s">
        <v>1538</v>
      </c>
      <c r="I601" s="35" t="s">
        <v>1565</v>
      </c>
      <c r="J601" s="35" t="s">
        <v>1566</v>
      </c>
      <c r="K601" s="210">
        <v>3.2</v>
      </c>
      <c r="L601" s="210">
        <f t="shared" si="155"/>
        <v>3.84</v>
      </c>
      <c r="M601" s="70">
        <f t="shared" si="156"/>
        <v>115.2</v>
      </c>
      <c r="N601" s="288">
        <f t="shared" si="157"/>
        <v>138.24</v>
      </c>
      <c r="O601" s="270">
        <v>3.2</v>
      </c>
      <c r="P601" s="210"/>
    </row>
    <row r="602" spans="1:16" ht="15.6" x14ac:dyDescent="0.3">
      <c r="A602" s="230"/>
      <c r="B602" s="231"/>
      <c r="C602" s="231"/>
      <c r="D602" s="232"/>
      <c r="E602" s="233"/>
      <c r="F602" s="232"/>
      <c r="G602" s="234"/>
      <c r="H602" s="235"/>
      <c r="I602" s="232"/>
      <c r="J602" s="236"/>
      <c r="K602" s="242"/>
      <c r="L602" s="242"/>
      <c r="M602" s="239"/>
      <c r="N602" s="281"/>
      <c r="O602" s="260"/>
      <c r="P602" s="237"/>
    </row>
    <row r="603" spans="1:16" ht="47.25" customHeight="1" x14ac:dyDescent="0.3">
      <c r="A603" s="180" t="s">
        <v>997</v>
      </c>
      <c r="B603" s="108" t="s">
        <v>419</v>
      </c>
      <c r="C603" s="108" t="s">
        <v>465</v>
      </c>
      <c r="D603" s="109" t="s">
        <v>34</v>
      </c>
      <c r="E603" s="108">
        <v>36</v>
      </c>
      <c r="F603" s="5" t="s">
        <v>1315</v>
      </c>
      <c r="G603" s="152" t="s">
        <v>1259</v>
      </c>
      <c r="H603" s="176">
        <v>24</v>
      </c>
      <c r="I603" s="3" t="s">
        <v>1320</v>
      </c>
      <c r="J603" s="134" t="s">
        <v>1329</v>
      </c>
      <c r="K603" s="241">
        <v>7.4279000000000002</v>
      </c>
      <c r="L603" s="241">
        <v>8.9135000000000009</v>
      </c>
      <c r="M603" s="8">
        <v>178.27</v>
      </c>
      <c r="N603" s="280">
        <v>213.92</v>
      </c>
      <c r="O603" s="259">
        <v>7.4279000000000002</v>
      </c>
      <c r="P603" s="8"/>
    </row>
    <row r="604" spans="1:16" ht="15.6" x14ac:dyDescent="0.3">
      <c r="A604" s="230"/>
      <c r="B604" s="231"/>
      <c r="C604" s="231"/>
      <c r="D604" s="232"/>
      <c r="E604" s="233"/>
      <c r="F604" s="232"/>
      <c r="G604" s="234"/>
      <c r="H604" s="235"/>
      <c r="I604" s="232"/>
      <c r="J604" s="236"/>
      <c r="K604" s="242"/>
      <c r="L604" s="242"/>
      <c r="M604" s="239"/>
      <c r="N604" s="281"/>
      <c r="O604" s="260"/>
      <c r="P604" s="237"/>
    </row>
    <row r="605" spans="1:16" ht="146.25" customHeight="1" x14ac:dyDescent="0.3">
      <c r="A605" s="39" t="s">
        <v>998</v>
      </c>
      <c r="B605" s="108" t="s">
        <v>844</v>
      </c>
      <c r="C605" s="108" t="s">
        <v>845</v>
      </c>
      <c r="D605" s="109" t="s">
        <v>34</v>
      </c>
      <c r="E605" s="108">
        <v>2</v>
      </c>
      <c r="F605" s="109" t="s">
        <v>1435</v>
      </c>
      <c r="G605" s="152" t="s">
        <v>1396</v>
      </c>
      <c r="H605" s="133" t="s">
        <v>1422</v>
      </c>
      <c r="I605" s="109" t="s">
        <v>1436</v>
      </c>
      <c r="J605" s="134" t="s">
        <v>1437</v>
      </c>
      <c r="K605" s="248">
        <v>64.010000000000005</v>
      </c>
      <c r="L605" s="241">
        <v>76.811999999999998</v>
      </c>
      <c r="M605" s="8">
        <v>768.12</v>
      </c>
      <c r="N605" s="280">
        <v>921.74</v>
      </c>
      <c r="O605" s="271">
        <v>64.010000000000005</v>
      </c>
      <c r="P605" s="154"/>
    </row>
    <row r="606" spans="1:16" ht="15.6" x14ac:dyDescent="0.3">
      <c r="A606" s="230"/>
      <c r="B606" s="231"/>
      <c r="C606" s="231"/>
      <c r="D606" s="232"/>
      <c r="E606" s="233"/>
      <c r="F606" s="232"/>
      <c r="G606" s="234"/>
      <c r="H606" s="235"/>
      <c r="I606" s="232"/>
      <c r="J606" s="236"/>
      <c r="K606" s="242"/>
      <c r="L606" s="242"/>
      <c r="M606" s="239"/>
      <c r="N606" s="281"/>
      <c r="O606" s="260"/>
      <c r="P606" s="237"/>
    </row>
    <row r="607" spans="1:16" ht="141" customHeight="1" x14ac:dyDescent="0.3">
      <c r="A607" s="39" t="s">
        <v>999</v>
      </c>
      <c r="B607" s="108" t="s">
        <v>844</v>
      </c>
      <c r="C607" s="108" t="s">
        <v>846</v>
      </c>
      <c r="D607" s="109" t="s">
        <v>34</v>
      </c>
      <c r="E607" s="108">
        <v>2</v>
      </c>
      <c r="F607" s="109" t="s">
        <v>1435</v>
      </c>
      <c r="G607" s="152" t="s">
        <v>1396</v>
      </c>
      <c r="H607" s="133" t="s">
        <v>1422</v>
      </c>
      <c r="I607" s="109" t="s">
        <v>1436</v>
      </c>
      <c r="J607" s="134" t="s">
        <v>1438</v>
      </c>
      <c r="K607" s="248">
        <v>67.27</v>
      </c>
      <c r="L607" s="241">
        <v>80.72399999999999</v>
      </c>
      <c r="M607" s="8">
        <v>807.24</v>
      </c>
      <c r="N607" s="280">
        <v>968.69</v>
      </c>
      <c r="O607" s="271">
        <v>67.27</v>
      </c>
      <c r="P607" s="154"/>
    </row>
    <row r="608" spans="1:16" ht="15.6" x14ac:dyDescent="0.3">
      <c r="A608" s="230"/>
      <c r="B608" s="231"/>
      <c r="C608" s="231"/>
      <c r="D608" s="232"/>
      <c r="E608" s="233"/>
      <c r="F608" s="232"/>
      <c r="G608" s="234"/>
      <c r="H608" s="235"/>
      <c r="I608" s="232"/>
      <c r="J608" s="236"/>
      <c r="K608" s="242"/>
      <c r="L608" s="242"/>
      <c r="M608" s="239"/>
      <c r="N608" s="281"/>
      <c r="O608" s="260"/>
      <c r="P608" s="237"/>
    </row>
    <row r="609" spans="1:16" ht="46.8" x14ac:dyDescent="0.3">
      <c r="A609" s="39" t="s">
        <v>1000</v>
      </c>
      <c r="B609" s="108" t="s">
        <v>1150</v>
      </c>
      <c r="C609" s="108" t="s">
        <v>847</v>
      </c>
      <c r="D609" s="109" t="s">
        <v>34</v>
      </c>
      <c r="E609" s="108">
        <v>20</v>
      </c>
      <c r="F609" s="109"/>
      <c r="G609" s="152"/>
      <c r="H609" s="133"/>
      <c r="I609" s="109"/>
      <c r="J609" s="134"/>
      <c r="K609" s="248"/>
      <c r="L609" s="241"/>
      <c r="M609" s="8"/>
      <c r="N609" s="280"/>
      <c r="O609" s="271"/>
      <c r="P609" s="154"/>
    </row>
    <row r="610" spans="1:16" ht="15.6" x14ac:dyDescent="0.3">
      <c r="A610" s="230"/>
      <c r="B610" s="231"/>
      <c r="C610" s="231"/>
      <c r="D610" s="232"/>
      <c r="E610" s="233"/>
      <c r="F610" s="232"/>
      <c r="G610" s="234"/>
      <c r="H610" s="235"/>
      <c r="I610" s="232"/>
      <c r="J610" s="236"/>
      <c r="K610" s="242"/>
      <c r="L610" s="242"/>
      <c r="M610" s="239"/>
      <c r="N610" s="281"/>
      <c r="O610" s="260"/>
      <c r="P610" s="237"/>
    </row>
    <row r="611" spans="1:16" ht="78" x14ac:dyDescent="0.3">
      <c r="A611" s="39" t="s">
        <v>1001</v>
      </c>
      <c r="B611" s="35" t="s">
        <v>466</v>
      </c>
      <c r="C611" s="69" t="s">
        <v>467</v>
      </c>
      <c r="D611" s="3" t="s">
        <v>34</v>
      </c>
      <c r="E611" s="108">
        <v>1</v>
      </c>
      <c r="F611" s="109" t="s">
        <v>1439</v>
      </c>
      <c r="G611" s="152" t="s">
        <v>1396</v>
      </c>
      <c r="H611" s="133" t="s">
        <v>1355</v>
      </c>
      <c r="I611" s="109" t="s">
        <v>1440</v>
      </c>
      <c r="J611" s="135" t="s">
        <v>1441</v>
      </c>
      <c r="K611" s="241">
        <v>640</v>
      </c>
      <c r="L611" s="241">
        <v>768</v>
      </c>
      <c r="M611" s="8">
        <v>640</v>
      </c>
      <c r="N611" s="280">
        <v>768</v>
      </c>
      <c r="O611" s="259">
        <v>640</v>
      </c>
      <c r="P611" s="8"/>
    </row>
    <row r="612" spans="1:16" ht="124.8" x14ac:dyDescent="0.3">
      <c r="A612" s="39" t="s">
        <v>1001</v>
      </c>
      <c r="B612" s="35" t="s">
        <v>466</v>
      </c>
      <c r="C612" s="69" t="s">
        <v>467</v>
      </c>
      <c r="D612" s="3" t="s">
        <v>34</v>
      </c>
      <c r="E612" s="108">
        <v>1</v>
      </c>
      <c r="F612" s="109" t="s">
        <v>2101</v>
      </c>
      <c r="G612" s="152" t="s">
        <v>2031</v>
      </c>
      <c r="H612" s="133">
        <v>1</v>
      </c>
      <c r="I612" s="109" t="s">
        <v>2106</v>
      </c>
      <c r="J612" s="135" t="s">
        <v>2107</v>
      </c>
      <c r="K612" s="241">
        <v>800</v>
      </c>
      <c r="L612" s="241">
        <v>960</v>
      </c>
      <c r="M612" s="8">
        <v>800</v>
      </c>
      <c r="N612" s="280">
        <v>960</v>
      </c>
      <c r="O612" s="259">
        <v>800</v>
      </c>
      <c r="P612" s="8"/>
    </row>
    <row r="613" spans="1:16" ht="15.6" x14ac:dyDescent="0.3">
      <c r="A613" s="230"/>
      <c r="B613" s="231"/>
      <c r="C613" s="231"/>
      <c r="D613" s="232"/>
      <c r="E613" s="233"/>
      <c r="F613" s="232"/>
      <c r="G613" s="234"/>
      <c r="H613" s="235"/>
      <c r="I613" s="232"/>
      <c r="J613" s="236"/>
      <c r="K613" s="242"/>
      <c r="L613" s="242"/>
      <c r="M613" s="239"/>
      <c r="N613" s="281"/>
      <c r="O613" s="260"/>
      <c r="P613" s="237"/>
    </row>
    <row r="614" spans="1:16" ht="62.4" x14ac:dyDescent="0.3">
      <c r="A614" s="20" t="s">
        <v>1002</v>
      </c>
      <c r="B614" s="35" t="s">
        <v>466</v>
      </c>
      <c r="C614" s="40" t="s">
        <v>468</v>
      </c>
      <c r="D614" s="3" t="s">
        <v>34</v>
      </c>
      <c r="E614" s="108">
        <v>15</v>
      </c>
      <c r="F614" s="166" t="s">
        <v>1251</v>
      </c>
      <c r="G614" s="167" t="s">
        <v>1239</v>
      </c>
      <c r="H614" s="168">
        <v>1</v>
      </c>
      <c r="I614" s="172" t="s">
        <v>1252</v>
      </c>
      <c r="J614" s="173">
        <v>413611</v>
      </c>
      <c r="K614" s="170">
        <v>160</v>
      </c>
      <c r="L614" s="254">
        <v>192</v>
      </c>
      <c r="M614" s="171">
        <v>160</v>
      </c>
      <c r="N614" s="284">
        <v>192</v>
      </c>
      <c r="O614" s="266">
        <v>160</v>
      </c>
      <c r="P614" s="170"/>
    </row>
    <row r="615" spans="1:16" ht="78" x14ac:dyDescent="0.3">
      <c r="A615" s="20" t="s">
        <v>1002</v>
      </c>
      <c r="B615" s="35" t="s">
        <v>466</v>
      </c>
      <c r="C615" s="40" t="s">
        <v>468</v>
      </c>
      <c r="D615" s="3" t="s">
        <v>34</v>
      </c>
      <c r="E615" s="108">
        <v>15</v>
      </c>
      <c r="F615" s="166" t="s">
        <v>1439</v>
      </c>
      <c r="G615" s="167" t="s">
        <v>1396</v>
      </c>
      <c r="H615" s="168" t="s">
        <v>1355</v>
      </c>
      <c r="I615" s="172" t="s">
        <v>1442</v>
      </c>
      <c r="J615" s="173" t="s">
        <v>1443</v>
      </c>
      <c r="K615" s="170">
        <v>258.22000000000003</v>
      </c>
      <c r="L615" s="254">
        <v>309.86400000000003</v>
      </c>
      <c r="M615" s="171">
        <v>258.22000000000003</v>
      </c>
      <c r="N615" s="284">
        <v>309.86</v>
      </c>
      <c r="O615" s="266">
        <v>258.22000000000003</v>
      </c>
      <c r="P615" s="170"/>
    </row>
    <row r="616" spans="1:16" ht="124.8" x14ac:dyDescent="0.3">
      <c r="A616" s="20" t="s">
        <v>1002</v>
      </c>
      <c r="B616" s="35" t="s">
        <v>466</v>
      </c>
      <c r="C616" s="40" t="s">
        <v>468</v>
      </c>
      <c r="D616" s="3" t="s">
        <v>34</v>
      </c>
      <c r="E616" s="108">
        <v>15</v>
      </c>
      <c r="F616" s="166" t="s">
        <v>2101</v>
      </c>
      <c r="G616" s="167" t="s">
        <v>2031</v>
      </c>
      <c r="H616" s="168">
        <v>1</v>
      </c>
      <c r="I616" s="172" t="s">
        <v>2106</v>
      </c>
      <c r="J616" s="173" t="s">
        <v>2107</v>
      </c>
      <c r="K616" s="170">
        <v>240</v>
      </c>
      <c r="L616" s="254">
        <v>288</v>
      </c>
      <c r="M616" s="171">
        <v>240</v>
      </c>
      <c r="N616" s="284">
        <v>288</v>
      </c>
      <c r="O616" s="266">
        <v>240</v>
      </c>
      <c r="P616" s="170"/>
    </row>
    <row r="617" spans="1:16" ht="15.6" x14ac:dyDescent="0.3">
      <c r="A617" s="230"/>
      <c r="B617" s="231"/>
      <c r="C617" s="231"/>
      <c r="D617" s="232"/>
      <c r="E617" s="233"/>
      <c r="F617" s="232"/>
      <c r="G617" s="234"/>
      <c r="H617" s="235"/>
      <c r="I617" s="232"/>
      <c r="J617" s="236"/>
      <c r="K617" s="242"/>
      <c r="L617" s="242"/>
      <c r="M617" s="239"/>
      <c r="N617" s="281"/>
      <c r="O617" s="260"/>
      <c r="P617" s="237"/>
    </row>
    <row r="618" spans="1:16" ht="78" x14ac:dyDescent="0.3">
      <c r="A618" s="20" t="s">
        <v>1003</v>
      </c>
      <c r="B618" s="35" t="s">
        <v>469</v>
      </c>
      <c r="C618" s="35" t="s">
        <v>470</v>
      </c>
      <c r="D618" s="3" t="s">
        <v>34</v>
      </c>
      <c r="E618" s="108">
        <v>72</v>
      </c>
      <c r="F618" s="166" t="s">
        <v>1253</v>
      </c>
      <c r="G618" s="167" t="s">
        <v>1239</v>
      </c>
      <c r="H618" s="168">
        <v>1</v>
      </c>
      <c r="I618" s="172" t="s">
        <v>1254</v>
      </c>
      <c r="J618" s="173" t="s">
        <v>1255</v>
      </c>
      <c r="K618" s="170">
        <v>15</v>
      </c>
      <c r="L618" s="254">
        <v>18</v>
      </c>
      <c r="M618" s="171">
        <v>15</v>
      </c>
      <c r="N618" s="284">
        <v>18</v>
      </c>
      <c r="O618" s="266">
        <v>15</v>
      </c>
      <c r="P618" s="170"/>
    </row>
    <row r="619" spans="1:16" ht="46.8" x14ac:dyDescent="0.3">
      <c r="A619" s="187" t="s">
        <v>1003</v>
      </c>
      <c r="B619" s="188" t="s">
        <v>469</v>
      </c>
      <c r="C619" s="188" t="s">
        <v>470</v>
      </c>
      <c r="D619" s="2" t="s">
        <v>34</v>
      </c>
      <c r="E619" s="189">
        <v>72</v>
      </c>
      <c r="F619" s="183" t="s">
        <v>1339</v>
      </c>
      <c r="G619" s="190" t="s">
        <v>1335</v>
      </c>
      <c r="H619" s="190" t="s">
        <v>1348</v>
      </c>
      <c r="I619" s="183" t="s">
        <v>1349</v>
      </c>
      <c r="J619" s="191" t="s">
        <v>1350</v>
      </c>
      <c r="K619" s="249">
        <v>12.5</v>
      </c>
      <c r="L619" s="249">
        <f>K619*1.2</f>
        <v>15</v>
      </c>
      <c r="M619" s="192">
        <f>K619*20</f>
        <v>250</v>
      </c>
      <c r="N619" s="289">
        <f>L619*20</f>
        <v>300</v>
      </c>
      <c r="O619" s="272">
        <v>12.5</v>
      </c>
      <c r="P619" s="192"/>
    </row>
    <row r="620" spans="1:16" ht="15.6" x14ac:dyDescent="0.3">
      <c r="A620" s="230"/>
      <c r="B620" s="231"/>
      <c r="C620" s="231"/>
      <c r="D620" s="232"/>
      <c r="E620" s="233"/>
      <c r="F620" s="232"/>
      <c r="G620" s="234"/>
      <c r="H620" s="235"/>
      <c r="I620" s="232"/>
      <c r="J620" s="236"/>
      <c r="K620" s="242"/>
      <c r="L620" s="242"/>
      <c r="M620" s="239"/>
      <c r="N620" s="281"/>
      <c r="O620" s="260"/>
      <c r="P620" s="237"/>
    </row>
    <row r="621" spans="1:16" ht="78" x14ac:dyDescent="0.3">
      <c r="A621" s="20" t="s">
        <v>1004</v>
      </c>
      <c r="B621" s="35" t="s">
        <v>471</v>
      </c>
      <c r="C621" s="35" t="s">
        <v>472</v>
      </c>
      <c r="D621" s="3" t="s">
        <v>34</v>
      </c>
      <c r="E621" s="108">
        <v>6</v>
      </c>
      <c r="F621" s="166" t="s">
        <v>1253</v>
      </c>
      <c r="G621" s="167" t="s">
        <v>1239</v>
      </c>
      <c r="H621" s="168">
        <v>1</v>
      </c>
      <c r="I621" s="172" t="s">
        <v>1256</v>
      </c>
      <c r="J621" s="173" t="s">
        <v>1257</v>
      </c>
      <c r="K621" s="174">
        <v>27.5</v>
      </c>
      <c r="L621" s="254">
        <v>33</v>
      </c>
      <c r="M621" s="171">
        <v>27.5</v>
      </c>
      <c r="N621" s="284">
        <v>33</v>
      </c>
      <c r="O621" s="273">
        <v>27.5</v>
      </c>
      <c r="P621" s="174"/>
    </row>
    <row r="622" spans="1:16" ht="93.6" x14ac:dyDescent="0.3">
      <c r="A622" s="187" t="s">
        <v>1004</v>
      </c>
      <c r="B622" s="188" t="s">
        <v>471</v>
      </c>
      <c r="C622" s="188" t="s">
        <v>472</v>
      </c>
      <c r="D622" s="2" t="s">
        <v>34</v>
      </c>
      <c r="E622" s="189">
        <v>6</v>
      </c>
      <c r="F622" s="183" t="s">
        <v>1339</v>
      </c>
      <c r="G622" s="190" t="s">
        <v>1335</v>
      </c>
      <c r="H622" s="190" t="s">
        <v>1348</v>
      </c>
      <c r="I622" s="183" t="s">
        <v>1351</v>
      </c>
      <c r="J622" s="191" t="s">
        <v>1352</v>
      </c>
      <c r="K622" s="250">
        <v>38.9</v>
      </c>
      <c r="L622" s="250">
        <f>+K622*1.2</f>
        <v>46.68</v>
      </c>
      <c r="M622" s="192">
        <f>K622*20</f>
        <v>778</v>
      </c>
      <c r="N622" s="289">
        <f t="shared" ref="N622:N624" si="162">L622*20</f>
        <v>933.6</v>
      </c>
      <c r="O622" s="274">
        <v>38.9</v>
      </c>
      <c r="P622" s="193"/>
    </row>
    <row r="623" spans="1:16" ht="15.6" x14ac:dyDescent="0.3">
      <c r="A623" s="230"/>
      <c r="B623" s="231"/>
      <c r="C623" s="231"/>
      <c r="D623" s="232"/>
      <c r="E623" s="233"/>
      <c r="F623" s="232"/>
      <c r="G623" s="234"/>
      <c r="H623" s="235"/>
      <c r="I623" s="232"/>
      <c r="J623" s="236"/>
      <c r="K623" s="242"/>
      <c r="L623" s="242"/>
      <c r="M623" s="239"/>
      <c r="N623" s="281"/>
      <c r="O623" s="260"/>
      <c r="P623" s="237"/>
    </row>
    <row r="624" spans="1:16" ht="93.6" x14ac:dyDescent="0.3">
      <c r="A624" s="187" t="s">
        <v>1005</v>
      </c>
      <c r="B624" s="188" t="s">
        <v>473</v>
      </c>
      <c r="C624" s="188" t="s">
        <v>472</v>
      </c>
      <c r="D624" s="2" t="s">
        <v>34</v>
      </c>
      <c r="E624" s="189">
        <v>10</v>
      </c>
      <c r="F624" s="183" t="s">
        <v>1339</v>
      </c>
      <c r="G624" s="190" t="s">
        <v>1335</v>
      </c>
      <c r="H624" s="190" t="s">
        <v>1348</v>
      </c>
      <c r="I624" s="183" t="s">
        <v>1351</v>
      </c>
      <c r="J624" s="191" t="s">
        <v>1352</v>
      </c>
      <c r="K624" s="250">
        <v>38.9</v>
      </c>
      <c r="L624" s="250">
        <f>+K624*1.2</f>
        <v>46.68</v>
      </c>
      <c r="M624" s="192">
        <f>K624*20</f>
        <v>778</v>
      </c>
      <c r="N624" s="289">
        <f t="shared" si="162"/>
        <v>933.6</v>
      </c>
      <c r="O624" s="274">
        <v>38.9</v>
      </c>
      <c r="P624" s="193"/>
    </row>
    <row r="625" spans="1:16" ht="15.6" x14ac:dyDescent="0.3">
      <c r="A625" s="230"/>
      <c r="B625" s="231"/>
      <c r="C625" s="231"/>
      <c r="D625" s="232"/>
      <c r="E625" s="233"/>
      <c r="F625" s="232"/>
      <c r="G625" s="234"/>
      <c r="H625" s="235"/>
      <c r="I625" s="232"/>
      <c r="J625" s="236"/>
      <c r="K625" s="242"/>
      <c r="L625" s="242"/>
      <c r="M625" s="239"/>
      <c r="N625" s="281"/>
      <c r="O625" s="260"/>
      <c r="P625" s="237"/>
    </row>
    <row r="626" spans="1:16" ht="15.6" x14ac:dyDescent="0.3">
      <c r="A626" s="39" t="s">
        <v>1006</v>
      </c>
      <c r="B626" s="35" t="s">
        <v>474</v>
      </c>
      <c r="C626" s="35"/>
      <c r="D626" s="3" t="s">
        <v>34</v>
      </c>
      <c r="E626" s="108">
        <v>3</v>
      </c>
      <c r="F626" s="109"/>
      <c r="G626" s="152"/>
      <c r="H626" s="133"/>
      <c r="I626" s="109"/>
      <c r="J626" s="135"/>
      <c r="K626" s="241"/>
      <c r="L626" s="241"/>
      <c r="M626" s="8"/>
      <c r="N626" s="280"/>
      <c r="O626" s="259"/>
      <c r="P626" s="8"/>
    </row>
    <row r="627" spans="1:16" ht="15.6" x14ac:dyDescent="0.3">
      <c r="A627" s="230"/>
      <c r="B627" s="231"/>
      <c r="C627" s="231"/>
      <c r="D627" s="232"/>
      <c r="E627" s="233"/>
      <c r="F627" s="232"/>
      <c r="G627" s="234"/>
      <c r="H627" s="235"/>
      <c r="I627" s="232"/>
      <c r="J627" s="236"/>
      <c r="K627" s="242"/>
      <c r="L627" s="242"/>
      <c r="M627" s="239"/>
      <c r="N627" s="281"/>
      <c r="O627" s="260"/>
      <c r="P627" s="237"/>
    </row>
    <row r="628" spans="1:16" ht="62.4" x14ac:dyDescent="0.3">
      <c r="A628" s="39" t="s">
        <v>1007</v>
      </c>
      <c r="B628" s="35" t="s">
        <v>475</v>
      </c>
      <c r="C628" s="35" t="s">
        <v>476</v>
      </c>
      <c r="D628" s="3" t="s">
        <v>34</v>
      </c>
      <c r="E628" s="108">
        <v>10</v>
      </c>
      <c r="F628" s="152" t="s">
        <v>1267</v>
      </c>
      <c r="G628" s="152" t="s">
        <v>1259</v>
      </c>
      <c r="H628" s="176">
        <v>6</v>
      </c>
      <c r="I628" s="3"/>
      <c r="J628" s="134">
        <v>3553957</v>
      </c>
      <c r="K628" s="241">
        <v>2.35</v>
      </c>
      <c r="L628" s="241">
        <f t="shared" ref="L628:L634" si="163">K628*1.2</f>
        <v>2.82</v>
      </c>
      <c r="M628" s="8">
        <f t="shared" ref="M628:M634" si="164">K628*H628</f>
        <v>14.100000000000001</v>
      </c>
      <c r="N628" s="280">
        <f t="shared" ref="N628:N634" si="165">M628*1.2</f>
        <v>16.920000000000002</v>
      </c>
      <c r="O628" s="259">
        <v>2.35</v>
      </c>
      <c r="P628" s="8"/>
    </row>
    <row r="629" spans="1:16" ht="15.6" x14ac:dyDescent="0.3">
      <c r="A629" s="230"/>
      <c r="B629" s="231"/>
      <c r="C629" s="231"/>
      <c r="D629" s="232"/>
      <c r="E629" s="233"/>
      <c r="F629" s="232"/>
      <c r="G629" s="234"/>
      <c r="H629" s="235"/>
      <c r="I629" s="232"/>
      <c r="J629" s="236"/>
      <c r="K629" s="242"/>
      <c r="L629" s="242"/>
      <c r="M629" s="239"/>
      <c r="N629" s="281"/>
      <c r="O629" s="260"/>
      <c r="P629" s="237"/>
    </row>
    <row r="630" spans="1:16" ht="62.4" x14ac:dyDescent="0.3">
      <c r="A630" s="39" t="s">
        <v>1008</v>
      </c>
      <c r="B630" s="35" t="s">
        <v>475</v>
      </c>
      <c r="C630" s="35" t="s">
        <v>477</v>
      </c>
      <c r="D630" s="3" t="s">
        <v>34</v>
      </c>
      <c r="E630" s="108">
        <v>10</v>
      </c>
      <c r="F630" s="152" t="s">
        <v>1267</v>
      </c>
      <c r="G630" s="152" t="s">
        <v>1259</v>
      </c>
      <c r="H630" s="176">
        <v>10</v>
      </c>
      <c r="I630" s="3"/>
      <c r="J630" s="134">
        <v>3553949</v>
      </c>
      <c r="K630" s="241">
        <v>1.75</v>
      </c>
      <c r="L630" s="241">
        <f t="shared" si="163"/>
        <v>2.1</v>
      </c>
      <c r="M630" s="8">
        <f t="shared" si="164"/>
        <v>17.5</v>
      </c>
      <c r="N630" s="280">
        <f t="shared" si="165"/>
        <v>21</v>
      </c>
      <c r="O630" s="259">
        <v>1.75</v>
      </c>
      <c r="P630" s="8"/>
    </row>
    <row r="631" spans="1:16" ht="15.6" x14ac:dyDescent="0.3">
      <c r="A631" s="230"/>
      <c r="B631" s="231"/>
      <c r="C631" s="231"/>
      <c r="D631" s="232"/>
      <c r="E631" s="233"/>
      <c r="F631" s="232"/>
      <c r="G631" s="234"/>
      <c r="H631" s="235"/>
      <c r="I631" s="232"/>
      <c r="J631" s="236"/>
      <c r="K631" s="242"/>
      <c r="L631" s="242"/>
      <c r="M631" s="239"/>
      <c r="N631" s="281"/>
      <c r="O631" s="260"/>
      <c r="P631" s="237"/>
    </row>
    <row r="632" spans="1:16" ht="62.4" x14ac:dyDescent="0.3">
      <c r="A632" s="39" t="s">
        <v>1009</v>
      </c>
      <c r="B632" s="35" t="s">
        <v>478</v>
      </c>
      <c r="C632" s="35" t="s">
        <v>479</v>
      </c>
      <c r="D632" s="3" t="s">
        <v>34</v>
      </c>
      <c r="E632" s="108">
        <v>10</v>
      </c>
      <c r="F632" s="152" t="s">
        <v>1267</v>
      </c>
      <c r="G632" s="152" t="s">
        <v>1259</v>
      </c>
      <c r="H632" s="176">
        <v>6</v>
      </c>
      <c r="I632" s="3"/>
      <c r="J632" s="134">
        <v>3570170</v>
      </c>
      <c r="K632" s="241">
        <v>2.35</v>
      </c>
      <c r="L632" s="241">
        <f t="shared" si="163"/>
        <v>2.82</v>
      </c>
      <c r="M632" s="8">
        <f t="shared" si="164"/>
        <v>14.100000000000001</v>
      </c>
      <c r="N632" s="280">
        <f t="shared" si="165"/>
        <v>16.920000000000002</v>
      </c>
      <c r="O632" s="259">
        <v>2.35</v>
      </c>
      <c r="P632" s="8"/>
    </row>
    <row r="633" spans="1:16" ht="15.6" x14ac:dyDescent="0.3">
      <c r="A633" s="230"/>
      <c r="B633" s="231"/>
      <c r="C633" s="231"/>
      <c r="D633" s="232"/>
      <c r="E633" s="233"/>
      <c r="F633" s="232"/>
      <c r="G633" s="234"/>
      <c r="H633" s="235"/>
      <c r="I633" s="232"/>
      <c r="J633" s="236"/>
      <c r="K633" s="242"/>
      <c r="L633" s="242"/>
      <c r="M633" s="239"/>
      <c r="N633" s="281"/>
      <c r="O633" s="260"/>
      <c r="P633" s="237"/>
    </row>
    <row r="634" spans="1:16" ht="62.4" x14ac:dyDescent="0.3">
      <c r="A634" s="39" t="s">
        <v>1010</v>
      </c>
      <c r="B634" s="35" t="s">
        <v>478</v>
      </c>
      <c r="C634" s="35" t="s">
        <v>480</v>
      </c>
      <c r="D634" s="3" t="s">
        <v>34</v>
      </c>
      <c r="E634" s="108">
        <v>10</v>
      </c>
      <c r="F634" s="152" t="s">
        <v>1267</v>
      </c>
      <c r="G634" s="152" t="s">
        <v>1259</v>
      </c>
      <c r="H634" s="176">
        <v>10</v>
      </c>
      <c r="I634" s="3"/>
      <c r="J634" s="134">
        <v>3570140</v>
      </c>
      <c r="K634" s="241">
        <v>1.75</v>
      </c>
      <c r="L634" s="241">
        <f t="shared" si="163"/>
        <v>2.1</v>
      </c>
      <c r="M634" s="8">
        <f t="shared" si="164"/>
        <v>17.5</v>
      </c>
      <c r="N634" s="280">
        <f t="shared" si="165"/>
        <v>21</v>
      </c>
      <c r="O634" s="259">
        <v>1.75</v>
      </c>
      <c r="P634" s="8"/>
    </row>
    <row r="635" spans="1:16" ht="15.6" x14ac:dyDescent="0.3">
      <c r="A635" s="230"/>
      <c r="B635" s="231"/>
      <c r="C635" s="231"/>
      <c r="D635" s="232"/>
      <c r="E635" s="233"/>
      <c r="F635" s="232"/>
      <c r="G635" s="234"/>
      <c r="H635" s="235"/>
      <c r="I635" s="232"/>
      <c r="J635" s="236"/>
      <c r="K635" s="242"/>
      <c r="L635" s="242"/>
      <c r="M635" s="239"/>
      <c r="N635" s="281"/>
      <c r="O635" s="260"/>
      <c r="P635" s="237"/>
    </row>
    <row r="636" spans="1:16" ht="46.8" x14ac:dyDescent="0.3">
      <c r="A636" s="180" t="s">
        <v>1011</v>
      </c>
      <c r="B636" s="5" t="s">
        <v>481</v>
      </c>
      <c r="C636" s="5" t="s">
        <v>482</v>
      </c>
      <c r="D636" s="5" t="s">
        <v>34</v>
      </c>
      <c r="E636" s="110">
        <v>20</v>
      </c>
      <c r="F636" s="5" t="s">
        <v>1315</v>
      </c>
      <c r="G636" s="152" t="s">
        <v>1259</v>
      </c>
      <c r="H636" s="176">
        <v>10</v>
      </c>
      <c r="I636" s="1" t="s">
        <v>1330</v>
      </c>
      <c r="J636" s="6">
        <v>2070600</v>
      </c>
      <c r="K636" s="241">
        <v>6.9729999999999999</v>
      </c>
      <c r="L636" s="241">
        <v>8.3675999999999995</v>
      </c>
      <c r="M636" s="8">
        <v>69.73</v>
      </c>
      <c r="N636" s="280">
        <v>83.676000000000002</v>
      </c>
      <c r="O636" s="259">
        <v>6.9729999999999999</v>
      </c>
      <c r="P636" s="8"/>
    </row>
    <row r="637" spans="1:16" ht="93.6" x14ac:dyDescent="0.3">
      <c r="A637" s="180" t="s">
        <v>1011</v>
      </c>
      <c r="B637" s="5" t="s">
        <v>481</v>
      </c>
      <c r="C637" s="5" t="s">
        <v>482</v>
      </c>
      <c r="D637" s="5" t="s">
        <v>34</v>
      </c>
      <c r="E637" s="110">
        <v>20</v>
      </c>
      <c r="F637" s="5" t="s">
        <v>1431</v>
      </c>
      <c r="G637" s="152" t="s">
        <v>1396</v>
      </c>
      <c r="H637" s="176" t="s">
        <v>1444</v>
      </c>
      <c r="I637" s="1" t="s">
        <v>1445</v>
      </c>
      <c r="J637" s="6" t="s">
        <v>1446</v>
      </c>
      <c r="K637" s="241">
        <v>22.02</v>
      </c>
      <c r="L637" s="241">
        <v>26.423999999999999</v>
      </c>
      <c r="M637" s="8">
        <v>44.04</v>
      </c>
      <c r="N637" s="280">
        <v>52.85</v>
      </c>
      <c r="O637" s="259">
        <v>22.02</v>
      </c>
      <c r="P637" s="8"/>
    </row>
    <row r="638" spans="1:16" ht="15.6" x14ac:dyDescent="0.3">
      <c r="A638" s="230"/>
      <c r="B638" s="231"/>
      <c r="C638" s="231"/>
      <c r="D638" s="232"/>
      <c r="E638" s="233"/>
      <c r="F638" s="232"/>
      <c r="G638" s="234"/>
      <c r="H638" s="235"/>
      <c r="I638" s="232"/>
      <c r="J638" s="236"/>
      <c r="K638" s="242"/>
      <c r="L638" s="242"/>
      <c r="M638" s="239"/>
      <c r="N638" s="281"/>
      <c r="O638" s="260"/>
      <c r="P638" s="237"/>
    </row>
    <row r="639" spans="1:16" ht="62.4" x14ac:dyDescent="0.3">
      <c r="A639" s="39" t="s">
        <v>1012</v>
      </c>
      <c r="B639" s="1" t="s">
        <v>483</v>
      </c>
      <c r="C639" s="4" t="s">
        <v>484</v>
      </c>
      <c r="D639" s="1" t="s">
        <v>34</v>
      </c>
      <c r="E639" s="110">
        <v>10</v>
      </c>
      <c r="F639" s="152" t="s">
        <v>1267</v>
      </c>
      <c r="G639" s="152" t="s">
        <v>1259</v>
      </c>
      <c r="H639" s="176">
        <v>1</v>
      </c>
      <c r="I639" s="1" t="s">
        <v>1331</v>
      </c>
      <c r="J639" s="6" t="s">
        <v>1332</v>
      </c>
      <c r="K639" s="241">
        <v>18.5</v>
      </c>
      <c r="L639" s="241">
        <f t="shared" ref="L639:L641" si="166">K639*1.2</f>
        <v>22.2</v>
      </c>
      <c r="M639" s="8">
        <f t="shared" ref="M639:M641" si="167">K639*H639</f>
        <v>18.5</v>
      </c>
      <c r="N639" s="280">
        <f t="shared" ref="N639:N641" si="168">M639*1.2</f>
        <v>22.2</v>
      </c>
      <c r="O639" s="259">
        <v>18.5</v>
      </c>
      <c r="P639" s="8"/>
    </row>
    <row r="640" spans="1:16" ht="15.6" x14ac:dyDescent="0.3">
      <c r="A640" s="230"/>
      <c r="B640" s="231"/>
      <c r="C640" s="231"/>
      <c r="D640" s="232"/>
      <c r="E640" s="233"/>
      <c r="F640" s="232"/>
      <c r="G640" s="234"/>
      <c r="H640" s="235"/>
      <c r="I640" s="232"/>
      <c r="J640" s="236"/>
      <c r="K640" s="242"/>
      <c r="L640" s="242"/>
      <c r="M640" s="239"/>
      <c r="N640" s="281"/>
      <c r="O640" s="260"/>
      <c r="P640" s="237"/>
    </row>
    <row r="641" spans="1:16" ht="78" x14ac:dyDescent="0.3">
      <c r="A641" s="39" t="s">
        <v>1013</v>
      </c>
      <c r="B641" s="1" t="s">
        <v>485</v>
      </c>
      <c r="C641" s="4" t="s">
        <v>486</v>
      </c>
      <c r="D641" s="1" t="s">
        <v>34</v>
      </c>
      <c r="E641" s="110">
        <v>10</v>
      </c>
      <c r="F641" s="152" t="s">
        <v>1267</v>
      </c>
      <c r="G641" s="152" t="s">
        <v>1259</v>
      </c>
      <c r="H641" s="176">
        <v>1</v>
      </c>
      <c r="I641" s="1" t="s">
        <v>1333</v>
      </c>
      <c r="J641" s="6">
        <v>400508</v>
      </c>
      <c r="K641" s="241">
        <v>58.8</v>
      </c>
      <c r="L641" s="241">
        <f t="shared" si="166"/>
        <v>70.559999999999988</v>
      </c>
      <c r="M641" s="8">
        <f t="shared" si="167"/>
        <v>58.8</v>
      </c>
      <c r="N641" s="280">
        <f t="shared" si="168"/>
        <v>70.559999999999988</v>
      </c>
      <c r="O641" s="259">
        <v>58.8</v>
      </c>
      <c r="P641" s="8"/>
    </row>
    <row r="642" spans="1:16" ht="15.6" x14ac:dyDescent="0.3">
      <c r="A642" s="230"/>
      <c r="B642" s="231"/>
      <c r="C642" s="231"/>
      <c r="D642" s="232"/>
      <c r="E642" s="233"/>
      <c r="F642" s="232"/>
      <c r="G642" s="234"/>
      <c r="H642" s="235"/>
      <c r="I642" s="232"/>
      <c r="J642" s="236"/>
      <c r="K642" s="242"/>
      <c r="L642" s="242"/>
      <c r="M642" s="239"/>
      <c r="N642" s="281"/>
      <c r="O642" s="260"/>
      <c r="P642" s="237"/>
    </row>
    <row r="643" spans="1:16" ht="36.75" customHeight="1" x14ac:dyDescent="0.3">
      <c r="A643" s="368" t="s">
        <v>1014</v>
      </c>
      <c r="B643" s="369"/>
      <c r="C643" s="370"/>
      <c r="D643" s="92"/>
      <c r="E643" s="106"/>
      <c r="F643" s="115"/>
      <c r="G643" s="152"/>
      <c r="H643" s="133"/>
      <c r="I643" s="115"/>
      <c r="J643" s="134"/>
      <c r="K643" s="241"/>
      <c r="L643" s="241"/>
      <c r="M643" s="8"/>
      <c r="N643" s="280"/>
      <c r="O643" s="259"/>
      <c r="P643" s="8"/>
    </row>
    <row r="644" spans="1:16" ht="23.25" customHeight="1" x14ac:dyDescent="0.3">
      <c r="A644" s="371" t="s">
        <v>487</v>
      </c>
      <c r="B644" s="372"/>
      <c r="C644" s="373"/>
      <c r="D644" s="92"/>
      <c r="E644" s="106"/>
      <c r="F644" s="115"/>
      <c r="G644" s="152"/>
      <c r="H644" s="133"/>
      <c r="I644" s="115"/>
      <c r="J644" s="135"/>
      <c r="K644" s="241"/>
      <c r="L644" s="241"/>
      <c r="M644" s="8"/>
      <c r="N644" s="280"/>
      <c r="O644" s="259"/>
      <c r="P644" s="8"/>
    </row>
    <row r="645" spans="1:16" ht="124.8" x14ac:dyDescent="0.3">
      <c r="A645" s="10" t="s">
        <v>1015</v>
      </c>
      <c r="B645" s="35" t="s">
        <v>489</v>
      </c>
      <c r="C645" s="43" t="s">
        <v>490</v>
      </c>
      <c r="D645" s="3" t="s">
        <v>34</v>
      </c>
      <c r="E645" s="108">
        <v>10</v>
      </c>
      <c r="F645" s="109" t="s">
        <v>1353</v>
      </c>
      <c r="G645" s="152" t="s">
        <v>1396</v>
      </c>
      <c r="H645" s="133" t="s">
        <v>1355</v>
      </c>
      <c r="I645" s="109" t="s">
        <v>1447</v>
      </c>
      <c r="J645" s="134" t="s">
        <v>1448</v>
      </c>
      <c r="K645" s="241">
        <v>920</v>
      </c>
      <c r="L645" s="241">
        <v>1104</v>
      </c>
      <c r="M645" s="8">
        <v>920</v>
      </c>
      <c r="N645" s="280">
        <v>1104</v>
      </c>
      <c r="O645" s="259">
        <v>920</v>
      </c>
      <c r="P645" s="8"/>
    </row>
    <row r="646" spans="1:16" ht="15.6" x14ac:dyDescent="0.3">
      <c r="A646" s="230"/>
      <c r="B646" s="231"/>
      <c r="C646" s="231"/>
      <c r="D646" s="232"/>
      <c r="E646" s="233"/>
      <c r="F646" s="232"/>
      <c r="G646" s="234"/>
      <c r="H646" s="235"/>
      <c r="I646" s="232"/>
      <c r="J646" s="236"/>
      <c r="K646" s="242"/>
      <c r="L646" s="242"/>
      <c r="M646" s="239"/>
      <c r="N646" s="281"/>
      <c r="O646" s="260"/>
      <c r="P646" s="237"/>
    </row>
    <row r="647" spans="1:16" ht="124.8" x14ac:dyDescent="0.3">
      <c r="A647" s="10" t="s">
        <v>1016</v>
      </c>
      <c r="B647" s="35" t="s">
        <v>489</v>
      </c>
      <c r="C647" s="43" t="s">
        <v>492</v>
      </c>
      <c r="D647" s="3" t="s">
        <v>34</v>
      </c>
      <c r="E647" s="108">
        <v>10</v>
      </c>
      <c r="F647" s="109" t="s">
        <v>1353</v>
      </c>
      <c r="G647" s="152" t="s">
        <v>1396</v>
      </c>
      <c r="H647" s="133" t="s">
        <v>1355</v>
      </c>
      <c r="I647" s="109" t="s">
        <v>1447</v>
      </c>
      <c r="J647" s="134" t="s">
        <v>1449</v>
      </c>
      <c r="K647" s="241">
        <v>920</v>
      </c>
      <c r="L647" s="241">
        <v>1104</v>
      </c>
      <c r="M647" s="8">
        <v>920</v>
      </c>
      <c r="N647" s="280">
        <v>1104</v>
      </c>
      <c r="O647" s="259">
        <v>920</v>
      </c>
      <c r="P647" s="8"/>
    </row>
    <row r="648" spans="1:16" ht="15.6" x14ac:dyDescent="0.3">
      <c r="A648" s="230"/>
      <c r="B648" s="231"/>
      <c r="C648" s="231"/>
      <c r="D648" s="232"/>
      <c r="E648" s="233"/>
      <c r="F648" s="232"/>
      <c r="G648" s="234"/>
      <c r="H648" s="235"/>
      <c r="I648" s="232"/>
      <c r="J648" s="236"/>
      <c r="K648" s="242"/>
      <c r="L648" s="242"/>
      <c r="M648" s="239"/>
      <c r="N648" s="281"/>
      <c r="O648" s="260"/>
      <c r="P648" s="237"/>
    </row>
    <row r="649" spans="1:16" ht="124.8" x14ac:dyDescent="0.3">
      <c r="A649" s="10" t="s">
        <v>1017</v>
      </c>
      <c r="B649" s="35" t="s">
        <v>489</v>
      </c>
      <c r="C649" s="43" t="s">
        <v>494</v>
      </c>
      <c r="D649" s="3" t="s">
        <v>34</v>
      </c>
      <c r="E649" s="108">
        <v>15</v>
      </c>
      <c r="F649" s="109" t="s">
        <v>1353</v>
      </c>
      <c r="G649" s="152" t="s">
        <v>1396</v>
      </c>
      <c r="H649" s="133" t="s">
        <v>1355</v>
      </c>
      <c r="I649" s="109" t="s">
        <v>1447</v>
      </c>
      <c r="J649" s="134" t="s">
        <v>1450</v>
      </c>
      <c r="K649" s="241">
        <v>920</v>
      </c>
      <c r="L649" s="241">
        <v>1104</v>
      </c>
      <c r="M649" s="8">
        <v>920</v>
      </c>
      <c r="N649" s="280">
        <v>1104</v>
      </c>
      <c r="O649" s="259">
        <v>920</v>
      </c>
      <c r="P649" s="8"/>
    </row>
    <row r="650" spans="1:16" ht="15.6" x14ac:dyDescent="0.3">
      <c r="A650" s="230"/>
      <c r="B650" s="231"/>
      <c r="C650" s="231"/>
      <c r="D650" s="232"/>
      <c r="E650" s="233"/>
      <c r="F650" s="232"/>
      <c r="G650" s="234"/>
      <c r="H650" s="235"/>
      <c r="I650" s="232"/>
      <c r="J650" s="236"/>
      <c r="K650" s="242"/>
      <c r="L650" s="242"/>
      <c r="M650" s="239"/>
      <c r="N650" s="281"/>
      <c r="O650" s="260"/>
      <c r="P650" s="237"/>
    </row>
    <row r="651" spans="1:16" ht="124.8" x14ac:dyDescent="0.3">
      <c r="A651" s="10" t="s">
        <v>1018</v>
      </c>
      <c r="B651" s="35" t="s">
        <v>489</v>
      </c>
      <c r="C651" s="43" t="s">
        <v>496</v>
      </c>
      <c r="D651" s="3" t="s">
        <v>34</v>
      </c>
      <c r="E651" s="108">
        <v>5</v>
      </c>
      <c r="F651" s="109" t="s">
        <v>1353</v>
      </c>
      <c r="G651" s="152" t="s">
        <v>1396</v>
      </c>
      <c r="H651" s="133" t="s">
        <v>1355</v>
      </c>
      <c r="I651" s="109" t="s">
        <v>1447</v>
      </c>
      <c r="J651" s="134" t="s">
        <v>1451</v>
      </c>
      <c r="K651" s="241">
        <v>920</v>
      </c>
      <c r="L651" s="241">
        <v>1104</v>
      </c>
      <c r="M651" s="8">
        <v>920</v>
      </c>
      <c r="N651" s="280">
        <v>1104</v>
      </c>
      <c r="O651" s="259">
        <v>920</v>
      </c>
      <c r="P651" s="8"/>
    </row>
    <row r="652" spans="1:16" ht="15.6" x14ac:dyDescent="0.3">
      <c r="A652" s="230"/>
      <c r="B652" s="231"/>
      <c r="C652" s="231"/>
      <c r="D652" s="232"/>
      <c r="E652" s="233"/>
      <c r="F652" s="232"/>
      <c r="G652" s="234"/>
      <c r="H652" s="235"/>
      <c r="I652" s="232"/>
      <c r="J652" s="236"/>
      <c r="K652" s="242"/>
      <c r="L652" s="242"/>
      <c r="M652" s="239"/>
      <c r="N652" s="281"/>
      <c r="O652" s="260"/>
      <c r="P652" s="237"/>
    </row>
    <row r="653" spans="1:16" ht="109.2" x14ac:dyDescent="0.3">
      <c r="A653" s="10" t="s">
        <v>1019</v>
      </c>
      <c r="B653" s="44" t="s">
        <v>498</v>
      </c>
      <c r="C653" s="70" t="s">
        <v>500</v>
      </c>
      <c r="D653" s="3" t="s">
        <v>34</v>
      </c>
      <c r="E653" s="108">
        <v>12</v>
      </c>
      <c r="F653" s="109" t="s">
        <v>1353</v>
      </c>
      <c r="G653" s="152" t="s">
        <v>1396</v>
      </c>
      <c r="H653" s="133" t="s">
        <v>1355</v>
      </c>
      <c r="I653" s="109" t="s">
        <v>1452</v>
      </c>
      <c r="J653" s="135" t="s">
        <v>1453</v>
      </c>
      <c r="K653" s="241">
        <v>500</v>
      </c>
      <c r="L653" s="241">
        <v>600</v>
      </c>
      <c r="M653" s="8">
        <v>500</v>
      </c>
      <c r="N653" s="280">
        <v>600</v>
      </c>
      <c r="O653" s="259">
        <v>500</v>
      </c>
      <c r="P653" s="8"/>
    </row>
    <row r="654" spans="1:16" ht="15.6" x14ac:dyDescent="0.3">
      <c r="A654" s="230"/>
      <c r="B654" s="231"/>
      <c r="C654" s="231"/>
      <c r="D654" s="232"/>
      <c r="E654" s="233"/>
      <c r="F654" s="232"/>
      <c r="G654" s="234"/>
      <c r="H654" s="235"/>
      <c r="I654" s="232"/>
      <c r="J654" s="236"/>
      <c r="K654" s="242"/>
      <c r="L654" s="242"/>
      <c r="M654" s="239"/>
      <c r="N654" s="281"/>
      <c r="O654" s="260"/>
      <c r="P654" s="237"/>
    </row>
    <row r="655" spans="1:16" ht="109.2" x14ac:dyDescent="0.3">
      <c r="A655" s="10" t="s">
        <v>1020</v>
      </c>
      <c r="B655" s="45" t="s">
        <v>497</v>
      </c>
      <c r="C655" s="71" t="s">
        <v>834</v>
      </c>
      <c r="D655" s="3" t="s">
        <v>34</v>
      </c>
      <c r="E655" s="108">
        <v>3</v>
      </c>
      <c r="F655" s="109" t="s">
        <v>1353</v>
      </c>
      <c r="G655" s="152" t="s">
        <v>1396</v>
      </c>
      <c r="H655" s="133" t="s">
        <v>1355</v>
      </c>
      <c r="I655" s="109" t="s">
        <v>1454</v>
      </c>
      <c r="J655" s="135" t="s">
        <v>1455</v>
      </c>
      <c r="K655" s="241">
        <v>1254.45</v>
      </c>
      <c r="L655" s="241">
        <v>1505.34</v>
      </c>
      <c r="M655" s="8">
        <v>1254.45</v>
      </c>
      <c r="N655" s="280">
        <v>1505.34</v>
      </c>
      <c r="O655" s="259">
        <v>1254.45</v>
      </c>
      <c r="P655" s="8"/>
    </row>
    <row r="656" spans="1:16" ht="15.6" x14ac:dyDescent="0.3">
      <c r="A656" s="230"/>
      <c r="B656" s="231"/>
      <c r="C656" s="231"/>
      <c r="D656" s="232"/>
      <c r="E656" s="233"/>
      <c r="F656" s="232"/>
      <c r="G656" s="234"/>
      <c r="H656" s="235"/>
      <c r="I656" s="232"/>
      <c r="J656" s="236"/>
      <c r="K656" s="242"/>
      <c r="L656" s="242"/>
      <c r="M656" s="239"/>
      <c r="N656" s="281"/>
      <c r="O656" s="260"/>
      <c r="P656" s="237"/>
    </row>
    <row r="657" spans="1:16" ht="23.25" customHeight="1" x14ac:dyDescent="0.3">
      <c r="A657" s="46"/>
      <c r="B657" s="362" t="s">
        <v>501</v>
      </c>
      <c r="C657" s="363"/>
      <c r="D657" s="47"/>
      <c r="E657" s="116"/>
      <c r="F657" s="213"/>
      <c r="G657" s="152"/>
      <c r="H657" s="133"/>
      <c r="I657" s="213"/>
      <c r="J657" s="116"/>
      <c r="K657" s="251"/>
      <c r="L657" s="241"/>
      <c r="M657" s="116"/>
      <c r="N657" s="280"/>
      <c r="O657" s="275"/>
      <c r="P657" s="116"/>
    </row>
    <row r="658" spans="1:16" ht="109.2" x14ac:dyDescent="0.3">
      <c r="A658" s="10" t="s">
        <v>416</v>
      </c>
      <c r="B658" s="9" t="s">
        <v>502</v>
      </c>
      <c r="C658" s="32" t="s">
        <v>503</v>
      </c>
      <c r="D658" s="47" t="s">
        <v>34</v>
      </c>
      <c r="E658" s="116">
        <v>10</v>
      </c>
      <c r="F658" s="213" t="s">
        <v>1353</v>
      </c>
      <c r="G658" s="152" t="s">
        <v>1396</v>
      </c>
      <c r="H658" s="133" t="s">
        <v>1456</v>
      </c>
      <c r="I658" s="213" t="s">
        <v>1457</v>
      </c>
      <c r="J658" s="116" t="s">
        <v>1458</v>
      </c>
      <c r="K658" s="251">
        <v>2.17</v>
      </c>
      <c r="L658" s="241">
        <v>2.6039999999999996</v>
      </c>
      <c r="M658" s="116">
        <v>234.36</v>
      </c>
      <c r="N658" s="280">
        <v>281.23</v>
      </c>
      <c r="O658" s="275">
        <v>2.17</v>
      </c>
      <c r="P658" s="116"/>
    </row>
    <row r="659" spans="1:16" ht="15.6" x14ac:dyDescent="0.3">
      <c r="A659" s="230"/>
      <c r="B659" s="231"/>
      <c r="C659" s="231"/>
      <c r="D659" s="232"/>
      <c r="E659" s="233"/>
      <c r="F659" s="232"/>
      <c r="G659" s="234"/>
      <c r="H659" s="235"/>
      <c r="I659" s="232"/>
      <c r="J659" s="236"/>
      <c r="K659" s="242"/>
      <c r="L659" s="242"/>
      <c r="M659" s="239"/>
      <c r="N659" s="281"/>
      <c r="O659" s="260"/>
      <c r="P659" s="237"/>
    </row>
    <row r="660" spans="1:16" ht="109.2" x14ac:dyDescent="0.3">
      <c r="A660" s="10" t="s">
        <v>418</v>
      </c>
      <c r="B660" s="48" t="s">
        <v>504</v>
      </c>
      <c r="C660" s="32" t="s">
        <v>505</v>
      </c>
      <c r="D660" s="47" t="s">
        <v>34</v>
      </c>
      <c r="E660" s="116">
        <v>3</v>
      </c>
      <c r="F660" s="213" t="s">
        <v>1353</v>
      </c>
      <c r="G660" s="152" t="s">
        <v>1396</v>
      </c>
      <c r="H660" s="133" t="s">
        <v>1355</v>
      </c>
      <c r="I660" s="213" t="s">
        <v>1356</v>
      </c>
      <c r="J660" s="116" t="s">
        <v>1357</v>
      </c>
      <c r="K660" s="251">
        <v>358.5</v>
      </c>
      <c r="L660" s="241">
        <v>430.2</v>
      </c>
      <c r="M660" s="116">
        <v>358.5</v>
      </c>
      <c r="N660" s="280">
        <v>430.2</v>
      </c>
      <c r="O660" s="275">
        <v>358.5</v>
      </c>
      <c r="P660" s="116"/>
    </row>
    <row r="661" spans="1:16" ht="15.6" x14ac:dyDescent="0.3">
      <c r="A661" s="230"/>
      <c r="B661" s="231"/>
      <c r="C661" s="231"/>
      <c r="D661" s="232"/>
      <c r="E661" s="233"/>
      <c r="F661" s="232"/>
      <c r="G661" s="234"/>
      <c r="H661" s="235"/>
      <c r="I661" s="232"/>
      <c r="J661" s="236"/>
      <c r="K661" s="242"/>
      <c r="L661" s="242"/>
      <c r="M661" s="239"/>
      <c r="N661" s="281"/>
      <c r="O661" s="260"/>
      <c r="P661" s="237"/>
    </row>
    <row r="662" spans="1:16" ht="109.2" x14ac:dyDescent="0.3">
      <c r="A662" s="10" t="s">
        <v>1021</v>
      </c>
      <c r="B662" s="48" t="s">
        <v>506</v>
      </c>
      <c r="C662" s="32" t="s">
        <v>505</v>
      </c>
      <c r="D662" s="47" t="s">
        <v>34</v>
      </c>
      <c r="E662" s="116">
        <v>2</v>
      </c>
      <c r="F662" s="213" t="s">
        <v>1353</v>
      </c>
      <c r="G662" s="152" t="s">
        <v>1396</v>
      </c>
      <c r="H662" s="133" t="s">
        <v>1355</v>
      </c>
      <c r="I662" s="213" t="s">
        <v>1459</v>
      </c>
      <c r="J662" s="116" t="s">
        <v>1460</v>
      </c>
      <c r="K662" s="251">
        <v>197.18</v>
      </c>
      <c r="L662" s="241">
        <v>236.61599999999999</v>
      </c>
      <c r="M662" s="116">
        <v>197.18</v>
      </c>
      <c r="N662" s="280">
        <v>236.62</v>
      </c>
      <c r="O662" s="275">
        <v>197.18</v>
      </c>
      <c r="P662" s="116"/>
    </row>
    <row r="663" spans="1:16" ht="15.6" x14ac:dyDescent="0.3">
      <c r="A663" s="230"/>
      <c r="B663" s="231"/>
      <c r="C663" s="231"/>
      <c r="D663" s="232"/>
      <c r="E663" s="233"/>
      <c r="F663" s="232"/>
      <c r="G663" s="234"/>
      <c r="H663" s="235"/>
      <c r="I663" s="232"/>
      <c r="J663" s="236"/>
      <c r="K663" s="242"/>
      <c r="L663" s="242"/>
      <c r="M663" s="239"/>
      <c r="N663" s="281"/>
      <c r="O663" s="260"/>
      <c r="P663" s="237"/>
    </row>
    <row r="664" spans="1:16" ht="93.6" x14ac:dyDescent="0.3">
      <c r="A664" s="10" t="s">
        <v>1022</v>
      </c>
      <c r="B664" s="49" t="s">
        <v>507</v>
      </c>
      <c r="C664" s="32" t="s">
        <v>508</v>
      </c>
      <c r="D664" s="47" t="s">
        <v>34</v>
      </c>
      <c r="E664" s="116">
        <v>20</v>
      </c>
      <c r="F664" s="213"/>
      <c r="G664" s="152"/>
      <c r="H664" s="133"/>
      <c r="I664" s="213"/>
      <c r="J664" s="116"/>
      <c r="K664" s="251"/>
      <c r="L664" s="241"/>
      <c r="M664" s="116"/>
      <c r="N664" s="280"/>
      <c r="O664" s="275"/>
      <c r="P664" s="116"/>
    </row>
    <row r="665" spans="1:16" ht="15.6" x14ac:dyDescent="0.3">
      <c r="A665" s="230"/>
      <c r="B665" s="231"/>
      <c r="C665" s="231"/>
      <c r="D665" s="232"/>
      <c r="E665" s="233"/>
      <c r="F665" s="232"/>
      <c r="G665" s="234"/>
      <c r="H665" s="235"/>
      <c r="I665" s="232"/>
      <c r="J665" s="236"/>
      <c r="K665" s="242"/>
      <c r="L665" s="242"/>
      <c r="M665" s="239"/>
      <c r="N665" s="281"/>
      <c r="O665" s="260"/>
      <c r="P665" s="237"/>
    </row>
    <row r="666" spans="1:16" ht="93.6" x14ac:dyDescent="0.3">
      <c r="A666" s="10" t="s">
        <v>421</v>
      </c>
      <c r="B666" s="49" t="s">
        <v>507</v>
      </c>
      <c r="C666" s="32" t="s">
        <v>509</v>
      </c>
      <c r="D666" s="47" t="s">
        <v>34</v>
      </c>
      <c r="E666" s="116">
        <v>20</v>
      </c>
      <c r="F666" s="213"/>
      <c r="G666" s="152"/>
      <c r="H666" s="133"/>
      <c r="I666" s="213"/>
      <c r="J666" s="116"/>
      <c r="K666" s="251"/>
      <c r="L666" s="241"/>
      <c r="M666" s="116"/>
      <c r="N666" s="280"/>
      <c r="O666" s="275"/>
      <c r="P666" s="116"/>
    </row>
    <row r="667" spans="1:16" ht="15.6" x14ac:dyDescent="0.3">
      <c r="A667" s="230"/>
      <c r="B667" s="231"/>
      <c r="C667" s="231"/>
      <c r="D667" s="232"/>
      <c r="E667" s="233"/>
      <c r="F667" s="232"/>
      <c r="G667" s="234"/>
      <c r="H667" s="235"/>
      <c r="I667" s="232"/>
      <c r="J667" s="236"/>
      <c r="K667" s="242"/>
      <c r="L667" s="242"/>
      <c r="M667" s="239"/>
      <c r="N667" s="281"/>
      <c r="O667" s="260"/>
      <c r="P667" s="237"/>
    </row>
    <row r="668" spans="1:16" ht="93.6" x14ac:dyDescent="0.3">
      <c r="A668" s="10" t="s">
        <v>424</v>
      </c>
      <c r="B668" s="49" t="s">
        <v>507</v>
      </c>
      <c r="C668" s="32" t="s">
        <v>510</v>
      </c>
      <c r="D668" s="47" t="s">
        <v>34</v>
      </c>
      <c r="E668" s="116">
        <v>20</v>
      </c>
      <c r="F668" s="213"/>
      <c r="G668" s="152"/>
      <c r="H668" s="133"/>
      <c r="I668" s="213"/>
      <c r="J668" s="116"/>
      <c r="K668" s="251"/>
      <c r="L668" s="241"/>
      <c r="M668" s="116"/>
      <c r="N668" s="280"/>
      <c r="O668" s="275"/>
      <c r="P668" s="116"/>
    </row>
    <row r="669" spans="1:16" ht="15.6" x14ac:dyDescent="0.3">
      <c r="A669" s="230"/>
      <c r="B669" s="231"/>
      <c r="C669" s="231"/>
      <c r="D669" s="232"/>
      <c r="E669" s="233"/>
      <c r="F669" s="232"/>
      <c r="G669" s="234"/>
      <c r="H669" s="235"/>
      <c r="I669" s="232"/>
      <c r="J669" s="236"/>
      <c r="K669" s="242"/>
      <c r="L669" s="242"/>
      <c r="M669" s="239"/>
      <c r="N669" s="281"/>
      <c r="O669" s="260"/>
      <c r="P669" s="237"/>
    </row>
    <row r="670" spans="1:16" ht="93.6" x14ac:dyDescent="0.3">
      <c r="A670" s="10" t="s">
        <v>426</v>
      </c>
      <c r="B670" s="49" t="s">
        <v>511</v>
      </c>
      <c r="C670" s="32" t="s">
        <v>512</v>
      </c>
      <c r="D670" s="47" t="s">
        <v>34</v>
      </c>
      <c r="E670" s="116">
        <v>20</v>
      </c>
      <c r="F670" s="213"/>
      <c r="G670" s="152"/>
      <c r="H670" s="133"/>
      <c r="I670" s="213"/>
      <c r="J670" s="116"/>
      <c r="K670" s="251"/>
      <c r="L670" s="241"/>
      <c r="M670" s="116"/>
      <c r="N670" s="280"/>
      <c r="O670" s="275"/>
      <c r="P670" s="116"/>
    </row>
    <row r="671" spans="1:16" ht="15.6" x14ac:dyDescent="0.3">
      <c r="A671" s="230"/>
      <c r="B671" s="231"/>
      <c r="C671" s="231"/>
      <c r="D671" s="232"/>
      <c r="E671" s="233"/>
      <c r="F671" s="232"/>
      <c r="G671" s="234"/>
      <c r="H671" s="235"/>
      <c r="I671" s="232"/>
      <c r="J671" s="236"/>
      <c r="K671" s="242"/>
      <c r="L671" s="242"/>
      <c r="M671" s="239"/>
      <c r="N671" s="281"/>
      <c r="O671" s="260"/>
      <c r="P671" s="237"/>
    </row>
    <row r="672" spans="1:16" ht="46.8" x14ac:dyDescent="0.3">
      <c r="A672" s="10" t="s">
        <v>1023</v>
      </c>
      <c r="B672" s="50" t="s">
        <v>513</v>
      </c>
      <c r="C672" s="32"/>
      <c r="D672" s="47" t="s">
        <v>34</v>
      </c>
      <c r="E672" s="116">
        <v>3</v>
      </c>
      <c r="F672" s="213"/>
      <c r="G672" s="152"/>
      <c r="H672" s="133"/>
      <c r="I672" s="213"/>
      <c r="J672" s="116"/>
      <c r="K672" s="251"/>
      <c r="L672" s="241"/>
      <c r="M672" s="116"/>
      <c r="N672" s="280"/>
      <c r="O672" s="275"/>
      <c r="P672" s="116"/>
    </row>
    <row r="673" spans="1:16" ht="15.6" x14ac:dyDescent="0.3">
      <c r="A673" s="230"/>
      <c r="B673" s="231"/>
      <c r="C673" s="231"/>
      <c r="D673" s="232"/>
      <c r="E673" s="233"/>
      <c r="F673" s="232"/>
      <c r="G673" s="234"/>
      <c r="H673" s="235"/>
      <c r="I673" s="232"/>
      <c r="J673" s="236"/>
      <c r="K673" s="242"/>
      <c r="L673" s="242"/>
      <c r="M673" s="239"/>
      <c r="N673" s="281"/>
      <c r="O673" s="260"/>
      <c r="P673" s="237"/>
    </row>
    <row r="674" spans="1:16" ht="46.8" x14ac:dyDescent="0.3">
      <c r="A674" s="10" t="s">
        <v>429</v>
      </c>
      <c r="B674" s="50" t="s">
        <v>514</v>
      </c>
      <c r="C674" s="32"/>
      <c r="D674" s="47" t="s">
        <v>34</v>
      </c>
      <c r="E674" s="116">
        <v>3</v>
      </c>
      <c r="F674" s="213"/>
      <c r="G674" s="152"/>
      <c r="H674" s="133"/>
      <c r="I674" s="213"/>
      <c r="J674" s="116"/>
      <c r="K674" s="251"/>
      <c r="L674" s="241"/>
      <c r="M674" s="116"/>
      <c r="N674" s="280"/>
      <c r="O674" s="275"/>
      <c r="P674" s="116"/>
    </row>
    <row r="675" spans="1:16" ht="15.6" x14ac:dyDescent="0.3">
      <c r="A675" s="230"/>
      <c r="B675" s="231"/>
      <c r="C675" s="231"/>
      <c r="D675" s="232"/>
      <c r="E675" s="233"/>
      <c r="F675" s="232"/>
      <c r="G675" s="234"/>
      <c r="H675" s="235"/>
      <c r="I675" s="232"/>
      <c r="J675" s="236"/>
      <c r="K675" s="242"/>
      <c r="L675" s="242"/>
      <c r="M675" s="239"/>
      <c r="N675" s="281"/>
      <c r="O675" s="260"/>
      <c r="P675" s="237"/>
    </row>
    <row r="676" spans="1:16" ht="46.8" x14ac:dyDescent="0.3">
      <c r="A676" s="10" t="s">
        <v>1024</v>
      </c>
      <c r="B676" s="50" t="s">
        <v>515</v>
      </c>
      <c r="C676" s="32"/>
      <c r="D676" s="47" t="s">
        <v>34</v>
      </c>
      <c r="E676" s="116">
        <v>3</v>
      </c>
      <c r="F676" s="213"/>
      <c r="G676" s="152"/>
      <c r="H676" s="133"/>
      <c r="I676" s="213"/>
      <c r="J676" s="116"/>
      <c r="K676" s="251"/>
      <c r="L676" s="241"/>
      <c r="M676" s="116"/>
      <c r="N676" s="280"/>
      <c r="O676" s="275"/>
      <c r="P676" s="116"/>
    </row>
    <row r="677" spans="1:16" ht="15.6" x14ac:dyDescent="0.3">
      <c r="A677" s="230"/>
      <c r="B677" s="231"/>
      <c r="C677" s="231"/>
      <c r="D677" s="232"/>
      <c r="E677" s="233"/>
      <c r="F677" s="232"/>
      <c r="G677" s="234"/>
      <c r="H677" s="235"/>
      <c r="I677" s="232"/>
      <c r="J677" s="236"/>
      <c r="K677" s="242"/>
      <c r="L677" s="242"/>
      <c r="M677" s="239"/>
      <c r="N677" s="281"/>
      <c r="O677" s="260"/>
      <c r="P677" s="237"/>
    </row>
    <row r="678" spans="1:16" ht="15.75" customHeight="1" x14ac:dyDescent="0.3">
      <c r="A678" s="46"/>
      <c r="B678" s="93" t="s">
        <v>516</v>
      </c>
      <c r="C678" s="93"/>
      <c r="D678" s="47"/>
      <c r="E678" s="116"/>
      <c r="F678" s="213"/>
      <c r="G678" s="152"/>
      <c r="H678" s="133"/>
      <c r="I678" s="213"/>
      <c r="J678" s="116"/>
      <c r="K678" s="251"/>
      <c r="L678" s="241"/>
      <c r="M678" s="116"/>
      <c r="N678" s="280"/>
      <c r="O678" s="275"/>
      <c r="P678" s="116"/>
    </row>
    <row r="679" spans="1:16" ht="93.6" x14ac:dyDescent="0.3">
      <c r="A679" s="10" t="s">
        <v>432</v>
      </c>
      <c r="B679" s="43" t="s">
        <v>517</v>
      </c>
      <c r="C679" s="32"/>
      <c r="D679" s="47" t="s">
        <v>34</v>
      </c>
      <c r="E679" s="116">
        <v>4</v>
      </c>
      <c r="F679" s="213" t="s">
        <v>1461</v>
      </c>
      <c r="G679" s="152" t="s">
        <v>1396</v>
      </c>
      <c r="H679" s="133" t="s">
        <v>1355</v>
      </c>
      <c r="I679" s="213" t="s">
        <v>1462</v>
      </c>
      <c r="J679" s="116" t="s">
        <v>1463</v>
      </c>
      <c r="K679" s="251">
        <v>598.98</v>
      </c>
      <c r="L679" s="241">
        <v>718.77599999999995</v>
      </c>
      <c r="M679" s="116">
        <v>598.98</v>
      </c>
      <c r="N679" s="280">
        <v>718.78</v>
      </c>
      <c r="O679" s="275">
        <v>598.98</v>
      </c>
      <c r="P679" s="116"/>
    </row>
    <row r="680" spans="1:16" ht="15.6" x14ac:dyDescent="0.3">
      <c r="A680" s="230"/>
      <c r="B680" s="231"/>
      <c r="C680" s="231"/>
      <c r="D680" s="232"/>
      <c r="E680" s="233"/>
      <c r="F680" s="232"/>
      <c r="G680" s="234"/>
      <c r="H680" s="235"/>
      <c r="I680" s="232"/>
      <c r="J680" s="236"/>
      <c r="K680" s="242"/>
      <c r="L680" s="242"/>
      <c r="M680" s="239"/>
      <c r="N680" s="281"/>
      <c r="O680" s="260"/>
      <c r="P680" s="237"/>
    </row>
    <row r="681" spans="1:16" ht="39" customHeight="1" x14ac:dyDescent="0.3">
      <c r="A681" s="36"/>
      <c r="B681" s="364" t="s">
        <v>1025</v>
      </c>
      <c r="C681" s="365"/>
      <c r="D681" s="94"/>
      <c r="E681" s="117"/>
      <c r="F681" s="118"/>
      <c r="G681" s="152"/>
      <c r="H681" s="133"/>
      <c r="I681" s="118"/>
      <c r="J681" s="136"/>
      <c r="K681" s="241"/>
      <c r="L681" s="241"/>
      <c r="M681" s="8"/>
      <c r="N681" s="280"/>
      <c r="O681" s="259"/>
      <c r="P681" s="8"/>
    </row>
    <row r="682" spans="1:16" ht="46.8" x14ac:dyDescent="0.3">
      <c r="A682" s="36"/>
      <c r="B682" s="19" t="s">
        <v>518</v>
      </c>
      <c r="C682" s="19" t="s">
        <v>1131</v>
      </c>
      <c r="D682" s="100"/>
      <c r="E682" s="117"/>
      <c r="F682" s="119"/>
      <c r="G682" s="152"/>
      <c r="H682" s="133"/>
      <c r="I682" s="119"/>
      <c r="J682" s="136"/>
      <c r="K682" s="241"/>
      <c r="L682" s="241"/>
      <c r="M682" s="8"/>
      <c r="N682" s="280"/>
      <c r="O682" s="259"/>
      <c r="P682" s="8"/>
    </row>
    <row r="683" spans="1:16" ht="43.2" x14ac:dyDescent="0.3">
      <c r="A683" s="51" t="s">
        <v>488</v>
      </c>
      <c r="B683" s="38" t="s">
        <v>520</v>
      </c>
      <c r="C683" s="11" t="s">
        <v>521</v>
      </c>
      <c r="D683" s="38" t="s">
        <v>594</v>
      </c>
      <c r="E683" s="120">
        <v>5000</v>
      </c>
      <c r="F683" s="130" t="s">
        <v>1181</v>
      </c>
      <c r="G683" s="214" t="s">
        <v>1182</v>
      </c>
      <c r="H683" s="163" t="s">
        <v>1183</v>
      </c>
      <c r="I683" s="214" t="s">
        <v>1184</v>
      </c>
      <c r="J683" s="163" t="s">
        <v>1185</v>
      </c>
      <c r="K683" s="252">
        <v>3.6999999999999998E-2</v>
      </c>
      <c r="L683" s="252">
        <f>(K683*1.2)</f>
        <v>4.4399999999999995E-2</v>
      </c>
      <c r="M683" s="165">
        <v>185</v>
      </c>
      <c r="N683" s="290">
        <f>(M683*1.2)</f>
        <v>222</v>
      </c>
      <c r="O683" s="276">
        <v>3.6999999999999998E-2</v>
      </c>
      <c r="P683" s="164"/>
    </row>
    <row r="684" spans="1:16" ht="62.4" x14ac:dyDescent="0.3">
      <c r="A684" s="51" t="s">
        <v>488</v>
      </c>
      <c r="B684" s="38" t="s">
        <v>520</v>
      </c>
      <c r="C684" s="11" t="s">
        <v>521</v>
      </c>
      <c r="D684" s="38" t="s">
        <v>594</v>
      </c>
      <c r="E684" s="120">
        <v>5000</v>
      </c>
      <c r="F684" s="130" t="s">
        <v>1726</v>
      </c>
      <c r="G684" s="214" t="s">
        <v>1637</v>
      </c>
      <c r="H684" s="163">
        <v>1000</v>
      </c>
      <c r="I684" s="214" t="s">
        <v>1727</v>
      </c>
      <c r="J684" s="163" t="s">
        <v>1728</v>
      </c>
      <c r="K684" s="252">
        <v>2.9000000000000001E-2</v>
      </c>
      <c r="L684" s="252">
        <f>K684*1.2</f>
        <v>3.4799999999999998E-2</v>
      </c>
      <c r="M684" s="165">
        <f>K684*H684</f>
        <v>29</v>
      </c>
      <c r="N684" s="290">
        <f>M684*1.2</f>
        <v>34.799999999999997</v>
      </c>
      <c r="O684" s="276">
        <v>2.9000000000000001E-2</v>
      </c>
      <c r="P684" s="164"/>
    </row>
    <row r="685" spans="1:16" ht="43.2" x14ac:dyDescent="0.3">
      <c r="A685" s="51" t="s">
        <v>488</v>
      </c>
      <c r="B685" s="38" t="s">
        <v>520</v>
      </c>
      <c r="C685" s="11" t="s">
        <v>521</v>
      </c>
      <c r="D685" s="38" t="s">
        <v>594</v>
      </c>
      <c r="E685" s="120">
        <v>5000</v>
      </c>
      <c r="F685" s="130" t="s">
        <v>1937</v>
      </c>
      <c r="G685" s="214" t="s">
        <v>1938</v>
      </c>
      <c r="H685" s="163" t="s">
        <v>1183</v>
      </c>
      <c r="I685" s="214" t="s">
        <v>1939</v>
      </c>
      <c r="J685" s="163" t="s">
        <v>1940</v>
      </c>
      <c r="K685" s="252">
        <v>4.5499999999999999E-2</v>
      </c>
      <c r="L685" s="252">
        <f>K685*1.2</f>
        <v>5.4599999999999996E-2</v>
      </c>
      <c r="M685" s="165">
        <f>K685*1000</f>
        <v>45.5</v>
      </c>
      <c r="N685" s="290">
        <f t="shared" ref="N685" si="169">M685*1.2</f>
        <v>54.6</v>
      </c>
      <c r="O685" s="276">
        <v>4.5499999999999999E-2</v>
      </c>
      <c r="P685" s="164"/>
    </row>
    <row r="686" spans="1:16" ht="15.6" x14ac:dyDescent="0.3">
      <c r="A686" s="230"/>
      <c r="B686" s="231"/>
      <c r="C686" s="231"/>
      <c r="D686" s="232"/>
      <c r="E686" s="233"/>
      <c r="F686" s="232"/>
      <c r="G686" s="234"/>
      <c r="H686" s="235"/>
      <c r="I686" s="232"/>
      <c r="J686" s="236"/>
      <c r="K686" s="242"/>
      <c r="L686" s="242"/>
      <c r="M686" s="239"/>
      <c r="N686" s="281"/>
      <c r="O686" s="260"/>
      <c r="P686" s="237"/>
    </row>
    <row r="687" spans="1:16" ht="62.4" x14ac:dyDescent="0.3">
      <c r="A687" s="51" t="s">
        <v>491</v>
      </c>
      <c r="B687" s="38" t="s">
        <v>523</v>
      </c>
      <c r="C687" s="11" t="s">
        <v>521</v>
      </c>
      <c r="D687" s="38" t="s">
        <v>594</v>
      </c>
      <c r="E687" s="120">
        <v>2000</v>
      </c>
      <c r="F687" s="84" t="s">
        <v>1726</v>
      </c>
      <c r="G687" s="152" t="s">
        <v>1637</v>
      </c>
      <c r="H687" s="133">
        <v>1000</v>
      </c>
      <c r="I687" s="84" t="s">
        <v>1729</v>
      </c>
      <c r="J687" s="137" t="s">
        <v>1730</v>
      </c>
      <c r="K687" s="241">
        <v>2.1999999999999999E-2</v>
      </c>
      <c r="L687" s="241">
        <f>K687*1.2</f>
        <v>2.6399999999999996E-2</v>
      </c>
      <c r="M687" s="8">
        <f>K687*H687</f>
        <v>22</v>
      </c>
      <c r="N687" s="280">
        <f>M687*1.2</f>
        <v>26.4</v>
      </c>
      <c r="O687" s="259">
        <v>2.1999999999999999E-2</v>
      </c>
      <c r="P687" s="8"/>
    </row>
    <row r="688" spans="1:16" ht="46.8" x14ac:dyDescent="0.3">
      <c r="A688" s="51" t="s">
        <v>491</v>
      </c>
      <c r="B688" s="38" t="s">
        <v>523</v>
      </c>
      <c r="C688" s="11" t="s">
        <v>521</v>
      </c>
      <c r="D688" s="38" t="s">
        <v>594</v>
      </c>
      <c r="E688" s="120">
        <v>2000</v>
      </c>
      <c r="F688" s="84" t="s">
        <v>1937</v>
      </c>
      <c r="G688" s="152" t="s">
        <v>1938</v>
      </c>
      <c r="H688" s="133" t="s">
        <v>1183</v>
      </c>
      <c r="I688" s="84" t="s">
        <v>1941</v>
      </c>
      <c r="J688" s="137" t="s">
        <v>1942</v>
      </c>
      <c r="K688" s="241">
        <v>3.95E-2</v>
      </c>
      <c r="L688" s="241">
        <f t="shared" ref="L688" si="170">K688*1.2</f>
        <v>4.7399999999999998E-2</v>
      </c>
      <c r="M688" s="8">
        <f>K688*1000</f>
        <v>39.5</v>
      </c>
      <c r="N688" s="280">
        <f t="shared" ref="N688" si="171">M688*1.2</f>
        <v>47.4</v>
      </c>
      <c r="O688" s="259">
        <v>3.95E-2</v>
      </c>
      <c r="P688" s="8"/>
    </row>
    <row r="689" spans="1:16" ht="15.6" x14ac:dyDescent="0.3">
      <c r="A689" s="230"/>
      <c r="B689" s="231"/>
      <c r="C689" s="231"/>
      <c r="D689" s="232"/>
      <c r="E689" s="233"/>
      <c r="F689" s="232"/>
      <c r="G689" s="234"/>
      <c r="H689" s="235"/>
      <c r="I689" s="232"/>
      <c r="J689" s="236"/>
      <c r="K689" s="242"/>
      <c r="L689" s="242"/>
      <c r="M689" s="239"/>
      <c r="N689" s="281"/>
      <c r="O689" s="260"/>
      <c r="P689" s="237"/>
    </row>
    <row r="690" spans="1:16" ht="46.8" x14ac:dyDescent="0.3">
      <c r="A690" s="51" t="s">
        <v>493</v>
      </c>
      <c r="B690" s="38" t="s">
        <v>525</v>
      </c>
      <c r="C690" s="11" t="s">
        <v>526</v>
      </c>
      <c r="D690" s="38" t="s">
        <v>794</v>
      </c>
      <c r="E690" s="120">
        <v>15</v>
      </c>
      <c r="F690" s="214" t="s">
        <v>1181</v>
      </c>
      <c r="G690" s="214" t="s">
        <v>1182</v>
      </c>
      <c r="H690" s="163" t="s">
        <v>1186</v>
      </c>
      <c r="I690" s="214" t="s">
        <v>1187</v>
      </c>
      <c r="J690" s="163" t="s">
        <v>1188</v>
      </c>
      <c r="K690" s="252">
        <v>63.48</v>
      </c>
      <c r="L690" s="252">
        <f t="shared" ref="L690" si="172">(K690*1.2)</f>
        <v>76.175999999999988</v>
      </c>
      <c r="M690" s="165">
        <v>952.2</v>
      </c>
      <c r="N690" s="290">
        <f t="shared" ref="N690" si="173">(M690*1.2)</f>
        <v>1142.6400000000001</v>
      </c>
      <c r="O690" s="276">
        <v>63.48</v>
      </c>
      <c r="P690" s="164"/>
    </row>
    <row r="691" spans="1:16" ht="57.6" x14ac:dyDescent="0.3">
      <c r="A691" s="51" t="s">
        <v>493</v>
      </c>
      <c r="B691" s="38" t="s">
        <v>525</v>
      </c>
      <c r="C691" s="11" t="s">
        <v>526</v>
      </c>
      <c r="D691" s="38" t="s">
        <v>794</v>
      </c>
      <c r="E691" s="120">
        <v>15</v>
      </c>
      <c r="F691" s="214" t="s">
        <v>1726</v>
      </c>
      <c r="G691" s="214" t="s">
        <v>1637</v>
      </c>
      <c r="H691" s="163">
        <v>2.5</v>
      </c>
      <c r="I691" s="214" t="s">
        <v>1731</v>
      </c>
      <c r="J691" s="163" t="s">
        <v>1732</v>
      </c>
      <c r="K691" s="252">
        <v>23.82</v>
      </c>
      <c r="L691" s="252">
        <f>K691*1.2</f>
        <v>28.584</v>
      </c>
      <c r="M691" s="165">
        <f>K691*H691</f>
        <v>59.55</v>
      </c>
      <c r="N691" s="290">
        <f>M691*1.2</f>
        <v>71.459999999999994</v>
      </c>
      <c r="O691" s="276">
        <v>23.82</v>
      </c>
      <c r="P691" s="164"/>
    </row>
    <row r="692" spans="1:16" ht="46.8" x14ac:dyDescent="0.3">
      <c r="A692" s="51" t="s">
        <v>493</v>
      </c>
      <c r="B692" s="38" t="s">
        <v>525</v>
      </c>
      <c r="C692" s="11" t="s">
        <v>526</v>
      </c>
      <c r="D692" s="38" t="s">
        <v>794</v>
      </c>
      <c r="E692" s="120">
        <v>15</v>
      </c>
      <c r="F692" s="214" t="s">
        <v>1937</v>
      </c>
      <c r="G692" s="214" t="s">
        <v>1938</v>
      </c>
      <c r="H692" s="163" t="s">
        <v>1183</v>
      </c>
      <c r="I692" s="214" t="s">
        <v>1943</v>
      </c>
      <c r="J692" s="163" t="s">
        <v>1944</v>
      </c>
      <c r="K692" s="252">
        <v>6.6500000000000004E-2</v>
      </c>
      <c r="L692" s="252">
        <f t="shared" ref="L692" si="174">K692*1.2</f>
        <v>7.9799999999999996E-2</v>
      </c>
      <c r="M692" s="165">
        <f>K692*1000</f>
        <v>66.5</v>
      </c>
      <c r="N692" s="290">
        <f t="shared" ref="N692" si="175">M692*1.2</f>
        <v>79.8</v>
      </c>
      <c r="O692" s="276">
        <v>6.6500000000000004E-2</v>
      </c>
      <c r="P692" s="164"/>
    </row>
    <row r="693" spans="1:16" ht="15.6" x14ac:dyDescent="0.3">
      <c r="A693" s="230"/>
      <c r="B693" s="231"/>
      <c r="C693" s="231"/>
      <c r="D693" s="232"/>
      <c r="E693" s="233"/>
      <c r="F693" s="232"/>
      <c r="G693" s="234"/>
      <c r="H693" s="235"/>
      <c r="I693" s="232"/>
      <c r="J693" s="236"/>
      <c r="K693" s="242"/>
      <c r="L693" s="242"/>
      <c r="M693" s="239"/>
      <c r="N693" s="281"/>
      <c r="O693" s="260"/>
      <c r="P693" s="237"/>
    </row>
    <row r="694" spans="1:16" ht="62.4" x14ac:dyDescent="0.3">
      <c r="A694" s="51" t="s">
        <v>495</v>
      </c>
      <c r="B694" s="38" t="s">
        <v>528</v>
      </c>
      <c r="C694" s="11" t="s">
        <v>809</v>
      </c>
      <c r="D694" s="38" t="s">
        <v>791</v>
      </c>
      <c r="E694" s="120">
        <v>25</v>
      </c>
      <c r="F694" s="84" t="s">
        <v>1726</v>
      </c>
      <c r="G694" s="152" t="s">
        <v>1637</v>
      </c>
      <c r="H694" s="133">
        <v>25</v>
      </c>
      <c r="I694" s="84" t="s">
        <v>1733</v>
      </c>
      <c r="J694" s="137" t="s">
        <v>1734</v>
      </c>
      <c r="K694" s="241">
        <v>4.9409999999999998</v>
      </c>
      <c r="L694" s="241">
        <f>K694*1.2</f>
        <v>5.9291999999999998</v>
      </c>
      <c r="M694" s="8">
        <f t="shared" ref="M694" si="176">K694*H694</f>
        <v>123.52499999999999</v>
      </c>
      <c r="N694" s="280">
        <f t="shared" ref="N694:N695" si="177">M694*1.2</f>
        <v>148.22999999999999</v>
      </c>
      <c r="O694" s="259">
        <v>4.9409999999999998</v>
      </c>
      <c r="P694" s="8"/>
    </row>
    <row r="695" spans="1:16" ht="46.8" x14ac:dyDescent="0.3">
      <c r="A695" s="51" t="s">
        <v>495</v>
      </c>
      <c r="B695" s="38" t="s">
        <v>528</v>
      </c>
      <c r="C695" s="11" t="s">
        <v>809</v>
      </c>
      <c r="D695" s="38" t="s">
        <v>791</v>
      </c>
      <c r="E695" s="120">
        <v>25</v>
      </c>
      <c r="F695" s="84" t="s">
        <v>1937</v>
      </c>
      <c r="G695" s="152" t="s">
        <v>1938</v>
      </c>
      <c r="H695" s="133" t="s">
        <v>1945</v>
      </c>
      <c r="I695" s="84" t="s">
        <v>1946</v>
      </c>
      <c r="J695" s="137" t="s">
        <v>1947</v>
      </c>
      <c r="K695" s="241">
        <v>3.42</v>
      </c>
      <c r="L695" s="241">
        <f t="shared" ref="L695" si="178">K695*1.2</f>
        <v>4.1040000000000001</v>
      </c>
      <c r="M695" s="8">
        <f>K695*25</f>
        <v>85.5</v>
      </c>
      <c r="N695" s="280">
        <f t="shared" si="177"/>
        <v>102.6</v>
      </c>
      <c r="O695" s="259">
        <v>3.42</v>
      </c>
      <c r="P695" s="8"/>
    </row>
    <row r="696" spans="1:16" ht="15.6" x14ac:dyDescent="0.3">
      <c r="A696" s="230"/>
      <c r="B696" s="231"/>
      <c r="C696" s="231"/>
      <c r="D696" s="232"/>
      <c r="E696" s="233"/>
      <c r="F696" s="232"/>
      <c r="G696" s="234"/>
      <c r="H696" s="235"/>
      <c r="I696" s="232"/>
      <c r="J696" s="236"/>
      <c r="K696" s="242"/>
      <c r="L696" s="242"/>
      <c r="M696" s="239"/>
      <c r="N696" s="281"/>
      <c r="O696" s="260"/>
      <c r="P696" s="237"/>
    </row>
    <row r="697" spans="1:16" ht="62.4" x14ac:dyDescent="0.3">
      <c r="A697" s="51" t="s">
        <v>1026</v>
      </c>
      <c r="B697" s="38" t="s">
        <v>530</v>
      </c>
      <c r="C697" s="11" t="s">
        <v>810</v>
      </c>
      <c r="D697" s="38" t="s">
        <v>791</v>
      </c>
      <c r="E697" s="120">
        <v>25</v>
      </c>
      <c r="F697" s="84" t="s">
        <v>1726</v>
      </c>
      <c r="G697" s="152" t="s">
        <v>1637</v>
      </c>
      <c r="H697" s="133">
        <v>25</v>
      </c>
      <c r="I697" s="84" t="s">
        <v>1735</v>
      </c>
      <c r="J697" s="137" t="s">
        <v>1736</v>
      </c>
      <c r="K697" s="241">
        <v>0.94110000000000005</v>
      </c>
      <c r="L697" s="241">
        <f>K697*1.2</f>
        <v>1.1293200000000001</v>
      </c>
      <c r="M697" s="8">
        <f>K697*H697</f>
        <v>23.5275</v>
      </c>
      <c r="N697" s="280">
        <f>M697*1.2</f>
        <v>28.233000000000001</v>
      </c>
      <c r="O697" s="259">
        <v>0.94110000000000005</v>
      </c>
      <c r="P697" s="8"/>
    </row>
    <row r="698" spans="1:16" ht="46.8" x14ac:dyDescent="0.3">
      <c r="A698" s="51" t="s">
        <v>1026</v>
      </c>
      <c r="B698" s="38" t="s">
        <v>530</v>
      </c>
      <c r="C698" s="11" t="s">
        <v>810</v>
      </c>
      <c r="D698" s="38" t="s">
        <v>791</v>
      </c>
      <c r="E698" s="120">
        <v>25</v>
      </c>
      <c r="F698" s="84" t="s">
        <v>1937</v>
      </c>
      <c r="G698" s="152" t="s">
        <v>1938</v>
      </c>
      <c r="H698" s="133" t="s">
        <v>1945</v>
      </c>
      <c r="I698" s="84" t="s">
        <v>1948</v>
      </c>
      <c r="J698" s="137" t="s">
        <v>1949</v>
      </c>
      <c r="K698" s="241">
        <v>1.82</v>
      </c>
      <c r="L698" s="241">
        <f t="shared" ref="L698" si="179">K698*1.2</f>
        <v>2.1840000000000002</v>
      </c>
      <c r="M698" s="8">
        <f>K698*25</f>
        <v>45.5</v>
      </c>
      <c r="N698" s="280">
        <f t="shared" ref="N698" si="180">M698*1.2</f>
        <v>54.6</v>
      </c>
      <c r="O698" s="259">
        <v>1.82</v>
      </c>
      <c r="P698" s="8"/>
    </row>
    <row r="699" spans="1:16" ht="15.6" x14ac:dyDescent="0.3">
      <c r="A699" s="230"/>
      <c r="B699" s="231"/>
      <c r="C699" s="231"/>
      <c r="D699" s="232"/>
      <c r="E699" s="233"/>
      <c r="F699" s="232"/>
      <c r="G699" s="234"/>
      <c r="H699" s="235"/>
      <c r="I699" s="232"/>
      <c r="J699" s="236"/>
      <c r="K699" s="242"/>
      <c r="L699" s="242"/>
      <c r="M699" s="239"/>
      <c r="N699" s="281"/>
      <c r="O699" s="260"/>
      <c r="P699" s="237"/>
    </row>
    <row r="700" spans="1:16" ht="62.4" x14ac:dyDescent="0.3">
      <c r="A700" s="51" t="s">
        <v>1027</v>
      </c>
      <c r="B700" s="38" t="s">
        <v>532</v>
      </c>
      <c r="C700" s="11" t="s">
        <v>809</v>
      </c>
      <c r="D700" s="38" t="s">
        <v>791</v>
      </c>
      <c r="E700" s="120">
        <v>25</v>
      </c>
      <c r="F700" s="84" t="s">
        <v>1726</v>
      </c>
      <c r="G700" s="152" t="s">
        <v>1637</v>
      </c>
      <c r="H700" s="133">
        <v>25</v>
      </c>
      <c r="I700" s="84" t="s">
        <v>1737</v>
      </c>
      <c r="J700" s="137" t="s">
        <v>1738</v>
      </c>
      <c r="K700" s="241">
        <v>1.647</v>
      </c>
      <c r="L700" s="241">
        <f t="shared" ref="L700:L701" si="181">K700*1.2</f>
        <v>1.9763999999999999</v>
      </c>
      <c r="M700" s="8">
        <f>K700*H700</f>
        <v>41.174999999999997</v>
      </c>
      <c r="N700" s="280">
        <f>M700*1.2</f>
        <v>49.41</v>
      </c>
      <c r="O700" s="259">
        <v>1.647</v>
      </c>
      <c r="P700" s="8"/>
    </row>
    <row r="701" spans="1:16" ht="46.8" x14ac:dyDescent="0.3">
      <c r="A701" s="51" t="s">
        <v>1027</v>
      </c>
      <c r="B701" s="38" t="s">
        <v>532</v>
      </c>
      <c r="C701" s="11" t="s">
        <v>809</v>
      </c>
      <c r="D701" s="38" t="s">
        <v>791</v>
      </c>
      <c r="E701" s="120">
        <v>25</v>
      </c>
      <c r="F701" s="84" t="s">
        <v>1937</v>
      </c>
      <c r="G701" s="152" t="s">
        <v>1938</v>
      </c>
      <c r="H701" s="133" t="s">
        <v>1945</v>
      </c>
      <c r="I701" s="84" t="s">
        <v>1950</v>
      </c>
      <c r="J701" s="137" t="s">
        <v>1951</v>
      </c>
      <c r="K701" s="241">
        <v>2.6</v>
      </c>
      <c r="L701" s="241">
        <f t="shared" si="181"/>
        <v>3.12</v>
      </c>
      <c r="M701" s="8">
        <f>K701*25</f>
        <v>65</v>
      </c>
      <c r="N701" s="280">
        <f t="shared" ref="N701" si="182">M701*1.2</f>
        <v>78</v>
      </c>
      <c r="O701" s="259">
        <v>2.6</v>
      </c>
      <c r="P701" s="8"/>
    </row>
    <row r="702" spans="1:16" ht="15.6" x14ac:dyDescent="0.3">
      <c r="A702" s="230"/>
      <c r="B702" s="231"/>
      <c r="C702" s="231"/>
      <c r="D702" s="232"/>
      <c r="E702" s="233"/>
      <c r="F702" s="232"/>
      <c r="G702" s="234"/>
      <c r="H702" s="235"/>
      <c r="I702" s="232"/>
      <c r="J702" s="236"/>
      <c r="K702" s="242"/>
      <c r="L702" s="242"/>
      <c r="M702" s="239"/>
      <c r="N702" s="281"/>
      <c r="O702" s="260"/>
      <c r="P702" s="237"/>
    </row>
    <row r="703" spans="1:16" ht="43.2" x14ac:dyDescent="0.3">
      <c r="A703" s="51" t="s">
        <v>1028</v>
      </c>
      <c r="B703" s="38" t="s">
        <v>534</v>
      </c>
      <c r="C703" s="11"/>
      <c r="D703" s="38" t="s">
        <v>711</v>
      </c>
      <c r="E703" s="120">
        <v>100</v>
      </c>
      <c r="F703" s="214" t="s">
        <v>1181</v>
      </c>
      <c r="G703" s="214" t="s">
        <v>1182</v>
      </c>
      <c r="H703" s="163" t="s">
        <v>1189</v>
      </c>
      <c r="I703" s="214" t="s">
        <v>1190</v>
      </c>
      <c r="J703" s="163" t="s">
        <v>1191</v>
      </c>
      <c r="K703" s="252">
        <v>0.98499999999999999</v>
      </c>
      <c r="L703" s="252">
        <f t="shared" ref="L703:L755" si="183">(K703*1.2)</f>
        <v>1.1819999999999999</v>
      </c>
      <c r="M703" s="165">
        <v>98.5</v>
      </c>
      <c r="N703" s="290">
        <f t="shared" ref="N703:N755" si="184">(M703*1.2)</f>
        <v>118.19999999999999</v>
      </c>
      <c r="O703" s="276">
        <v>0.98499999999999999</v>
      </c>
      <c r="P703" s="164"/>
    </row>
    <row r="704" spans="1:16" ht="57.6" x14ac:dyDescent="0.3">
      <c r="A704" s="51" t="s">
        <v>1028</v>
      </c>
      <c r="B704" s="38" t="s">
        <v>534</v>
      </c>
      <c r="C704" s="11"/>
      <c r="D704" s="38" t="s">
        <v>711</v>
      </c>
      <c r="E704" s="120">
        <v>100</v>
      </c>
      <c r="F704" s="214" t="s">
        <v>1726</v>
      </c>
      <c r="G704" s="214" t="s">
        <v>1637</v>
      </c>
      <c r="H704" s="163">
        <v>100</v>
      </c>
      <c r="I704" s="214" t="s">
        <v>1739</v>
      </c>
      <c r="J704" s="163" t="s">
        <v>1740</v>
      </c>
      <c r="K704" s="252">
        <v>0.47049999999999997</v>
      </c>
      <c r="L704" s="252">
        <f t="shared" ref="L704:L705" si="185">K704*1.2</f>
        <v>0.56459999999999999</v>
      </c>
      <c r="M704" s="165">
        <f t="shared" ref="M704" si="186">K704*H704</f>
        <v>47.05</v>
      </c>
      <c r="N704" s="290">
        <f t="shared" ref="N704:N705" si="187">M704*1.2</f>
        <v>56.459999999999994</v>
      </c>
      <c r="O704" s="276">
        <v>0.47049999999999997</v>
      </c>
      <c r="P704" s="164"/>
    </row>
    <row r="705" spans="1:16" ht="46.8" x14ac:dyDescent="0.3">
      <c r="A705" s="51" t="s">
        <v>1028</v>
      </c>
      <c r="B705" s="38" t="s">
        <v>534</v>
      </c>
      <c r="C705" s="11"/>
      <c r="D705" s="38" t="s">
        <v>711</v>
      </c>
      <c r="E705" s="120">
        <v>100</v>
      </c>
      <c r="F705" s="84" t="s">
        <v>1937</v>
      </c>
      <c r="G705" s="152" t="s">
        <v>1938</v>
      </c>
      <c r="H705" s="152" t="s">
        <v>1952</v>
      </c>
      <c r="I705" s="84" t="s">
        <v>1953</v>
      </c>
      <c r="J705" s="137" t="s">
        <v>1954</v>
      </c>
      <c r="K705" s="241">
        <v>1.4550000000000001</v>
      </c>
      <c r="L705" s="241">
        <f t="shared" si="185"/>
        <v>1.746</v>
      </c>
      <c r="M705" s="8">
        <f t="shared" ref="M705" si="188">K705*100</f>
        <v>145.5</v>
      </c>
      <c r="N705" s="280">
        <f t="shared" si="187"/>
        <v>174.6</v>
      </c>
      <c r="O705" s="259">
        <v>1.4550000000000001</v>
      </c>
      <c r="P705" s="8"/>
    </row>
    <row r="706" spans="1:16" ht="15.6" x14ac:dyDescent="0.3">
      <c r="A706" s="230"/>
      <c r="B706" s="231"/>
      <c r="C706" s="231"/>
      <c r="D706" s="232"/>
      <c r="E706" s="233"/>
      <c r="F706" s="232"/>
      <c r="G706" s="234"/>
      <c r="H706" s="235"/>
      <c r="I706" s="232"/>
      <c r="J706" s="236"/>
      <c r="K706" s="242"/>
      <c r="L706" s="242"/>
      <c r="M706" s="239"/>
      <c r="N706" s="281"/>
      <c r="O706" s="260"/>
      <c r="P706" s="237"/>
    </row>
    <row r="707" spans="1:16" ht="43.2" x14ac:dyDescent="0.3">
      <c r="A707" s="51" t="s">
        <v>1029</v>
      </c>
      <c r="B707" s="38" t="s">
        <v>537</v>
      </c>
      <c r="C707" s="11"/>
      <c r="D707" s="38" t="s">
        <v>711</v>
      </c>
      <c r="E707" s="120">
        <v>100</v>
      </c>
      <c r="F707" s="214" t="s">
        <v>1181</v>
      </c>
      <c r="G707" s="214" t="s">
        <v>1182</v>
      </c>
      <c r="H707" s="163" t="s">
        <v>1189</v>
      </c>
      <c r="I707" s="214" t="s">
        <v>1192</v>
      </c>
      <c r="J707" s="163" t="s">
        <v>1193</v>
      </c>
      <c r="K707" s="252">
        <v>0.79400000000000004</v>
      </c>
      <c r="L707" s="252">
        <f t="shared" si="183"/>
        <v>0.95279999999999998</v>
      </c>
      <c r="M707" s="165">
        <v>79.400000000000006</v>
      </c>
      <c r="N707" s="290">
        <f t="shared" si="184"/>
        <v>95.28</v>
      </c>
      <c r="O707" s="276">
        <v>0.79400000000000004</v>
      </c>
      <c r="P707" s="164"/>
    </row>
    <row r="708" spans="1:16" ht="57.6" x14ac:dyDescent="0.3">
      <c r="A708" s="51" t="s">
        <v>1029</v>
      </c>
      <c r="B708" s="38" t="s">
        <v>537</v>
      </c>
      <c r="C708" s="11"/>
      <c r="D708" s="38" t="s">
        <v>711</v>
      </c>
      <c r="E708" s="120">
        <v>100</v>
      </c>
      <c r="F708" s="214" t="s">
        <v>1726</v>
      </c>
      <c r="G708" s="214" t="s">
        <v>1637</v>
      </c>
      <c r="H708" s="163">
        <v>100</v>
      </c>
      <c r="I708" s="214" t="s">
        <v>1741</v>
      </c>
      <c r="J708" s="163" t="s">
        <v>1742</v>
      </c>
      <c r="K708" s="252">
        <v>0.35289999999999999</v>
      </c>
      <c r="L708" s="252">
        <f t="shared" ref="L708:L709" si="189">K708*1.2</f>
        <v>0.42347999999999997</v>
      </c>
      <c r="M708" s="165">
        <f t="shared" ref="M708" si="190">K708*H708</f>
        <v>35.29</v>
      </c>
      <c r="N708" s="290">
        <f t="shared" ref="N708:N709" si="191">M708*1.2</f>
        <v>42.347999999999999</v>
      </c>
      <c r="O708" s="276">
        <v>0.35289999999999999</v>
      </c>
      <c r="P708" s="164"/>
    </row>
    <row r="709" spans="1:16" ht="46.8" x14ac:dyDescent="0.3">
      <c r="A709" s="51" t="s">
        <v>1029</v>
      </c>
      <c r="B709" s="38" t="s">
        <v>537</v>
      </c>
      <c r="C709" s="11"/>
      <c r="D709" s="38" t="s">
        <v>711</v>
      </c>
      <c r="E709" s="120">
        <v>100</v>
      </c>
      <c r="F709" s="84" t="s">
        <v>1937</v>
      </c>
      <c r="G709" s="152" t="s">
        <v>1938</v>
      </c>
      <c r="H709" s="152" t="s">
        <v>1952</v>
      </c>
      <c r="I709" s="225" t="s">
        <v>1955</v>
      </c>
      <c r="J709" s="137" t="s">
        <v>1956</v>
      </c>
      <c r="K709" s="241">
        <v>0.9</v>
      </c>
      <c r="L709" s="241">
        <f t="shared" si="189"/>
        <v>1.08</v>
      </c>
      <c r="M709" s="8">
        <f t="shared" ref="M709" si="192">K709*100</f>
        <v>90</v>
      </c>
      <c r="N709" s="280">
        <f t="shared" si="191"/>
        <v>108</v>
      </c>
      <c r="O709" s="259">
        <v>0.9</v>
      </c>
      <c r="P709" s="8"/>
    </row>
    <row r="710" spans="1:16" ht="15.6" x14ac:dyDescent="0.3">
      <c r="A710" s="230"/>
      <c r="B710" s="231"/>
      <c r="C710" s="231"/>
      <c r="D710" s="232"/>
      <c r="E710" s="233"/>
      <c r="F710" s="232"/>
      <c r="G710" s="234"/>
      <c r="H710" s="235"/>
      <c r="I710" s="232"/>
      <c r="J710" s="236"/>
      <c r="K710" s="242"/>
      <c r="L710" s="242"/>
      <c r="M710" s="239"/>
      <c r="N710" s="281"/>
      <c r="O710" s="260"/>
      <c r="P710" s="237"/>
    </row>
    <row r="711" spans="1:16" ht="43.2" x14ac:dyDescent="0.3">
      <c r="A711" s="51" t="s">
        <v>1030</v>
      </c>
      <c r="B711" s="38" t="s">
        <v>539</v>
      </c>
      <c r="C711" s="11"/>
      <c r="D711" s="38" t="s">
        <v>535</v>
      </c>
      <c r="E711" s="120">
        <v>1</v>
      </c>
      <c r="F711" s="214" t="s">
        <v>1181</v>
      </c>
      <c r="G711" s="214" t="s">
        <v>1182</v>
      </c>
      <c r="H711" s="163" t="s">
        <v>1189</v>
      </c>
      <c r="I711" s="214" t="s">
        <v>1194</v>
      </c>
      <c r="J711" s="163" t="s">
        <v>1195</v>
      </c>
      <c r="K711" s="252">
        <v>139.69999999999999</v>
      </c>
      <c r="L711" s="252">
        <f t="shared" si="183"/>
        <v>167.64</v>
      </c>
      <c r="M711" s="165">
        <v>139.69999999999999</v>
      </c>
      <c r="N711" s="290">
        <f t="shared" si="184"/>
        <v>167.64</v>
      </c>
      <c r="O711" s="276">
        <v>139.69999999999999</v>
      </c>
      <c r="P711" s="164"/>
    </row>
    <row r="712" spans="1:16" ht="57.6" x14ac:dyDescent="0.3">
      <c r="A712" s="51" t="s">
        <v>1030</v>
      </c>
      <c r="B712" s="38" t="s">
        <v>539</v>
      </c>
      <c r="C712" s="11"/>
      <c r="D712" s="38" t="s">
        <v>535</v>
      </c>
      <c r="E712" s="120">
        <v>1</v>
      </c>
      <c r="F712" s="214" t="s">
        <v>1726</v>
      </c>
      <c r="G712" s="214" t="s">
        <v>1637</v>
      </c>
      <c r="H712" s="163">
        <v>1</v>
      </c>
      <c r="I712" s="214" t="s">
        <v>1743</v>
      </c>
      <c r="J712" s="163" t="s">
        <v>1744</v>
      </c>
      <c r="K712" s="252">
        <v>38.96</v>
      </c>
      <c r="L712" s="252">
        <f t="shared" ref="L712:L713" si="193">K712*1.2</f>
        <v>46.752000000000002</v>
      </c>
      <c r="M712" s="165">
        <f t="shared" ref="M712" si="194">K712*H712</f>
        <v>38.96</v>
      </c>
      <c r="N712" s="290">
        <f t="shared" ref="N712:N713" si="195">M712*1.2</f>
        <v>46.752000000000002</v>
      </c>
      <c r="O712" s="276">
        <v>38.96</v>
      </c>
      <c r="P712" s="164"/>
    </row>
    <row r="713" spans="1:16" ht="46.8" x14ac:dyDescent="0.3">
      <c r="A713" s="51" t="s">
        <v>1030</v>
      </c>
      <c r="B713" s="38" t="s">
        <v>539</v>
      </c>
      <c r="C713" s="11"/>
      <c r="D713" s="38" t="s">
        <v>535</v>
      </c>
      <c r="E713" s="120">
        <v>1</v>
      </c>
      <c r="F713" s="84" t="s">
        <v>1937</v>
      </c>
      <c r="G713" s="152" t="s">
        <v>1938</v>
      </c>
      <c r="H713" s="152" t="s">
        <v>1957</v>
      </c>
      <c r="I713" s="226" t="s">
        <v>1958</v>
      </c>
      <c r="J713" s="137" t="s">
        <v>1959</v>
      </c>
      <c r="K713" s="241">
        <v>1.2549999999999999</v>
      </c>
      <c r="L713" s="241">
        <f t="shared" si="193"/>
        <v>1.5059999999999998</v>
      </c>
      <c r="M713" s="8">
        <f t="shared" ref="M713" si="196">K713*100</f>
        <v>125.49999999999999</v>
      </c>
      <c r="N713" s="280">
        <f t="shared" si="195"/>
        <v>150.59999999999997</v>
      </c>
      <c r="O713" s="259">
        <v>1.2549999999999999</v>
      </c>
      <c r="P713" s="8"/>
    </row>
    <row r="714" spans="1:16" ht="15.6" x14ac:dyDescent="0.3">
      <c r="A714" s="230"/>
      <c r="B714" s="231"/>
      <c r="C714" s="231"/>
      <c r="D714" s="232"/>
      <c r="E714" s="233"/>
      <c r="F714" s="232"/>
      <c r="G714" s="234"/>
      <c r="H714" s="235"/>
      <c r="I714" s="232"/>
      <c r="J714" s="236"/>
      <c r="K714" s="242"/>
      <c r="L714" s="242"/>
      <c r="M714" s="239"/>
      <c r="N714" s="281"/>
      <c r="O714" s="260"/>
      <c r="P714" s="237"/>
    </row>
    <row r="715" spans="1:16" ht="43.2" x14ac:dyDescent="0.3">
      <c r="A715" s="51" t="s">
        <v>1031</v>
      </c>
      <c r="B715" s="38" t="s">
        <v>541</v>
      </c>
      <c r="C715" s="11"/>
      <c r="D715" s="38" t="s">
        <v>711</v>
      </c>
      <c r="E715" s="120">
        <v>100</v>
      </c>
      <c r="F715" s="214" t="s">
        <v>1181</v>
      </c>
      <c r="G715" s="214" t="s">
        <v>1182</v>
      </c>
      <c r="H715" s="163" t="s">
        <v>1189</v>
      </c>
      <c r="I715" s="214" t="s">
        <v>1196</v>
      </c>
      <c r="J715" s="163" t="s">
        <v>1197</v>
      </c>
      <c r="K715" s="252">
        <v>0.93500000000000005</v>
      </c>
      <c r="L715" s="252">
        <f t="shared" si="183"/>
        <v>1.1220000000000001</v>
      </c>
      <c r="M715" s="165">
        <v>93.5</v>
      </c>
      <c r="N715" s="290">
        <f t="shared" si="184"/>
        <v>112.2</v>
      </c>
      <c r="O715" s="276">
        <v>0.93500000000000005</v>
      </c>
      <c r="P715" s="164"/>
    </row>
    <row r="716" spans="1:16" ht="57.6" x14ac:dyDescent="0.3">
      <c r="A716" s="51" t="s">
        <v>1031</v>
      </c>
      <c r="B716" s="38" t="s">
        <v>541</v>
      </c>
      <c r="C716" s="11"/>
      <c r="D716" s="38" t="s">
        <v>711</v>
      </c>
      <c r="E716" s="120">
        <v>100</v>
      </c>
      <c r="F716" s="214" t="s">
        <v>1726</v>
      </c>
      <c r="G716" s="214" t="s">
        <v>1637</v>
      </c>
      <c r="H716" s="163">
        <v>100</v>
      </c>
      <c r="I716" s="214" t="s">
        <v>1745</v>
      </c>
      <c r="J716" s="163" t="s">
        <v>1746</v>
      </c>
      <c r="K716" s="252">
        <v>0.61760000000000004</v>
      </c>
      <c r="L716" s="252">
        <f t="shared" ref="L716:L717" si="197">K716*1.2</f>
        <v>0.74112</v>
      </c>
      <c r="M716" s="165">
        <f t="shared" ref="M716" si="198">K716*H716</f>
        <v>61.760000000000005</v>
      </c>
      <c r="N716" s="290">
        <f t="shared" ref="N716:N717" si="199">M716*1.2</f>
        <v>74.112000000000009</v>
      </c>
      <c r="O716" s="276">
        <v>0.61760000000000004</v>
      </c>
      <c r="P716" s="164"/>
    </row>
    <row r="717" spans="1:16" ht="46.8" x14ac:dyDescent="0.3">
      <c r="A717" s="51" t="s">
        <v>1031</v>
      </c>
      <c r="B717" s="38" t="s">
        <v>541</v>
      </c>
      <c r="C717" s="11"/>
      <c r="D717" s="38" t="s">
        <v>711</v>
      </c>
      <c r="E717" s="120">
        <v>100</v>
      </c>
      <c r="F717" s="84" t="s">
        <v>1937</v>
      </c>
      <c r="G717" s="152" t="s">
        <v>1938</v>
      </c>
      <c r="H717" s="152" t="s">
        <v>1952</v>
      </c>
      <c r="I717" s="84" t="s">
        <v>1960</v>
      </c>
      <c r="J717" s="137" t="s">
        <v>1961</v>
      </c>
      <c r="K717" s="241">
        <v>0.9</v>
      </c>
      <c r="L717" s="241">
        <f t="shared" si="197"/>
        <v>1.08</v>
      </c>
      <c r="M717" s="8">
        <f t="shared" ref="M717" si="200">K717*100</f>
        <v>90</v>
      </c>
      <c r="N717" s="280">
        <f t="shared" si="199"/>
        <v>108</v>
      </c>
      <c r="O717" s="259">
        <v>0.9</v>
      </c>
      <c r="P717" s="8"/>
    </row>
    <row r="718" spans="1:16" ht="15.6" x14ac:dyDescent="0.3">
      <c r="A718" s="230"/>
      <c r="B718" s="231"/>
      <c r="C718" s="231"/>
      <c r="D718" s="232"/>
      <c r="E718" s="233"/>
      <c r="F718" s="232"/>
      <c r="G718" s="234"/>
      <c r="H718" s="235"/>
      <c r="I718" s="232"/>
      <c r="J718" s="236"/>
      <c r="K718" s="242"/>
      <c r="L718" s="242"/>
      <c r="M718" s="239"/>
      <c r="N718" s="281"/>
      <c r="O718" s="260"/>
      <c r="P718" s="237"/>
    </row>
    <row r="719" spans="1:16" ht="46.8" x14ac:dyDescent="0.3">
      <c r="A719" s="51" t="s">
        <v>1032</v>
      </c>
      <c r="B719" s="38" t="s">
        <v>543</v>
      </c>
      <c r="C719" s="11"/>
      <c r="D719" s="38" t="s">
        <v>711</v>
      </c>
      <c r="E719" s="120">
        <v>100</v>
      </c>
      <c r="F719" s="214" t="s">
        <v>1181</v>
      </c>
      <c r="G719" s="214" t="s">
        <v>1182</v>
      </c>
      <c r="H719" s="163" t="s">
        <v>1189</v>
      </c>
      <c r="I719" s="214" t="s">
        <v>1198</v>
      </c>
      <c r="J719" s="163" t="s">
        <v>1199</v>
      </c>
      <c r="K719" s="252">
        <v>0.63500000000000001</v>
      </c>
      <c r="L719" s="252">
        <f t="shared" si="183"/>
        <v>0.76200000000000001</v>
      </c>
      <c r="M719" s="165">
        <v>63.5</v>
      </c>
      <c r="N719" s="290">
        <f t="shared" si="184"/>
        <v>76.2</v>
      </c>
      <c r="O719" s="276">
        <v>0.63500000000000001</v>
      </c>
      <c r="P719" s="164"/>
    </row>
    <row r="720" spans="1:16" ht="57.6" x14ac:dyDescent="0.3">
      <c r="A720" s="51" t="s">
        <v>1032</v>
      </c>
      <c r="B720" s="38" t="s">
        <v>543</v>
      </c>
      <c r="C720" s="11"/>
      <c r="D720" s="38" t="s">
        <v>711</v>
      </c>
      <c r="E720" s="120">
        <v>100</v>
      </c>
      <c r="F720" s="214" t="s">
        <v>1726</v>
      </c>
      <c r="G720" s="214" t="s">
        <v>1637</v>
      </c>
      <c r="H720" s="163">
        <v>100</v>
      </c>
      <c r="I720" s="214" t="s">
        <v>1747</v>
      </c>
      <c r="J720" s="163" t="s">
        <v>1748</v>
      </c>
      <c r="K720" s="252">
        <v>0.35289999999999999</v>
      </c>
      <c r="L720" s="252">
        <f t="shared" ref="L720:L721" si="201">K720*1.2</f>
        <v>0.42347999999999997</v>
      </c>
      <c r="M720" s="165">
        <f t="shared" ref="M720" si="202">K720*H720</f>
        <v>35.29</v>
      </c>
      <c r="N720" s="290">
        <f t="shared" ref="N720:N721" si="203">M720*1.2</f>
        <v>42.347999999999999</v>
      </c>
      <c r="O720" s="276">
        <v>0.35289999999999999</v>
      </c>
      <c r="P720" s="164"/>
    </row>
    <row r="721" spans="1:16" ht="46.8" x14ac:dyDescent="0.3">
      <c r="A721" s="51" t="s">
        <v>1032</v>
      </c>
      <c r="B721" s="38" t="s">
        <v>543</v>
      </c>
      <c r="C721" s="11"/>
      <c r="D721" s="38" t="s">
        <v>711</v>
      </c>
      <c r="E721" s="120">
        <v>100</v>
      </c>
      <c r="F721" s="84" t="s">
        <v>1937</v>
      </c>
      <c r="G721" s="152" t="s">
        <v>1938</v>
      </c>
      <c r="H721" s="152" t="s">
        <v>1952</v>
      </c>
      <c r="I721" s="84" t="s">
        <v>1962</v>
      </c>
      <c r="J721" s="137" t="s">
        <v>1963</v>
      </c>
      <c r="K721" s="241">
        <v>0.9</v>
      </c>
      <c r="L721" s="241">
        <f t="shared" si="201"/>
        <v>1.08</v>
      </c>
      <c r="M721" s="8">
        <f t="shared" ref="M721" si="204">K721*100</f>
        <v>90</v>
      </c>
      <c r="N721" s="280">
        <f t="shared" si="203"/>
        <v>108</v>
      </c>
      <c r="O721" s="259">
        <v>0.9</v>
      </c>
      <c r="P721" s="8"/>
    </row>
    <row r="722" spans="1:16" ht="15.6" x14ac:dyDescent="0.3">
      <c r="A722" s="230"/>
      <c r="B722" s="231"/>
      <c r="C722" s="231"/>
      <c r="D722" s="232"/>
      <c r="E722" s="233"/>
      <c r="F722" s="232"/>
      <c r="G722" s="234"/>
      <c r="H722" s="235"/>
      <c r="I722" s="232"/>
      <c r="J722" s="236"/>
      <c r="K722" s="242"/>
      <c r="L722" s="242"/>
      <c r="M722" s="239"/>
      <c r="N722" s="281"/>
      <c r="O722" s="260"/>
      <c r="P722" s="237"/>
    </row>
    <row r="723" spans="1:16" ht="43.2" x14ac:dyDescent="0.3">
      <c r="A723" s="51" t="s">
        <v>1033</v>
      </c>
      <c r="B723" s="38" t="s">
        <v>545</v>
      </c>
      <c r="C723" s="11"/>
      <c r="D723" s="38" t="s">
        <v>711</v>
      </c>
      <c r="E723" s="120">
        <v>60</v>
      </c>
      <c r="F723" s="214" t="s">
        <v>1181</v>
      </c>
      <c r="G723" s="214" t="s">
        <v>1182</v>
      </c>
      <c r="H723" s="163" t="s">
        <v>1189</v>
      </c>
      <c r="I723" s="214" t="s">
        <v>1200</v>
      </c>
      <c r="J723" s="163" t="s">
        <v>1201</v>
      </c>
      <c r="K723" s="252">
        <v>2.7450000000000001</v>
      </c>
      <c r="L723" s="252">
        <f t="shared" si="183"/>
        <v>3.294</v>
      </c>
      <c r="M723" s="165">
        <v>164.7</v>
      </c>
      <c r="N723" s="290">
        <f t="shared" si="184"/>
        <v>197.64</v>
      </c>
      <c r="O723" s="276">
        <v>2.7450000000000001</v>
      </c>
      <c r="P723" s="164"/>
    </row>
    <row r="724" spans="1:16" ht="57.6" x14ac:dyDescent="0.3">
      <c r="A724" s="51" t="s">
        <v>1033</v>
      </c>
      <c r="B724" s="38" t="s">
        <v>545</v>
      </c>
      <c r="C724" s="11"/>
      <c r="D724" s="38" t="s">
        <v>711</v>
      </c>
      <c r="E724" s="120">
        <v>60</v>
      </c>
      <c r="F724" s="214" t="s">
        <v>1726</v>
      </c>
      <c r="G724" s="214" t="s">
        <v>1637</v>
      </c>
      <c r="H724" s="163">
        <v>100</v>
      </c>
      <c r="I724" s="214" t="s">
        <v>1749</v>
      </c>
      <c r="J724" s="163" t="s">
        <v>1750</v>
      </c>
      <c r="K724" s="252">
        <v>0.29409999999999997</v>
      </c>
      <c r="L724" s="252">
        <f t="shared" ref="L724:L725" si="205">K724*1.2</f>
        <v>0.35291999999999996</v>
      </c>
      <c r="M724" s="165">
        <f t="shared" ref="M724" si="206">K724*H724</f>
        <v>29.409999999999997</v>
      </c>
      <c r="N724" s="290">
        <f t="shared" ref="N724:N725" si="207">M724*1.2</f>
        <v>35.291999999999994</v>
      </c>
      <c r="O724" s="276">
        <v>0.29409999999999997</v>
      </c>
      <c r="P724" s="164"/>
    </row>
    <row r="725" spans="1:16" ht="46.8" x14ac:dyDescent="0.3">
      <c r="A725" s="51" t="s">
        <v>1033</v>
      </c>
      <c r="B725" s="38" t="s">
        <v>545</v>
      </c>
      <c r="C725" s="11"/>
      <c r="D725" s="38" t="s">
        <v>711</v>
      </c>
      <c r="E725" s="120">
        <v>60</v>
      </c>
      <c r="F725" s="84" t="s">
        <v>1937</v>
      </c>
      <c r="G725" s="152" t="s">
        <v>1938</v>
      </c>
      <c r="H725" s="152" t="s">
        <v>1964</v>
      </c>
      <c r="I725" s="84" t="s">
        <v>1965</v>
      </c>
      <c r="J725" s="137" t="s">
        <v>1966</v>
      </c>
      <c r="K725" s="241">
        <v>1.1879999999999999</v>
      </c>
      <c r="L725" s="241">
        <f t="shared" si="205"/>
        <v>1.4256</v>
      </c>
      <c r="M725" s="8">
        <f t="shared" ref="M725" si="208">K725*100</f>
        <v>118.8</v>
      </c>
      <c r="N725" s="280">
        <f t="shared" si="207"/>
        <v>142.56</v>
      </c>
      <c r="O725" s="259">
        <v>1.1879999999999999</v>
      </c>
      <c r="P725" s="8"/>
    </row>
    <row r="726" spans="1:16" ht="15.6" x14ac:dyDescent="0.3">
      <c r="A726" s="230"/>
      <c r="B726" s="231"/>
      <c r="C726" s="231"/>
      <c r="D726" s="232"/>
      <c r="E726" s="233"/>
      <c r="F726" s="232"/>
      <c r="G726" s="234"/>
      <c r="H726" s="235"/>
      <c r="I726" s="232"/>
      <c r="J726" s="236"/>
      <c r="K726" s="242"/>
      <c r="L726" s="242"/>
      <c r="M726" s="239"/>
      <c r="N726" s="281"/>
      <c r="O726" s="260"/>
      <c r="P726" s="237"/>
    </row>
    <row r="727" spans="1:16" ht="43.2" x14ac:dyDescent="0.3">
      <c r="A727" s="51" t="s">
        <v>1034</v>
      </c>
      <c r="B727" s="38" t="s">
        <v>547</v>
      </c>
      <c r="C727" s="11"/>
      <c r="D727" s="38" t="s">
        <v>711</v>
      </c>
      <c r="E727" s="120">
        <v>100</v>
      </c>
      <c r="F727" s="214" t="s">
        <v>1181</v>
      </c>
      <c r="G727" s="214" t="s">
        <v>1182</v>
      </c>
      <c r="H727" s="163" t="s">
        <v>1189</v>
      </c>
      <c r="I727" s="214" t="s">
        <v>1202</v>
      </c>
      <c r="J727" s="163" t="s">
        <v>1203</v>
      </c>
      <c r="K727" s="252">
        <v>0.85299999999999998</v>
      </c>
      <c r="L727" s="252">
        <f t="shared" si="183"/>
        <v>1.0235999999999998</v>
      </c>
      <c r="M727" s="165">
        <v>85.3</v>
      </c>
      <c r="N727" s="290">
        <f t="shared" si="184"/>
        <v>102.36</v>
      </c>
      <c r="O727" s="276">
        <v>0.85299999999999998</v>
      </c>
      <c r="P727" s="164"/>
    </row>
    <row r="728" spans="1:16" ht="57.6" x14ac:dyDescent="0.3">
      <c r="A728" s="51" t="s">
        <v>1034</v>
      </c>
      <c r="B728" s="38" t="s">
        <v>547</v>
      </c>
      <c r="C728" s="11"/>
      <c r="D728" s="38" t="s">
        <v>711</v>
      </c>
      <c r="E728" s="120">
        <v>100</v>
      </c>
      <c r="F728" s="214" t="s">
        <v>1726</v>
      </c>
      <c r="G728" s="214" t="s">
        <v>1637</v>
      </c>
      <c r="H728" s="163">
        <v>100</v>
      </c>
      <c r="I728" s="214" t="s">
        <v>1751</v>
      </c>
      <c r="J728" s="163" t="s">
        <v>1752</v>
      </c>
      <c r="K728" s="252">
        <v>0.19109999999999999</v>
      </c>
      <c r="L728" s="252">
        <f t="shared" ref="L728:L729" si="209">K728*1.2</f>
        <v>0.22931999999999997</v>
      </c>
      <c r="M728" s="165">
        <f t="shared" ref="M728" si="210">K728*H728</f>
        <v>19.11</v>
      </c>
      <c r="N728" s="290">
        <f t="shared" ref="N728:N729" si="211">M728*1.2</f>
        <v>22.931999999999999</v>
      </c>
      <c r="O728" s="276">
        <v>0.19109999999999999</v>
      </c>
      <c r="P728" s="164"/>
    </row>
    <row r="729" spans="1:16" ht="46.8" x14ac:dyDescent="0.3">
      <c r="A729" s="51" t="s">
        <v>1034</v>
      </c>
      <c r="B729" s="38" t="s">
        <v>547</v>
      </c>
      <c r="C729" s="11"/>
      <c r="D729" s="38" t="s">
        <v>711</v>
      </c>
      <c r="E729" s="120">
        <v>100</v>
      </c>
      <c r="F729" s="84" t="s">
        <v>1937</v>
      </c>
      <c r="G729" s="152" t="s">
        <v>1938</v>
      </c>
      <c r="H729" s="152" t="s">
        <v>1952</v>
      </c>
      <c r="I729" s="84" t="s">
        <v>1967</v>
      </c>
      <c r="J729" s="137" t="s">
        <v>1968</v>
      </c>
      <c r="K729" s="241">
        <v>1.4950000000000001</v>
      </c>
      <c r="L729" s="241">
        <f t="shared" si="209"/>
        <v>1.794</v>
      </c>
      <c r="M729" s="8">
        <f t="shared" ref="M729" si="212">K729*100</f>
        <v>149.5</v>
      </c>
      <c r="N729" s="280">
        <f t="shared" si="211"/>
        <v>179.4</v>
      </c>
      <c r="O729" s="259">
        <v>1.4950000000000001</v>
      </c>
      <c r="P729" s="8"/>
    </row>
    <row r="730" spans="1:16" ht="15.6" x14ac:dyDescent="0.3">
      <c r="A730" s="230"/>
      <c r="B730" s="231"/>
      <c r="C730" s="231"/>
      <c r="D730" s="232"/>
      <c r="E730" s="233"/>
      <c r="F730" s="232"/>
      <c r="G730" s="234"/>
      <c r="H730" s="235"/>
      <c r="I730" s="232"/>
      <c r="J730" s="236"/>
      <c r="K730" s="242"/>
      <c r="L730" s="242"/>
      <c r="M730" s="239"/>
      <c r="N730" s="281"/>
      <c r="O730" s="260"/>
      <c r="P730" s="237"/>
    </row>
    <row r="731" spans="1:16" ht="43.2" x14ac:dyDescent="0.3">
      <c r="A731" s="51" t="s">
        <v>1035</v>
      </c>
      <c r="B731" s="38" t="s">
        <v>549</v>
      </c>
      <c r="C731" s="11"/>
      <c r="D731" s="38" t="s">
        <v>711</v>
      </c>
      <c r="E731" s="120">
        <v>100</v>
      </c>
      <c r="F731" s="214" t="s">
        <v>1181</v>
      </c>
      <c r="G731" s="214" t="s">
        <v>1182</v>
      </c>
      <c r="H731" s="163" t="s">
        <v>1189</v>
      </c>
      <c r="I731" s="214" t="s">
        <v>1204</v>
      </c>
      <c r="J731" s="163" t="s">
        <v>1205</v>
      </c>
      <c r="K731" s="252">
        <v>0.90600000000000003</v>
      </c>
      <c r="L731" s="252">
        <f t="shared" si="183"/>
        <v>1.0871999999999999</v>
      </c>
      <c r="M731" s="165">
        <v>90.6</v>
      </c>
      <c r="N731" s="290">
        <f t="shared" si="184"/>
        <v>108.71999999999998</v>
      </c>
      <c r="O731" s="276">
        <v>0.90600000000000003</v>
      </c>
      <c r="P731" s="164"/>
    </row>
    <row r="732" spans="1:16" ht="57.6" x14ac:dyDescent="0.3">
      <c r="A732" s="51" t="s">
        <v>1035</v>
      </c>
      <c r="B732" s="38" t="s">
        <v>549</v>
      </c>
      <c r="C732" s="11"/>
      <c r="D732" s="38" t="s">
        <v>711</v>
      </c>
      <c r="E732" s="120">
        <v>100</v>
      </c>
      <c r="F732" s="214" t="s">
        <v>1726</v>
      </c>
      <c r="G732" s="214" t="s">
        <v>1637</v>
      </c>
      <c r="H732" s="163">
        <v>100</v>
      </c>
      <c r="I732" s="214" t="s">
        <v>1753</v>
      </c>
      <c r="J732" s="163" t="s">
        <v>1754</v>
      </c>
      <c r="K732" s="252">
        <v>1.1763999999999999</v>
      </c>
      <c r="L732" s="252">
        <f t="shared" ref="L732:L733" si="213">K732*1.2</f>
        <v>1.4116799999999998</v>
      </c>
      <c r="M732" s="165">
        <f t="shared" ref="M732" si="214">K732*H732</f>
        <v>117.63999999999999</v>
      </c>
      <c r="N732" s="290">
        <f t="shared" ref="N732:N733" si="215">M732*1.2</f>
        <v>141.16799999999998</v>
      </c>
      <c r="O732" s="276">
        <v>1.1763999999999999</v>
      </c>
      <c r="P732" s="164"/>
    </row>
    <row r="733" spans="1:16" ht="46.8" x14ac:dyDescent="0.3">
      <c r="A733" s="51" t="s">
        <v>1035</v>
      </c>
      <c r="B733" s="38" t="s">
        <v>549</v>
      </c>
      <c r="C733" s="11"/>
      <c r="D733" s="38" t="s">
        <v>711</v>
      </c>
      <c r="E733" s="120">
        <v>100</v>
      </c>
      <c r="F733" s="84" t="s">
        <v>1937</v>
      </c>
      <c r="G733" s="152" t="s">
        <v>1938</v>
      </c>
      <c r="H733" s="152" t="s">
        <v>1952</v>
      </c>
      <c r="I733" s="84" t="s">
        <v>1969</v>
      </c>
      <c r="J733" s="137" t="s">
        <v>1970</v>
      </c>
      <c r="K733" s="241">
        <v>1.4950000000000001</v>
      </c>
      <c r="L733" s="241">
        <f t="shared" si="213"/>
        <v>1.794</v>
      </c>
      <c r="M733" s="8">
        <f t="shared" ref="M733" si="216">K733*100</f>
        <v>149.5</v>
      </c>
      <c r="N733" s="280">
        <f t="shared" si="215"/>
        <v>179.4</v>
      </c>
      <c r="O733" s="259">
        <v>1.4950000000000001</v>
      </c>
      <c r="P733" s="8"/>
    </row>
    <row r="734" spans="1:16" ht="15.6" x14ac:dyDescent="0.3">
      <c r="A734" s="230"/>
      <c r="B734" s="231"/>
      <c r="C734" s="231"/>
      <c r="D734" s="232"/>
      <c r="E734" s="233"/>
      <c r="F734" s="232"/>
      <c r="G734" s="234"/>
      <c r="H734" s="235"/>
      <c r="I734" s="232"/>
      <c r="J734" s="236"/>
      <c r="K734" s="242"/>
      <c r="L734" s="242"/>
      <c r="M734" s="239"/>
      <c r="N734" s="281"/>
      <c r="O734" s="260"/>
      <c r="P734" s="237"/>
    </row>
    <row r="735" spans="1:16" ht="46.8" x14ac:dyDescent="0.3">
      <c r="A735" s="51" t="s">
        <v>1036</v>
      </c>
      <c r="B735" s="38" t="s">
        <v>551</v>
      </c>
      <c r="C735" s="11"/>
      <c r="D735" s="38" t="s">
        <v>711</v>
      </c>
      <c r="E735" s="120">
        <v>100</v>
      </c>
      <c r="F735" s="214" t="s">
        <v>1181</v>
      </c>
      <c r="G735" s="214" t="s">
        <v>1182</v>
      </c>
      <c r="H735" s="163" t="s">
        <v>1189</v>
      </c>
      <c r="I735" s="214" t="s">
        <v>1206</v>
      </c>
      <c r="J735" s="163" t="s">
        <v>1207</v>
      </c>
      <c r="K735" s="252">
        <v>0.99</v>
      </c>
      <c r="L735" s="252">
        <f t="shared" si="183"/>
        <v>1.1879999999999999</v>
      </c>
      <c r="M735" s="165">
        <v>99</v>
      </c>
      <c r="N735" s="290">
        <f t="shared" si="184"/>
        <v>118.8</v>
      </c>
      <c r="O735" s="276">
        <v>0.99</v>
      </c>
      <c r="P735" s="164"/>
    </row>
    <row r="736" spans="1:16" ht="57.6" x14ac:dyDescent="0.3">
      <c r="A736" s="51" t="s">
        <v>1036</v>
      </c>
      <c r="B736" s="38" t="s">
        <v>551</v>
      </c>
      <c r="C736" s="11"/>
      <c r="D736" s="38" t="s">
        <v>711</v>
      </c>
      <c r="E736" s="120">
        <v>100</v>
      </c>
      <c r="F736" s="214" t="s">
        <v>1726</v>
      </c>
      <c r="G736" s="214" t="s">
        <v>1637</v>
      </c>
      <c r="H736" s="163">
        <v>100</v>
      </c>
      <c r="I736" s="214" t="s">
        <v>1755</v>
      </c>
      <c r="J736" s="163" t="s">
        <v>1756</v>
      </c>
      <c r="K736" s="252">
        <v>0.47049999999999997</v>
      </c>
      <c r="L736" s="252">
        <f t="shared" ref="L736:L737" si="217">K736*1.2</f>
        <v>0.56459999999999999</v>
      </c>
      <c r="M736" s="165">
        <f t="shared" ref="M736" si="218">K736*H736</f>
        <v>47.05</v>
      </c>
      <c r="N736" s="290">
        <f t="shared" ref="N736:N737" si="219">M736*1.2</f>
        <v>56.459999999999994</v>
      </c>
      <c r="O736" s="276">
        <v>0.47049999999999997</v>
      </c>
      <c r="P736" s="164"/>
    </row>
    <row r="737" spans="1:17" ht="46.8" x14ac:dyDescent="0.3">
      <c r="A737" s="51" t="s">
        <v>1036</v>
      </c>
      <c r="B737" s="38" t="s">
        <v>551</v>
      </c>
      <c r="C737" s="11"/>
      <c r="D737" s="38" t="s">
        <v>711</v>
      </c>
      <c r="E737" s="120">
        <v>100</v>
      </c>
      <c r="F737" s="84" t="s">
        <v>1937</v>
      </c>
      <c r="G737" s="152" t="s">
        <v>1938</v>
      </c>
      <c r="H737" s="152" t="s">
        <v>1952</v>
      </c>
      <c r="I737" s="84" t="s">
        <v>1971</v>
      </c>
      <c r="J737" s="137" t="s">
        <v>1972</v>
      </c>
      <c r="K737" s="241">
        <v>1.2375</v>
      </c>
      <c r="L737" s="241">
        <f t="shared" si="217"/>
        <v>1.4850000000000001</v>
      </c>
      <c r="M737" s="8">
        <f t="shared" ref="M737" si="220">K737*100</f>
        <v>123.75</v>
      </c>
      <c r="N737" s="280">
        <f t="shared" si="219"/>
        <v>148.5</v>
      </c>
      <c r="O737" s="259">
        <v>1.2375</v>
      </c>
      <c r="P737" s="8"/>
    </row>
    <row r="738" spans="1:17" ht="15.6" x14ac:dyDescent="0.3">
      <c r="A738" s="230"/>
      <c r="B738" s="231"/>
      <c r="C738" s="231"/>
      <c r="D738" s="232"/>
      <c r="E738" s="233"/>
      <c r="F738" s="232"/>
      <c r="G738" s="234"/>
      <c r="H738" s="235"/>
      <c r="I738" s="232"/>
      <c r="J738" s="236"/>
      <c r="K738" s="242"/>
      <c r="L738" s="242"/>
      <c r="M738" s="239"/>
      <c r="N738" s="281"/>
      <c r="O738" s="260"/>
      <c r="P738" s="237"/>
    </row>
    <row r="739" spans="1:17" ht="43.2" x14ac:dyDescent="0.3">
      <c r="A739" s="51" t="s">
        <v>1037</v>
      </c>
      <c r="B739" s="38" t="s">
        <v>553</v>
      </c>
      <c r="C739" s="11"/>
      <c r="D739" s="38" t="s">
        <v>711</v>
      </c>
      <c r="E739" s="120">
        <v>100</v>
      </c>
      <c r="F739" s="214" t="s">
        <v>1181</v>
      </c>
      <c r="G739" s="214" t="s">
        <v>1182</v>
      </c>
      <c r="H739" s="163" t="s">
        <v>1189</v>
      </c>
      <c r="I739" s="214" t="s">
        <v>1208</v>
      </c>
      <c r="J739" s="163" t="s">
        <v>1209</v>
      </c>
      <c r="K739" s="252">
        <v>1.26</v>
      </c>
      <c r="L739" s="252">
        <f t="shared" si="183"/>
        <v>1.512</v>
      </c>
      <c r="M739" s="165">
        <v>126</v>
      </c>
      <c r="N739" s="290">
        <f t="shared" si="184"/>
        <v>151.19999999999999</v>
      </c>
      <c r="O739" s="276">
        <v>1.26</v>
      </c>
      <c r="P739" s="164"/>
    </row>
    <row r="740" spans="1:17" ht="57.6" x14ac:dyDescent="0.3">
      <c r="A740" s="51" t="s">
        <v>1037</v>
      </c>
      <c r="B740" s="38" t="s">
        <v>553</v>
      </c>
      <c r="C740" s="11"/>
      <c r="D740" s="38" t="s">
        <v>711</v>
      </c>
      <c r="E740" s="120">
        <v>100</v>
      </c>
      <c r="F740" s="214" t="s">
        <v>1726</v>
      </c>
      <c r="G740" s="214" t="s">
        <v>1637</v>
      </c>
      <c r="H740" s="163">
        <v>100</v>
      </c>
      <c r="I740" s="214" t="s">
        <v>1757</v>
      </c>
      <c r="J740" s="163" t="s">
        <v>1758</v>
      </c>
      <c r="K740" s="252">
        <v>0.43230000000000002</v>
      </c>
      <c r="L740" s="252">
        <f t="shared" ref="L740:L741" si="221">K740*1.2</f>
        <v>0.51876</v>
      </c>
      <c r="M740" s="165">
        <f t="shared" ref="M740" si="222">K740*H740</f>
        <v>43.230000000000004</v>
      </c>
      <c r="N740" s="290">
        <f t="shared" ref="N740:N741" si="223">M740*1.2</f>
        <v>51.876000000000005</v>
      </c>
      <c r="O740" s="276">
        <v>0.43230000000000002</v>
      </c>
      <c r="P740" s="164"/>
    </row>
    <row r="741" spans="1:17" ht="46.8" x14ac:dyDescent="0.3">
      <c r="A741" s="51" t="s">
        <v>1037</v>
      </c>
      <c r="B741" s="38" t="s">
        <v>553</v>
      </c>
      <c r="C741" s="11"/>
      <c r="D741" s="38" t="s">
        <v>711</v>
      </c>
      <c r="E741" s="120">
        <v>100</v>
      </c>
      <c r="F741" s="84" t="s">
        <v>1937</v>
      </c>
      <c r="G741" s="152" t="s">
        <v>1938</v>
      </c>
      <c r="H741" s="152" t="s">
        <v>1952</v>
      </c>
      <c r="I741" s="84" t="s">
        <v>1973</v>
      </c>
      <c r="J741" s="137" t="s">
        <v>1974</v>
      </c>
      <c r="K741" s="241">
        <v>1.1499999999999999</v>
      </c>
      <c r="L741" s="241">
        <f t="shared" si="221"/>
        <v>1.38</v>
      </c>
      <c r="M741" s="8">
        <f t="shared" ref="M741" si="224">K741*100</f>
        <v>114.99999999999999</v>
      </c>
      <c r="N741" s="280">
        <f t="shared" si="223"/>
        <v>137.99999999999997</v>
      </c>
      <c r="O741" s="259">
        <v>1.1499999999999999</v>
      </c>
      <c r="P741" s="8"/>
    </row>
    <row r="742" spans="1:17" ht="15.6" x14ac:dyDescent="0.3">
      <c r="A742" s="230"/>
      <c r="B742" s="231"/>
      <c r="C742" s="231"/>
      <c r="D742" s="232"/>
      <c r="E742" s="233"/>
      <c r="F742" s="232"/>
      <c r="G742" s="234"/>
      <c r="H742" s="235"/>
      <c r="I742" s="232"/>
      <c r="J742" s="236"/>
      <c r="K742" s="242"/>
      <c r="L742" s="242"/>
      <c r="M742" s="239"/>
      <c r="N742" s="281"/>
      <c r="O742" s="260"/>
      <c r="P742" s="237"/>
    </row>
    <row r="743" spans="1:17" ht="43.2" x14ac:dyDescent="0.3">
      <c r="A743" s="51" t="s">
        <v>1038</v>
      </c>
      <c r="B743" s="38" t="s">
        <v>555</v>
      </c>
      <c r="C743" s="11"/>
      <c r="D743" s="38" t="s">
        <v>711</v>
      </c>
      <c r="E743" s="120">
        <v>100</v>
      </c>
      <c r="F743" s="214" t="s">
        <v>1181</v>
      </c>
      <c r="G743" s="214" t="s">
        <v>1182</v>
      </c>
      <c r="H743" s="163" t="s">
        <v>1189</v>
      </c>
      <c r="I743" s="214" t="s">
        <v>1210</v>
      </c>
      <c r="J743" s="163" t="s">
        <v>1211</v>
      </c>
      <c r="K743" s="252">
        <v>1.5289999999999999</v>
      </c>
      <c r="L743" s="252">
        <f t="shared" si="183"/>
        <v>1.8347999999999998</v>
      </c>
      <c r="M743" s="165">
        <v>152.9</v>
      </c>
      <c r="N743" s="290">
        <f t="shared" si="184"/>
        <v>183.48</v>
      </c>
      <c r="O743" s="276">
        <v>1.5289999999999999</v>
      </c>
      <c r="P743" s="164"/>
    </row>
    <row r="744" spans="1:17" ht="57.6" x14ac:dyDescent="0.3">
      <c r="A744" s="51" t="s">
        <v>1038</v>
      </c>
      <c r="B744" s="38" t="s">
        <v>555</v>
      </c>
      <c r="C744" s="11"/>
      <c r="D744" s="38" t="s">
        <v>711</v>
      </c>
      <c r="E744" s="120">
        <v>100</v>
      </c>
      <c r="F744" s="214" t="s">
        <v>1726</v>
      </c>
      <c r="G744" s="214" t="s">
        <v>1637</v>
      </c>
      <c r="H744" s="163">
        <v>100</v>
      </c>
      <c r="I744" s="214" t="s">
        <v>1759</v>
      </c>
      <c r="J744" s="163" t="s">
        <v>1760</v>
      </c>
      <c r="K744" s="252">
        <v>0.71460000000000001</v>
      </c>
      <c r="L744" s="252">
        <f t="shared" ref="L744:L745" si="225">K744*1.2</f>
        <v>0.85751999999999995</v>
      </c>
      <c r="M744" s="165">
        <f t="shared" ref="M744" si="226">K744*H744</f>
        <v>71.460000000000008</v>
      </c>
      <c r="N744" s="290">
        <f t="shared" ref="N744:N745" si="227">M744*1.2</f>
        <v>85.75200000000001</v>
      </c>
      <c r="O744" s="276">
        <v>0.71460000000000001</v>
      </c>
      <c r="P744" s="164"/>
    </row>
    <row r="745" spans="1:17" ht="46.8" x14ac:dyDescent="0.3">
      <c r="A745" s="51" t="s">
        <v>1038</v>
      </c>
      <c r="B745" s="38" t="s">
        <v>555</v>
      </c>
      <c r="C745" s="11"/>
      <c r="D745" s="38" t="s">
        <v>711</v>
      </c>
      <c r="E745" s="120">
        <v>100</v>
      </c>
      <c r="F745" s="84" t="s">
        <v>1937</v>
      </c>
      <c r="G745" s="152" t="s">
        <v>1938</v>
      </c>
      <c r="H745" s="152" t="s">
        <v>1952</v>
      </c>
      <c r="I745" s="84" t="s">
        <v>1975</v>
      </c>
      <c r="J745" s="137" t="s">
        <v>1976</v>
      </c>
      <c r="K745" s="241">
        <v>1.6850000000000001</v>
      </c>
      <c r="L745" s="241">
        <f t="shared" si="225"/>
        <v>2.0219999999999998</v>
      </c>
      <c r="M745" s="8">
        <f t="shared" ref="M745" si="228">K745*100</f>
        <v>168.5</v>
      </c>
      <c r="N745" s="280">
        <f t="shared" si="227"/>
        <v>202.2</v>
      </c>
      <c r="O745" s="259">
        <v>1.6850000000000001</v>
      </c>
      <c r="P745" s="8"/>
    </row>
    <row r="746" spans="1:17" ht="15.6" x14ac:dyDescent="0.3">
      <c r="A746" s="230"/>
      <c r="B746" s="231"/>
      <c r="C746" s="231"/>
      <c r="D746" s="232"/>
      <c r="E746" s="233"/>
      <c r="F746" s="232"/>
      <c r="G746" s="234"/>
      <c r="H746" s="235"/>
      <c r="I746" s="232"/>
      <c r="J746" s="236"/>
      <c r="K746" s="242"/>
      <c r="L746" s="242"/>
      <c r="M746" s="239"/>
      <c r="N746" s="281"/>
      <c r="O746" s="260"/>
      <c r="P746" s="237"/>
    </row>
    <row r="747" spans="1:17" ht="43.2" x14ac:dyDescent="0.3">
      <c r="A747" s="51" t="s">
        <v>1039</v>
      </c>
      <c r="B747" s="38" t="s">
        <v>557</v>
      </c>
      <c r="C747" s="11"/>
      <c r="D747" s="38" t="s">
        <v>711</v>
      </c>
      <c r="E747" s="120">
        <v>100</v>
      </c>
      <c r="F747" s="214" t="s">
        <v>1181</v>
      </c>
      <c r="G747" s="214" t="s">
        <v>1182</v>
      </c>
      <c r="H747" s="163" t="s">
        <v>1189</v>
      </c>
      <c r="I747" s="214" t="s">
        <v>1212</v>
      </c>
      <c r="J747" s="163" t="s">
        <v>1213</v>
      </c>
      <c r="K747" s="252">
        <v>1.06</v>
      </c>
      <c r="L747" s="252">
        <f t="shared" si="183"/>
        <v>1.272</v>
      </c>
      <c r="M747" s="165">
        <v>106</v>
      </c>
      <c r="N747" s="290">
        <f t="shared" si="184"/>
        <v>127.19999999999999</v>
      </c>
      <c r="O747" s="276">
        <v>1.06</v>
      </c>
      <c r="P747" s="164"/>
    </row>
    <row r="748" spans="1:17" ht="57.6" x14ac:dyDescent="0.3">
      <c r="A748" s="51" t="s">
        <v>1039</v>
      </c>
      <c r="B748" s="38" t="s">
        <v>557</v>
      </c>
      <c r="C748" s="11"/>
      <c r="D748" s="38" t="s">
        <v>711</v>
      </c>
      <c r="E748" s="120">
        <v>100</v>
      </c>
      <c r="F748" s="214" t="s">
        <v>1726</v>
      </c>
      <c r="G748" s="214" t="s">
        <v>1637</v>
      </c>
      <c r="H748" s="163">
        <v>100</v>
      </c>
      <c r="I748" s="214" t="s">
        <v>1761</v>
      </c>
      <c r="J748" s="163" t="s">
        <v>1762</v>
      </c>
      <c r="K748" s="252">
        <v>0.38229999999999997</v>
      </c>
      <c r="L748" s="252">
        <f t="shared" ref="L748:L749" si="229">K748*1.2</f>
        <v>0.45875999999999995</v>
      </c>
      <c r="M748" s="165">
        <f t="shared" ref="M748" si="230">K748*H748</f>
        <v>38.229999999999997</v>
      </c>
      <c r="N748" s="290">
        <f t="shared" ref="N748:N749" si="231">M748*1.2</f>
        <v>45.875999999999998</v>
      </c>
      <c r="O748" s="276">
        <v>0.38229999999999997</v>
      </c>
      <c r="P748" s="164"/>
      <c r="Q748" t="s">
        <v>2172</v>
      </c>
    </row>
    <row r="749" spans="1:17" ht="46.8" x14ac:dyDescent="0.3">
      <c r="A749" s="51" t="s">
        <v>1039</v>
      </c>
      <c r="B749" s="38" t="s">
        <v>557</v>
      </c>
      <c r="C749" s="11"/>
      <c r="D749" s="38" t="s">
        <v>711</v>
      </c>
      <c r="E749" s="120">
        <v>100</v>
      </c>
      <c r="F749" s="84" t="s">
        <v>1937</v>
      </c>
      <c r="G749" s="152" t="s">
        <v>1938</v>
      </c>
      <c r="H749" s="152" t="s">
        <v>1952</v>
      </c>
      <c r="I749" s="84" t="s">
        <v>1977</v>
      </c>
      <c r="J749" s="137" t="s">
        <v>1978</v>
      </c>
      <c r="K749" s="241">
        <v>0.995</v>
      </c>
      <c r="L749" s="241">
        <f t="shared" si="229"/>
        <v>1.194</v>
      </c>
      <c r="M749" s="8">
        <f t="shared" ref="M749" si="232">K749*100</f>
        <v>99.5</v>
      </c>
      <c r="N749" s="280">
        <f t="shared" si="231"/>
        <v>119.39999999999999</v>
      </c>
      <c r="O749" s="259">
        <v>0.995</v>
      </c>
      <c r="P749" s="8"/>
    </row>
    <row r="750" spans="1:17" ht="15.6" x14ac:dyDescent="0.3">
      <c r="A750" s="230"/>
      <c r="B750" s="231"/>
      <c r="C750" s="231"/>
      <c r="D750" s="232"/>
      <c r="E750" s="233"/>
      <c r="F750" s="232"/>
      <c r="G750" s="234"/>
      <c r="H750" s="235"/>
      <c r="I750" s="232"/>
      <c r="J750" s="236"/>
      <c r="K750" s="242"/>
      <c r="L750" s="242"/>
      <c r="M750" s="239"/>
      <c r="N750" s="281"/>
      <c r="O750" s="260"/>
      <c r="P750" s="237"/>
    </row>
    <row r="751" spans="1:17" ht="43.2" x14ac:dyDescent="0.3">
      <c r="A751" s="51" t="s">
        <v>1040</v>
      </c>
      <c r="B751" s="38" t="s">
        <v>559</v>
      </c>
      <c r="C751" s="11"/>
      <c r="D751" s="38" t="s">
        <v>711</v>
      </c>
      <c r="E751" s="120">
        <v>100</v>
      </c>
      <c r="F751" s="214" t="s">
        <v>1181</v>
      </c>
      <c r="G751" s="214" t="s">
        <v>1182</v>
      </c>
      <c r="H751" s="163" t="s">
        <v>1189</v>
      </c>
      <c r="I751" s="214" t="s">
        <v>1214</v>
      </c>
      <c r="J751" s="163" t="s">
        <v>1215</v>
      </c>
      <c r="K751" s="252">
        <v>1.72</v>
      </c>
      <c r="L751" s="252">
        <f t="shared" si="183"/>
        <v>2.0640000000000001</v>
      </c>
      <c r="M751" s="165">
        <v>172</v>
      </c>
      <c r="N751" s="290">
        <f t="shared" si="184"/>
        <v>206.4</v>
      </c>
      <c r="O751" s="276">
        <v>1.72</v>
      </c>
      <c r="P751" s="164"/>
    </row>
    <row r="752" spans="1:17" ht="57.6" x14ac:dyDescent="0.3">
      <c r="A752" s="51" t="s">
        <v>1040</v>
      </c>
      <c r="B752" s="38" t="s">
        <v>559</v>
      </c>
      <c r="C752" s="11"/>
      <c r="D752" s="38" t="s">
        <v>711</v>
      </c>
      <c r="E752" s="120">
        <v>100</v>
      </c>
      <c r="F752" s="214" t="s">
        <v>1726</v>
      </c>
      <c r="G752" s="214" t="s">
        <v>1637</v>
      </c>
      <c r="H752" s="163">
        <v>100</v>
      </c>
      <c r="I752" s="214" t="s">
        <v>1763</v>
      </c>
      <c r="J752" s="163" t="s">
        <v>1764</v>
      </c>
      <c r="K752" s="252">
        <v>0.88229999999999997</v>
      </c>
      <c r="L752" s="252">
        <f t="shared" ref="L752:L753" si="233">K752*1.2</f>
        <v>1.0587599999999999</v>
      </c>
      <c r="M752" s="165">
        <f t="shared" ref="M752" si="234">K752*H752</f>
        <v>88.23</v>
      </c>
      <c r="N752" s="290">
        <f t="shared" ref="N752:N753" si="235">M752*1.2</f>
        <v>105.876</v>
      </c>
      <c r="O752" s="276">
        <v>0.88229999999999997</v>
      </c>
      <c r="P752" s="164"/>
    </row>
    <row r="753" spans="1:17" ht="43.2" x14ac:dyDescent="0.3">
      <c r="A753" s="51" t="s">
        <v>1040</v>
      </c>
      <c r="B753" s="38" t="s">
        <v>559</v>
      </c>
      <c r="C753" s="11"/>
      <c r="D753" s="38" t="s">
        <v>711</v>
      </c>
      <c r="E753" s="120">
        <v>100</v>
      </c>
      <c r="F753" s="214" t="s">
        <v>1937</v>
      </c>
      <c r="G753" s="214" t="s">
        <v>1938</v>
      </c>
      <c r="H753" s="163" t="s">
        <v>1952</v>
      </c>
      <c r="I753" s="214" t="s">
        <v>1979</v>
      </c>
      <c r="J753" s="163" t="s">
        <v>1980</v>
      </c>
      <c r="K753" s="252">
        <v>1.325</v>
      </c>
      <c r="L753" s="252">
        <f t="shared" si="233"/>
        <v>1.5899999999999999</v>
      </c>
      <c r="M753" s="165">
        <f t="shared" ref="M753" si="236">K753*100</f>
        <v>132.5</v>
      </c>
      <c r="N753" s="290">
        <f t="shared" si="235"/>
        <v>159</v>
      </c>
      <c r="O753" s="276">
        <v>1.325</v>
      </c>
      <c r="P753" s="164"/>
    </row>
    <row r="754" spans="1:17" ht="15.6" x14ac:dyDescent="0.3">
      <c r="A754" s="230"/>
      <c r="B754" s="231"/>
      <c r="C754" s="231"/>
      <c r="D754" s="232"/>
      <c r="E754" s="233"/>
      <c r="F754" s="232"/>
      <c r="G754" s="234"/>
      <c r="H754" s="235"/>
      <c r="I754" s="232"/>
      <c r="J754" s="236"/>
      <c r="K754" s="242"/>
      <c r="L754" s="242"/>
      <c r="M754" s="239"/>
      <c r="N754" s="281"/>
      <c r="O754" s="260"/>
      <c r="P754" s="237"/>
    </row>
    <row r="755" spans="1:17" ht="43.2" x14ac:dyDescent="0.3">
      <c r="A755" s="51" t="s">
        <v>1041</v>
      </c>
      <c r="B755" s="38" t="s">
        <v>561</v>
      </c>
      <c r="C755" s="11"/>
      <c r="D755" s="38" t="s">
        <v>711</v>
      </c>
      <c r="E755" s="120">
        <v>200</v>
      </c>
      <c r="F755" s="214" t="s">
        <v>1181</v>
      </c>
      <c r="G755" s="214" t="s">
        <v>1182</v>
      </c>
      <c r="H755" s="163" t="s">
        <v>1189</v>
      </c>
      <c r="I755" s="214" t="s">
        <v>1216</v>
      </c>
      <c r="J755" s="163" t="s">
        <v>1217</v>
      </c>
      <c r="K755" s="252">
        <v>1.71</v>
      </c>
      <c r="L755" s="252">
        <f t="shared" si="183"/>
        <v>2.052</v>
      </c>
      <c r="M755" s="165">
        <v>342</v>
      </c>
      <c r="N755" s="290">
        <f t="shared" si="184"/>
        <v>410.4</v>
      </c>
      <c r="O755" s="276">
        <v>1.71</v>
      </c>
      <c r="P755" s="164"/>
    </row>
    <row r="756" spans="1:17" ht="43.2" x14ac:dyDescent="0.3">
      <c r="A756" s="51" t="s">
        <v>1041</v>
      </c>
      <c r="B756" s="38" t="s">
        <v>561</v>
      </c>
      <c r="C756" s="11"/>
      <c r="D756" s="38" t="s">
        <v>711</v>
      </c>
      <c r="E756" s="120">
        <v>200</v>
      </c>
      <c r="F756" s="214" t="s">
        <v>1937</v>
      </c>
      <c r="G756" s="214" t="s">
        <v>1938</v>
      </c>
      <c r="H756" s="163" t="s">
        <v>1952</v>
      </c>
      <c r="I756" s="214" t="s">
        <v>1981</v>
      </c>
      <c r="J756" s="163" t="s">
        <v>1982</v>
      </c>
      <c r="K756" s="252">
        <v>0.82750000000000001</v>
      </c>
      <c r="L756" s="252">
        <f t="shared" ref="L756" si="237">K756*1.2</f>
        <v>0.99299999999999999</v>
      </c>
      <c r="M756" s="165">
        <f t="shared" ref="M756" si="238">K756*100</f>
        <v>82.75</v>
      </c>
      <c r="N756" s="290">
        <f t="shared" ref="N756" si="239">M756*1.2</f>
        <v>99.3</v>
      </c>
      <c r="O756" s="276">
        <v>0.82750000000000001</v>
      </c>
      <c r="P756" s="164"/>
    </row>
    <row r="757" spans="1:17" ht="15.6" x14ac:dyDescent="0.3">
      <c r="A757" s="230"/>
      <c r="B757" s="231"/>
      <c r="C757" s="231"/>
      <c r="D757" s="232"/>
      <c r="E757" s="233"/>
      <c r="F757" s="232"/>
      <c r="G757" s="234"/>
      <c r="H757" s="235"/>
      <c r="I757" s="232"/>
      <c r="J757" s="236"/>
      <c r="K757" s="242"/>
      <c r="L757" s="242"/>
      <c r="M757" s="239"/>
      <c r="N757" s="281"/>
      <c r="O757" s="260"/>
      <c r="P757" s="237"/>
    </row>
    <row r="758" spans="1:17" ht="62.4" x14ac:dyDescent="0.3">
      <c r="A758" s="51" t="s">
        <v>1042</v>
      </c>
      <c r="B758" s="38" t="s">
        <v>563</v>
      </c>
      <c r="C758" s="11"/>
      <c r="D758" s="38" t="s">
        <v>711</v>
      </c>
      <c r="E758" s="120">
        <v>75</v>
      </c>
      <c r="F758" s="84" t="s">
        <v>1726</v>
      </c>
      <c r="G758" s="152" t="s">
        <v>1637</v>
      </c>
      <c r="H758" s="133">
        <v>100</v>
      </c>
      <c r="I758" s="84" t="s">
        <v>1765</v>
      </c>
      <c r="J758" s="137" t="s">
        <v>1766</v>
      </c>
      <c r="K758" s="241">
        <v>0.41170000000000001</v>
      </c>
      <c r="L758" s="241">
        <f>K758*1.2</f>
        <v>0.49403999999999998</v>
      </c>
      <c r="M758" s="8">
        <f>K758*H758</f>
        <v>41.17</v>
      </c>
      <c r="N758" s="280">
        <f>M758*1.2</f>
        <v>49.404000000000003</v>
      </c>
      <c r="O758" s="259">
        <v>0.41170000000000001</v>
      </c>
      <c r="P758" s="8"/>
    </row>
    <row r="759" spans="1:17" ht="46.8" x14ac:dyDescent="0.3">
      <c r="A759" s="51" t="s">
        <v>1042</v>
      </c>
      <c r="B759" s="38" t="s">
        <v>563</v>
      </c>
      <c r="C759" s="11"/>
      <c r="D759" s="38" t="s">
        <v>711</v>
      </c>
      <c r="E759" s="120">
        <v>75</v>
      </c>
      <c r="F759" s="84" t="s">
        <v>1937</v>
      </c>
      <c r="G759" s="152" t="s">
        <v>1938</v>
      </c>
      <c r="H759" s="152" t="s">
        <v>1983</v>
      </c>
      <c r="I759" s="84" t="s">
        <v>1984</v>
      </c>
      <c r="J759" s="137" t="s">
        <v>1985</v>
      </c>
      <c r="K759" s="241">
        <v>1.65</v>
      </c>
      <c r="L759" s="241">
        <f t="shared" ref="L759" si="240">K759*1.2</f>
        <v>1.9799999999999998</v>
      </c>
      <c r="M759" s="8">
        <f>K759*75</f>
        <v>123.75</v>
      </c>
      <c r="N759" s="280">
        <f t="shared" ref="N759" si="241">M759*1.2</f>
        <v>148.5</v>
      </c>
      <c r="O759" s="259">
        <v>1.65</v>
      </c>
      <c r="P759" s="8"/>
    </row>
    <row r="760" spans="1:17" ht="15.6" x14ac:dyDescent="0.3">
      <c r="A760" s="230"/>
      <c r="B760" s="231"/>
      <c r="C760" s="231"/>
      <c r="D760" s="232"/>
      <c r="E760" s="233"/>
      <c r="F760" s="232"/>
      <c r="G760" s="234"/>
      <c r="H760" s="235"/>
      <c r="I760" s="232"/>
      <c r="J760" s="236"/>
      <c r="K760" s="242"/>
      <c r="L760" s="242"/>
      <c r="M760" s="239"/>
      <c r="N760" s="281"/>
      <c r="O760" s="260"/>
      <c r="P760" s="237"/>
    </row>
    <row r="761" spans="1:17" ht="43.2" x14ac:dyDescent="0.3">
      <c r="A761" s="51" t="s">
        <v>1043</v>
      </c>
      <c r="B761" s="38" t="s">
        <v>565</v>
      </c>
      <c r="C761" s="11" t="s">
        <v>566</v>
      </c>
      <c r="D761" s="38" t="s">
        <v>794</v>
      </c>
      <c r="E761" s="120">
        <v>1</v>
      </c>
      <c r="F761" s="214" t="s">
        <v>1181</v>
      </c>
      <c r="G761" s="214" t="s">
        <v>1182</v>
      </c>
      <c r="H761" s="163" t="s">
        <v>1183</v>
      </c>
      <c r="I761" s="214" t="s">
        <v>1218</v>
      </c>
      <c r="J761" s="163" t="s">
        <v>1219</v>
      </c>
      <c r="K761" s="252">
        <v>37.9</v>
      </c>
      <c r="L761" s="252">
        <f t="shared" ref="L761" si="242">(K761*1.2)</f>
        <v>45.48</v>
      </c>
      <c r="M761" s="165">
        <v>37.9</v>
      </c>
      <c r="N761" s="290">
        <f t="shared" ref="N761" si="243">(M761*1.2)</f>
        <v>45.48</v>
      </c>
      <c r="O761" s="276">
        <v>37.9</v>
      </c>
      <c r="P761" s="164"/>
    </row>
    <row r="762" spans="1:17" ht="57.6" x14ac:dyDescent="0.3">
      <c r="A762" s="51" t="s">
        <v>1043</v>
      </c>
      <c r="B762" s="38" t="s">
        <v>565</v>
      </c>
      <c r="C762" s="11" t="s">
        <v>566</v>
      </c>
      <c r="D762" s="38" t="s">
        <v>794</v>
      </c>
      <c r="E762" s="120">
        <v>1</v>
      </c>
      <c r="F762" s="214" t="s">
        <v>1726</v>
      </c>
      <c r="G762" s="214" t="s">
        <v>1637</v>
      </c>
      <c r="H762" s="163">
        <v>1</v>
      </c>
      <c r="I762" s="214" t="s">
        <v>1767</v>
      </c>
      <c r="J762" s="163" t="s">
        <v>1768</v>
      </c>
      <c r="K762" s="252">
        <v>23.381699999999999</v>
      </c>
      <c r="L762" s="252">
        <f>K762*1.2</f>
        <v>28.058039999999998</v>
      </c>
      <c r="M762" s="165">
        <f>K762*H762</f>
        <v>23.381699999999999</v>
      </c>
      <c r="N762" s="290">
        <f>M762*1.2</f>
        <v>28.058039999999998</v>
      </c>
      <c r="O762" s="276">
        <v>23.381699999999999</v>
      </c>
      <c r="P762" s="164"/>
      <c r="Q762" t="s">
        <v>2172</v>
      </c>
    </row>
    <row r="763" spans="1:17" ht="46.8" x14ac:dyDescent="0.3">
      <c r="A763" s="51" t="s">
        <v>1043</v>
      </c>
      <c r="B763" s="38" t="s">
        <v>565</v>
      </c>
      <c r="C763" s="11" t="s">
        <v>566</v>
      </c>
      <c r="D763" s="38" t="s">
        <v>794</v>
      </c>
      <c r="E763" s="120">
        <v>1</v>
      </c>
      <c r="F763" s="84" t="s">
        <v>1937</v>
      </c>
      <c r="G763" s="152" t="s">
        <v>1938</v>
      </c>
      <c r="H763" s="133" t="s">
        <v>1183</v>
      </c>
      <c r="I763" s="84" t="s">
        <v>1986</v>
      </c>
      <c r="J763" s="137" t="s">
        <v>1987</v>
      </c>
      <c r="K763" s="241">
        <v>44.5</v>
      </c>
      <c r="L763" s="241">
        <f t="shared" ref="L763" si="244">K763*1.2</f>
        <v>53.4</v>
      </c>
      <c r="M763" s="8">
        <v>44.5</v>
      </c>
      <c r="N763" s="280">
        <f t="shared" ref="N763" si="245">M763*1.2</f>
        <v>53.4</v>
      </c>
      <c r="O763" s="259">
        <v>44.5</v>
      </c>
      <c r="P763" s="8"/>
    </row>
    <row r="764" spans="1:17" ht="15.6" x14ac:dyDescent="0.3">
      <c r="A764" s="230"/>
      <c r="B764" s="231"/>
      <c r="C764" s="231"/>
      <c r="D764" s="232"/>
      <c r="E764" s="233"/>
      <c r="F764" s="232"/>
      <c r="G764" s="234"/>
      <c r="H764" s="235"/>
      <c r="I764" s="232"/>
      <c r="J764" s="236"/>
      <c r="K764" s="242"/>
      <c r="L764" s="242"/>
      <c r="M764" s="239"/>
      <c r="N764" s="281"/>
      <c r="O764" s="260"/>
      <c r="P764" s="237"/>
    </row>
    <row r="765" spans="1:17" ht="46.8" x14ac:dyDescent="0.3">
      <c r="A765" s="51"/>
      <c r="B765" s="52" t="s">
        <v>567</v>
      </c>
      <c r="C765" s="19" t="s">
        <v>1131</v>
      </c>
      <c r="D765" s="38"/>
      <c r="E765" s="120"/>
      <c r="F765" s="84"/>
      <c r="G765" s="152"/>
      <c r="H765" s="133"/>
      <c r="I765" s="84"/>
      <c r="J765" s="137"/>
      <c r="K765" s="241"/>
      <c r="L765" s="241"/>
      <c r="M765" s="8"/>
      <c r="N765" s="280"/>
      <c r="O765" s="259"/>
      <c r="P765" s="8"/>
    </row>
    <row r="766" spans="1:17" ht="46.8" x14ac:dyDescent="0.3">
      <c r="A766" s="51" t="s">
        <v>1044</v>
      </c>
      <c r="B766" s="38" t="s">
        <v>569</v>
      </c>
      <c r="C766" s="11"/>
      <c r="D766" s="38" t="s">
        <v>34</v>
      </c>
      <c r="E766" s="120">
        <v>1000</v>
      </c>
      <c r="F766" s="214" t="s">
        <v>1181</v>
      </c>
      <c r="G766" s="214" t="s">
        <v>1182</v>
      </c>
      <c r="H766" s="163" t="s">
        <v>1220</v>
      </c>
      <c r="I766" s="214" t="s">
        <v>1221</v>
      </c>
      <c r="J766" s="163" t="s">
        <v>1222</v>
      </c>
      <c r="K766" s="252">
        <v>2.8340000000000001</v>
      </c>
      <c r="L766" s="252">
        <f t="shared" ref="L766" si="246">(K766*1.2)</f>
        <v>3.4007999999999998</v>
      </c>
      <c r="M766" s="165">
        <v>2834</v>
      </c>
      <c r="N766" s="290">
        <f t="shared" ref="N766" si="247">(M766*1.2)</f>
        <v>3400.7999999999997</v>
      </c>
      <c r="O766" s="276">
        <v>2.8340000000000001</v>
      </c>
      <c r="P766" s="164"/>
    </row>
    <row r="767" spans="1:17" ht="46.8" x14ac:dyDescent="0.3">
      <c r="A767" s="51" t="s">
        <v>1044</v>
      </c>
      <c r="B767" s="38" t="s">
        <v>569</v>
      </c>
      <c r="C767" s="11"/>
      <c r="D767" s="38" t="s">
        <v>34</v>
      </c>
      <c r="E767" s="120">
        <v>1000</v>
      </c>
      <c r="F767" s="214" t="s">
        <v>1769</v>
      </c>
      <c r="G767" s="214" t="s">
        <v>1637</v>
      </c>
      <c r="H767" s="163">
        <v>50</v>
      </c>
      <c r="I767" s="214" t="s">
        <v>1770</v>
      </c>
      <c r="J767" s="163">
        <v>28407005</v>
      </c>
      <c r="K767" s="252">
        <v>2.5499999999999998</v>
      </c>
      <c r="L767" s="252">
        <f>K767*1.2</f>
        <v>3.0599999999999996</v>
      </c>
      <c r="M767" s="165">
        <f>H767*K767</f>
        <v>127.49999999999999</v>
      </c>
      <c r="N767" s="290">
        <f>M767*1.2</f>
        <v>152.99999999999997</v>
      </c>
      <c r="O767" s="276">
        <v>2.5499999999999998</v>
      </c>
      <c r="P767" s="164"/>
    </row>
    <row r="768" spans="1:17" ht="46.8" x14ac:dyDescent="0.3">
      <c r="A768" s="51" t="s">
        <v>1044</v>
      </c>
      <c r="B768" s="38" t="s">
        <v>569</v>
      </c>
      <c r="C768" s="11"/>
      <c r="D768" s="38" t="s">
        <v>34</v>
      </c>
      <c r="E768" s="120">
        <v>1000</v>
      </c>
      <c r="F768" s="84" t="s">
        <v>1988</v>
      </c>
      <c r="G768" s="152" t="s">
        <v>1938</v>
      </c>
      <c r="H768" s="133" t="s">
        <v>1989</v>
      </c>
      <c r="I768" s="84" t="s">
        <v>1990</v>
      </c>
      <c r="J768" s="138">
        <v>207500005</v>
      </c>
      <c r="K768" s="241">
        <v>2.7</v>
      </c>
      <c r="L768" s="241">
        <f t="shared" ref="L768" si="248">K768*1.2</f>
        <v>3.24</v>
      </c>
      <c r="M768" s="8">
        <v>135</v>
      </c>
      <c r="N768" s="280">
        <f t="shared" ref="N768" si="249">M768*1.2</f>
        <v>162</v>
      </c>
      <c r="O768" s="259">
        <v>2.7</v>
      </c>
      <c r="P768" s="8"/>
    </row>
    <row r="769" spans="1:17" ht="15.6" x14ac:dyDescent="0.3">
      <c r="A769" s="230"/>
      <c r="B769" s="231"/>
      <c r="C769" s="231"/>
      <c r="D769" s="232"/>
      <c r="E769" s="233"/>
      <c r="F769" s="232"/>
      <c r="G769" s="234"/>
      <c r="H769" s="235"/>
      <c r="I769" s="232"/>
      <c r="J769" s="236"/>
      <c r="K769" s="242"/>
      <c r="L769" s="242"/>
      <c r="M769" s="239"/>
      <c r="N769" s="281"/>
      <c r="O769" s="260"/>
      <c r="P769" s="237"/>
    </row>
    <row r="770" spans="1:17" ht="62.4" x14ac:dyDescent="0.3">
      <c r="A770" s="51" t="s">
        <v>1045</v>
      </c>
      <c r="B770" s="38" t="s">
        <v>571</v>
      </c>
      <c r="C770" s="11"/>
      <c r="D770" s="38" t="s">
        <v>34</v>
      </c>
      <c r="E770" s="120">
        <v>10000</v>
      </c>
      <c r="F770" s="84" t="s">
        <v>1771</v>
      </c>
      <c r="G770" s="152" t="s">
        <v>1637</v>
      </c>
      <c r="H770" s="133">
        <v>200</v>
      </c>
      <c r="I770" s="84" t="s">
        <v>1772</v>
      </c>
      <c r="J770" s="138" t="s">
        <v>1773</v>
      </c>
      <c r="K770" s="241">
        <v>1.4500000000000001E-2</v>
      </c>
      <c r="L770" s="241">
        <f t="shared" ref="L770:L774" si="250">K770*1.2</f>
        <v>1.7399999999999999E-2</v>
      </c>
      <c r="M770" s="86">
        <f t="shared" ref="M770:M773" si="251">H770*K770</f>
        <v>2.9000000000000004</v>
      </c>
      <c r="N770" s="280">
        <f t="shared" ref="N770:N774" si="252">M770*1.2</f>
        <v>3.4800000000000004</v>
      </c>
      <c r="O770" s="259">
        <v>1.4500000000000001E-2</v>
      </c>
      <c r="P770" s="8"/>
    </row>
    <row r="771" spans="1:17" ht="46.8" x14ac:dyDescent="0.3">
      <c r="A771" s="51" t="s">
        <v>1045</v>
      </c>
      <c r="B771" s="38" t="s">
        <v>571</v>
      </c>
      <c r="C771" s="11"/>
      <c r="D771" s="38" t="s">
        <v>34</v>
      </c>
      <c r="E771" s="120">
        <v>10000</v>
      </c>
      <c r="F771" s="84" t="s">
        <v>1991</v>
      </c>
      <c r="G771" s="152" t="s">
        <v>1938</v>
      </c>
      <c r="H771" s="133" t="s">
        <v>1992</v>
      </c>
      <c r="I771" s="84" t="s">
        <v>1993</v>
      </c>
      <c r="J771" s="138" t="s">
        <v>1773</v>
      </c>
      <c r="K771" s="241">
        <v>3.075E-2</v>
      </c>
      <c r="L771" s="241">
        <f t="shared" si="250"/>
        <v>3.6899999999999995E-2</v>
      </c>
      <c r="M771" s="8">
        <f>K771*200</f>
        <v>6.15</v>
      </c>
      <c r="N771" s="280">
        <f t="shared" si="252"/>
        <v>7.38</v>
      </c>
      <c r="O771" s="259">
        <v>3.075E-2</v>
      </c>
      <c r="P771" s="8"/>
    </row>
    <row r="772" spans="1:17" ht="15.6" x14ac:dyDescent="0.3">
      <c r="A772" s="230"/>
      <c r="B772" s="231"/>
      <c r="C772" s="231"/>
      <c r="D772" s="232"/>
      <c r="E772" s="233"/>
      <c r="F772" s="232"/>
      <c r="G772" s="234"/>
      <c r="H772" s="235"/>
      <c r="I772" s="232"/>
      <c r="J772" s="236"/>
      <c r="K772" s="242"/>
      <c r="L772" s="242"/>
      <c r="M772" s="239"/>
      <c r="N772" s="281"/>
      <c r="O772" s="260"/>
      <c r="P772" s="237"/>
    </row>
    <row r="773" spans="1:17" ht="62.4" x14ac:dyDescent="0.3">
      <c r="A773" s="51" t="s">
        <v>1046</v>
      </c>
      <c r="B773" s="38" t="s">
        <v>573</v>
      </c>
      <c r="C773" s="11"/>
      <c r="D773" s="38" t="s">
        <v>34</v>
      </c>
      <c r="E773" s="120">
        <v>10000</v>
      </c>
      <c r="F773" s="84" t="s">
        <v>1771</v>
      </c>
      <c r="G773" s="152" t="s">
        <v>1637</v>
      </c>
      <c r="H773" s="133">
        <v>200</v>
      </c>
      <c r="I773" s="84" t="s">
        <v>1774</v>
      </c>
      <c r="J773" s="138" t="s">
        <v>1775</v>
      </c>
      <c r="K773" s="241">
        <v>1.2E-2</v>
      </c>
      <c r="L773" s="241">
        <f t="shared" si="250"/>
        <v>1.44E-2</v>
      </c>
      <c r="M773" s="86">
        <f t="shared" si="251"/>
        <v>2.4</v>
      </c>
      <c r="N773" s="280">
        <f t="shared" si="252"/>
        <v>2.88</v>
      </c>
      <c r="O773" s="259">
        <v>1.2E-2</v>
      </c>
      <c r="P773" s="8"/>
    </row>
    <row r="774" spans="1:17" ht="46.8" x14ac:dyDescent="0.3">
      <c r="A774" s="51" t="s">
        <v>1046</v>
      </c>
      <c r="B774" s="38" t="s">
        <v>573</v>
      </c>
      <c r="C774" s="11"/>
      <c r="D774" s="38" t="s">
        <v>34</v>
      </c>
      <c r="E774" s="120">
        <v>10000</v>
      </c>
      <c r="F774" s="84" t="s">
        <v>1991</v>
      </c>
      <c r="G774" s="152" t="s">
        <v>1938</v>
      </c>
      <c r="H774" s="133" t="s">
        <v>1992</v>
      </c>
      <c r="I774" s="84" t="s">
        <v>1994</v>
      </c>
      <c r="J774" s="138" t="s">
        <v>1775</v>
      </c>
      <c r="K774" s="241">
        <v>2.75E-2</v>
      </c>
      <c r="L774" s="241">
        <f t="shared" si="250"/>
        <v>3.3000000000000002E-2</v>
      </c>
      <c r="M774" s="8">
        <f>K774*200</f>
        <v>5.5</v>
      </c>
      <c r="N774" s="280">
        <f t="shared" si="252"/>
        <v>6.6</v>
      </c>
      <c r="O774" s="259">
        <v>2.75E-2</v>
      </c>
      <c r="P774" s="8"/>
    </row>
    <row r="775" spans="1:17" ht="15.6" x14ac:dyDescent="0.3">
      <c r="A775" s="230"/>
      <c r="B775" s="231"/>
      <c r="C775" s="231"/>
      <c r="D775" s="232"/>
      <c r="E775" s="233"/>
      <c r="F775" s="232"/>
      <c r="G775" s="234"/>
      <c r="H775" s="235"/>
      <c r="I775" s="232"/>
      <c r="J775" s="236"/>
      <c r="K775" s="242"/>
      <c r="L775" s="242"/>
      <c r="M775" s="239"/>
      <c r="N775" s="281"/>
      <c r="O775" s="260"/>
      <c r="P775" s="237"/>
    </row>
    <row r="776" spans="1:17" ht="78" x14ac:dyDescent="0.3">
      <c r="A776" s="51" t="s">
        <v>1047</v>
      </c>
      <c r="B776" s="38" t="s">
        <v>575</v>
      </c>
      <c r="C776" s="11"/>
      <c r="D776" s="38" t="s">
        <v>34</v>
      </c>
      <c r="E776" s="120">
        <v>500</v>
      </c>
      <c r="F776" s="214" t="s">
        <v>1181</v>
      </c>
      <c r="G776" s="214" t="s">
        <v>1182</v>
      </c>
      <c r="H776" s="163" t="s">
        <v>1223</v>
      </c>
      <c r="I776" s="214" t="s">
        <v>1224</v>
      </c>
      <c r="J776" s="163" t="s">
        <v>1225</v>
      </c>
      <c r="K776" s="252">
        <v>0.23</v>
      </c>
      <c r="L776" s="252">
        <f t="shared" ref="L776:L780" si="253">(K776*1.2)</f>
        <v>0.27600000000000002</v>
      </c>
      <c r="M776" s="165">
        <v>115</v>
      </c>
      <c r="N776" s="290">
        <f t="shared" ref="N776:N780" si="254">(M776*1.2)</f>
        <v>138</v>
      </c>
      <c r="O776" s="276">
        <v>0.23</v>
      </c>
      <c r="P776" s="164"/>
      <c r="Q776" t="s">
        <v>2172</v>
      </c>
    </row>
    <row r="777" spans="1:17" ht="78" x14ac:dyDescent="0.3">
      <c r="A777" s="51" t="s">
        <v>1047</v>
      </c>
      <c r="B777" s="38" t="s">
        <v>575</v>
      </c>
      <c r="C777" s="11"/>
      <c r="D777" s="38" t="s">
        <v>34</v>
      </c>
      <c r="E777" s="120">
        <v>500</v>
      </c>
      <c r="F777" s="214" t="s">
        <v>1776</v>
      </c>
      <c r="G777" s="214" t="s">
        <v>1637</v>
      </c>
      <c r="H777" s="163">
        <v>500</v>
      </c>
      <c r="I777" s="214" t="s">
        <v>1777</v>
      </c>
      <c r="J777" s="163">
        <v>14105</v>
      </c>
      <c r="K777" s="252">
        <v>9.4500000000000001E-2</v>
      </c>
      <c r="L777" s="252">
        <f t="shared" ref="L777:L778" si="255">K777*1.2</f>
        <v>0.1134</v>
      </c>
      <c r="M777" s="165">
        <f t="shared" ref="M777" si="256">H777*K777</f>
        <v>47.25</v>
      </c>
      <c r="N777" s="290">
        <f t="shared" ref="N777:N778" si="257">M777*1.2</f>
        <v>56.699999999999996</v>
      </c>
      <c r="O777" s="276">
        <v>9.4500000000000001E-2</v>
      </c>
      <c r="P777" s="164"/>
    </row>
    <row r="778" spans="1:17" ht="78" x14ac:dyDescent="0.3">
      <c r="A778" s="51" t="s">
        <v>1047</v>
      </c>
      <c r="B778" s="38" t="s">
        <v>575</v>
      </c>
      <c r="C778" s="11"/>
      <c r="D778" s="38" t="s">
        <v>34</v>
      </c>
      <c r="E778" s="120">
        <v>500</v>
      </c>
      <c r="F778" s="84" t="s">
        <v>1937</v>
      </c>
      <c r="G778" s="152" t="s">
        <v>1938</v>
      </c>
      <c r="H778" s="133" t="s">
        <v>1995</v>
      </c>
      <c r="I778" s="84" t="s">
        <v>1996</v>
      </c>
      <c r="J778" s="137" t="s">
        <v>1997</v>
      </c>
      <c r="K778" s="241">
        <v>7.4999999999999997E-2</v>
      </c>
      <c r="L778" s="241">
        <f t="shared" si="255"/>
        <v>0.09</v>
      </c>
      <c r="M778" s="8">
        <f>K778*500</f>
        <v>37.5</v>
      </c>
      <c r="N778" s="280">
        <f t="shared" si="257"/>
        <v>45</v>
      </c>
      <c r="O778" s="259">
        <v>7.4999999999999997E-2</v>
      </c>
      <c r="P778" s="8"/>
    </row>
    <row r="779" spans="1:17" ht="15.6" x14ac:dyDescent="0.3">
      <c r="A779" s="230"/>
      <c r="B779" s="231"/>
      <c r="C779" s="231"/>
      <c r="D779" s="232"/>
      <c r="E779" s="233"/>
      <c r="F779" s="232"/>
      <c r="G779" s="234"/>
      <c r="H779" s="235"/>
      <c r="I779" s="232"/>
      <c r="J779" s="236"/>
      <c r="K779" s="242"/>
      <c r="L779" s="242"/>
      <c r="M779" s="239"/>
      <c r="N779" s="281"/>
      <c r="O779" s="260"/>
      <c r="P779" s="237"/>
    </row>
    <row r="780" spans="1:17" ht="43.2" x14ac:dyDescent="0.3">
      <c r="A780" s="51" t="s">
        <v>1048</v>
      </c>
      <c r="B780" s="38" t="s">
        <v>577</v>
      </c>
      <c r="C780" s="11"/>
      <c r="D780" s="38" t="s">
        <v>34</v>
      </c>
      <c r="E780" s="120">
        <v>500</v>
      </c>
      <c r="F780" s="214" t="s">
        <v>1181</v>
      </c>
      <c r="G780" s="214" t="s">
        <v>1182</v>
      </c>
      <c r="H780" s="163" t="s">
        <v>1223</v>
      </c>
      <c r="I780" s="214" t="s">
        <v>1226</v>
      </c>
      <c r="J780" s="163" t="s">
        <v>1227</v>
      </c>
      <c r="K780" s="252">
        <v>5.2999999999999999E-2</v>
      </c>
      <c r="L780" s="252">
        <f t="shared" si="253"/>
        <v>6.359999999999999E-2</v>
      </c>
      <c r="M780" s="165">
        <v>26.5</v>
      </c>
      <c r="N780" s="290">
        <f t="shared" si="254"/>
        <v>31.799999999999997</v>
      </c>
      <c r="O780" s="276">
        <v>5.2999999999999999E-2</v>
      </c>
      <c r="P780" s="164"/>
    </row>
    <row r="781" spans="1:17" ht="43.2" x14ac:dyDescent="0.3">
      <c r="A781" s="51" t="s">
        <v>1048</v>
      </c>
      <c r="B781" s="38" t="s">
        <v>577</v>
      </c>
      <c r="C781" s="11"/>
      <c r="D781" s="38" t="s">
        <v>34</v>
      </c>
      <c r="E781" s="120">
        <v>500</v>
      </c>
      <c r="F781" s="214" t="s">
        <v>1778</v>
      </c>
      <c r="G781" s="214" t="s">
        <v>1637</v>
      </c>
      <c r="H781" s="163">
        <v>500</v>
      </c>
      <c r="I781" s="214" t="s">
        <v>1779</v>
      </c>
      <c r="J781" s="163">
        <v>14100</v>
      </c>
      <c r="K781" s="252">
        <v>2.1999999999999999E-2</v>
      </c>
      <c r="L781" s="252">
        <f t="shared" ref="L781:L782" si="258">K781*1.2</f>
        <v>2.6399999999999996E-2</v>
      </c>
      <c r="M781" s="165">
        <f t="shared" ref="M781" si="259">H781*K781</f>
        <v>11</v>
      </c>
      <c r="N781" s="290">
        <f t="shared" ref="N781:N782" si="260">M781*1.2</f>
        <v>13.2</v>
      </c>
      <c r="O781" s="276">
        <v>2.1999999999999999E-2</v>
      </c>
      <c r="P781" s="164"/>
      <c r="Q781" t="s">
        <v>2172</v>
      </c>
    </row>
    <row r="782" spans="1:17" ht="46.8" x14ac:dyDescent="0.3">
      <c r="A782" s="51" t="s">
        <v>1048</v>
      </c>
      <c r="B782" s="38" t="s">
        <v>577</v>
      </c>
      <c r="C782" s="11"/>
      <c r="D782" s="38" t="s">
        <v>34</v>
      </c>
      <c r="E782" s="120">
        <v>500</v>
      </c>
      <c r="F782" s="84" t="s">
        <v>1937</v>
      </c>
      <c r="G782" s="152" t="s">
        <v>1938</v>
      </c>
      <c r="H782" s="133" t="s">
        <v>1995</v>
      </c>
      <c r="I782" s="84" t="s">
        <v>1998</v>
      </c>
      <c r="J782" s="227" t="s">
        <v>1999</v>
      </c>
      <c r="K782" s="241">
        <v>2.5000000000000001E-2</v>
      </c>
      <c r="L782" s="241">
        <f t="shared" si="258"/>
        <v>0.03</v>
      </c>
      <c r="M782" s="8">
        <f>K782*500</f>
        <v>12.5</v>
      </c>
      <c r="N782" s="280">
        <f t="shared" si="260"/>
        <v>15</v>
      </c>
      <c r="O782" s="259">
        <v>2.5000000000000001E-2</v>
      </c>
      <c r="P782" s="8"/>
      <c r="Q782" t="s">
        <v>2172</v>
      </c>
    </row>
    <row r="783" spans="1:17" ht="15.6" x14ac:dyDescent="0.3">
      <c r="A783" s="230"/>
      <c r="B783" s="231"/>
      <c r="C783" s="231"/>
      <c r="D783" s="232"/>
      <c r="E783" s="233"/>
      <c r="F783" s="232"/>
      <c r="G783" s="234"/>
      <c r="H783" s="235"/>
      <c r="I783" s="232"/>
      <c r="J783" s="236"/>
      <c r="K783" s="242"/>
      <c r="L783" s="242"/>
      <c r="M783" s="239"/>
      <c r="N783" s="281"/>
      <c r="O783" s="260"/>
      <c r="P783" s="237"/>
    </row>
    <row r="784" spans="1:17" ht="46.8" x14ac:dyDescent="0.3">
      <c r="A784" s="51"/>
      <c r="B784" s="52" t="s">
        <v>567</v>
      </c>
      <c r="C784" s="19" t="s">
        <v>1131</v>
      </c>
      <c r="D784" s="38"/>
      <c r="E784" s="120"/>
      <c r="F784" s="84"/>
      <c r="G784" s="152"/>
      <c r="H784" s="133"/>
      <c r="I784" s="84"/>
      <c r="J784" s="137"/>
      <c r="K784" s="241"/>
      <c r="L784" s="241"/>
      <c r="M784" s="8"/>
      <c r="N784" s="280"/>
      <c r="O784" s="259"/>
      <c r="P784" s="8"/>
    </row>
    <row r="785" spans="1:16" ht="43.2" x14ac:dyDescent="0.3">
      <c r="A785" s="51" t="s">
        <v>1049</v>
      </c>
      <c r="B785" s="38" t="s">
        <v>579</v>
      </c>
      <c r="C785" s="11"/>
      <c r="D785" s="38" t="s">
        <v>594</v>
      </c>
      <c r="E785" s="120">
        <v>1000</v>
      </c>
      <c r="F785" s="214" t="s">
        <v>1181</v>
      </c>
      <c r="G785" s="214" t="s">
        <v>1182</v>
      </c>
      <c r="H785" s="163" t="s">
        <v>1183</v>
      </c>
      <c r="I785" s="214" t="s">
        <v>1228</v>
      </c>
      <c r="J785" s="163" t="s">
        <v>1229</v>
      </c>
      <c r="K785" s="252">
        <v>2.75E-2</v>
      </c>
      <c r="L785" s="252">
        <f t="shared" ref="L785" si="261">(K785*1.2)</f>
        <v>3.3000000000000002E-2</v>
      </c>
      <c r="M785" s="165">
        <v>27.5</v>
      </c>
      <c r="N785" s="290">
        <f t="shared" ref="N785" si="262">(M785*1.2)</f>
        <v>33</v>
      </c>
      <c r="O785" s="276">
        <v>2.75E-2</v>
      </c>
      <c r="P785" s="164"/>
    </row>
    <row r="786" spans="1:16" ht="57.6" x14ac:dyDescent="0.3">
      <c r="A786" s="51" t="s">
        <v>1049</v>
      </c>
      <c r="B786" s="38" t="s">
        <v>579</v>
      </c>
      <c r="C786" s="11"/>
      <c r="D786" s="38" t="s">
        <v>594</v>
      </c>
      <c r="E786" s="120">
        <v>1000</v>
      </c>
      <c r="F786" s="214" t="s">
        <v>1726</v>
      </c>
      <c r="G786" s="214" t="s">
        <v>1637</v>
      </c>
      <c r="H786" s="163">
        <v>1000</v>
      </c>
      <c r="I786" s="214" t="s">
        <v>1780</v>
      </c>
      <c r="J786" s="163" t="s">
        <v>1781</v>
      </c>
      <c r="K786" s="252">
        <v>1.61E-2</v>
      </c>
      <c r="L786" s="252">
        <f>K786*1.2</f>
        <v>1.932E-2</v>
      </c>
      <c r="M786" s="165">
        <f>K786*H786</f>
        <v>16.100000000000001</v>
      </c>
      <c r="N786" s="290">
        <f>M786*1.2</f>
        <v>19.32</v>
      </c>
      <c r="O786" s="276">
        <v>1.61E-2</v>
      </c>
      <c r="P786" s="164"/>
    </row>
    <row r="787" spans="1:16" ht="15.6" x14ac:dyDescent="0.3">
      <c r="A787" s="230"/>
      <c r="B787" s="231"/>
      <c r="C787" s="231"/>
      <c r="D787" s="232"/>
      <c r="E787" s="233"/>
      <c r="F787" s="232"/>
      <c r="G787" s="234"/>
      <c r="H787" s="235"/>
      <c r="I787" s="232"/>
      <c r="J787" s="236"/>
      <c r="K787" s="242"/>
      <c r="L787" s="242"/>
      <c r="M787" s="239"/>
      <c r="N787" s="281"/>
      <c r="O787" s="260"/>
      <c r="P787" s="237"/>
    </row>
    <row r="788" spans="1:16" ht="31.2" x14ac:dyDescent="0.3">
      <c r="A788" s="51" t="s">
        <v>1050</v>
      </c>
      <c r="B788" s="38" t="s">
        <v>581</v>
      </c>
      <c r="C788" s="11"/>
      <c r="D788" s="38" t="s">
        <v>594</v>
      </c>
      <c r="E788" s="120">
        <v>2000</v>
      </c>
      <c r="F788" s="84"/>
      <c r="G788" s="152"/>
      <c r="H788" s="133"/>
      <c r="I788" s="84"/>
      <c r="J788" s="137"/>
      <c r="K788" s="241"/>
      <c r="L788" s="241"/>
      <c r="M788" s="8"/>
      <c r="N788" s="280"/>
      <c r="O788" s="259"/>
      <c r="P788" s="8"/>
    </row>
    <row r="789" spans="1:16" ht="62.4" x14ac:dyDescent="0.3">
      <c r="A789" s="51" t="s">
        <v>1050</v>
      </c>
      <c r="B789" s="38" t="s">
        <v>581</v>
      </c>
      <c r="C789" s="11"/>
      <c r="D789" s="38" t="s">
        <v>594</v>
      </c>
      <c r="E789" s="120">
        <v>2000</v>
      </c>
      <c r="F789" s="84" t="s">
        <v>1726</v>
      </c>
      <c r="G789" s="152" t="s">
        <v>1637</v>
      </c>
      <c r="H789" s="133">
        <v>2500</v>
      </c>
      <c r="I789" s="84" t="s">
        <v>1782</v>
      </c>
      <c r="J789" s="137" t="s">
        <v>1783</v>
      </c>
      <c r="K789" s="241">
        <v>9.7999999999999997E-3</v>
      </c>
      <c r="L789" s="241">
        <f>K789*1.2</f>
        <v>1.176E-2</v>
      </c>
      <c r="M789" s="8">
        <f>K789*H789</f>
        <v>24.5</v>
      </c>
      <c r="N789" s="280">
        <f>M789*1.2</f>
        <v>29.4</v>
      </c>
      <c r="O789" s="259">
        <v>9.7999999999999997E-3</v>
      </c>
      <c r="P789" s="8"/>
    </row>
    <row r="790" spans="1:16" ht="15.6" x14ac:dyDescent="0.3">
      <c r="A790" s="230"/>
      <c r="B790" s="231"/>
      <c r="C790" s="231"/>
      <c r="D790" s="232"/>
      <c r="E790" s="233"/>
      <c r="F790" s="232"/>
      <c r="G790" s="234"/>
      <c r="H790" s="235"/>
      <c r="I790" s="232"/>
      <c r="J790" s="236"/>
      <c r="K790" s="242"/>
      <c r="L790" s="242"/>
      <c r="M790" s="239"/>
      <c r="N790" s="281"/>
      <c r="O790" s="260"/>
      <c r="P790" s="237"/>
    </row>
    <row r="791" spans="1:16" ht="62.4" x14ac:dyDescent="0.3">
      <c r="A791" s="51" t="s">
        <v>1051</v>
      </c>
      <c r="B791" s="38" t="s">
        <v>583</v>
      </c>
      <c r="C791" s="11" t="s">
        <v>811</v>
      </c>
      <c r="D791" s="38" t="s">
        <v>620</v>
      </c>
      <c r="E791" s="120">
        <v>40</v>
      </c>
      <c r="F791" s="214" t="s">
        <v>1181</v>
      </c>
      <c r="G791" s="214" t="s">
        <v>1182</v>
      </c>
      <c r="H791" s="163" t="s">
        <v>1230</v>
      </c>
      <c r="I791" s="214" t="s">
        <v>1231</v>
      </c>
      <c r="J791" s="163" t="s">
        <v>1232</v>
      </c>
      <c r="K791" s="252">
        <v>8.75</v>
      </c>
      <c r="L791" s="252">
        <f t="shared" ref="L791" si="263">(K791*1.2)</f>
        <v>10.5</v>
      </c>
      <c r="M791" s="165">
        <v>350</v>
      </c>
      <c r="N791" s="290">
        <f t="shared" ref="N791" si="264">(M791*1.2)</f>
        <v>420</v>
      </c>
      <c r="O791" s="276">
        <v>8.75</v>
      </c>
      <c r="P791" s="164"/>
    </row>
    <row r="792" spans="1:16" ht="62.4" x14ac:dyDescent="0.3">
      <c r="A792" s="51" t="s">
        <v>1051</v>
      </c>
      <c r="B792" s="38" t="s">
        <v>583</v>
      </c>
      <c r="C792" s="11" t="s">
        <v>811</v>
      </c>
      <c r="D792" s="38" t="s">
        <v>620</v>
      </c>
      <c r="E792" s="120">
        <v>40</v>
      </c>
      <c r="F792" s="214" t="s">
        <v>1769</v>
      </c>
      <c r="G792" s="214" t="s">
        <v>1637</v>
      </c>
      <c r="H792" s="163">
        <v>2.5</v>
      </c>
      <c r="I792" s="214" t="s">
        <v>1784</v>
      </c>
      <c r="J792" s="163">
        <v>30010008</v>
      </c>
      <c r="K792" s="252">
        <v>8.75</v>
      </c>
      <c r="L792" s="252">
        <f t="shared" ref="L792" si="265">K792*1.2</f>
        <v>10.5</v>
      </c>
      <c r="M792" s="165">
        <f t="shared" ref="M792" si="266">H792*K792</f>
        <v>21.875</v>
      </c>
      <c r="N792" s="290">
        <f t="shared" ref="N792" si="267">M792*1.2</f>
        <v>26.25</v>
      </c>
      <c r="O792" s="276">
        <v>8.75</v>
      </c>
      <c r="P792" s="164"/>
    </row>
    <row r="793" spans="1:16" ht="15.6" x14ac:dyDescent="0.3">
      <c r="A793" s="230"/>
      <c r="B793" s="231"/>
      <c r="C793" s="231"/>
      <c r="D793" s="232"/>
      <c r="E793" s="233"/>
      <c r="F793" s="232"/>
      <c r="G793" s="234"/>
      <c r="H793" s="235"/>
      <c r="I793" s="232"/>
      <c r="J793" s="236"/>
      <c r="K793" s="242"/>
      <c r="L793" s="242"/>
      <c r="M793" s="239"/>
      <c r="N793" s="281"/>
      <c r="O793" s="260"/>
      <c r="P793" s="237"/>
    </row>
    <row r="794" spans="1:16" ht="78" x14ac:dyDescent="0.3">
      <c r="A794" s="51" t="s">
        <v>1052</v>
      </c>
      <c r="B794" s="38" t="s">
        <v>585</v>
      </c>
      <c r="C794" s="11"/>
      <c r="D794" s="38" t="s">
        <v>794</v>
      </c>
      <c r="E794" s="120">
        <v>5</v>
      </c>
      <c r="F794" s="84" t="s">
        <v>1785</v>
      </c>
      <c r="G794" s="152" t="s">
        <v>1637</v>
      </c>
      <c r="H794" s="133">
        <v>5</v>
      </c>
      <c r="I794" s="84" t="s">
        <v>1786</v>
      </c>
      <c r="J794" s="137" t="s">
        <v>1787</v>
      </c>
      <c r="K794" s="241">
        <v>7.29</v>
      </c>
      <c r="L794" s="241">
        <f>K794*1.2</f>
        <v>8.7479999999999993</v>
      </c>
      <c r="M794" s="8">
        <f>K794*H794</f>
        <v>36.450000000000003</v>
      </c>
      <c r="N794" s="280">
        <f>M794*1.2</f>
        <v>43.74</v>
      </c>
      <c r="O794" s="259">
        <v>7.29</v>
      </c>
      <c r="P794" s="8"/>
    </row>
    <row r="795" spans="1:16" ht="15.6" x14ac:dyDescent="0.3">
      <c r="A795" s="230"/>
      <c r="B795" s="231"/>
      <c r="C795" s="231"/>
      <c r="D795" s="232"/>
      <c r="E795" s="233"/>
      <c r="F795" s="232"/>
      <c r="G795" s="234"/>
      <c r="H795" s="235"/>
      <c r="I795" s="232"/>
      <c r="J795" s="236"/>
      <c r="K795" s="242"/>
      <c r="L795" s="242"/>
      <c r="M795" s="239"/>
      <c r="N795" s="281"/>
      <c r="O795" s="260"/>
      <c r="P795" s="237"/>
    </row>
    <row r="796" spans="1:16" ht="15.6" x14ac:dyDescent="0.3">
      <c r="A796" s="51" t="s">
        <v>1053</v>
      </c>
      <c r="B796" s="38" t="s">
        <v>587</v>
      </c>
      <c r="C796" s="11"/>
      <c r="D796" s="38" t="s">
        <v>794</v>
      </c>
      <c r="E796" s="120">
        <v>25</v>
      </c>
      <c r="F796" s="84"/>
      <c r="G796" s="152"/>
      <c r="H796" s="133"/>
      <c r="I796" s="84"/>
      <c r="J796" s="137"/>
      <c r="K796" s="241"/>
      <c r="L796" s="241"/>
      <c r="M796" s="8"/>
      <c r="N796" s="280"/>
      <c r="O796" s="259"/>
      <c r="P796" s="8"/>
    </row>
    <row r="797" spans="1:16" ht="15.6" x14ac:dyDescent="0.3">
      <c r="A797" s="230"/>
      <c r="B797" s="231"/>
      <c r="C797" s="231"/>
      <c r="D797" s="232"/>
      <c r="E797" s="233"/>
      <c r="F797" s="232"/>
      <c r="G797" s="234"/>
      <c r="H797" s="235"/>
      <c r="I797" s="232"/>
      <c r="J797" s="236"/>
      <c r="K797" s="242"/>
      <c r="L797" s="242"/>
      <c r="M797" s="239"/>
      <c r="N797" s="281"/>
      <c r="O797" s="260"/>
      <c r="P797" s="237"/>
    </row>
    <row r="798" spans="1:16" ht="62.4" x14ac:dyDescent="0.3">
      <c r="A798" s="51" t="s">
        <v>1054</v>
      </c>
      <c r="B798" s="38" t="s">
        <v>589</v>
      </c>
      <c r="C798" s="11"/>
      <c r="D798" s="38" t="s">
        <v>594</v>
      </c>
      <c r="E798" s="120">
        <v>2500</v>
      </c>
      <c r="F798" s="84" t="s">
        <v>1726</v>
      </c>
      <c r="G798" s="152" t="s">
        <v>1637</v>
      </c>
      <c r="H798" s="133">
        <v>5000</v>
      </c>
      <c r="I798" s="84" t="s">
        <v>1788</v>
      </c>
      <c r="J798" s="137" t="s">
        <v>1789</v>
      </c>
      <c r="K798" s="241">
        <v>1.55E-2</v>
      </c>
      <c r="L798" s="241">
        <f>K798*1.2</f>
        <v>1.8599999999999998E-2</v>
      </c>
      <c r="M798" s="8">
        <f>K798*H798</f>
        <v>77.5</v>
      </c>
      <c r="N798" s="280">
        <f>M798*1.2</f>
        <v>93</v>
      </c>
      <c r="O798" s="259">
        <v>1.55E-2</v>
      </c>
      <c r="P798" s="8"/>
    </row>
    <row r="799" spans="1:16" ht="15.6" x14ac:dyDescent="0.3">
      <c r="A799" s="230"/>
      <c r="B799" s="231"/>
      <c r="C799" s="231"/>
      <c r="D799" s="232"/>
      <c r="E799" s="233"/>
      <c r="F799" s="232"/>
      <c r="G799" s="234"/>
      <c r="H799" s="235"/>
      <c r="I799" s="232"/>
      <c r="J799" s="236"/>
      <c r="K799" s="242"/>
      <c r="L799" s="242"/>
      <c r="M799" s="239"/>
      <c r="N799" s="281"/>
      <c r="O799" s="260"/>
      <c r="P799" s="237"/>
    </row>
    <row r="800" spans="1:16" ht="43.2" x14ac:dyDescent="0.3">
      <c r="A800" s="51" t="s">
        <v>1055</v>
      </c>
      <c r="B800" s="38" t="s">
        <v>591</v>
      </c>
      <c r="C800" s="11" t="s">
        <v>812</v>
      </c>
      <c r="D800" s="38" t="s">
        <v>794</v>
      </c>
      <c r="E800" s="120">
        <v>50</v>
      </c>
      <c r="F800" s="214" t="s">
        <v>1181</v>
      </c>
      <c r="G800" s="214" t="s">
        <v>1182</v>
      </c>
      <c r="H800" s="163" t="s">
        <v>1233</v>
      </c>
      <c r="I800" s="214" t="s">
        <v>1234</v>
      </c>
      <c r="J800" s="163" t="s">
        <v>1235</v>
      </c>
      <c r="K800" s="252">
        <v>15.2</v>
      </c>
      <c r="L800" s="252">
        <f t="shared" ref="L800" si="268">(K800*1.2)</f>
        <v>18.239999999999998</v>
      </c>
      <c r="M800" s="165">
        <v>760</v>
      </c>
      <c r="N800" s="290">
        <f t="shared" ref="N800" si="269">(M800*1.2)</f>
        <v>912</v>
      </c>
      <c r="O800" s="276">
        <v>15.2</v>
      </c>
      <c r="P800" s="164"/>
    </row>
    <row r="801" spans="1:17" ht="57.6" x14ac:dyDescent="0.3">
      <c r="A801" s="51" t="s">
        <v>1055</v>
      </c>
      <c r="B801" s="38" t="s">
        <v>591</v>
      </c>
      <c r="C801" s="11" t="s">
        <v>812</v>
      </c>
      <c r="D801" s="38" t="s">
        <v>794</v>
      </c>
      <c r="E801" s="120">
        <v>50</v>
      </c>
      <c r="F801" s="214" t="s">
        <v>1726</v>
      </c>
      <c r="G801" s="214" t="s">
        <v>1637</v>
      </c>
      <c r="H801" s="163">
        <v>10</v>
      </c>
      <c r="I801" s="214" t="s">
        <v>1790</v>
      </c>
      <c r="J801" s="163" t="s">
        <v>1791</v>
      </c>
      <c r="K801" s="252">
        <v>5.26</v>
      </c>
      <c r="L801" s="252">
        <f>K801*1.2</f>
        <v>6.3119999999999994</v>
      </c>
      <c r="M801" s="165">
        <f>K801*H801</f>
        <v>52.599999999999994</v>
      </c>
      <c r="N801" s="290">
        <f>M801*1.2</f>
        <v>63.11999999999999</v>
      </c>
      <c r="O801" s="276">
        <v>5.26</v>
      </c>
      <c r="P801" s="164"/>
    </row>
    <row r="802" spans="1:17" ht="15.6" x14ac:dyDescent="0.3">
      <c r="A802" s="230"/>
      <c r="B802" s="231"/>
      <c r="C802" s="231"/>
      <c r="D802" s="232"/>
      <c r="E802" s="233"/>
      <c r="F802" s="232"/>
      <c r="G802" s="234"/>
      <c r="H802" s="235"/>
      <c r="I802" s="232"/>
      <c r="J802" s="236"/>
      <c r="K802" s="242"/>
      <c r="L802" s="242"/>
      <c r="M802" s="239"/>
      <c r="N802" s="281"/>
      <c r="O802" s="260"/>
      <c r="P802" s="237"/>
    </row>
    <row r="803" spans="1:17" ht="62.4" x14ac:dyDescent="0.3">
      <c r="A803" s="51" t="s">
        <v>1056</v>
      </c>
      <c r="B803" s="38" t="s">
        <v>593</v>
      </c>
      <c r="C803" s="11"/>
      <c r="D803" s="38" t="s">
        <v>594</v>
      </c>
      <c r="E803" s="121">
        <v>0.2</v>
      </c>
      <c r="F803" s="84" t="s">
        <v>1726</v>
      </c>
      <c r="G803" s="152" t="s">
        <v>1637</v>
      </c>
      <c r="H803" s="133">
        <v>100</v>
      </c>
      <c r="I803" s="84" t="s">
        <v>1792</v>
      </c>
      <c r="J803" s="139" t="s">
        <v>1793</v>
      </c>
      <c r="K803" s="241">
        <v>0.1323</v>
      </c>
      <c r="L803" s="241">
        <f>K803*1.2</f>
        <v>0.15875999999999998</v>
      </c>
      <c r="M803" s="8">
        <f>K803*H803</f>
        <v>13.23</v>
      </c>
      <c r="N803" s="280">
        <f>M803*1.2</f>
        <v>15.875999999999999</v>
      </c>
      <c r="O803" s="259">
        <v>0.1323</v>
      </c>
      <c r="P803" s="8"/>
    </row>
    <row r="804" spans="1:17" ht="15.6" x14ac:dyDescent="0.3">
      <c r="A804" s="230"/>
      <c r="B804" s="231"/>
      <c r="C804" s="231"/>
      <c r="D804" s="232"/>
      <c r="E804" s="233"/>
      <c r="F804" s="232"/>
      <c r="G804" s="234"/>
      <c r="H804" s="235"/>
      <c r="I804" s="232"/>
      <c r="J804" s="236"/>
      <c r="K804" s="242"/>
      <c r="L804" s="242"/>
      <c r="M804" s="239"/>
      <c r="N804" s="281"/>
      <c r="O804" s="260"/>
      <c r="P804" s="237"/>
    </row>
    <row r="805" spans="1:17" ht="140.4" x14ac:dyDescent="0.3">
      <c r="A805" s="51" t="s">
        <v>1057</v>
      </c>
      <c r="B805" s="38" t="s">
        <v>596</v>
      </c>
      <c r="C805" s="11"/>
      <c r="D805" s="38" t="s">
        <v>535</v>
      </c>
      <c r="E805" s="120">
        <v>1</v>
      </c>
      <c r="F805" s="84" t="s">
        <v>1726</v>
      </c>
      <c r="G805" s="152" t="s">
        <v>1637</v>
      </c>
      <c r="H805" s="133">
        <v>1</v>
      </c>
      <c r="I805" s="84" t="s">
        <v>1794</v>
      </c>
      <c r="J805" s="137" t="s">
        <v>1795</v>
      </c>
      <c r="K805" s="241">
        <v>145.93</v>
      </c>
      <c r="L805" s="241">
        <f>K805*1.2</f>
        <v>175.11600000000001</v>
      </c>
      <c r="M805" s="8">
        <f t="shared" ref="M805" si="270">K805*H805</f>
        <v>145.93</v>
      </c>
      <c r="N805" s="280">
        <f>M805*1.2</f>
        <v>175.11600000000001</v>
      </c>
      <c r="O805" s="259">
        <v>145.93</v>
      </c>
      <c r="P805" s="8"/>
    </row>
    <row r="806" spans="1:17" ht="15.6" x14ac:dyDescent="0.3">
      <c r="A806" s="230"/>
      <c r="B806" s="231"/>
      <c r="C806" s="231"/>
      <c r="D806" s="232"/>
      <c r="E806" s="233"/>
      <c r="F806" s="232"/>
      <c r="G806" s="234"/>
      <c r="H806" s="235"/>
      <c r="I806" s="232"/>
      <c r="J806" s="236"/>
      <c r="K806" s="242"/>
      <c r="L806" s="242"/>
      <c r="M806" s="239"/>
      <c r="N806" s="281"/>
      <c r="O806" s="260"/>
      <c r="P806" s="237"/>
    </row>
    <row r="807" spans="1:17" ht="62.4" x14ac:dyDescent="0.3">
      <c r="A807" s="51" t="s">
        <v>1058</v>
      </c>
      <c r="B807" s="38" t="s">
        <v>598</v>
      </c>
      <c r="C807" s="11"/>
      <c r="D807" s="38" t="s">
        <v>34</v>
      </c>
      <c r="E807" s="120">
        <v>10</v>
      </c>
      <c r="F807" s="214" t="s">
        <v>1181</v>
      </c>
      <c r="G807" s="214" t="s">
        <v>1182</v>
      </c>
      <c r="H807" s="163" t="s">
        <v>34</v>
      </c>
      <c r="I807" s="214" t="s">
        <v>1236</v>
      </c>
      <c r="J807" s="163" t="s">
        <v>1237</v>
      </c>
      <c r="K807" s="252">
        <v>9</v>
      </c>
      <c r="L807" s="252">
        <f t="shared" ref="L807" si="271">(K807*1.2)</f>
        <v>10.799999999999999</v>
      </c>
      <c r="M807" s="165">
        <v>90</v>
      </c>
      <c r="N807" s="290">
        <f t="shared" ref="N807" si="272">(M807*1.2)</f>
        <v>108</v>
      </c>
      <c r="O807" s="276">
        <v>9</v>
      </c>
      <c r="P807" s="164"/>
    </row>
    <row r="808" spans="1:17" ht="62.4" x14ac:dyDescent="0.3">
      <c r="A808" s="51" t="s">
        <v>1058</v>
      </c>
      <c r="B808" s="38" t="s">
        <v>598</v>
      </c>
      <c r="C808" s="11"/>
      <c r="D808" s="38" t="s">
        <v>34</v>
      </c>
      <c r="E808" s="120">
        <v>10</v>
      </c>
      <c r="F808" s="214" t="s">
        <v>1726</v>
      </c>
      <c r="G808" s="214" t="s">
        <v>1637</v>
      </c>
      <c r="H808" s="163">
        <v>1</v>
      </c>
      <c r="I808" s="214" t="s">
        <v>1796</v>
      </c>
      <c r="J808" s="163" t="s">
        <v>1797</v>
      </c>
      <c r="K808" s="252">
        <v>21.47</v>
      </c>
      <c r="L808" s="252">
        <f>K808*1.2</f>
        <v>25.763999999999999</v>
      </c>
      <c r="M808" s="165">
        <f>K808*H808</f>
        <v>21.47</v>
      </c>
      <c r="N808" s="290">
        <f>M808*1.2</f>
        <v>25.763999999999999</v>
      </c>
      <c r="O808" s="276">
        <v>21.47</v>
      </c>
      <c r="P808" s="164"/>
    </row>
    <row r="809" spans="1:17" ht="15.6" x14ac:dyDescent="0.3">
      <c r="A809" s="230"/>
      <c r="B809" s="231"/>
      <c r="C809" s="231"/>
      <c r="D809" s="232"/>
      <c r="E809" s="233"/>
      <c r="F809" s="232"/>
      <c r="G809" s="234"/>
      <c r="H809" s="235"/>
      <c r="I809" s="232"/>
      <c r="J809" s="236"/>
      <c r="K809" s="242"/>
      <c r="L809" s="242"/>
      <c r="M809" s="239"/>
      <c r="N809" s="281"/>
      <c r="O809" s="260"/>
      <c r="P809" s="237"/>
    </row>
    <row r="810" spans="1:17" ht="46.8" x14ac:dyDescent="0.3">
      <c r="A810" s="51" t="s">
        <v>1059</v>
      </c>
      <c r="B810" s="38" t="s">
        <v>600</v>
      </c>
      <c r="C810" s="11"/>
      <c r="D810" s="38" t="s">
        <v>34</v>
      </c>
      <c r="E810" s="120">
        <v>1000</v>
      </c>
      <c r="F810" s="84" t="s">
        <v>1798</v>
      </c>
      <c r="G810" s="152" t="s">
        <v>1637</v>
      </c>
      <c r="H810" s="133">
        <v>1000</v>
      </c>
      <c r="I810" s="84" t="s">
        <v>1799</v>
      </c>
      <c r="J810" s="137" t="s">
        <v>1800</v>
      </c>
      <c r="K810" s="241">
        <v>1.52E-2</v>
      </c>
      <c r="L810" s="241">
        <f t="shared" ref="L810:L821" si="273">K810*1.2</f>
        <v>1.8239999999999999E-2</v>
      </c>
      <c r="M810" s="8">
        <f t="shared" ref="M810:M821" si="274">H810*K810</f>
        <v>15.2</v>
      </c>
      <c r="N810" s="280">
        <f t="shared" ref="N810:N823" si="275">M810*1.2</f>
        <v>18.239999999999998</v>
      </c>
      <c r="O810" s="259">
        <v>1.52E-2</v>
      </c>
      <c r="P810" s="8"/>
    </row>
    <row r="811" spans="1:17" ht="46.8" x14ac:dyDescent="0.3">
      <c r="A811" s="51" t="s">
        <v>1059</v>
      </c>
      <c r="B811" s="38" t="s">
        <v>600</v>
      </c>
      <c r="C811" s="11"/>
      <c r="D811" s="38" t="s">
        <v>34</v>
      </c>
      <c r="E811" s="120">
        <v>1000</v>
      </c>
      <c r="F811" s="84" t="s">
        <v>2154</v>
      </c>
      <c r="G811" s="152" t="s">
        <v>2139</v>
      </c>
      <c r="H811" s="133" t="s">
        <v>2155</v>
      </c>
      <c r="I811" s="84"/>
      <c r="J811" s="137">
        <v>28046</v>
      </c>
      <c r="K811" s="241">
        <v>0.03</v>
      </c>
      <c r="L811" s="241">
        <v>3.5999999999999997E-2</v>
      </c>
      <c r="M811" s="8" t="s">
        <v>2156</v>
      </c>
      <c r="N811" s="280">
        <v>20</v>
      </c>
      <c r="O811" s="259">
        <v>0.03</v>
      </c>
      <c r="P811" s="8"/>
    </row>
    <row r="812" spans="1:17" ht="15.6" x14ac:dyDescent="0.3">
      <c r="A812" s="230"/>
      <c r="B812" s="231"/>
      <c r="C812" s="231"/>
      <c r="D812" s="232"/>
      <c r="E812" s="233"/>
      <c r="F812" s="232"/>
      <c r="G812" s="234"/>
      <c r="H812" s="235"/>
      <c r="I812" s="232"/>
      <c r="J812" s="236"/>
      <c r="K812" s="242"/>
      <c r="L812" s="242"/>
      <c r="M812" s="239"/>
      <c r="N812" s="281"/>
      <c r="O812" s="260"/>
      <c r="P812" s="237"/>
    </row>
    <row r="813" spans="1:17" ht="46.8" x14ac:dyDescent="0.3">
      <c r="A813" s="51" t="s">
        <v>1060</v>
      </c>
      <c r="B813" s="38" t="s">
        <v>602</v>
      </c>
      <c r="C813" s="11"/>
      <c r="D813" s="38" t="s">
        <v>34</v>
      </c>
      <c r="E813" s="120">
        <v>1000</v>
      </c>
      <c r="F813" s="84" t="s">
        <v>1778</v>
      </c>
      <c r="G813" s="152" t="s">
        <v>1637</v>
      </c>
      <c r="H813" s="133">
        <v>1000</v>
      </c>
      <c r="I813" s="84" t="s">
        <v>1801</v>
      </c>
      <c r="J813" s="137" t="s">
        <v>1802</v>
      </c>
      <c r="K813" s="241">
        <v>7.5999999999999998E-2</v>
      </c>
      <c r="L813" s="241">
        <f t="shared" si="273"/>
        <v>9.1199999999999989E-2</v>
      </c>
      <c r="M813" s="8">
        <f t="shared" si="274"/>
        <v>76</v>
      </c>
      <c r="N813" s="280">
        <f t="shared" si="275"/>
        <v>91.2</v>
      </c>
      <c r="O813" s="259">
        <v>7.5999999999999998E-2</v>
      </c>
      <c r="P813" s="8"/>
    </row>
    <row r="814" spans="1:17" ht="109.2" x14ac:dyDescent="0.3">
      <c r="A814" s="51" t="s">
        <v>1060</v>
      </c>
      <c r="B814" s="38" t="s">
        <v>602</v>
      </c>
      <c r="C814" s="11"/>
      <c r="D814" s="38" t="s">
        <v>34</v>
      </c>
      <c r="E814" s="120">
        <v>1000</v>
      </c>
      <c r="F814" s="84" t="s">
        <v>2108</v>
      </c>
      <c r="G814" s="152" t="s">
        <v>2031</v>
      </c>
      <c r="H814" s="133">
        <v>500</v>
      </c>
      <c r="I814" s="84" t="s">
        <v>2109</v>
      </c>
      <c r="J814" s="137" t="s">
        <v>2110</v>
      </c>
      <c r="K814" s="241">
        <v>1.0999999999999999E-2</v>
      </c>
      <c r="L814" s="241">
        <v>1.32E-2</v>
      </c>
      <c r="M814" s="8">
        <v>5.5</v>
      </c>
      <c r="N814" s="280">
        <v>6.6</v>
      </c>
      <c r="O814" s="259">
        <v>1.0999999999999999E-2</v>
      </c>
      <c r="P814" s="8"/>
      <c r="Q814" s="13" t="s">
        <v>2172</v>
      </c>
    </row>
    <row r="815" spans="1:17" ht="46.8" x14ac:dyDescent="0.3">
      <c r="A815" s="51" t="s">
        <v>1060</v>
      </c>
      <c r="B815" s="38" t="s">
        <v>602</v>
      </c>
      <c r="C815" s="11"/>
      <c r="D815" s="38" t="s">
        <v>34</v>
      </c>
      <c r="E815" s="120">
        <v>1000</v>
      </c>
      <c r="F815" s="84" t="s">
        <v>2154</v>
      </c>
      <c r="G815" s="152" t="s">
        <v>2139</v>
      </c>
      <c r="H815" s="133" t="s">
        <v>2155</v>
      </c>
      <c r="I815" s="84"/>
      <c r="J815" s="137">
        <v>28053</v>
      </c>
      <c r="K815" s="241">
        <v>0.01</v>
      </c>
      <c r="L815" s="241">
        <v>1.2E-2</v>
      </c>
      <c r="M815" s="8" t="s">
        <v>2157</v>
      </c>
      <c r="N815" s="280">
        <v>6</v>
      </c>
      <c r="O815" s="259">
        <v>0.01</v>
      </c>
      <c r="P815" s="8"/>
      <c r="Q815" s="13" t="s">
        <v>2172</v>
      </c>
    </row>
    <row r="816" spans="1:17" ht="15.6" x14ac:dyDescent="0.3">
      <c r="A816" s="230"/>
      <c r="B816" s="231"/>
      <c r="C816" s="231"/>
      <c r="D816" s="232"/>
      <c r="E816" s="233"/>
      <c r="F816" s="232"/>
      <c r="G816" s="234"/>
      <c r="H816" s="235"/>
      <c r="I816" s="232"/>
      <c r="J816" s="236"/>
      <c r="K816" s="242"/>
      <c r="L816" s="242"/>
      <c r="M816" s="239"/>
      <c r="N816" s="281"/>
      <c r="O816" s="260"/>
      <c r="P816" s="237"/>
    </row>
    <row r="817" spans="1:17" ht="46.8" x14ac:dyDescent="0.3">
      <c r="A817" s="51" t="s">
        <v>1061</v>
      </c>
      <c r="B817" s="38" t="s">
        <v>604</v>
      </c>
      <c r="C817" s="11"/>
      <c r="D817" s="38" t="s">
        <v>34</v>
      </c>
      <c r="E817" s="120">
        <v>1000</v>
      </c>
      <c r="F817" s="84" t="s">
        <v>1778</v>
      </c>
      <c r="G817" s="152" t="s">
        <v>1637</v>
      </c>
      <c r="H817" s="133">
        <v>1000</v>
      </c>
      <c r="I817" s="84" t="s">
        <v>1803</v>
      </c>
      <c r="J817" s="137" t="s">
        <v>1804</v>
      </c>
      <c r="K817" s="241">
        <v>5.5E-2</v>
      </c>
      <c r="L817" s="241">
        <f t="shared" si="273"/>
        <v>6.6000000000000003E-2</v>
      </c>
      <c r="M817" s="8">
        <f t="shared" si="274"/>
        <v>55</v>
      </c>
      <c r="N817" s="280">
        <f t="shared" si="275"/>
        <v>66</v>
      </c>
      <c r="O817" s="259">
        <v>5.5E-2</v>
      </c>
      <c r="P817" s="8"/>
    </row>
    <row r="818" spans="1:17" ht="109.2" x14ac:dyDescent="0.3">
      <c r="A818" s="51" t="s">
        <v>1061</v>
      </c>
      <c r="B818" s="38" t="s">
        <v>604</v>
      </c>
      <c r="C818" s="11"/>
      <c r="D818" s="38" t="s">
        <v>34</v>
      </c>
      <c r="E818" s="120">
        <v>1000</v>
      </c>
      <c r="F818" s="84" t="s">
        <v>2108</v>
      </c>
      <c r="G818" s="152" t="s">
        <v>2031</v>
      </c>
      <c r="H818" s="133">
        <v>1000</v>
      </c>
      <c r="I818" s="84" t="s">
        <v>2109</v>
      </c>
      <c r="J818" s="137" t="s">
        <v>2111</v>
      </c>
      <c r="K818" s="241">
        <v>5.4999999999999997E-3</v>
      </c>
      <c r="L818" s="241">
        <v>6.6E-3</v>
      </c>
      <c r="M818" s="8">
        <v>5.5</v>
      </c>
      <c r="N818" s="280">
        <v>6.6</v>
      </c>
      <c r="O818" s="259">
        <v>5.4999999999999997E-3</v>
      </c>
      <c r="P818" s="8"/>
      <c r="Q818" s="13" t="s">
        <v>2172</v>
      </c>
    </row>
    <row r="819" spans="1:17" ht="46.8" x14ac:dyDescent="0.3">
      <c r="A819" s="51" t="s">
        <v>1061</v>
      </c>
      <c r="B819" s="38" t="s">
        <v>604</v>
      </c>
      <c r="C819" s="11"/>
      <c r="D819" s="38" t="s">
        <v>34</v>
      </c>
      <c r="E819" s="120">
        <v>1000</v>
      </c>
      <c r="F819" s="84" t="s">
        <v>2154</v>
      </c>
      <c r="G819" s="152" t="s">
        <v>2139</v>
      </c>
      <c r="H819" s="133" t="s">
        <v>2155</v>
      </c>
      <c r="I819" s="84"/>
      <c r="J819" s="137">
        <v>28052</v>
      </c>
      <c r="K819" s="241">
        <v>0.01</v>
      </c>
      <c r="L819" s="241">
        <v>1.2E-2</v>
      </c>
      <c r="M819" s="8" t="s">
        <v>2157</v>
      </c>
      <c r="N819" s="280">
        <v>6</v>
      </c>
      <c r="O819" s="259">
        <v>0.01</v>
      </c>
      <c r="P819" s="8"/>
      <c r="Q819" s="13" t="s">
        <v>2172</v>
      </c>
    </row>
    <row r="820" spans="1:17" ht="15.6" x14ac:dyDescent="0.3">
      <c r="A820" s="230"/>
      <c r="B820" s="231"/>
      <c r="C820" s="231"/>
      <c r="D820" s="232"/>
      <c r="E820" s="233"/>
      <c r="F820" s="232"/>
      <c r="G820" s="234"/>
      <c r="H820" s="235"/>
      <c r="I820" s="232"/>
      <c r="J820" s="236"/>
      <c r="K820" s="242"/>
      <c r="L820" s="242"/>
      <c r="M820" s="239"/>
      <c r="N820" s="281"/>
      <c r="O820" s="260"/>
      <c r="P820" s="237"/>
    </row>
    <row r="821" spans="1:17" ht="46.8" x14ac:dyDescent="0.3">
      <c r="A821" s="51" t="s">
        <v>1062</v>
      </c>
      <c r="B821" s="38" t="s">
        <v>606</v>
      </c>
      <c r="C821" s="11"/>
      <c r="D821" s="38" t="s">
        <v>34</v>
      </c>
      <c r="E821" s="120">
        <v>200</v>
      </c>
      <c r="F821" s="84" t="s">
        <v>1778</v>
      </c>
      <c r="G821" s="152" t="s">
        <v>1637</v>
      </c>
      <c r="H821" s="133">
        <v>500</v>
      </c>
      <c r="I821" s="84" t="s">
        <v>1805</v>
      </c>
      <c r="J821" s="137">
        <v>1501</v>
      </c>
      <c r="K821" s="241">
        <v>2.75E-2</v>
      </c>
      <c r="L821" s="241">
        <f t="shared" si="273"/>
        <v>3.3000000000000002E-2</v>
      </c>
      <c r="M821" s="8">
        <f t="shared" si="274"/>
        <v>13.75</v>
      </c>
      <c r="N821" s="280">
        <f t="shared" si="275"/>
        <v>16.5</v>
      </c>
      <c r="O821" s="259">
        <v>2.75E-2</v>
      </c>
      <c r="P821" s="8"/>
    </row>
    <row r="822" spans="1:17" ht="15.6" x14ac:dyDescent="0.3">
      <c r="A822" s="230"/>
      <c r="B822" s="231"/>
      <c r="C822" s="231"/>
      <c r="D822" s="232"/>
      <c r="E822" s="233"/>
      <c r="F822" s="232"/>
      <c r="G822" s="234"/>
      <c r="H822" s="235"/>
      <c r="I822" s="232"/>
      <c r="J822" s="236"/>
      <c r="K822" s="242"/>
      <c r="L822" s="242"/>
      <c r="M822" s="239"/>
      <c r="N822" s="281"/>
      <c r="O822" s="260"/>
      <c r="P822" s="237"/>
    </row>
    <row r="823" spans="1:17" ht="46.8" x14ac:dyDescent="0.3">
      <c r="A823" s="51" t="s">
        <v>1063</v>
      </c>
      <c r="B823" s="38" t="s">
        <v>608</v>
      </c>
      <c r="C823" s="11"/>
      <c r="D823" s="38" t="s">
        <v>34</v>
      </c>
      <c r="E823" s="120">
        <v>200</v>
      </c>
      <c r="F823" s="84" t="s">
        <v>1778</v>
      </c>
      <c r="G823" s="152" t="s">
        <v>1637</v>
      </c>
      <c r="H823" s="133">
        <v>500</v>
      </c>
      <c r="I823" s="84" t="s">
        <v>1806</v>
      </c>
      <c r="J823" s="137">
        <v>1502</v>
      </c>
      <c r="K823" s="241">
        <v>2.75E-2</v>
      </c>
      <c r="L823" s="241">
        <f>K823*1.2</f>
        <v>3.3000000000000002E-2</v>
      </c>
      <c r="M823" s="8">
        <f>H823*K823</f>
        <v>13.75</v>
      </c>
      <c r="N823" s="280">
        <f t="shared" si="275"/>
        <v>16.5</v>
      </c>
      <c r="O823" s="259">
        <v>2.75E-2</v>
      </c>
      <c r="P823" s="8"/>
    </row>
    <row r="824" spans="1:17" ht="15.6" x14ac:dyDescent="0.3">
      <c r="A824" s="230"/>
      <c r="B824" s="231"/>
      <c r="C824" s="231"/>
      <c r="D824" s="232"/>
      <c r="E824" s="233"/>
      <c r="F824" s="232"/>
      <c r="G824" s="234"/>
      <c r="H824" s="235"/>
      <c r="I824" s="232"/>
      <c r="J824" s="236"/>
      <c r="K824" s="242"/>
      <c r="L824" s="238"/>
      <c r="M824" s="239"/>
      <c r="N824" s="281"/>
      <c r="O824" s="260"/>
      <c r="P824" s="237"/>
    </row>
    <row r="825" spans="1:17" ht="15.6" x14ac:dyDescent="0.3">
      <c r="A825" s="53"/>
      <c r="B825" s="19" t="s">
        <v>609</v>
      </c>
      <c r="C825" s="52" t="s">
        <v>610</v>
      </c>
      <c r="D825" s="38"/>
      <c r="E825" s="120"/>
      <c r="F825" s="84"/>
      <c r="G825" s="152"/>
      <c r="H825" s="133"/>
      <c r="I825" s="84"/>
      <c r="J825" s="137"/>
      <c r="K825" s="241"/>
      <c r="L825" s="148"/>
      <c r="M825" s="8"/>
      <c r="N825" s="280"/>
      <c r="O825" s="259"/>
      <c r="P825" s="8"/>
    </row>
    <row r="826" spans="1:17" ht="15.6" x14ac:dyDescent="0.3">
      <c r="A826" s="10" t="s">
        <v>1064</v>
      </c>
      <c r="B826" s="1" t="s">
        <v>612</v>
      </c>
      <c r="C826" s="1"/>
      <c r="D826" s="1" t="s">
        <v>791</v>
      </c>
      <c r="E826" s="110">
        <v>100</v>
      </c>
      <c r="F826" s="5"/>
      <c r="G826" s="152"/>
      <c r="H826" s="133"/>
      <c r="I826" s="5"/>
      <c r="J826" s="6"/>
      <c r="K826" s="241"/>
      <c r="L826" s="148"/>
      <c r="M826" s="8"/>
      <c r="N826" s="280"/>
      <c r="O826" s="259"/>
      <c r="P826" s="8"/>
    </row>
    <row r="827" spans="1:17" ht="15.6" x14ac:dyDescent="0.3">
      <c r="A827" s="230"/>
      <c r="B827" s="231"/>
      <c r="C827" s="231"/>
      <c r="D827" s="232"/>
      <c r="E827" s="233"/>
      <c r="F827" s="232"/>
      <c r="G827" s="234"/>
      <c r="H827" s="235"/>
      <c r="I827" s="232"/>
      <c r="J827" s="236"/>
      <c r="K827" s="242"/>
      <c r="L827" s="238"/>
      <c r="M827" s="239"/>
      <c r="N827" s="281"/>
      <c r="O827" s="260"/>
      <c r="P827" s="237"/>
    </row>
    <row r="828" spans="1:17" ht="15.6" x14ac:dyDescent="0.3">
      <c r="A828" s="10" t="s">
        <v>499</v>
      </c>
      <c r="B828" s="1" t="s">
        <v>614</v>
      </c>
      <c r="C828" s="1"/>
      <c r="D828" s="1" t="s">
        <v>791</v>
      </c>
      <c r="E828" s="110">
        <v>100</v>
      </c>
      <c r="F828" s="5"/>
      <c r="G828" s="152"/>
      <c r="H828" s="133"/>
      <c r="I828" s="5"/>
      <c r="J828" s="6"/>
      <c r="K828" s="241"/>
      <c r="L828" s="148"/>
      <c r="M828" s="8"/>
      <c r="N828" s="280"/>
      <c r="O828" s="259"/>
      <c r="P828" s="8"/>
    </row>
    <row r="829" spans="1:17" ht="15.6" x14ac:dyDescent="0.3">
      <c r="A829" s="230"/>
      <c r="B829" s="231"/>
      <c r="C829" s="231"/>
      <c r="D829" s="232"/>
      <c r="E829" s="233"/>
      <c r="F829" s="232"/>
      <c r="G829" s="234"/>
      <c r="H829" s="235"/>
      <c r="I829" s="232"/>
      <c r="J829" s="236"/>
      <c r="K829" s="242"/>
      <c r="L829" s="238"/>
      <c r="M829" s="239"/>
      <c r="N829" s="281"/>
      <c r="O829" s="260"/>
      <c r="P829" s="237"/>
    </row>
    <row r="830" spans="1:17" ht="15.6" x14ac:dyDescent="0.3">
      <c r="A830" s="10" t="s">
        <v>1065</v>
      </c>
      <c r="B830" s="1" t="s">
        <v>616</v>
      </c>
      <c r="C830" s="1"/>
      <c r="D830" s="1" t="s">
        <v>791</v>
      </c>
      <c r="E830" s="110">
        <v>100</v>
      </c>
      <c r="F830" s="5"/>
      <c r="G830" s="152"/>
      <c r="H830" s="133"/>
      <c r="I830" s="5"/>
      <c r="J830" s="6"/>
      <c r="K830" s="241"/>
      <c r="L830" s="148"/>
      <c r="M830" s="8"/>
      <c r="N830" s="280"/>
      <c r="O830" s="259"/>
      <c r="P830" s="8"/>
    </row>
    <row r="831" spans="1:17" ht="15.6" x14ac:dyDescent="0.3">
      <c r="A831" s="230"/>
      <c r="B831" s="231"/>
      <c r="C831" s="231"/>
      <c r="D831" s="232"/>
      <c r="E831" s="233"/>
      <c r="F831" s="232"/>
      <c r="G831" s="234"/>
      <c r="H831" s="235"/>
      <c r="I831" s="232"/>
      <c r="J831" s="236"/>
      <c r="K831" s="242"/>
      <c r="L831" s="238"/>
      <c r="M831" s="239"/>
      <c r="N831" s="281"/>
      <c r="O831" s="260"/>
      <c r="P831" s="237"/>
    </row>
    <row r="832" spans="1:17" ht="31.2" x14ac:dyDescent="0.3">
      <c r="A832" s="10" t="s">
        <v>1066</v>
      </c>
      <c r="B832" s="1" t="s">
        <v>618</v>
      </c>
      <c r="C832" s="3" t="s">
        <v>619</v>
      </c>
      <c r="D832" s="1" t="s">
        <v>791</v>
      </c>
      <c r="E832" s="110">
        <v>1000</v>
      </c>
      <c r="F832" s="5"/>
      <c r="G832" s="152"/>
      <c r="H832" s="133"/>
      <c r="I832" s="5"/>
      <c r="J832" s="6"/>
      <c r="K832" s="241"/>
      <c r="L832" s="148"/>
      <c r="M832" s="8"/>
      <c r="N832" s="280"/>
      <c r="O832" s="259"/>
      <c r="P832" s="8"/>
    </row>
    <row r="833" spans="1:16" ht="15.6" x14ac:dyDescent="0.3">
      <c r="A833" s="230"/>
      <c r="B833" s="231"/>
      <c r="C833" s="231"/>
      <c r="D833" s="232"/>
      <c r="E833" s="233"/>
      <c r="F833" s="232"/>
      <c r="G833" s="234"/>
      <c r="H833" s="235"/>
      <c r="I833" s="232"/>
      <c r="J833" s="236"/>
      <c r="K833" s="242"/>
      <c r="L833" s="238"/>
      <c r="M833" s="239"/>
      <c r="N833" s="281"/>
      <c r="O833" s="260"/>
      <c r="P833" s="237"/>
    </row>
    <row r="834" spans="1:16" ht="15.6" x14ac:dyDescent="0.3">
      <c r="A834" s="10" t="s">
        <v>1067</v>
      </c>
      <c r="B834" s="1" t="s">
        <v>622</v>
      </c>
      <c r="C834" s="3"/>
      <c r="D834" s="1" t="s">
        <v>791</v>
      </c>
      <c r="E834" s="110">
        <v>300</v>
      </c>
      <c r="F834" s="5"/>
      <c r="G834" s="152"/>
      <c r="H834" s="133"/>
      <c r="I834" s="5"/>
      <c r="J834" s="6"/>
      <c r="K834" s="241"/>
      <c r="L834" s="148"/>
      <c r="M834" s="8"/>
      <c r="N834" s="280"/>
      <c r="O834" s="259"/>
      <c r="P834" s="8"/>
    </row>
    <row r="835" spans="1:16" ht="15.6" x14ac:dyDescent="0.3">
      <c r="A835" s="230"/>
      <c r="B835" s="231"/>
      <c r="C835" s="231"/>
      <c r="D835" s="232"/>
      <c r="E835" s="233"/>
      <c r="F835" s="232"/>
      <c r="G835" s="234"/>
      <c r="H835" s="235"/>
      <c r="I835" s="232"/>
      <c r="J835" s="236"/>
      <c r="K835" s="242"/>
      <c r="L835" s="238"/>
      <c r="M835" s="239"/>
      <c r="N835" s="281"/>
      <c r="O835" s="260"/>
      <c r="P835" s="237"/>
    </row>
    <row r="836" spans="1:16" ht="15.6" x14ac:dyDescent="0.3">
      <c r="A836" s="10" t="s">
        <v>1068</v>
      </c>
      <c r="B836" s="1" t="s">
        <v>624</v>
      </c>
      <c r="C836" s="1"/>
      <c r="D836" s="1" t="s">
        <v>594</v>
      </c>
      <c r="E836" s="110">
        <v>1000</v>
      </c>
      <c r="F836" s="5"/>
      <c r="G836" s="152"/>
      <c r="H836" s="133"/>
      <c r="I836" s="5"/>
      <c r="J836" s="6"/>
      <c r="K836" s="241"/>
      <c r="L836" s="148"/>
      <c r="M836" s="8"/>
      <c r="N836" s="280"/>
      <c r="O836" s="259"/>
      <c r="P836" s="8"/>
    </row>
    <row r="837" spans="1:16" ht="15.6" x14ac:dyDescent="0.3">
      <c r="A837" s="230"/>
      <c r="B837" s="231"/>
      <c r="C837" s="231"/>
      <c r="D837" s="232"/>
      <c r="E837" s="233"/>
      <c r="F837" s="232"/>
      <c r="G837" s="234"/>
      <c r="H837" s="235"/>
      <c r="I837" s="232"/>
      <c r="J837" s="236"/>
      <c r="K837" s="242"/>
      <c r="L837" s="238"/>
      <c r="M837" s="239"/>
      <c r="N837" s="281"/>
      <c r="O837" s="260"/>
      <c r="P837" s="237"/>
    </row>
    <row r="838" spans="1:16" ht="15.6" x14ac:dyDescent="0.3">
      <c r="A838" s="10" t="s">
        <v>1069</v>
      </c>
      <c r="B838" s="1" t="s">
        <v>626</v>
      </c>
      <c r="C838" s="1"/>
      <c r="D838" s="1" t="s">
        <v>594</v>
      </c>
      <c r="E838" s="110">
        <v>1000</v>
      </c>
      <c r="F838" s="5"/>
      <c r="G838" s="152"/>
      <c r="H838" s="133"/>
      <c r="I838" s="5"/>
      <c r="J838" s="6"/>
      <c r="K838" s="241"/>
      <c r="L838" s="148"/>
      <c r="M838" s="8"/>
      <c r="N838" s="280"/>
      <c r="O838" s="259"/>
      <c r="P838" s="8"/>
    </row>
    <row r="839" spans="1:16" ht="15.6" x14ac:dyDescent="0.3">
      <c r="A839" s="230"/>
      <c r="B839" s="231"/>
      <c r="C839" s="231"/>
      <c r="D839" s="232"/>
      <c r="E839" s="233"/>
      <c r="F839" s="232"/>
      <c r="G839" s="234"/>
      <c r="H839" s="235"/>
      <c r="I839" s="232"/>
      <c r="J839" s="236"/>
      <c r="K839" s="242"/>
      <c r="L839" s="238"/>
      <c r="M839" s="239"/>
      <c r="N839" s="281"/>
      <c r="O839" s="260"/>
      <c r="P839" s="237"/>
    </row>
    <row r="840" spans="1:16" ht="15.6" x14ac:dyDescent="0.3">
      <c r="A840" s="10" t="s">
        <v>1070</v>
      </c>
      <c r="B840" s="1" t="s">
        <v>628</v>
      </c>
      <c r="C840" s="1"/>
      <c r="D840" s="1" t="s">
        <v>594</v>
      </c>
      <c r="E840" s="110">
        <v>1000</v>
      </c>
      <c r="F840" s="5"/>
      <c r="G840" s="152"/>
      <c r="H840" s="133"/>
      <c r="I840" s="5"/>
      <c r="J840" s="6"/>
      <c r="K840" s="241"/>
      <c r="L840" s="148"/>
      <c r="M840" s="8"/>
      <c r="N840" s="280"/>
      <c r="O840" s="259"/>
      <c r="P840" s="8"/>
    </row>
    <row r="841" spans="1:16" ht="15.6" x14ac:dyDescent="0.3">
      <c r="A841" s="230"/>
      <c r="B841" s="231"/>
      <c r="C841" s="231"/>
      <c r="D841" s="232"/>
      <c r="E841" s="233"/>
      <c r="F841" s="232"/>
      <c r="G841" s="234"/>
      <c r="H841" s="235"/>
      <c r="I841" s="232"/>
      <c r="J841" s="236"/>
      <c r="K841" s="242"/>
      <c r="L841" s="238"/>
      <c r="M841" s="239"/>
      <c r="N841" s="281"/>
      <c r="O841" s="260"/>
      <c r="P841" s="237"/>
    </row>
    <row r="842" spans="1:16" ht="15.6" x14ac:dyDescent="0.3">
      <c r="A842" s="10" t="s">
        <v>1071</v>
      </c>
      <c r="B842" s="28" t="s">
        <v>630</v>
      </c>
      <c r="C842" s="1"/>
      <c r="D842" s="1" t="s">
        <v>594</v>
      </c>
      <c r="E842" s="110">
        <v>300</v>
      </c>
      <c r="F842" s="5"/>
      <c r="G842" s="152"/>
      <c r="H842" s="133"/>
      <c r="I842" s="5"/>
      <c r="J842" s="6"/>
      <c r="K842" s="241"/>
      <c r="L842" s="148"/>
      <c r="M842" s="8"/>
      <c r="N842" s="280"/>
      <c r="O842" s="259"/>
      <c r="P842" s="8"/>
    </row>
    <row r="843" spans="1:16" ht="15.6" x14ac:dyDescent="0.3">
      <c r="A843" s="230"/>
      <c r="B843" s="231"/>
      <c r="C843" s="231"/>
      <c r="D843" s="232"/>
      <c r="E843" s="233"/>
      <c r="F843" s="232"/>
      <c r="G843" s="234"/>
      <c r="H843" s="235"/>
      <c r="I843" s="232"/>
      <c r="J843" s="236"/>
      <c r="K843" s="242"/>
      <c r="L843" s="238"/>
      <c r="M843" s="239"/>
      <c r="N843" s="281"/>
      <c r="O843" s="260"/>
      <c r="P843" s="237"/>
    </row>
    <row r="844" spans="1:16" ht="15.6" x14ac:dyDescent="0.3">
      <c r="A844" s="10" t="s">
        <v>1072</v>
      </c>
      <c r="B844" s="1" t="s">
        <v>795</v>
      </c>
      <c r="C844" s="1"/>
      <c r="D844" s="1" t="s">
        <v>594</v>
      </c>
      <c r="E844" s="110">
        <v>1000</v>
      </c>
      <c r="F844" s="5"/>
      <c r="G844" s="152"/>
      <c r="H844" s="133"/>
      <c r="I844" s="5"/>
      <c r="J844" s="6"/>
      <c r="K844" s="241"/>
      <c r="L844" s="148"/>
      <c r="M844" s="8"/>
      <c r="N844" s="280"/>
      <c r="O844" s="259"/>
      <c r="P844" s="8"/>
    </row>
    <row r="845" spans="1:16" ht="15.6" x14ac:dyDescent="0.3">
      <c r="A845" s="230"/>
      <c r="B845" s="231"/>
      <c r="C845" s="231"/>
      <c r="D845" s="232"/>
      <c r="E845" s="233"/>
      <c r="F845" s="232"/>
      <c r="G845" s="234"/>
      <c r="H845" s="235"/>
      <c r="I845" s="232"/>
      <c r="J845" s="236"/>
      <c r="K845" s="242"/>
      <c r="L845" s="238"/>
      <c r="M845" s="239"/>
      <c r="N845" s="281"/>
      <c r="O845" s="260"/>
      <c r="P845" s="237"/>
    </row>
    <row r="846" spans="1:16" ht="15.6" x14ac:dyDescent="0.3">
      <c r="A846" s="10" t="s">
        <v>1073</v>
      </c>
      <c r="B846" s="1" t="s">
        <v>633</v>
      </c>
      <c r="C846" s="1"/>
      <c r="D846" s="1" t="s">
        <v>791</v>
      </c>
      <c r="E846" s="110">
        <v>1000</v>
      </c>
      <c r="F846" s="5"/>
      <c r="G846" s="152"/>
      <c r="H846" s="133"/>
      <c r="I846" s="5"/>
      <c r="J846" s="6"/>
      <c r="K846" s="241"/>
      <c r="L846" s="148"/>
      <c r="M846" s="8"/>
      <c r="N846" s="280"/>
      <c r="O846" s="259"/>
      <c r="P846" s="8"/>
    </row>
    <row r="847" spans="1:16" ht="15.6" x14ac:dyDescent="0.3">
      <c r="A847" s="230"/>
      <c r="B847" s="231"/>
      <c r="C847" s="231"/>
      <c r="D847" s="232"/>
      <c r="E847" s="233"/>
      <c r="F847" s="232"/>
      <c r="G847" s="234"/>
      <c r="H847" s="235"/>
      <c r="I847" s="232"/>
      <c r="J847" s="236"/>
      <c r="K847" s="242"/>
      <c r="L847" s="238"/>
      <c r="M847" s="239"/>
      <c r="N847" s="281"/>
      <c r="O847" s="260"/>
      <c r="P847" s="237"/>
    </row>
    <row r="848" spans="1:16" ht="31.2" x14ac:dyDescent="0.3">
      <c r="A848" s="10" t="s">
        <v>1074</v>
      </c>
      <c r="B848" s="1" t="s">
        <v>635</v>
      </c>
      <c r="C848" s="3" t="s">
        <v>636</v>
      </c>
      <c r="D848" s="1" t="s">
        <v>791</v>
      </c>
      <c r="E848" s="110">
        <v>12</v>
      </c>
      <c r="F848" s="5"/>
      <c r="G848" s="152"/>
      <c r="H848" s="133"/>
      <c r="I848" s="5"/>
      <c r="J848" s="6"/>
      <c r="K848" s="241"/>
      <c r="L848" s="148"/>
      <c r="M848" s="8"/>
      <c r="N848" s="280"/>
      <c r="O848" s="259"/>
      <c r="P848" s="8"/>
    </row>
    <row r="849" spans="1:16" ht="15.6" x14ac:dyDescent="0.3">
      <c r="A849" s="230"/>
      <c r="B849" s="231"/>
      <c r="C849" s="231"/>
      <c r="D849" s="232"/>
      <c r="E849" s="233"/>
      <c r="F849" s="232"/>
      <c r="G849" s="234"/>
      <c r="H849" s="235"/>
      <c r="I849" s="232"/>
      <c r="J849" s="236"/>
      <c r="K849" s="242"/>
      <c r="L849" s="238"/>
      <c r="M849" s="239"/>
      <c r="N849" s="281"/>
      <c r="O849" s="260"/>
      <c r="P849" s="237"/>
    </row>
    <row r="850" spans="1:16" ht="31.2" x14ac:dyDescent="0.3">
      <c r="A850" s="10" t="s">
        <v>1075</v>
      </c>
      <c r="B850" s="1" t="s">
        <v>813</v>
      </c>
      <c r="C850" s="3" t="s">
        <v>814</v>
      </c>
      <c r="D850" s="1" t="s">
        <v>791</v>
      </c>
      <c r="E850" s="110">
        <v>50</v>
      </c>
      <c r="F850" s="5"/>
      <c r="G850" s="152"/>
      <c r="H850" s="133"/>
      <c r="I850" s="5"/>
      <c r="J850" s="6"/>
      <c r="K850" s="241"/>
      <c r="L850" s="148"/>
      <c r="M850" s="8"/>
      <c r="N850" s="280"/>
      <c r="O850" s="259"/>
      <c r="P850" s="8"/>
    </row>
    <row r="851" spans="1:16" ht="15.6" x14ac:dyDescent="0.3">
      <c r="A851" s="230"/>
      <c r="B851" s="231"/>
      <c r="C851" s="231"/>
      <c r="D851" s="232"/>
      <c r="E851" s="233"/>
      <c r="F851" s="232"/>
      <c r="G851" s="234"/>
      <c r="H851" s="235"/>
      <c r="I851" s="232"/>
      <c r="J851" s="236"/>
      <c r="K851" s="242"/>
      <c r="L851" s="238"/>
      <c r="M851" s="239"/>
      <c r="N851" s="281"/>
      <c r="O851" s="260"/>
      <c r="P851" s="237"/>
    </row>
    <row r="852" spans="1:16" ht="15.6" x14ac:dyDescent="0.3">
      <c r="A852" s="10" t="s">
        <v>1076</v>
      </c>
      <c r="B852" s="1" t="s">
        <v>639</v>
      </c>
      <c r="C852" s="3" t="s">
        <v>815</v>
      </c>
      <c r="D852" s="1" t="s">
        <v>791</v>
      </c>
      <c r="E852" s="110">
        <v>25</v>
      </c>
      <c r="F852" s="5"/>
      <c r="G852" s="152"/>
      <c r="H852" s="133"/>
      <c r="I852" s="5"/>
      <c r="J852" s="6"/>
      <c r="K852" s="241"/>
      <c r="L852" s="148"/>
      <c r="M852" s="8"/>
      <c r="N852" s="280"/>
      <c r="O852" s="259"/>
      <c r="P852" s="8"/>
    </row>
    <row r="853" spans="1:16" ht="15.6" x14ac:dyDescent="0.3">
      <c r="A853" s="230"/>
      <c r="B853" s="231"/>
      <c r="C853" s="231"/>
      <c r="D853" s="232"/>
      <c r="E853" s="233"/>
      <c r="F853" s="232"/>
      <c r="G853" s="234"/>
      <c r="H853" s="235"/>
      <c r="I853" s="232"/>
      <c r="J853" s="236"/>
      <c r="K853" s="242"/>
      <c r="L853" s="238"/>
      <c r="M853" s="239"/>
      <c r="N853" s="281"/>
      <c r="O853" s="260"/>
      <c r="P853" s="237"/>
    </row>
    <row r="854" spans="1:16" ht="15.6" x14ac:dyDescent="0.3">
      <c r="A854" s="10" t="s">
        <v>1077</v>
      </c>
      <c r="B854" s="1" t="s">
        <v>816</v>
      </c>
      <c r="C854" s="1"/>
      <c r="D854" s="1" t="s">
        <v>791</v>
      </c>
      <c r="E854" s="110">
        <v>1000</v>
      </c>
      <c r="F854" s="5"/>
      <c r="G854" s="152"/>
      <c r="H854" s="133"/>
      <c r="I854" s="5"/>
      <c r="J854" s="6"/>
      <c r="K854" s="241"/>
      <c r="L854" s="148"/>
      <c r="M854" s="8"/>
      <c r="N854" s="280"/>
      <c r="O854" s="259"/>
      <c r="P854" s="8"/>
    </row>
    <row r="855" spans="1:16" ht="15.6" x14ac:dyDescent="0.3">
      <c r="A855" s="230"/>
      <c r="B855" s="231"/>
      <c r="C855" s="231"/>
      <c r="D855" s="232"/>
      <c r="E855" s="233"/>
      <c r="F855" s="232"/>
      <c r="G855" s="234"/>
      <c r="H855" s="235"/>
      <c r="I855" s="232"/>
      <c r="J855" s="236"/>
      <c r="K855" s="242"/>
      <c r="L855" s="238"/>
      <c r="M855" s="239"/>
      <c r="N855" s="281"/>
      <c r="O855" s="260"/>
      <c r="P855" s="237"/>
    </row>
    <row r="856" spans="1:16" ht="15.6" x14ac:dyDescent="0.3">
      <c r="A856" s="10" t="s">
        <v>1078</v>
      </c>
      <c r="B856" s="1" t="s">
        <v>642</v>
      </c>
      <c r="C856" s="1"/>
      <c r="D856" s="1" t="s">
        <v>794</v>
      </c>
      <c r="E856" s="110">
        <v>2</v>
      </c>
      <c r="F856" s="5"/>
      <c r="G856" s="152"/>
      <c r="H856" s="133"/>
      <c r="I856" s="5"/>
      <c r="J856" s="6"/>
      <c r="K856" s="241"/>
      <c r="L856" s="148"/>
      <c r="M856" s="8"/>
      <c r="N856" s="280"/>
      <c r="O856" s="259"/>
      <c r="P856" s="8"/>
    </row>
    <row r="857" spans="1:16" ht="15.6" x14ac:dyDescent="0.3">
      <c r="A857" s="230"/>
      <c r="B857" s="231"/>
      <c r="C857" s="231"/>
      <c r="D857" s="232"/>
      <c r="E857" s="233"/>
      <c r="F857" s="232"/>
      <c r="G857" s="234"/>
      <c r="H857" s="235"/>
      <c r="I857" s="232"/>
      <c r="J857" s="236"/>
      <c r="K857" s="242"/>
      <c r="L857" s="238"/>
      <c r="M857" s="239"/>
      <c r="N857" s="281"/>
      <c r="O857" s="260"/>
      <c r="P857" s="237"/>
    </row>
    <row r="858" spans="1:16" ht="15.6" x14ac:dyDescent="0.3">
      <c r="A858" s="10" t="s">
        <v>1079</v>
      </c>
      <c r="B858" s="1" t="s">
        <v>644</v>
      </c>
      <c r="C858" s="1"/>
      <c r="D858" s="1" t="s">
        <v>794</v>
      </c>
      <c r="E858" s="110">
        <v>10</v>
      </c>
      <c r="F858" s="5"/>
      <c r="G858" s="152"/>
      <c r="H858" s="133"/>
      <c r="I858" s="5"/>
      <c r="J858" s="6"/>
      <c r="K858" s="241"/>
      <c r="L858" s="148"/>
      <c r="M858" s="8"/>
      <c r="N858" s="280"/>
      <c r="O858" s="259"/>
      <c r="P858" s="8"/>
    </row>
    <row r="859" spans="1:16" ht="15.6" x14ac:dyDescent="0.3">
      <c r="A859" s="230"/>
      <c r="B859" s="231"/>
      <c r="C859" s="231"/>
      <c r="D859" s="232"/>
      <c r="E859" s="233"/>
      <c r="F859" s="232"/>
      <c r="G859" s="234"/>
      <c r="H859" s="235"/>
      <c r="I859" s="232"/>
      <c r="J859" s="236"/>
      <c r="K859" s="242"/>
      <c r="L859" s="238"/>
      <c r="M859" s="239"/>
      <c r="N859" s="281"/>
      <c r="O859" s="260"/>
      <c r="P859" s="237"/>
    </row>
    <row r="860" spans="1:16" ht="15.6" x14ac:dyDescent="0.3">
      <c r="A860" s="10" t="s">
        <v>1080</v>
      </c>
      <c r="B860" s="1" t="s">
        <v>646</v>
      </c>
      <c r="C860" s="1"/>
      <c r="D860" s="1" t="s">
        <v>794</v>
      </c>
      <c r="E860" s="110">
        <v>1</v>
      </c>
      <c r="F860" s="5"/>
      <c r="G860" s="152"/>
      <c r="H860" s="133"/>
      <c r="I860" s="5"/>
      <c r="J860" s="6"/>
      <c r="K860" s="241"/>
      <c r="L860" s="148"/>
      <c r="M860" s="8"/>
      <c r="N860" s="280"/>
      <c r="O860" s="259"/>
      <c r="P860" s="8"/>
    </row>
    <row r="861" spans="1:16" ht="15.6" x14ac:dyDescent="0.3">
      <c r="A861" s="230"/>
      <c r="B861" s="231"/>
      <c r="C861" s="231"/>
      <c r="D861" s="232"/>
      <c r="E861" s="233"/>
      <c r="F861" s="232"/>
      <c r="G861" s="234"/>
      <c r="H861" s="235"/>
      <c r="I861" s="232"/>
      <c r="J861" s="236"/>
      <c r="K861" s="242"/>
      <c r="L861" s="242"/>
      <c r="M861" s="239"/>
      <c r="N861" s="281"/>
      <c r="O861" s="260"/>
      <c r="P861" s="237"/>
    </row>
    <row r="862" spans="1:16" ht="249.6" x14ac:dyDescent="0.3">
      <c r="A862" s="10"/>
      <c r="B862" s="52" t="s">
        <v>647</v>
      </c>
      <c r="C862" s="52" t="s">
        <v>1132</v>
      </c>
      <c r="D862" s="1"/>
      <c r="E862" s="110"/>
      <c r="F862" s="5"/>
      <c r="G862" s="152"/>
      <c r="H862" s="133"/>
      <c r="I862" s="5"/>
      <c r="J862" s="6"/>
      <c r="K862" s="241"/>
      <c r="L862" s="241"/>
      <c r="M862" s="8"/>
      <c r="N862" s="280"/>
      <c r="O862" s="259"/>
      <c r="P862" s="8"/>
    </row>
    <row r="863" spans="1:16" ht="46.8" x14ac:dyDescent="0.3">
      <c r="A863" s="10" t="s">
        <v>1081</v>
      </c>
      <c r="B863" s="38" t="s">
        <v>649</v>
      </c>
      <c r="C863" s="38" t="s">
        <v>650</v>
      </c>
      <c r="D863" s="38" t="s">
        <v>594</v>
      </c>
      <c r="E863" s="120">
        <v>600</v>
      </c>
      <c r="F863" s="84"/>
      <c r="G863" s="152"/>
      <c r="H863" s="133"/>
      <c r="I863" s="84"/>
      <c r="J863" s="137"/>
      <c r="K863" s="241"/>
      <c r="L863" s="241"/>
      <c r="M863" s="8"/>
      <c r="N863" s="280"/>
      <c r="O863" s="259"/>
      <c r="P863" s="8"/>
    </row>
    <row r="864" spans="1:16" ht="15.6" x14ac:dyDescent="0.3">
      <c r="A864" s="230"/>
      <c r="B864" s="231"/>
      <c r="C864" s="231"/>
      <c r="D864" s="232"/>
      <c r="E864" s="233"/>
      <c r="F864" s="232"/>
      <c r="G864" s="234"/>
      <c r="H864" s="235"/>
      <c r="I864" s="232"/>
      <c r="J864" s="236"/>
      <c r="K864" s="242"/>
      <c r="L864" s="242"/>
      <c r="M864" s="239"/>
      <c r="N864" s="281"/>
      <c r="O864" s="260"/>
      <c r="P864" s="237"/>
    </row>
    <row r="865" spans="1:16" ht="109.2" x14ac:dyDescent="0.3">
      <c r="A865" s="10" t="s">
        <v>1082</v>
      </c>
      <c r="B865" s="38" t="s">
        <v>829</v>
      </c>
      <c r="C865" s="38" t="s">
        <v>830</v>
      </c>
      <c r="D865" s="38" t="s">
        <v>711</v>
      </c>
      <c r="E865" s="120">
        <v>20</v>
      </c>
      <c r="F865" s="84"/>
      <c r="G865" s="152"/>
      <c r="H865" s="133"/>
      <c r="I865" s="84"/>
      <c r="J865" s="137"/>
      <c r="K865" s="241"/>
      <c r="L865" s="241"/>
      <c r="M865" s="8"/>
      <c r="N865" s="280"/>
      <c r="O865" s="259"/>
      <c r="P865" s="8"/>
    </row>
    <row r="866" spans="1:16" ht="15.6" x14ac:dyDescent="0.3">
      <c r="A866" s="230"/>
      <c r="B866" s="231"/>
      <c r="C866" s="231"/>
      <c r="D866" s="232"/>
      <c r="E866" s="233"/>
      <c r="F866" s="232"/>
      <c r="G866" s="234"/>
      <c r="H866" s="235"/>
      <c r="I866" s="232"/>
      <c r="J866" s="236"/>
      <c r="K866" s="242"/>
      <c r="L866" s="242"/>
      <c r="M866" s="239"/>
      <c r="N866" s="281"/>
      <c r="O866" s="260"/>
      <c r="P866" s="237"/>
    </row>
    <row r="867" spans="1:16" ht="39.6" x14ac:dyDescent="0.3">
      <c r="A867" s="10" t="s">
        <v>1083</v>
      </c>
      <c r="B867" s="38" t="s">
        <v>653</v>
      </c>
      <c r="C867" s="11"/>
      <c r="D867" s="38" t="s">
        <v>34</v>
      </c>
      <c r="E867" s="120">
        <v>1</v>
      </c>
      <c r="F867" s="156" t="s">
        <v>1151</v>
      </c>
      <c r="G867" s="157" t="s">
        <v>1152</v>
      </c>
      <c r="H867" s="158" t="s">
        <v>1153</v>
      </c>
      <c r="I867" s="156" t="s">
        <v>1154</v>
      </c>
      <c r="J867" s="159" t="s">
        <v>1155</v>
      </c>
      <c r="K867" s="253">
        <f>L867/1.2</f>
        <v>325</v>
      </c>
      <c r="L867" s="253">
        <v>390</v>
      </c>
      <c r="M867" s="160">
        <v>325</v>
      </c>
      <c r="N867" s="291">
        <v>390</v>
      </c>
      <c r="O867" s="277">
        <f>P867/1.2</f>
        <v>0</v>
      </c>
      <c r="P867" s="160"/>
    </row>
    <row r="868" spans="1:16" ht="15.6" x14ac:dyDescent="0.3">
      <c r="A868" s="230"/>
      <c r="B868" s="231"/>
      <c r="C868" s="231"/>
      <c r="D868" s="232"/>
      <c r="E868" s="233"/>
      <c r="F868" s="232"/>
      <c r="G868" s="234"/>
      <c r="H868" s="235"/>
      <c r="I868" s="232"/>
      <c r="J868" s="236"/>
      <c r="K868" s="242"/>
      <c r="L868" s="242"/>
      <c r="M868" s="239"/>
      <c r="N868" s="281"/>
      <c r="O868" s="260"/>
      <c r="P868" s="237"/>
    </row>
    <row r="869" spans="1:16" ht="249.6" x14ac:dyDescent="0.3">
      <c r="A869" s="51"/>
      <c r="B869" s="92" t="s">
        <v>654</v>
      </c>
      <c r="C869" s="54" t="s">
        <v>1133</v>
      </c>
      <c r="D869" s="38"/>
      <c r="E869" s="120"/>
      <c r="F869" s="84"/>
      <c r="G869" s="152"/>
      <c r="H869" s="133"/>
      <c r="I869" s="84"/>
      <c r="J869" s="137"/>
      <c r="K869" s="241"/>
      <c r="L869" s="241"/>
      <c r="M869" s="8"/>
      <c r="N869" s="280"/>
      <c r="O869" s="259"/>
      <c r="P869" s="8"/>
    </row>
    <row r="870" spans="1:16" ht="40.200000000000003" x14ac:dyDescent="0.3">
      <c r="A870" s="51" t="s">
        <v>1084</v>
      </c>
      <c r="B870" s="55" t="s">
        <v>656</v>
      </c>
      <c r="C870" s="55" t="s">
        <v>657</v>
      </c>
      <c r="D870" s="55" t="s">
        <v>711</v>
      </c>
      <c r="E870" s="122">
        <v>60</v>
      </c>
      <c r="F870" s="156" t="s">
        <v>1151</v>
      </c>
      <c r="G870" s="157" t="s">
        <v>1152</v>
      </c>
      <c r="H870" s="157" t="s">
        <v>1156</v>
      </c>
      <c r="I870" s="161" t="s">
        <v>1157</v>
      </c>
      <c r="J870" s="159" t="s">
        <v>1158</v>
      </c>
      <c r="K870" s="253">
        <v>3.35</v>
      </c>
      <c r="L870" s="253">
        <v>4.0199999999999996</v>
      </c>
      <c r="M870" s="160">
        <v>201</v>
      </c>
      <c r="N870" s="291">
        <v>241.2</v>
      </c>
      <c r="O870" s="277">
        <v>3.35</v>
      </c>
      <c r="P870" s="160"/>
    </row>
    <row r="871" spans="1:16" ht="15.6" x14ac:dyDescent="0.3">
      <c r="A871" s="230"/>
      <c r="B871" s="231"/>
      <c r="C871" s="231"/>
      <c r="D871" s="232"/>
      <c r="E871" s="233"/>
      <c r="F871" s="232"/>
      <c r="G871" s="234"/>
      <c r="H871" s="235"/>
      <c r="I871" s="232"/>
      <c r="J871" s="236"/>
      <c r="K871" s="242"/>
      <c r="L871" s="242"/>
      <c r="M871" s="239"/>
      <c r="N871" s="281"/>
      <c r="O871" s="260"/>
      <c r="P871" s="237"/>
    </row>
    <row r="872" spans="1:16" ht="40.200000000000003" x14ac:dyDescent="0.3">
      <c r="A872" s="51" t="s">
        <v>1085</v>
      </c>
      <c r="B872" s="55" t="s">
        <v>659</v>
      </c>
      <c r="C872" s="55" t="s">
        <v>660</v>
      </c>
      <c r="D872" s="55" t="s">
        <v>711</v>
      </c>
      <c r="E872" s="122">
        <v>60</v>
      </c>
      <c r="F872" s="156" t="s">
        <v>1151</v>
      </c>
      <c r="G872" s="157" t="s">
        <v>1152</v>
      </c>
      <c r="H872" s="157" t="s">
        <v>1156</v>
      </c>
      <c r="I872" s="162" t="s">
        <v>1159</v>
      </c>
      <c r="J872" s="159" t="s">
        <v>1160</v>
      </c>
      <c r="K872" s="253">
        <v>3.35</v>
      </c>
      <c r="L872" s="253">
        <v>4.0199999999999996</v>
      </c>
      <c r="M872" s="160">
        <v>201</v>
      </c>
      <c r="N872" s="291">
        <v>241.2</v>
      </c>
      <c r="O872" s="277">
        <v>3.35</v>
      </c>
      <c r="P872" s="160"/>
    </row>
    <row r="873" spans="1:16" ht="15.6" x14ac:dyDescent="0.3">
      <c r="A873" s="230"/>
      <c r="B873" s="231"/>
      <c r="C873" s="231"/>
      <c r="D873" s="232"/>
      <c r="E873" s="233"/>
      <c r="F873" s="232"/>
      <c r="G873" s="234"/>
      <c r="H873" s="235"/>
      <c r="I873" s="232"/>
      <c r="J873" s="236"/>
      <c r="K873" s="242"/>
      <c r="L873" s="242"/>
      <c r="M873" s="239"/>
      <c r="N873" s="281"/>
      <c r="O873" s="260"/>
      <c r="P873" s="237"/>
    </row>
    <row r="874" spans="1:16" ht="40.200000000000003" x14ac:dyDescent="0.3">
      <c r="A874" s="51" t="s">
        <v>1086</v>
      </c>
      <c r="B874" s="56" t="s">
        <v>662</v>
      </c>
      <c r="C874" s="55" t="s">
        <v>663</v>
      </c>
      <c r="D874" s="55" t="s">
        <v>711</v>
      </c>
      <c r="E874" s="122">
        <v>60</v>
      </c>
      <c r="F874" s="156" t="s">
        <v>1151</v>
      </c>
      <c r="G874" s="157" t="s">
        <v>1152</v>
      </c>
      <c r="H874" s="157" t="s">
        <v>1156</v>
      </c>
      <c r="I874" s="161" t="s">
        <v>1161</v>
      </c>
      <c r="J874" s="159" t="s">
        <v>1162</v>
      </c>
      <c r="K874" s="253">
        <v>3.35</v>
      </c>
      <c r="L874" s="253">
        <v>4.0199999999999996</v>
      </c>
      <c r="M874" s="160">
        <v>201</v>
      </c>
      <c r="N874" s="291">
        <v>241.2</v>
      </c>
      <c r="O874" s="277">
        <v>3.35</v>
      </c>
      <c r="P874" s="160"/>
    </row>
    <row r="875" spans="1:16" ht="15.6" x14ac:dyDescent="0.3">
      <c r="A875" s="230"/>
      <c r="B875" s="231"/>
      <c r="C875" s="231"/>
      <c r="D875" s="232"/>
      <c r="E875" s="233"/>
      <c r="F875" s="232"/>
      <c r="G875" s="234"/>
      <c r="H875" s="235"/>
      <c r="I875" s="232"/>
      <c r="J875" s="236"/>
      <c r="K875" s="242"/>
      <c r="L875" s="242"/>
      <c r="M875" s="239"/>
      <c r="N875" s="281"/>
      <c r="O875" s="260"/>
      <c r="P875" s="237"/>
    </row>
    <row r="876" spans="1:16" ht="40.200000000000003" x14ac:dyDescent="0.3">
      <c r="A876" s="51" t="s">
        <v>1087</v>
      </c>
      <c r="B876" s="56" t="s">
        <v>665</v>
      </c>
      <c r="C876" s="55" t="s">
        <v>666</v>
      </c>
      <c r="D876" s="55" t="s">
        <v>711</v>
      </c>
      <c r="E876" s="122">
        <v>60</v>
      </c>
      <c r="F876" s="156" t="s">
        <v>1151</v>
      </c>
      <c r="G876" s="157" t="s">
        <v>1152</v>
      </c>
      <c r="H876" s="157" t="s">
        <v>1156</v>
      </c>
      <c r="I876" s="161" t="s">
        <v>1163</v>
      </c>
      <c r="J876" s="159" t="s">
        <v>1164</v>
      </c>
      <c r="K876" s="253">
        <v>3.35</v>
      </c>
      <c r="L876" s="253">
        <v>4.0199999999999996</v>
      </c>
      <c r="M876" s="160">
        <v>201</v>
      </c>
      <c r="N876" s="291">
        <v>241.2</v>
      </c>
      <c r="O876" s="277">
        <v>3.35</v>
      </c>
      <c r="P876" s="160"/>
    </row>
    <row r="877" spans="1:16" ht="15.6" x14ac:dyDescent="0.3">
      <c r="A877" s="230"/>
      <c r="B877" s="231"/>
      <c r="C877" s="231"/>
      <c r="D877" s="232"/>
      <c r="E877" s="233"/>
      <c r="F877" s="232"/>
      <c r="G877" s="234"/>
      <c r="H877" s="235"/>
      <c r="I877" s="232"/>
      <c r="J877" s="236"/>
      <c r="K877" s="242"/>
      <c r="L877" s="242"/>
      <c r="M877" s="239"/>
      <c r="N877" s="281"/>
      <c r="O877" s="260"/>
      <c r="P877" s="237"/>
    </row>
    <row r="878" spans="1:16" ht="40.200000000000003" x14ac:dyDescent="0.3">
      <c r="A878" s="51" t="s">
        <v>1088</v>
      </c>
      <c r="B878" s="55" t="s">
        <v>668</v>
      </c>
      <c r="C878" s="55" t="s">
        <v>669</v>
      </c>
      <c r="D878" s="55" t="s">
        <v>711</v>
      </c>
      <c r="E878" s="122">
        <v>60</v>
      </c>
      <c r="F878" s="156" t="s">
        <v>1151</v>
      </c>
      <c r="G878" s="157" t="s">
        <v>1152</v>
      </c>
      <c r="H878" s="157" t="s">
        <v>1156</v>
      </c>
      <c r="I878" s="161" t="s">
        <v>1165</v>
      </c>
      <c r="J878" s="159" t="s">
        <v>1166</v>
      </c>
      <c r="K878" s="253">
        <v>3.35</v>
      </c>
      <c r="L878" s="253">
        <v>4.0199999999999996</v>
      </c>
      <c r="M878" s="160">
        <v>201</v>
      </c>
      <c r="N878" s="291">
        <v>241.2</v>
      </c>
      <c r="O878" s="277">
        <v>3.35</v>
      </c>
      <c r="P878" s="160"/>
    </row>
    <row r="879" spans="1:16" ht="15.6" x14ac:dyDescent="0.3">
      <c r="A879" s="230"/>
      <c r="B879" s="231"/>
      <c r="C879" s="231"/>
      <c r="D879" s="232"/>
      <c r="E879" s="233"/>
      <c r="F879" s="232"/>
      <c r="G879" s="234"/>
      <c r="H879" s="235"/>
      <c r="I879" s="232"/>
      <c r="J879" s="236"/>
      <c r="K879" s="242"/>
      <c r="L879" s="242"/>
      <c r="M879" s="239"/>
      <c r="N879" s="281"/>
      <c r="O879" s="260"/>
      <c r="P879" s="237"/>
    </row>
    <row r="880" spans="1:16" ht="40.200000000000003" x14ac:dyDescent="0.3">
      <c r="A880" s="51" t="s">
        <v>1089</v>
      </c>
      <c r="B880" s="55" t="s">
        <v>671</v>
      </c>
      <c r="C880" s="55" t="s">
        <v>672</v>
      </c>
      <c r="D880" s="55" t="s">
        <v>711</v>
      </c>
      <c r="E880" s="122">
        <v>60</v>
      </c>
      <c r="F880" s="156" t="s">
        <v>1151</v>
      </c>
      <c r="G880" s="157" t="s">
        <v>1152</v>
      </c>
      <c r="H880" s="157" t="s">
        <v>1156</v>
      </c>
      <c r="I880" s="161" t="s">
        <v>1167</v>
      </c>
      <c r="J880" s="159" t="s">
        <v>1168</v>
      </c>
      <c r="K880" s="253">
        <v>3.35</v>
      </c>
      <c r="L880" s="253">
        <v>4.0199999999999996</v>
      </c>
      <c r="M880" s="160">
        <v>201</v>
      </c>
      <c r="N880" s="291">
        <v>241.2</v>
      </c>
      <c r="O880" s="277">
        <v>3.35</v>
      </c>
      <c r="P880" s="160"/>
    </row>
    <row r="881" spans="1:16" ht="15.6" x14ac:dyDescent="0.3">
      <c r="A881" s="230"/>
      <c r="B881" s="231"/>
      <c r="C881" s="231"/>
      <c r="D881" s="232"/>
      <c r="E881" s="233"/>
      <c r="F881" s="232"/>
      <c r="G881" s="234"/>
      <c r="H881" s="235"/>
      <c r="I881" s="232"/>
      <c r="J881" s="236"/>
      <c r="K881" s="242"/>
      <c r="L881" s="242"/>
      <c r="M881" s="239"/>
      <c r="N881" s="281"/>
      <c r="O881" s="260"/>
      <c r="P881" s="237"/>
    </row>
    <row r="882" spans="1:16" ht="31.2" x14ac:dyDescent="0.3">
      <c r="A882" s="51" t="s">
        <v>1090</v>
      </c>
      <c r="B882" s="55" t="s">
        <v>674</v>
      </c>
      <c r="C882" s="55" t="s">
        <v>675</v>
      </c>
      <c r="D882" s="55" t="s">
        <v>711</v>
      </c>
      <c r="E882" s="122">
        <v>60</v>
      </c>
      <c r="F882" s="123"/>
      <c r="G882" s="152"/>
      <c r="H882" s="133"/>
      <c r="I882" s="123"/>
      <c r="J882" s="137"/>
      <c r="K882" s="241"/>
      <c r="L882" s="241"/>
      <c r="M882" s="8"/>
      <c r="N882" s="280"/>
      <c r="O882" s="259"/>
      <c r="P882" s="8"/>
    </row>
    <row r="883" spans="1:16" ht="15.6" x14ac:dyDescent="0.3">
      <c r="A883" s="230"/>
      <c r="B883" s="231"/>
      <c r="C883" s="231"/>
      <c r="D883" s="232"/>
      <c r="E883" s="233"/>
      <c r="F883" s="232"/>
      <c r="G883" s="234"/>
      <c r="H883" s="235"/>
      <c r="I883" s="232"/>
      <c r="J883" s="236"/>
      <c r="K883" s="242"/>
      <c r="L883" s="242"/>
      <c r="M883" s="239"/>
      <c r="N883" s="281"/>
      <c r="O883" s="260"/>
      <c r="P883" s="237"/>
    </row>
    <row r="884" spans="1:16" ht="40.200000000000003" x14ac:dyDescent="0.3">
      <c r="A884" s="51" t="s">
        <v>1091</v>
      </c>
      <c r="B884" s="56" t="s">
        <v>676</v>
      </c>
      <c r="C884" s="55" t="s">
        <v>677</v>
      </c>
      <c r="D884" s="55" t="s">
        <v>711</v>
      </c>
      <c r="E884" s="122">
        <v>60</v>
      </c>
      <c r="F884" s="156" t="s">
        <v>1151</v>
      </c>
      <c r="G884" s="157" t="s">
        <v>1152</v>
      </c>
      <c r="H884" s="157" t="s">
        <v>1156</v>
      </c>
      <c r="I884" s="161" t="s">
        <v>1169</v>
      </c>
      <c r="J884" s="159" t="s">
        <v>1170</v>
      </c>
      <c r="K884" s="253">
        <v>3.35</v>
      </c>
      <c r="L884" s="253">
        <v>4.0199999999999996</v>
      </c>
      <c r="M884" s="160">
        <v>201</v>
      </c>
      <c r="N884" s="291">
        <v>241.2</v>
      </c>
      <c r="O884" s="277">
        <v>3.35</v>
      </c>
      <c r="P884" s="160"/>
    </row>
    <row r="885" spans="1:16" ht="15.6" x14ac:dyDescent="0.3">
      <c r="A885" s="230"/>
      <c r="B885" s="231"/>
      <c r="C885" s="231"/>
      <c r="D885" s="232"/>
      <c r="E885" s="233"/>
      <c r="F885" s="232"/>
      <c r="G885" s="234"/>
      <c r="H885" s="235"/>
      <c r="I885" s="232"/>
      <c r="J885" s="236"/>
      <c r="K885" s="242"/>
      <c r="L885" s="242"/>
      <c r="M885" s="239"/>
      <c r="N885" s="281"/>
      <c r="O885" s="260"/>
      <c r="P885" s="237"/>
    </row>
    <row r="886" spans="1:16" ht="40.200000000000003" x14ac:dyDescent="0.3">
      <c r="A886" s="51" t="s">
        <v>1092</v>
      </c>
      <c r="B886" s="56" t="s">
        <v>678</v>
      </c>
      <c r="C886" s="55" t="s">
        <v>679</v>
      </c>
      <c r="D886" s="55" t="s">
        <v>711</v>
      </c>
      <c r="E886" s="122">
        <v>60</v>
      </c>
      <c r="F886" s="156" t="s">
        <v>1151</v>
      </c>
      <c r="G886" s="157" t="s">
        <v>1152</v>
      </c>
      <c r="H886" s="157" t="s">
        <v>1156</v>
      </c>
      <c r="I886" s="161" t="s">
        <v>1171</v>
      </c>
      <c r="J886" s="159" t="s">
        <v>1172</v>
      </c>
      <c r="K886" s="253">
        <v>3.35</v>
      </c>
      <c r="L886" s="253">
        <v>4.0199999999999996</v>
      </c>
      <c r="M886" s="160">
        <v>201</v>
      </c>
      <c r="N886" s="291">
        <v>241.2</v>
      </c>
      <c r="O886" s="277">
        <v>3.35</v>
      </c>
      <c r="P886" s="160"/>
    </row>
    <row r="887" spans="1:16" ht="15.6" x14ac:dyDescent="0.3">
      <c r="A887" s="230"/>
      <c r="B887" s="231"/>
      <c r="C887" s="231"/>
      <c r="D887" s="232"/>
      <c r="E887" s="233"/>
      <c r="F887" s="232"/>
      <c r="G887" s="234"/>
      <c r="H887" s="235"/>
      <c r="I887" s="232"/>
      <c r="J887" s="236"/>
      <c r="K887" s="242"/>
      <c r="L887" s="242"/>
      <c r="M887" s="239"/>
      <c r="N887" s="281"/>
      <c r="O887" s="260"/>
      <c r="P887" s="237"/>
    </row>
    <row r="888" spans="1:16" ht="40.200000000000003" x14ac:dyDescent="0.3">
      <c r="A888" s="51" t="s">
        <v>1093</v>
      </c>
      <c r="B888" s="56" t="s">
        <v>680</v>
      </c>
      <c r="C888" s="55" t="s">
        <v>681</v>
      </c>
      <c r="D888" s="55" t="s">
        <v>711</v>
      </c>
      <c r="E888" s="122">
        <v>60</v>
      </c>
      <c r="F888" s="156" t="s">
        <v>1151</v>
      </c>
      <c r="G888" s="157" t="s">
        <v>1152</v>
      </c>
      <c r="H888" s="157" t="s">
        <v>1156</v>
      </c>
      <c r="I888" s="161" t="s">
        <v>1173</v>
      </c>
      <c r="J888" s="159" t="s">
        <v>1174</v>
      </c>
      <c r="K888" s="253">
        <v>3.35</v>
      </c>
      <c r="L888" s="253">
        <v>4.0199999999999996</v>
      </c>
      <c r="M888" s="160">
        <v>201</v>
      </c>
      <c r="N888" s="291">
        <v>241.2</v>
      </c>
      <c r="O888" s="277">
        <v>3.35</v>
      </c>
      <c r="P888" s="160"/>
    </row>
    <row r="889" spans="1:16" ht="15.6" x14ac:dyDescent="0.3">
      <c r="A889" s="230"/>
      <c r="B889" s="231"/>
      <c r="C889" s="231"/>
      <c r="D889" s="232"/>
      <c r="E889" s="233"/>
      <c r="F889" s="232"/>
      <c r="G889" s="234"/>
      <c r="H889" s="235"/>
      <c r="I889" s="232"/>
      <c r="J889" s="236"/>
      <c r="K889" s="242"/>
      <c r="L889" s="242"/>
      <c r="M889" s="239"/>
      <c r="N889" s="281"/>
      <c r="O889" s="260"/>
      <c r="P889" s="237"/>
    </row>
    <row r="890" spans="1:16" ht="40.200000000000003" x14ac:dyDescent="0.3">
      <c r="A890" s="51" t="s">
        <v>1094</v>
      </c>
      <c r="B890" s="56" t="s">
        <v>682</v>
      </c>
      <c r="C890" s="55" t="s">
        <v>683</v>
      </c>
      <c r="D890" s="55" t="s">
        <v>711</v>
      </c>
      <c r="E890" s="122">
        <v>60</v>
      </c>
      <c r="F890" s="156" t="s">
        <v>1151</v>
      </c>
      <c r="G890" s="157" t="s">
        <v>1152</v>
      </c>
      <c r="H890" s="157" t="s">
        <v>1156</v>
      </c>
      <c r="I890" s="161" t="s">
        <v>1175</v>
      </c>
      <c r="J890" s="159" t="s">
        <v>1176</v>
      </c>
      <c r="K890" s="253">
        <v>3.35</v>
      </c>
      <c r="L890" s="253">
        <v>4.0199999999999996</v>
      </c>
      <c r="M890" s="160">
        <v>201</v>
      </c>
      <c r="N890" s="291">
        <v>241.2</v>
      </c>
      <c r="O890" s="277">
        <v>3.35</v>
      </c>
      <c r="P890" s="160"/>
    </row>
    <row r="891" spans="1:16" ht="15.6" x14ac:dyDescent="0.3">
      <c r="A891" s="230"/>
      <c r="B891" s="231"/>
      <c r="C891" s="231"/>
      <c r="D891" s="232"/>
      <c r="E891" s="233"/>
      <c r="F891" s="232"/>
      <c r="G891" s="234"/>
      <c r="H891" s="235"/>
      <c r="I891" s="232"/>
      <c r="J891" s="236"/>
      <c r="K891" s="242"/>
      <c r="L891" s="242"/>
      <c r="M891" s="239"/>
      <c r="N891" s="281"/>
      <c r="O891" s="260"/>
      <c r="P891" s="237"/>
    </row>
    <row r="892" spans="1:16" ht="47.25" customHeight="1" x14ac:dyDescent="0.3">
      <c r="A892" s="51" t="s">
        <v>1095</v>
      </c>
      <c r="B892" s="55" t="s">
        <v>684</v>
      </c>
      <c r="C892" s="55" t="s">
        <v>685</v>
      </c>
      <c r="D892" s="55" t="s">
        <v>711</v>
      </c>
      <c r="E892" s="122">
        <v>60</v>
      </c>
      <c r="F892" s="156" t="s">
        <v>1151</v>
      </c>
      <c r="G892" s="157" t="s">
        <v>1152</v>
      </c>
      <c r="H892" s="157" t="s">
        <v>1156</v>
      </c>
      <c r="I892" s="161" t="s">
        <v>1177</v>
      </c>
      <c r="J892" s="159" t="s">
        <v>1178</v>
      </c>
      <c r="K892" s="253">
        <v>3.35</v>
      </c>
      <c r="L892" s="253">
        <v>4.0199999999999996</v>
      </c>
      <c r="M892" s="160">
        <v>201</v>
      </c>
      <c r="N892" s="291">
        <v>241.2</v>
      </c>
      <c r="O892" s="277">
        <v>3.35</v>
      </c>
      <c r="P892" s="160"/>
    </row>
    <row r="893" spans="1:16" ht="15.6" x14ac:dyDescent="0.3">
      <c r="A893" s="230"/>
      <c r="B893" s="231"/>
      <c r="C893" s="231"/>
      <c r="D893" s="232"/>
      <c r="E893" s="233"/>
      <c r="F893" s="232"/>
      <c r="G893" s="234"/>
      <c r="H893" s="235"/>
      <c r="I893" s="232"/>
      <c r="J893" s="236"/>
      <c r="K893" s="242"/>
      <c r="L893" s="242"/>
      <c r="M893" s="239"/>
      <c r="N893" s="281"/>
      <c r="O893" s="260"/>
      <c r="P893" s="237"/>
    </row>
    <row r="894" spans="1:16" ht="36" customHeight="1" x14ac:dyDescent="0.3">
      <c r="A894" s="51" t="s">
        <v>1096</v>
      </c>
      <c r="B894" s="55" t="s">
        <v>686</v>
      </c>
      <c r="C894" s="55" t="s">
        <v>687</v>
      </c>
      <c r="D894" s="55" t="s">
        <v>711</v>
      </c>
      <c r="E894" s="122">
        <v>60</v>
      </c>
      <c r="F894" s="156" t="s">
        <v>1151</v>
      </c>
      <c r="G894" s="157" t="s">
        <v>1152</v>
      </c>
      <c r="H894" s="157" t="s">
        <v>1156</v>
      </c>
      <c r="I894" s="161" t="s">
        <v>1179</v>
      </c>
      <c r="J894" s="159" t="s">
        <v>1180</v>
      </c>
      <c r="K894" s="253">
        <v>3.35</v>
      </c>
      <c r="L894" s="253">
        <v>4.0199999999999996</v>
      </c>
      <c r="M894" s="160">
        <v>201</v>
      </c>
      <c r="N894" s="291">
        <v>241.2</v>
      </c>
      <c r="O894" s="277">
        <v>3.35</v>
      </c>
      <c r="P894" s="160"/>
    </row>
    <row r="895" spans="1:16" ht="15.6" x14ac:dyDescent="0.3">
      <c r="A895" s="230"/>
      <c r="B895" s="231"/>
      <c r="C895" s="231"/>
      <c r="D895" s="232"/>
      <c r="E895" s="233"/>
      <c r="F895" s="232"/>
      <c r="G895" s="234"/>
      <c r="H895" s="235"/>
      <c r="I895" s="232"/>
      <c r="J895" s="236"/>
      <c r="K895" s="242"/>
      <c r="L895" s="242"/>
      <c r="M895" s="239"/>
      <c r="N895" s="281"/>
      <c r="O895" s="260"/>
      <c r="P895" s="237"/>
    </row>
    <row r="896" spans="1:16" ht="31.2" x14ac:dyDescent="0.3">
      <c r="A896" s="51" t="s">
        <v>1097</v>
      </c>
      <c r="B896" s="55" t="s">
        <v>688</v>
      </c>
      <c r="C896" s="55" t="s">
        <v>817</v>
      </c>
      <c r="D896" s="55" t="s">
        <v>594</v>
      </c>
      <c r="E896" s="122">
        <v>200</v>
      </c>
      <c r="F896" s="123"/>
      <c r="G896" s="152"/>
      <c r="H896" s="133"/>
      <c r="I896" s="123"/>
      <c r="J896" s="137"/>
      <c r="K896" s="241"/>
      <c r="L896" s="241"/>
      <c r="M896" s="8"/>
      <c r="N896" s="280"/>
      <c r="O896" s="259"/>
      <c r="P896" s="8"/>
    </row>
    <row r="897" spans="1:16" ht="15.6" x14ac:dyDescent="0.3">
      <c r="A897" s="230"/>
      <c r="B897" s="231"/>
      <c r="C897" s="231"/>
      <c r="D897" s="232"/>
      <c r="E897" s="233"/>
      <c r="F897" s="232"/>
      <c r="G897" s="234"/>
      <c r="H897" s="235"/>
      <c r="I897" s="232"/>
      <c r="J897" s="236"/>
      <c r="K897" s="242"/>
      <c r="L897" s="242"/>
      <c r="M897" s="239"/>
      <c r="N897" s="281"/>
      <c r="O897" s="260"/>
      <c r="P897" s="237"/>
    </row>
    <row r="898" spans="1:16" ht="40.200000000000003" x14ac:dyDescent="0.3">
      <c r="A898" s="51" t="s">
        <v>1098</v>
      </c>
      <c r="B898" s="55" t="s">
        <v>689</v>
      </c>
      <c r="C898" s="55" t="s">
        <v>663</v>
      </c>
      <c r="D898" s="55" t="s">
        <v>711</v>
      </c>
      <c r="E898" s="122">
        <v>60</v>
      </c>
      <c r="F898" s="156" t="s">
        <v>1151</v>
      </c>
      <c r="G898" s="157" t="s">
        <v>1152</v>
      </c>
      <c r="H898" s="157" t="s">
        <v>1156</v>
      </c>
      <c r="I898" s="161" t="s">
        <v>1161</v>
      </c>
      <c r="J898" s="159" t="s">
        <v>1162</v>
      </c>
      <c r="K898" s="253">
        <v>3.35</v>
      </c>
      <c r="L898" s="253">
        <v>4.0199999999999996</v>
      </c>
      <c r="M898" s="160">
        <v>201</v>
      </c>
      <c r="N898" s="291">
        <v>241.2</v>
      </c>
      <c r="O898" s="277">
        <v>3.35</v>
      </c>
      <c r="P898" s="160"/>
    </row>
    <row r="899" spans="1:16" ht="15.6" x14ac:dyDescent="0.3">
      <c r="A899" s="230"/>
      <c r="B899" s="231"/>
      <c r="C899" s="231"/>
      <c r="D899" s="232"/>
      <c r="E899" s="233"/>
      <c r="F899" s="232"/>
      <c r="G899" s="234"/>
      <c r="H899" s="235"/>
      <c r="I899" s="232"/>
      <c r="J899" s="236"/>
      <c r="K899" s="242"/>
      <c r="L899" s="242"/>
      <c r="M899" s="239"/>
      <c r="N899" s="281"/>
      <c r="O899" s="260"/>
      <c r="P899" s="237"/>
    </row>
    <row r="900" spans="1:16" ht="62.4" x14ac:dyDescent="0.3">
      <c r="A900" s="51" t="s">
        <v>1099</v>
      </c>
      <c r="B900" s="55" t="s">
        <v>690</v>
      </c>
      <c r="C900" s="55"/>
      <c r="D900" s="55" t="s">
        <v>535</v>
      </c>
      <c r="E900" s="122">
        <v>1</v>
      </c>
      <c r="F900" s="123" t="s">
        <v>1726</v>
      </c>
      <c r="G900" s="152" t="s">
        <v>1637</v>
      </c>
      <c r="H900" s="133">
        <v>1</v>
      </c>
      <c r="I900" s="123" t="s">
        <v>1749</v>
      </c>
      <c r="J900" s="137" t="s">
        <v>1750</v>
      </c>
      <c r="K900" s="241">
        <v>29.41</v>
      </c>
      <c r="L900" s="241">
        <f>K900*1.2</f>
        <v>35.292000000000002</v>
      </c>
      <c r="M900" s="8">
        <f>K900*H900</f>
        <v>29.41</v>
      </c>
      <c r="N900" s="280">
        <f>M900*1.2</f>
        <v>35.292000000000002</v>
      </c>
      <c r="O900" s="259">
        <v>29.41</v>
      </c>
      <c r="P900" s="8"/>
    </row>
    <row r="901" spans="1:16" ht="15.6" x14ac:dyDescent="0.3">
      <c r="A901" s="230"/>
      <c r="B901" s="231"/>
      <c r="C901" s="231"/>
      <c r="D901" s="232"/>
      <c r="E901" s="233"/>
      <c r="F901" s="232"/>
      <c r="G901" s="234"/>
      <c r="H901" s="235"/>
      <c r="I901" s="232"/>
      <c r="J901" s="236"/>
      <c r="K901" s="242"/>
      <c r="L901" s="242"/>
      <c r="M901" s="239"/>
      <c r="N901" s="281"/>
      <c r="O901" s="260"/>
      <c r="P901" s="237"/>
    </row>
    <row r="902" spans="1:16" ht="15.6" x14ac:dyDescent="0.3">
      <c r="A902" s="51" t="s">
        <v>1100</v>
      </c>
      <c r="B902" s="55" t="s">
        <v>691</v>
      </c>
      <c r="C902" s="55" t="s">
        <v>692</v>
      </c>
      <c r="D902" s="55" t="s">
        <v>34</v>
      </c>
      <c r="E902" s="122">
        <v>800</v>
      </c>
      <c r="F902" s="123"/>
      <c r="G902" s="152"/>
      <c r="H902" s="133"/>
      <c r="I902" s="123"/>
      <c r="J902" s="137"/>
      <c r="K902" s="241"/>
      <c r="L902" s="241"/>
      <c r="M902" s="8"/>
      <c r="N902" s="280"/>
      <c r="O902" s="259"/>
      <c r="P902" s="8"/>
    </row>
    <row r="903" spans="1:16" ht="15.6" x14ac:dyDescent="0.3">
      <c r="A903" s="230"/>
      <c r="B903" s="231"/>
      <c r="C903" s="231"/>
      <c r="D903" s="232"/>
      <c r="E903" s="233"/>
      <c r="F903" s="232"/>
      <c r="G903" s="234"/>
      <c r="H903" s="235"/>
      <c r="I903" s="232"/>
      <c r="J903" s="236"/>
      <c r="K903" s="242"/>
      <c r="L903" s="242"/>
      <c r="M903" s="239"/>
      <c r="N903" s="281"/>
      <c r="O903" s="260"/>
      <c r="P903" s="237"/>
    </row>
    <row r="904" spans="1:16" ht="15.6" x14ac:dyDescent="0.3">
      <c r="A904" s="51"/>
      <c r="B904" s="55"/>
      <c r="C904" s="55"/>
      <c r="D904" s="55"/>
      <c r="E904" s="122"/>
      <c r="F904" s="123"/>
      <c r="G904" s="152"/>
      <c r="H904" s="133"/>
      <c r="I904" s="123"/>
      <c r="J904" s="137"/>
      <c r="K904" s="241"/>
      <c r="L904" s="241"/>
      <c r="M904" s="8"/>
      <c r="N904" s="280"/>
      <c r="O904" s="259"/>
      <c r="P904" s="8"/>
    </row>
    <row r="905" spans="1:16" ht="36.75" customHeight="1" x14ac:dyDescent="0.3">
      <c r="A905" s="378" t="s">
        <v>1101</v>
      </c>
      <c r="B905" s="379"/>
      <c r="C905" s="380"/>
      <c r="D905" s="91"/>
      <c r="E905" s="124"/>
      <c r="F905" s="125"/>
      <c r="G905" s="152"/>
      <c r="H905" s="133"/>
      <c r="I905" s="125"/>
      <c r="J905" s="140"/>
      <c r="K905" s="241"/>
      <c r="L905" s="241"/>
      <c r="M905" s="8"/>
      <c r="N905" s="280"/>
      <c r="O905" s="259"/>
      <c r="P905" s="8"/>
    </row>
    <row r="906" spans="1:16" ht="15.6" x14ac:dyDescent="0.3">
      <c r="A906" s="36" t="s">
        <v>519</v>
      </c>
      <c r="B906" s="11" t="s">
        <v>693</v>
      </c>
      <c r="C906" s="11"/>
      <c r="D906" s="11" t="s">
        <v>34</v>
      </c>
      <c r="E906" s="126">
        <v>1</v>
      </c>
      <c r="F906" s="85"/>
      <c r="G906" s="152"/>
      <c r="H906" s="133"/>
      <c r="I906" s="85"/>
      <c r="J906" s="136"/>
      <c r="K906" s="241"/>
      <c r="L906" s="241"/>
      <c r="M906" s="8"/>
      <c r="N906" s="280"/>
      <c r="O906" s="259"/>
      <c r="P906" s="8"/>
    </row>
    <row r="907" spans="1:16" ht="15.6" x14ac:dyDescent="0.3">
      <c r="A907" s="230"/>
      <c r="B907" s="231"/>
      <c r="C907" s="231"/>
      <c r="D907" s="232"/>
      <c r="E907" s="233"/>
      <c r="F907" s="232"/>
      <c r="G907" s="234"/>
      <c r="H907" s="235"/>
      <c r="I907" s="232"/>
      <c r="J907" s="236"/>
      <c r="K907" s="242"/>
      <c r="L907" s="242"/>
      <c r="M907" s="239"/>
      <c r="N907" s="281"/>
      <c r="O907" s="260"/>
      <c r="P907" s="237"/>
    </row>
    <row r="908" spans="1:16" ht="15.6" x14ac:dyDescent="0.3">
      <c r="A908" s="36" t="s">
        <v>522</v>
      </c>
      <c r="B908" s="11" t="s">
        <v>694</v>
      </c>
      <c r="C908" s="11"/>
      <c r="D908" s="11" t="s">
        <v>34</v>
      </c>
      <c r="E908" s="126">
        <v>1</v>
      </c>
      <c r="F908" s="85"/>
      <c r="G908" s="152"/>
      <c r="H908" s="133"/>
      <c r="I908" s="85"/>
      <c r="J908" s="136"/>
      <c r="K908" s="241"/>
      <c r="L908" s="241"/>
      <c r="M908" s="8"/>
      <c r="N908" s="280"/>
      <c r="O908" s="259"/>
      <c r="P908" s="8"/>
    </row>
    <row r="909" spans="1:16" ht="15.6" x14ac:dyDescent="0.3">
      <c r="A909" s="36" t="s">
        <v>524</v>
      </c>
      <c r="B909" s="11" t="s">
        <v>696</v>
      </c>
      <c r="C909" s="11"/>
      <c r="D909" s="11" t="s">
        <v>34</v>
      </c>
      <c r="E909" s="127">
        <v>1</v>
      </c>
      <c r="F909" s="85"/>
      <c r="G909" s="152"/>
      <c r="H909" s="133"/>
      <c r="I909" s="85"/>
      <c r="J909" s="136"/>
      <c r="K909" s="241"/>
      <c r="L909" s="241"/>
      <c r="M909" s="8"/>
      <c r="N909" s="280"/>
      <c r="O909" s="259"/>
      <c r="P909" s="8"/>
    </row>
    <row r="910" spans="1:16" ht="15.6" x14ac:dyDescent="0.3">
      <c r="A910" s="230"/>
      <c r="B910" s="231"/>
      <c r="C910" s="231"/>
      <c r="D910" s="232"/>
      <c r="E910" s="233"/>
      <c r="F910" s="232"/>
      <c r="G910" s="234"/>
      <c r="H910" s="235"/>
      <c r="I910" s="232"/>
      <c r="J910" s="236"/>
      <c r="K910" s="242"/>
      <c r="L910" s="242"/>
      <c r="M910" s="239"/>
      <c r="N910" s="281"/>
      <c r="O910" s="260"/>
      <c r="P910" s="237"/>
    </row>
    <row r="911" spans="1:16" ht="15.6" x14ac:dyDescent="0.3">
      <c r="A911" s="36" t="s">
        <v>1102</v>
      </c>
      <c r="B911" s="11" t="s">
        <v>697</v>
      </c>
      <c r="C911" s="11"/>
      <c r="D911" s="11" t="s">
        <v>34</v>
      </c>
      <c r="E911" s="127">
        <v>2</v>
      </c>
      <c r="F911" s="85"/>
      <c r="G911" s="152"/>
      <c r="H911" s="133"/>
      <c r="I911" s="85"/>
      <c r="J911" s="136"/>
      <c r="K911" s="241"/>
      <c r="L911" s="241"/>
      <c r="M911" s="8"/>
      <c r="N911" s="280"/>
      <c r="O911" s="259"/>
      <c r="P911" s="8"/>
    </row>
    <row r="912" spans="1:16" ht="15.6" x14ac:dyDescent="0.3">
      <c r="A912" s="230"/>
      <c r="B912" s="231"/>
      <c r="C912" s="231"/>
      <c r="D912" s="232"/>
      <c r="E912" s="233"/>
      <c r="F912" s="232"/>
      <c r="G912" s="234"/>
      <c r="H912" s="235"/>
      <c r="I912" s="232"/>
      <c r="J912" s="236"/>
      <c r="K912" s="242"/>
      <c r="L912" s="242"/>
      <c r="M912" s="239"/>
      <c r="N912" s="281"/>
      <c r="O912" s="260"/>
      <c r="P912" s="237"/>
    </row>
    <row r="913" spans="1:16" ht="15.6" x14ac:dyDescent="0.3">
      <c r="A913" s="36"/>
      <c r="B913" s="37" t="s">
        <v>698</v>
      </c>
      <c r="C913" s="11"/>
      <c r="D913" s="11"/>
      <c r="E913" s="127"/>
      <c r="F913" s="85"/>
      <c r="G913" s="152"/>
      <c r="H913" s="133"/>
      <c r="I913" s="85"/>
      <c r="J913" s="136"/>
      <c r="K913" s="241"/>
      <c r="L913" s="241"/>
      <c r="M913" s="8"/>
      <c r="N913" s="280"/>
      <c r="O913" s="259"/>
      <c r="P913" s="8"/>
    </row>
    <row r="914" spans="1:16" ht="62.4" x14ac:dyDescent="0.3">
      <c r="A914" s="36" t="s">
        <v>527</v>
      </c>
      <c r="B914" s="11" t="s">
        <v>699</v>
      </c>
      <c r="C914" s="11" t="s">
        <v>797</v>
      </c>
      <c r="D914" s="11" t="s">
        <v>34</v>
      </c>
      <c r="E914" s="127">
        <v>800</v>
      </c>
      <c r="F914" s="85" t="s">
        <v>1807</v>
      </c>
      <c r="G914" s="152" t="s">
        <v>1637</v>
      </c>
      <c r="H914" s="133">
        <v>100</v>
      </c>
      <c r="I914" s="85" t="s">
        <v>1808</v>
      </c>
      <c r="J914" s="141" t="s">
        <v>1809</v>
      </c>
      <c r="K914" s="241">
        <v>6.7000000000000004E-2</v>
      </c>
      <c r="L914" s="241">
        <f>K914*1.2</f>
        <v>8.0399999999999999E-2</v>
      </c>
      <c r="M914" s="8">
        <f>H914*K914</f>
        <v>6.7</v>
      </c>
      <c r="N914" s="280">
        <f>M914*1.2</f>
        <v>8.0399999999999991</v>
      </c>
      <c r="O914" s="259">
        <v>6.7000000000000004E-2</v>
      </c>
      <c r="P914" s="8"/>
    </row>
    <row r="915" spans="1:16" ht="15.6" x14ac:dyDescent="0.3">
      <c r="A915" s="230"/>
      <c r="B915" s="231"/>
      <c r="C915" s="231"/>
      <c r="D915" s="232"/>
      <c r="E915" s="233"/>
      <c r="F915" s="232"/>
      <c r="G915" s="234"/>
      <c r="H915" s="235"/>
      <c r="I915" s="232"/>
      <c r="J915" s="236"/>
      <c r="K915" s="242"/>
      <c r="L915" s="242"/>
      <c r="M915" s="239"/>
      <c r="N915" s="281"/>
      <c r="O915" s="260"/>
      <c r="P915" s="237"/>
    </row>
    <row r="916" spans="1:16" ht="62.4" x14ac:dyDescent="0.3">
      <c r="A916" s="36" t="s">
        <v>529</v>
      </c>
      <c r="B916" s="11" t="s">
        <v>700</v>
      </c>
      <c r="C916" s="11" t="s">
        <v>798</v>
      </c>
      <c r="D916" s="11" t="s">
        <v>34</v>
      </c>
      <c r="E916" s="127">
        <v>800</v>
      </c>
      <c r="F916" s="85" t="s">
        <v>1807</v>
      </c>
      <c r="G916" s="152" t="s">
        <v>1637</v>
      </c>
      <c r="H916" s="133">
        <v>100</v>
      </c>
      <c r="I916" s="85" t="s">
        <v>1810</v>
      </c>
      <c r="J916" s="141" t="s">
        <v>1811</v>
      </c>
      <c r="K916" s="241">
        <v>0.2</v>
      </c>
      <c r="L916" s="241">
        <f>K916*1.2</f>
        <v>0.24</v>
      </c>
      <c r="M916" s="8">
        <f>H916*K916</f>
        <v>20</v>
      </c>
      <c r="N916" s="280">
        <f>M916*1.2</f>
        <v>24</v>
      </c>
      <c r="O916" s="259">
        <v>0.2</v>
      </c>
      <c r="P916" s="8"/>
    </row>
    <row r="917" spans="1:16" ht="15.6" x14ac:dyDescent="0.3">
      <c r="A917" s="230"/>
      <c r="B917" s="231"/>
      <c r="C917" s="231"/>
      <c r="D917" s="232"/>
      <c r="E917" s="233"/>
      <c r="F917" s="232"/>
      <c r="G917" s="234"/>
      <c r="H917" s="235"/>
      <c r="I917" s="232"/>
      <c r="J917" s="236"/>
      <c r="K917" s="242"/>
      <c r="L917" s="242"/>
      <c r="M917" s="239"/>
      <c r="N917" s="281"/>
      <c r="O917" s="260"/>
      <c r="P917" s="237"/>
    </row>
    <row r="918" spans="1:16" ht="15.75" customHeight="1" x14ac:dyDescent="0.3">
      <c r="A918" s="36"/>
      <c r="B918" s="98" t="s">
        <v>701</v>
      </c>
      <c r="C918" s="98"/>
      <c r="D918" s="11"/>
      <c r="E918" s="127"/>
      <c r="F918" s="85"/>
      <c r="G918" s="152"/>
      <c r="H918" s="133"/>
      <c r="I918" s="85"/>
      <c r="J918" s="141"/>
      <c r="K918" s="241"/>
      <c r="L918" s="241"/>
      <c r="M918" s="8"/>
      <c r="N918" s="280"/>
      <c r="O918" s="259"/>
      <c r="P918" s="8"/>
    </row>
    <row r="919" spans="1:16" ht="15.6" x14ac:dyDescent="0.3">
      <c r="A919" s="36" t="s">
        <v>1103</v>
      </c>
      <c r="B919" s="11" t="s">
        <v>702</v>
      </c>
      <c r="C919" s="11"/>
      <c r="D919" s="11" t="s">
        <v>34</v>
      </c>
      <c r="E919" s="127">
        <v>6</v>
      </c>
      <c r="F919" s="85"/>
      <c r="G919" s="152"/>
      <c r="H919" s="133"/>
      <c r="I919" s="85"/>
      <c r="J919" s="136"/>
      <c r="K919" s="241"/>
      <c r="L919" s="241"/>
      <c r="M919" s="8"/>
      <c r="N919" s="280"/>
      <c r="O919" s="259"/>
      <c r="P919" s="8"/>
    </row>
    <row r="920" spans="1:16" ht="15.6" x14ac:dyDescent="0.3">
      <c r="A920" s="230"/>
      <c r="B920" s="231"/>
      <c r="C920" s="231"/>
      <c r="D920" s="232"/>
      <c r="E920" s="233"/>
      <c r="F920" s="232"/>
      <c r="G920" s="234"/>
      <c r="H920" s="235"/>
      <c r="I920" s="232"/>
      <c r="J920" s="236"/>
      <c r="K920" s="242"/>
      <c r="L920" s="242"/>
      <c r="M920" s="239"/>
      <c r="N920" s="281"/>
      <c r="O920" s="260"/>
      <c r="P920" s="237"/>
    </row>
    <row r="921" spans="1:16" ht="15.6" x14ac:dyDescent="0.3">
      <c r="A921" s="36" t="s">
        <v>531</v>
      </c>
      <c r="B921" s="11" t="s">
        <v>703</v>
      </c>
      <c r="C921" s="11"/>
      <c r="D921" s="11" t="s">
        <v>34</v>
      </c>
      <c r="E921" s="127">
        <v>2</v>
      </c>
      <c r="F921" s="85"/>
      <c r="G921" s="152"/>
      <c r="H921" s="133"/>
      <c r="I921" s="85"/>
      <c r="J921" s="136"/>
      <c r="K921" s="241"/>
      <c r="L921" s="241"/>
      <c r="M921" s="8"/>
      <c r="N921" s="280"/>
      <c r="O921" s="259"/>
      <c r="P921" s="8"/>
    </row>
    <row r="922" spans="1:16" ht="15.6" x14ac:dyDescent="0.3">
      <c r="A922" s="230"/>
      <c r="B922" s="231"/>
      <c r="C922" s="231"/>
      <c r="D922" s="232"/>
      <c r="E922" s="233"/>
      <c r="F922" s="232"/>
      <c r="G922" s="234"/>
      <c r="H922" s="235"/>
      <c r="I922" s="232"/>
      <c r="J922" s="236"/>
      <c r="K922" s="242"/>
      <c r="L922" s="242"/>
      <c r="M922" s="239"/>
      <c r="N922" s="281"/>
      <c r="O922" s="260"/>
      <c r="P922" s="237"/>
    </row>
    <row r="923" spans="1:16" ht="15.6" x14ac:dyDescent="0.3">
      <c r="A923" s="36" t="s">
        <v>533</v>
      </c>
      <c r="B923" s="11" t="s">
        <v>704</v>
      </c>
      <c r="C923" s="11"/>
      <c r="D923" s="11" t="s">
        <v>34</v>
      </c>
      <c r="E923" s="127">
        <v>4</v>
      </c>
      <c r="F923" s="85"/>
      <c r="G923" s="152"/>
      <c r="H923" s="133"/>
      <c r="I923" s="85"/>
      <c r="J923" s="136"/>
      <c r="K923" s="241"/>
      <c r="L923" s="241"/>
      <c r="M923" s="8"/>
      <c r="N923" s="280"/>
      <c r="O923" s="259"/>
      <c r="P923" s="8"/>
    </row>
    <row r="924" spans="1:16" ht="15.6" x14ac:dyDescent="0.3">
      <c r="A924" s="230"/>
      <c r="B924" s="231"/>
      <c r="C924" s="231"/>
      <c r="D924" s="232"/>
      <c r="E924" s="233"/>
      <c r="F924" s="232"/>
      <c r="G924" s="234"/>
      <c r="H924" s="235"/>
      <c r="I924" s="232"/>
      <c r="J924" s="236"/>
      <c r="K924" s="242"/>
      <c r="L924" s="242"/>
      <c r="M924" s="239"/>
      <c r="N924" s="281"/>
      <c r="O924" s="260"/>
      <c r="P924" s="237"/>
    </row>
    <row r="925" spans="1:16" ht="15.6" x14ac:dyDescent="0.3">
      <c r="A925" s="36" t="s">
        <v>536</v>
      </c>
      <c r="B925" s="11" t="s">
        <v>705</v>
      </c>
      <c r="C925" s="11"/>
      <c r="D925" s="11" t="s">
        <v>34</v>
      </c>
      <c r="E925" s="127">
        <v>4</v>
      </c>
      <c r="F925" s="85"/>
      <c r="G925" s="152"/>
      <c r="H925" s="133"/>
      <c r="I925" s="85"/>
      <c r="J925" s="136"/>
      <c r="K925" s="241"/>
      <c r="L925" s="241"/>
      <c r="M925" s="8"/>
      <c r="N925" s="280"/>
      <c r="O925" s="259"/>
      <c r="P925" s="8"/>
    </row>
    <row r="926" spans="1:16" ht="15.6" x14ac:dyDescent="0.3">
      <c r="A926" s="230"/>
      <c r="B926" s="231"/>
      <c r="C926" s="231"/>
      <c r="D926" s="232"/>
      <c r="E926" s="233"/>
      <c r="F926" s="232"/>
      <c r="G926" s="234"/>
      <c r="H926" s="235"/>
      <c r="I926" s="232"/>
      <c r="J926" s="236"/>
      <c r="K926" s="242"/>
      <c r="L926" s="242"/>
      <c r="M926" s="239"/>
      <c r="N926" s="281"/>
      <c r="O926" s="260"/>
      <c r="P926" s="237"/>
    </row>
    <row r="927" spans="1:16" ht="15.6" x14ac:dyDescent="0.3">
      <c r="A927" s="36" t="s">
        <v>1104</v>
      </c>
      <c r="B927" s="11" t="s">
        <v>706</v>
      </c>
      <c r="C927" s="11"/>
      <c r="D927" s="11" t="s">
        <v>34</v>
      </c>
      <c r="E927" s="127">
        <v>4</v>
      </c>
      <c r="F927" s="85"/>
      <c r="G927" s="152"/>
      <c r="H927" s="133"/>
      <c r="I927" s="85"/>
      <c r="J927" s="136"/>
      <c r="K927" s="241"/>
      <c r="L927" s="241"/>
      <c r="M927" s="8"/>
      <c r="N927" s="280"/>
      <c r="O927" s="259"/>
      <c r="P927" s="8"/>
    </row>
    <row r="928" spans="1:16" ht="15.6" x14ac:dyDescent="0.3">
      <c r="A928" s="230"/>
      <c r="B928" s="231"/>
      <c r="C928" s="231"/>
      <c r="D928" s="232"/>
      <c r="E928" s="233"/>
      <c r="F928" s="232"/>
      <c r="G928" s="234"/>
      <c r="H928" s="235"/>
      <c r="I928" s="232"/>
      <c r="J928" s="236"/>
      <c r="K928" s="242"/>
      <c r="L928" s="242"/>
      <c r="M928" s="239"/>
      <c r="N928" s="281"/>
      <c r="O928" s="260"/>
      <c r="P928" s="237"/>
    </row>
    <row r="929" spans="1:16" ht="15.6" x14ac:dyDescent="0.3">
      <c r="A929" s="36" t="s">
        <v>538</v>
      </c>
      <c r="B929" s="11" t="s">
        <v>707</v>
      </c>
      <c r="C929" s="11"/>
      <c r="D929" s="11" t="s">
        <v>34</v>
      </c>
      <c r="E929" s="127">
        <v>6</v>
      </c>
      <c r="F929" s="85"/>
      <c r="G929" s="152"/>
      <c r="H929" s="133"/>
      <c r="I929" s="85"/>
      <c r="J929" s="136"/>
      <c r="K929" s="241"/>
      <c r="L929" s="241"/>
      <c r="M929" s="8"/>
      <c r="N929" s="280"/>
      <c r="O929" s="259"/>
      <c r="P929" s="8"/>
    </row>
    <row r="930" spans="1:16" ht="15.6" x14ac:dyDescent="0.3">
      <c r="A930" s="230"/>
      <c r="B930" s="231"/>
      <c r="C930" s="231"/>
      <c r="D930" s="232"/>
      <c r="E930" s="233"/>
      <c r="F930" s="232"/>
      <c r="G930" s="234"/>
      <c r="H930" s="235"/>
      <c r="I930" s="232"/>
      <c r="J930" s="236"/>
      <c r="K930" s="242"/>
      <c r="L930" s="242"/>
      <c r="M930" s="239"/>
      <c r="N930" s="281"/>
      <c r="O930" s="260"/>
      <c r="P930" s="237"/>
    </row>
    <row r="931" spans="1:16" ht="15.6" x14ac:dyDescent="0.3">
      <c r="A931" s="36"/>
      <c r="B931" s="99" t="s">
        <v>708</v>
      </c>
      <c r="C931" s="99"/>
      <c r="D931" s="11"/>
      <c r="E931" s="127"/>
      <c r="F931" s="85"/>
      <c r="G931" s="152"/>
      <c r="H931" s="133"/>
      <c r="I931" s="85"/>
      <c r="J931" s="136"/>
      <c r="K931" s="241"/>
      <c r="L931" s="241"/>
      <c r="M931" s="8"/>
      <c r="N931" s="280"/>
      <c r="O931" s="259"/>
      <c r="P931" s="8"/>
    </row>
    <row r="932" spans="1:16" ht="46.8" x14ac:dyDescent="0.3">
      <c r="A932" s="36" t="s">
        <v>540</v>
      </c>
      <c r="B932" s="38" t="s">
        <v>709</v>
      </c>
      <c r="C932" s="11" t="s">
        <v>710</v>
      </c>
      <c r="D932" s="11" t="s">
        <v>711</v>
      </c>
      <c r="E932" s="127">
        <v>4</v>
      </c>
      <c r="F932" s="85" t="s">
        <v>1567</v>
      </c>
      <c r="G932" s="152" t="s">
        <v>1568</v>
      </c>
      <c r="H932" s="133" t="s">
        <v>1569</v>
      </c>
      <c r="I932" s="85" t="s">
        <v>1570</v>
      </c>
      <c r="J932" s="142" t="s">
        <v>1571</v>
      </c>
      <c r="K932" s="241">
        <v>0.26</v>
      </c>
      <c r="L932" s="241">
        <f>SUM(K932*1.2)</f>
        <v>0.312</v>
      </c>
      <c r="M932" s="8">
        <v>39</v>
      </c>
      <c r="N932" s="280">
        <f>SUM(M932*1.2)</f>
        <v>46.8</v>
      </c>
      <c r="O932" s="259">
        <v>0.26</v>
      </c>
      <c r="P932" s="8"/>
    </row>
    <row r="933" spans="1:16" ht="62.4" x14ac:dyDescent="0.3">
      <c r="A933" s="36" t="s">
        <v>540</v>
      </c>
      <c r="B933" s="38" t="s">
        <v>709</v>
      </c>
      <c r="C933" s="11" t="s">
        <v>710</v>
      </c>
      <c r="D933" s="11" t="s">
        <v>711</v>
      </c>
      <c r="E933" s="127">
        <v>4</v>
      </c>
      <c r="F933" s="85" t="s">
        <v>1812</v>
      </c>
      <c r="G933" s="152" t="s">
        <v>1637</v>
      </c>
      <c r="H933" s="133">
        <v>150</v>
      </c>
      <c r="I933" s="85" t="s">
        <v>1813</v>
      </c>
      <c r="J933" s="142" t="s">
        <v>1814</v>
      </c>
      <c r="K933" s="241">
        <v>0.15</v>
      </c>
      <c r="L933" s="241">
        <f>K933*1.2</f>
        <v>0.18</v>
      </c>
      <c r="M933" s="8">
        <f>H933*K933</f>
        <v>22.5</v>
      </c>
      <c r="N933" s="280">
        <f>M933*1.2</f>
        <v>27</v>
      </c>
      <c r="O933" s="259">
        <v>0.15</v>
      </c>
      <c r="P933" s="8"/>
    </row>
    <row r="934" spans="1:16" ht="15.6" x14ac:dyDescent="0.3">
      <c r="A934" s="230"/>
      <c r="B934" s="231"/>
      <c r="C934" s="231"/>
      <c r="D934" s="232"/>
      <c r="E934" s="233"/>
      <c r="F934" s="232"/>
      <c r="G934" s="234"/>
      <c r="H934" s="235"/>
      <c r="I934" s="232"/>
      <c r="J934" s="236"/>
      <c r="K934" s="242"/>
      <c r="L934" s="242"/>
      <c r="M934" s="239"/>
      <c r="N934" s="281"/>
      <c r="O934" s="260"/>
      <c r="P934" s="237"/>
    </row>
    <row r="935" spans="1:16" ht="46.8" x14ac:dyDescent="0.3">
      <c r="A935" s="36" t="s">
        <v>542</v>
      </c>
      <c r="B935" s="38" t="s">
        <v>712</v>
      </c>
      <c r="C935" s="11"/>
      <c r="D935" s="11" t="s">
        <v>796</v>
      </c>
      <c r="E935" s="127">
        <v>100</v>
      </c>
      <c r="F935" s="85" t="s">
        <v>1572</v>
      </c>
      <c r="G935" s="152" t="s">
        <v>1568</v>
      </c>
      <c r="H935" s="133" t="s">
        <v>1573</v>
      </c>
      <c r="I935" s="85" t="s">
        <v>1574</v>
      </c>
      <c r="J935" s="141" t="s">
        <v>1575</v>
      </c>
      <c r="K935" s="241">
        <v>22.47</v>
      </c>
      <c r="L935" s="241">
        <f t="shared" ref="L935:L944" si="276">SUM(K935*1.2)</f>
        <v>26.963999999999999</v>
      </c>
      <c r="M935" s="8">
        <v>224.7</v>
      </c>
      <c r="N935" s="280">
        <f t="shared" ref="N935:N944" si="277">SUM(M935*1.2)</f>
        <v>269.64</v>
      </c>
      <c r="O935" s="259">
        <v>22.47</v>
      </c>
      <c r="P935" s="8"/>
    </row>
    <row r="936" spans="1:16" ht="62.4" x14ac:dyDescent="0.3">
      <c r="A936" s="36" t="s">
        <v>542</v>
      </c>
      <c r="B936" s="38" t="s">
        <v>712</v>
      </c>
      <c r="C936" s="11"/>
      <c r="D936" s="11" t="s">
        <v>796</v>
      </c>
      <c r="E936" s="127">
        <v>100</v>
      </c>
      <c r="F936" s="85" t="s">
        <v>1812</v>
      </c>
      <c r="G936" s="152" t="s">
        <v>1637</v>
      </c>
      <c r="H936" s="133">
        <v>5</v>
      </c>
      <c r="I936" s="85" t="s">
        <v>1815</v>
      </c>
      <c r="J936" s="141" t="s">
        <v>1816</v>
      </c>
      <c r="K936" s="241">
        <v>3.2</v>
      </c>
      <c r="L936" s="241">
        <f t="shared" ref="L936" si="278">K936*1.2</f>
        <v>3.84</v>
      </c>
      <c r="M936" s="8">
        <f t="shared" ref="M936" si="279">H936*K936</f>
        <v>16</v>
      </c>
      <c r="N936" s="280">
        <f t="shared" ref="N936" si="280">M936*1.2</f>
        <v>19.2</v>
      </c>
      <c r="O936" s="259">
        <v>3.2</v>
      </c>
      <c r="P936" s="8"/>
    </row>
    <row r="937" spans="1:16" ht="15.6" x14ac:dyDescent="0.3">
      <c r="A937" s="230"/>
      <c r="B937" s="231"/>
      <c r="C937" s="231"/>
      <c r="D937" s="232"/>
      <c r="E937" s="233"/>
      <c r="F937" s="232"/>
      <c r="G937" s="234"/>
      <c r="H937" s="235"/>
      <c r="I937" s="232"/>
      <c r="J937" s="236"/>
      <c r="K937" s="242"/>
      <c r="L937" s="242"/>
      <c r="M937" s="239"/>
      <c r="N937" s="281"/>
      <c r="O937" s="260"/>
      <c r="P937" s="237"/>
    </row>
    <row r="938" spans="1:16" ht="46.8" x14ac:dyDescent="0.3">
      <c r="A938" s="36" t="s">
        <v>544</v>
      </c>
      <c r="B938" s="38" t="s">
        <v>713</v>
      </c>
      <c r="C938" s="11"/>
      <c r="D938" s="11" t="s">
        <v>796</v>
      </c>
      <c r="E938" s="127">
        <v>60</v>
      </c>
      <c r="F938" s="85" t="s">
        <v>1572</v>
      </c>
      <c r="G938" s="152" t="s">
        <v>1568</v>
      </c>
      <c r="H938" s="133" t="s">
        <v>1573</v>
      </c>
      <c r="I938" s="85" t="s">
        <v>1576</v>
      </c>
      <c r="J938" s="136" t="s">
        <v>1577</v>
      </c>
      <c r="K938" s="241">
        <v>20.059999999999999</v>
      </c>
      <c r="L938" s="241">
        <f t="shared" si="276"/>
        <v>24.071999999999999</v>
      </c>
      <c r="M938" s="8">
        <v>200.6</v>
      </c>
      <c r="N938" s="280">
        <f t="shared" si="277"/>
        <v>240.71999999999997</v>
      </c>
      <c r="O938" s="259">
        <v>20.059999999999999</v>
      </c>
      <c r="P938" s="8"/>
    </row>
    <row r="939" spans="1:16" ht="62.4" x14ac:dyDescent="0.3">
      <c r="A939" s="36" t="s">
        <v>544</v>
      </c>
      <c r="B939" s="38" t="s">
        <v>713</v>
      </c>
      <c r="C939" s="11"/>
      <c r="D939" s="11" t="s">
        <v>796</v>
      </c>
      <c r="E939" s="127">
        <v>60</v>
      </c>
      <c r="F939" s="85" t="s">
        <v>1812</v>
      </c>
      <c r="G939" s="152" t="s">
        <v>1637</v>
      </c>
      <c r="H939" s="133">
        <v>5</v>
      </c>
      <c r="I939" s="85" t="s">
        <v>1817</v>
      </c>
      <c r="J939" s="136">
        <v>18042</v>
      </c>
      <c r="K939" s="241">
        <v>16</v>
      </c>
      <c r="L939" s="241">
        <f t="shared" ref="L939" si="281">K939*1.2</f>
        <v>19.2</v>
      </c>
      <c r="M939" s="8">
        <f t="shared" ref="M939" si="282">H939*K939</f>
        <v>80</v>
      </c>
      <c r="N939" s="280">
        <f t="shared" ref="N939" si="283">M939*1.2</f>
        <v>96</v>
      </c>
      <c r="O939" s="259">
        <v>16</v>
      </c>
      <c r="P939" s="8"/>
    </row>
    <row r="940" spans="1:16" ht="15.6" x14ac:dyDescent="0.3">
      <c r="A940" s="230"/>
      <c r="B940" s="231"/>
      <c r="C940" s="231"/>
      <c r="D940" s="232"/>
      <c r="E940" s="233"/>
      <c r="F940" s="232"/>
      <c r="G940" s="234"/>
      <c r="H940" s="235"/>
      <c r="I940" s="232"/>
      <c r="J940" s="236"/>
      <c r="K940" s="242"/>
      <c r="L940" s="242"/>
      <c r="M940" s="239"/>
      <c r="N940" s="281"/>
      <c r="O940" s="260"/>
      <c r="P940" s="237"/>
    </row>
    <row r="941" spans="1:16" ht="46.8" x14ac:dyDescent="0.3">
      <c r="A941" s="36" t="s">
        <v>546</v>
      </c>
      <c r="B941" s="38" t="s">
        <v>714</v>
      </c>
      <c r="C941" s="11"/>
      <c r="D941" s="11" t="s">
        <v>594</v>
      </c>
      <c r="E941" s="127">
        <v>18</v>
      </c>
      <c r="F941" s="85" t="s">
        <v>1572</v>
      </c>
      <c r="G941" s="152" t="s">
        <v>1568</v>
      </c>
      <c r="H941" s="133" t="s">
        <v>1573</v>
      </c>
      <c r="I941" s="85" t="s">
        <v>1576</v>
      </c>
      <c r="J941" s="142" t="s">
        <v>1577</v>
      </c>
      <c r="K941" s="241">
        <v>4.01</v>
      </c>
      <c r="L941" s="241">
        <f t="shared" si="276"/>
        <v>4.8119999999999994</v>
      </c>
      <c r="M941" s="8">
        <v>200.6</v>
      </c>
      <c r="N941" s="280">
        <f t="shared" si="277"/>
        <v>240.71999999999997</v>
      </c>
      <c r="O941" s="259">
        <v>4.01</v>
      </c>
      <c r="P941" s="8"/>
    </row>
    <row r="942" spans="1:16" ht="62.4" x14ac:dyDescent="0.3">
      <c r="A942" s="36" t="s">
        <v>546</v>
      </c>
      <c r="B942" s="38" t="s">
        <v>714</v>
      </c>
      <c r="C942" s="11"/>
      <c r="D942" s="11" t="s">
        <v>594</v>
      </c>
      <c r="E942" s="127">
        <v>18</v>
      </c>
      <c r="F942" s="85" t="s">
        <v>1812</v>
      </c>
      <c r="G942" s="152" t="s">
        <v>1637</v>
      </c>
      <c r="H942" s="133">
        <v>5</v>
      </c>
      <c r="I942" s="85" t="s">
        <v>1817</v>
      </c>
      <c r="J942" s="142">
        <v>18042</v>
      </c>
      <c r="K942" s="241">
        <v>3.2</v>
      </c>
      <c r="L942" s="241">
        <f t="shared" ref="L942" si="284">K942*1.2</f>
        <v>3.84</v>
      </c>
      <c r="M942" s="8">
        <f t="shared" ref="M942" si="285">H942*K942</f>
        <v>16</v>
      </c>
      <c r="N942" s="280">
        <f t="shared" ref="N942" si="286">M942*1.2</f>
        <v>19.2</v>
      </c>
      <c r="O942" s="259">
        <v>3.2</v>
      </c>
      <c r="P942" s="8"/>
    </row>
    <row r="943" spans="1:16" ht="15.6" x14ac:dyDescent="0.3">
      <c r="A943" s="230"/>
      <c r="B943" s="231"/>
      <c r="C943" s="231"/>
      <c r="D943" s="232"/>
      <c r="E943" s="233"/>
      <c r="F943" s="232"/>
      <c r="G943" s="234"/>
      <c r="H943" s="235"/>
      <c r="I943" s="232"/>
      <c r="J943" s="236"/>
      <c r="K943" s="242"/>
      <c r="L943" s="242"/>
      <c r="M943" s="239"/>
      <c r="N943" s="281"/>
      <c r="O943" s="260"/>
      <c r="P943" s="237"/>
    </row>
    <row r="944" spans="1:16" ht="46.8" x14ac:dyDescent="0.3">
      <c r="A944" s="36" t="s">
        <v>548</v>
      </c>
      <c r="B944" s="38" t="s">
        <v>715</v>
      </c>
      <c r="C944" s="11"/>
      <c r="D944" s="11" t="s">
        <v>594</v>
      </c>
      <c r="E944" s="127">
        <v>24</v>
      </c>
      <c r="F944" s="85" t="s">
        <v>1572</v>
      </c>
      <c r="G944" s="152" t="s">
        <v>1568</v>
      </c>
      <c r="H944" s="133" t="s">
        <v>1578</v>
      </c>
      <c r="I944" s="85" t="s">
        <v>1579</v>
      </c>
      <c r="J944" s="142" t="s">
        <v>1580</v>
      </c>
      <c r="K944" s="241">
        <v>77.98</v>
      </c>
      <c r="L944" s="241">
        <f t="shared" si="276"/>
        <v>93.576000000000008</v>
      </c>
      <c r="M944" s="8">
        <v>311.89999999999998</v>
      </c>
      <c r="N944" s="280">
        <f t="shared" si="277"/>
        <v>374.28</v>
      </c>
      <c r="O944" s="259">
        <v>77.98</v>
      </c>
      <c r="P944" s="8"/>
    </row>
    <row r="945" spans="1:16" ht="62.4" x14ac:dyDescent="0.3">
      <c r="A945" s="36" t="s">
        <v>548</v>
      </c>
      <c r="B945" s="38" t="s">
        <v>715</v>
      </c>
      <c r="C945" s="11"/>
      <c r="D945" s="11" t="s">
        <v>594</v>
      </c>
      <c r="E945" s="127">
        <v>24</v>
      </c>
      <c r="F945" s="85" t="s">
        <v>1812</v>
      </c>
      <c r="G945" s="152" t="s">
        <v>1637</v>
      </c>
      <c r="H945" s="133">
        <v>5</v>
      </c>
      <c r="I945" s="85" t="s">
        <v>1818</v>
      </c>
      <c r="J945" s="142">
        <v>18044</v>
      </c>
      <c r="K945" s="241">
        <v>4</v>
      </c>
      <c r="L945" s="241">
        <f t="shared" ref="L945:L949" si="287">K945*1.2</f>
        <v>4.8</v>
      </c>
      <c r="M945" s="8">
        <f t="shared" ref="M945:M949" si="288">H945*K945</f>
        <v>20</v>
      </c>
      <c r="N945" s="280">
        <f t="shared" ref="N945:N949" si="289">M945*1.2</f>
        <v>24</v>
      </c>
      <c r="O945" s="259">
        <v>4</v>
      </c>
      <c r="P945" s="8"/>
    </row>
    <row r="946" spans="1:16" ht="15.6" x14ac:dyDescent="0.3">
      <c r="A946" s="230"/>
      <c r="B946" s="231"/>
      <c r="C946" s="231"/>
      <c r="D946" s="232"/>
      <c r="E946" s="233"/>
      <c r="F946" s="232"/>
      <c r="G946" s="234"/>
      <c r="H946" s="235"/>
      <c r="I946" s="232"/>
      <c r="J946" s="236"/>
      <c r="K946" s="242"/>
      <c r="L946" s="242"/>
      <c r="M946" s="239"/>
      <c r="N946" s="281"/>
      <c r="O946" s="260"/>
      <c r="P946" s="237"/>
    </row>
    <row r="947" spans="1:16" ht="78" x14ac:dyDescent="0.3">
      <c r="A947" s="36" t="s">
        <v>550</v>
      </c>
      <c r="B947" s="38" t="s">
        <v>818</v>
      </c>
      <c r="C947" s="11"/>
      <c r="D947" s="11" t="s">
        <v>34</v>
      </c>
      <c r="E947" s="127">
        <v>2</v>
      </c>
      <c r="F947" s="85" t="s">
        <v>1648</v>
      </c>
      <c r="G947" s="152" t="s">
        <v>1637</v>
      </c>
      <c r="H947" s="133">
        <v>1</v>
      </c>
      <c r="I947" s="85" t="s">
        <v>1819</v>
      </c>
      <c r="J947" s="143" t="s">
        <v>1820</v>
      </c>
      <c r="K947" s="241">
        <v>105.6</v>
      </c>
      <c r="L947" s="241">
        <f t="shared" si="287"/>
        <v>126.71999999999998</v>
      </c>
      <c r="M947" s="8">
        <f t="shared" si="288"/>
        <v>105.6</v>
      </c>
      <c r="N947" s="280">
        <f t="shared" si="289"/>
        <v>126.71999999999998</v>
      </c>
      <c r="O947" s="259">
        <v>105.6</v>
      </c>
      <c r="P947" s="8"/>
    </row>
    <row r="948" spans="1:16" ht="15.6" x14ac:dyDescent="0.3">
      <c r="A948" s="230"/>
      <c r="B948" s="231"/>
      <c r="C948" s="231"/>
      <c r="D948" s="232"/>
      <c r="E948" s="233"/>
      <c r="F948" s="232"/>
      <c r="G948" s="234"/>
      <c r="H948" s="235"/>
      <c r="I948" s="232"/>
      <c r="J948" s="236"/>
      <c r="K948" s="242"/>
      <c r="L948" s="242"/>
      <c r="M948" s="239"/>
      <c r="N948" s="281"/>
      <c r="O948" s="260"/>
      <c r="P948" s="237"/>
    </row>
    <row r="949" spans="1:16" ht="62.4" x14ac:dyDescent="0.3">
      <c r="A949" s="36" t="s">
        <v>552</v>
      </c>
      <c r="B949" s="38" t="s">
        <v>716</v>
      </c>
      <c r="C949" s="11"/>
      <c r="D949" s="11" t="s">
        <v>34</v>
      </c>
      <c r="E949" s="127">
        <v>2000</v>
      </c>
      <c r="F949" s="85" t="s">
        <v>1771</v>
      </c>
      <c r="G949" s="152" t="s">
        <v>1637</v>
      </c>
      <c r="H949" s="133">
        <v>50</v>
      </c>
      <c r="I949" s="85" t="s">
        <v>1821</v>
      </c>
      <c r="J949" s="142" t="s">
        <v>1822</v>
      </c>
      <c r="K949" s="241">
        <v>4.2000000000000003E-2</v>
      </c>
      <c r="L949" s="241">
        <f t="shared" si="287"/>
        <v>5.04E-2</v>
      </c>
      <c r="M949" s="8">
        <f t="shared" si="288"/>
        <v>2.1</v>
      </c>
      <c r="N949" s="280">
        <f t="shared" si="289"/>
        <v>2.52</v>
      </c>
      <c r="O949" s="259">
        <v>4.2000000000000003E-2</v>
      </c>
      <c r="P949" s="8"/>
    </row>
    <row r="950" spans="1:16" ht="15.6" x14ac:dyDescent="0.3">
      <c r="A950" s="230"/>
      <c r="B950" s="231"/>
      <c r="C950" s="231"/>
      <c r="D950" s="232"/>
      <c r="E950" s="233"/>
      <c r="F950" s="232"/>
      <c r="G950" s="234"/>
      <c r="H950" s="235"/>
      <c r="I950" s="232"/>
      <c r="J950" s="236"/>
      <c r="K950" s="242"/>
      <c r="L950" s="242"/>
      <c r="M950" s="239"/>
      <c r="N950" s="281"/>
      <c r="O950" s="260"/>
      <c r="P950" s="237"/>
    </row>
    <row r="951" spans="1:16" ht="46.8" x14ac:dyDescent="0.3">
      <c r="A951" s="36" t="s">
        <v>554</v>
      </c>
      <c r="B951" s="38" t="s">
        <v>717</v>
      </c>
      <c r="C951" s="11"/>
      <c r="D951" s="11" t="s">
        <v>594</v>
      </c>
      <c r="E951" s="127">
        <v>60</v>
      </c>
      <c r="F951" s="85" t="s">
        <v>1572</v>
      </c>
      <c r="G951" s="152" t="s">
        <v>1568</v>
      </c>
      <c r="H951" s="133" t="s">
        <v>1581</v>
      </c>
      <c r="I951" s="85" t="s">
        <v>1582</v>
      </c>
      <c r="J951" s="143" t="s">
        <v>1583</v>
      </c>
      <c r="K951" s="241">
        <v>67.41</v>
      </c>
      <c r="L951" s="241">
        <f t="shared" ref="L951" si="290">SUM(K951*1.2)</f>
        <v>80.891999999999996</v>
      </c>
      <c r="M951" s="8">
        <v>337.05</v>
      </c>
      <c r="N951" s="280">
        <f t="shared" ref="N951" si="291">SUM(M951*1.2)</f>
        <v>404.46</v>
      </c>
      <c r="O951" s="259">
        <v>67.41</v>
      </c>
      <c r="P951" s="8"/>
    </row>
    <row r="952" spans="1:16" ht="62.4" x14ac:dyDescent="0.3">
      <c r="A952" s="36" t="s">
        <v>554</v>
      </c>
      <c r="B952" s="38" t="s">
        <v>717</v>
      </c>
      <c r="C952" s="11"/>
      <c r="D952" s="11" t="s">
        <v>594</v>
      </c>
      <c r="E952" s="127">
        <v>60</v>
      </c>
      <c r="F952" s="85" t="s">
        <v>1812</v>
      </c>
      <c r="G952" s="152" t="s">
        <v>1637</v>
      </c>
      <c r="H952" s="133">
        <v>1</v>
      </c>
      <c r="I952" s="85" t="s">
        <v>1823</v>
      </c>
      <c r="J952" s="143">
        <v>31113</v>
      </c>
      <c r="K952" s="241">
        <v>6.85</v>
      </c>
      <c r="L952" s="241">
        <v>8.5</v>
      </c>
      <c r="M952" s="8">
        <f t="shared" ref="M952:M954" si="292">H952*K952</f>
        <v>6.85</v>
      </c>
      <c r="N952" s="280">
        <f t="shared" ref="N952:N954" si="293">M952*1.2</f>
        <v>8.2199999999999989</v>
      </c>
      <c r="O952" s="259">
        <v>6.85</v>
      </c>
      <c r="P952" s="8"/>
    </row>
    <row r="953" spans="1:16" ht="15.6" x14ac:dyDescent="0.3">
      <c r="A953" s="230"/>
      <c r="B953" s="231"/>
      <c r="C953" s="231"/>
      <c r="D953" s="232"/>
      <c r="E953" s="233"/>
      <c r="F953" s="232"/>
      <c r="G953" s="234"/>
      <c r="H953" s="235"/>
      <c r="I953" s="232"/>
      <c r="J953" s="236"/>
      <c r="K953" s="242"/>
      <c r="L953" s="242"/>
      <c r="M953" s="239"/>
      <c r="N953" s="281"/>
      <c r="O953" s="260"/>
      <c r="P953" s="237"/>
    </row>
    <row r="954" spans="1:16" ht="78" x14ac:dyDescent="0.3">
      <c r="A954" s="36" t="s">
        <v>556</v>
      </c>
      <c r="B954" s="84" t="s">
        <v>848</v>
      </c>
      <c r="C954" s="11"/>
      <c r="D954" s="11" t="s">
        <v>34</v>
      </c>
      <c r="E954" s="127">
        <v>15000</v>
      </c>
      <c r="F954" s="85" t="s">
        <v>1648</v>
      </c>
      <c r="G954" s="152" t="s">
        <v>1637</v>
      </c>
      <c r="H954" s="133">
        <v>100</v>
      </c>
      <c r="I954" s="85" t="s">
        <v>1824</v>
      </c>
      <c r="J954" s="142" t="s">
        <v>1825</v>
      </c>
      <c r="K954" s="241">
        <v>0.255</v>
      </c>
      <c r="L954" s="241">
        <f t="shared" ref="L954" si="294">K954*1.2</f>
        <v>0.30599999999999999</v>
      </c>
      <c r="M954" s="8">
        <f t="shared" si="292"/>
        <v>25.5</v>
      </c>
      <c r="N954" s="280">
        <f t="shared" si="293"/>
        <v>30.599999999999998</v>
      </c>
      <c r="O954" s="259">
        <v>0.255</v>
      </c>
      <c r="P954" s="8"/>
    </row>
    <row r="955" spans="1:16" ht="15.6" x14ac:dyDescent="0.3">
      <c r="A955" s="230"/>
      <c r="B955" s="231"/>
      <c r="C955" s="231"/>
      <c r="D955" s="232"/>
      <c r="E955" s="233"/>
      <c r="F955" s="232"/>
      <c r="G955" s="234"/>
      <c r="H955" s="235"/>
      <c r="I955" s="232"/>
      <c r="J955" s="236"/>
      <c r="K955" s="242"/>
      <c r="L955" s="242"/>
      <c r="M955" s="239"/>
      <c r="N955" s="281"/>
      <c r="O955" s="260"/>
      <c r="P955" s="237"/>
    </row>
    <row r="956" spans="1:16" ht="46.8" x14ac:dyDescent="0.3">
      <c r="A956" s="36" t="s">
        <v>558</v>
      </c>
      <c r="B956" s="38" t="s">
        <v>718</v>
      </c>
      <c r="C956" s="11"/>
      <c r="D956" s="11" t="s">
        <v>863</v>
      </c>
      <c r="E956" s="127">
        <v>10</v>
      </c>
      <c r="F956" s="85" t="s">
        <v>1572</v>
      </c>
      <c r="G956" s="152" t="s">
        <v>1568</v>
      </c>
      <c r="H956" s="133" t="s">
        <v>1584</v>
      </c>
      <c r="I956" s="85" t="s">
        <v>1585</v>
      </c>
      <c r="J956" s="142" t="s">
        <v>1586</v>
      </c>
      <c r="K956" s="241">
        <v>79.680000000000007</v>
      </c>
      <c r="L956" s="241">
        <f t="shared" ref="L956" si="295">SUM(K956*1.2)</f>
        <v>95.616</v>
      </c>
      <c r="M956" s="8">
        <v>79.680000000000007</v>
      </c>
      <c r="N956" s="280">
        <f t="shared" ref="N956" si="296">SUM(M956*1.2)</f>
        <v>95.616</v>
      </c>
      <c r="O956" s="259">
        <v>79.680000000000007</v>
      </c>
      <c r="P956" s="8"/>
    </row>
    <row r="957" spans="1:16" ht="62.4" x14ac:dyDescent="0.3">
      <c r="A957" s="36" t="s">
        <v>558</v>
      </c>
      <c r="B957" s="38" t="s">
        <v>718</v>
      </c>
      <c r="C957" s="11"/>
      <c r="D957" s="11" t="s">
        <v>863</v>
      </c>
      <c r="E957" s="127">
        <v>10</v>
      </c>
      <c r="F957" s="85" t="s">
        <v>1812</v>
      </c>
      <c r="G957" s="152" t="s">
        <v>1637</v>
      </c>
      <c r="H957" s="133" t="s">
        <v>1826</v>
      </c>
      <c r="I957" s="85" t="s">
        <v>1827</v>
      </c>
      <c r="J957" s="142" t="s">
        <v>1828</v>
      </c>
      <c r="K957" s="241">
        <v>0.14000000000000001</v>
      </c>
      <c r="L957" s="241">
        <v>0.16800000000000001</v>
      </c>
      <c r="M957" s="8">
        <v>70</v>
      </c>
      <c r="N957" s="280">
        <v>84</v>
      </c>
      <c r="O957" s="259">
        <v>0.14000000000000001</v>
      </c>
      <c r="P957" s="8"/>
    </row>
    <row r="958" spans="1:16" ht="15.6" x14ac:dyDescent="0.3">
      <c r="A958" s="230"/>
      <c r="B958" s="231"/>
      <c r="C958" s="231"/>
      <c r="D958" s="232"/>
      <c r="E958" s="233"/>
      <c r="F958" s="232"/>
      <c r="G958" s="234"/>
      <c r="H958" s="235"/>
      <c r="I958" s="232"/>
      <c r="J958" s="236"/>
      <c r="K958" s="242"/>
      <c r="L958" s="242"/>
      <c r="M958" s="239"/>
      <c r="N958" s="281"/>
      <c r="O958" s="260"/>
      <c r="P958" s="237"/>
    </row>
    <row r="959" spans="1:16" ht="93.6" x14ac:dyDescent="0.3">
      <c r="A959" s="36" t="s">
        <v>560</v>
      </c>
      <c r="B959" s="38" t="s">
        <v>734</v>
      </c>
      <c r="C959" s="38" t="s">
        <v>735</v>
      </c>
      <c r="D959" s="11" t="s">
        <v>34</v>
      </c>
      <c r="E959" s="127">
        <v>2</v>
      </c>
      <c r="F959" s="85" t="s">
        <v>1771</v>
      </c>
      <c r="G959" s="152" t="s">
        <v>1637</v>
      </c>
      <c r="H959" s="133">
        <v>1</v>
      </c>
      <c r="I959" s="85" t="s">
        <v>1829</v>
      </c>
      <c r="J959" s="141" t="s">
        <v>1830</v>
      </c>
      <c r="K959" s="241">
        <v>87.5</v>
      </c>
      <c r="L959" s="241">
        <f t="shared" ref="L959:L971" si="297">K959*1.2</f>
        <v>105</v>
      </c>
      <c r="M959" s="8">
        <f t="shared" ref="M959:M971" si="298">H959*K959</f>
        <v>87.5</v>
      </c>
      <c r="N959" s="280">
        <f t="shared" ref="N959:N971" si="299">M959*1.2</f>
        <v>105</v>
      </c>
      <c r="O959" s="259">
        <v>87.5</v>
      </c>
      <c r="P959" s="8"/>
    </row>
    <row r="960" spans="1:16" ht="62.4" x14ac:dyDescent="0.3">
      <c r="A960" s="36" t="s">
        <v>560</v>
      </c>
      <c r="B960" s="38" t="s">
        <v>734</v>
      </c>
      <c r="C960" s="38" t="s">
        <v>735</v>
      </c>
      <c r="D960" s="11" t="s">
        <v>34</v>
      </c>
      <c r="E960" s="127">
        <v>2</v>
      </c>
      <c r="F960" s="85" t="s">
        <v>2158</v>
      </c>
      <c r="G960" s="152" t="s">
        <v>2139</v>
      </c>
      <c r="H960" s="133" t="s">
        <v>34</v>
      </c>
      <c r="I960" s="85"/>
      <c r="J960" s="141" t="s">
        <v>2159</v>
      </c>
      <c r="K960" s="241" t="s">
        <v>2160</v>
      </c>
      <c r="L960" s="241">
        <v>49.2</v>
      </c>
      <c r="M960" s="8" t="s">
        <v>2160</v>
      </c>
      <c r="N960" s="280" t="s">
        <v>2161</v>
      </c>
      <c r="O960" s="259" t="s">
        <v>2160</v>
      </c>
      <c r="P960" s="8"/>
    </row>
    <row r="961" spans="1:16" ht="15.6" x14ac:dyDescent="0.3">
      <c r="A961" s="230"/>
      <c r="B961" s="231"/>
      <c r="C961" s="231"/>
      <c r="D961" s="232"/>
      <c r="E961" s="233"/>
      <c r="F961" s="232"/>
      <c r="G961" s="234"/>
      <c r="H961" s="235"/>
      <c r="I961" s="232"/>
      <c r="J961" s="236"/>
      <c r="K961" s="242"/>
      <c r="L961" s="242"/>
      <c r="M961" s="239"/>
      <c r="N961" s="281"/>
      <c r="O961" s="260"/>
      <c r="P961" s="237"/>
    </row>
    <row r="962" spans="1:16" ht="62.4" x14ac:dyDescent="0.3">
      <c r="A962" s="36" t="s">
        <v>562</v>
      </c>
      <c r="B962" s="38" t="s">
        <v>736</v>
      </c>
      <c r="C962" s="38" t="s">
        <v>735</v>
      </c>
      <c r="D962" s="11" t="s">
        <v>34</v>
      </c>
      <c r="E962" s="127">
        <v>3</v>
      </c>
      <c r="F962" s="85" t="s">
        <v>1771</v>
      </c>
      <c r="G962" s="152" t="s">
        <v>1637</v>
      </c>
      <c r="H962" s="133">
        <v>1</v>
      </c>
      <c r="I962" s="85" t="s">
        <v>1831</v>
      </c>
      <c r="J962" s="141" t="s">
        <v>1832</v>
      </c>
      <c r="K962" s="241">
        <v>87.5</v>
      </c>
      <c r="L962" s="241">
        <f t="shared" si="297"/>
        <v>105</v>
      </c>
      <c r="M962" s="8">
        <f t="shared" si="298"/>
        <v>87.5</v>
      </c>
      <c r="N962" s="280">
        <f t="shared" si="299"/>
        <v>105</v>
      </c>
      <c r="O962" s="259">
        <v>87.5</v>
      </c>
      <c r="P962" s="8"/>
    </row>
    <row r="963" spans="1:16" ht="62.4" x14ac:dyDescent="0.3">
      <c r="A963" s="36" t="s">
        <v>562</v>
      </c>
      <c r="B963" s="38" t="s">
        <v>736</v>
      </c>
      <c r="C963" s="38" t="s">
        <v>735</v>
      </c>
      <c r="D963" s="11" t="s">
        <v>34</v>
      </c>
      <c r="E963" s="127">
        <v>3</v>
      </c>
      <c r="F963" s="85" t="s">
        <v>2158</v>
      </c>
      <c r="G963" s="152" t="s">
        <v>2139</v>
      </c>
      <c r="H963" s="133" t="s">
        <v>34</v>
      </c>
      <c r="I963" s="85"/>
      <c r="J963" s="141" t="s">
        <v>2162</v>
      </c>
      <c r="K963" s="241" t="s">
        <v>2160</v>
      </c>
      <c r="L963" s="241">
        <v>49.2</v>
      </c>
      <c r="M963" s="8" t="s">
        <v>2160</v>
      </c>
      <c r="N963" s="280" t="s">
        <v>2161</v>
      </c>
      <c r="O963" s="259" t="s">
        <v>2160</v>
      </c>
      <c r="P963" s="8"/>
    </row>
    <row r="964" spans="1:16" ht="15.6" x14ac:dyDescent="0.3">
      <c r="A964" s="230"/>
      <c r="B964" s="231"/>
      <c r="C964" s="231"/>
      <c r="D964" s="232"/>
      <c r="E964" s="233"/>
      <c r="F964" s="232"/>
      <c r="G964" s="234"/>
      <c r="H964" s="235"/>
      <c r="I964" s="232"/>
      <c r="J964" s="236"/>
      <c r="K964" s="242"/>
      <c r="L964" s="242"/>
      <c r="M964" s="239"/>
      <c r="N964" s="281"/>
      <c r="O964" s="260"/>
      <c r="P964" s="237"/>
    </row>
    <row r="965" spans="1:16" ht="62.4" x14ac:dyDescent="0.3">
      <c r="A965" s="36" t="s">
        <v>564</v>
      </c>
      <c r="B965" s="38" t="s">
        <v>737</v>
      </c>
      <c r="C965" s="38" t="s">
        <v>735</v>
      </c>
      <c r="D965" s="11" t="s">
        <v>34</v>
      </c>
      <c r="E965" s="127">
        <v>3</v>
      </c>
      <c r="F965" s="85" t="s">
        <v>1771</v>
      </c>
      <c r="G965" s="152" t="s">
        <v>1637</v>
      </c>
      <c r="H965" s="133">
        <v>1</v>
      </c>
      <c r="I965" s="85" t="s">
        <v>1833</v>
      </c>
      <c r="J965" s="141" t="s">
        <v>1834</v>
      </c>
      <c r="K965" s="241">
        <v>87.5</v>
      </c>
      <c r="L965" s="241">
        <f t="shared" si="297"/>
        <v>105</v>
      </c>
      <c r="M965" s="8">
        <f t="shared" si="298"/>
        <v>87.5</v>
      </c>
      <c r="N965" s="280">
        <f t="shared" si="299"/>
        <v>105</v>
      </c>
      <c r="O965" s="259">
        <v>87.5</v>
      </c>
      <c r="P965" s="8"/>
    </row>
    <row r="966" spans="1:16" ht="62.4" x14ac:dyDescent="0.3">
      <c r="A966" s="36" t="s">
        <v>564</v>
      </c>
      <c r="B966" s="38" t="s">
        <v>737</v>
      </c>
      <c r="C966" s="38" t="s">
        <v>735</v>
      </c>
      <c r="D966" s="11" t="s">
        <v>34</v>
      </c>
      <c r="E966" s="127">
        <v>3</v>
      </c>
      <c r="F966" s="85" t="s">
        <v>2158</v>
      </c>
      <c r="G966" s="152" t="s">
        <v>2139</v>
      </c>
      <c r="H966" s="133" t="s">
        <v>34</v>
      </c>
      <c r="I966" s="85"/>
      <c r="J966" s="141" t="s">
        <v>2163</v>
      </c>
      <c r="K966" s="241" t="s">
        <v>2160</v>
      </c>
      <c r="L966" s="241">
        <v>49.2</v>
      </c>
      <c r="M966" s="8" t="s">
        <v>2160</v>
      </c>
      <c r="N966" s="280">
        <v>49.2</v>
      </c>
      <c r="O966" s="259" t="s">
        <v>2160</v>
      </c>
      <c r="P966" s="8"/>
    </row>
    <row r="967" spans="1:16" ht="15.6" x14ac:dyDescent="0.3">
      <c r="A967" s="230"/>
      <c r="B967" s="231"/>
      <c r="C967" s="231"/>
      <c r="D967" s="232"/>
      <c r="E967" s="233"/>
      <c r="F967" s="232"/>
      <c r="G967" s="234"/>
      <c r="H967" s="235"/>
      <c r="I967" s="232"/>
      <c r="J967" s="236"/>
      <c r="K967" s="242"/>
      <c r="L967" s="242"/>
      <c r="M967" s="239"/>
      <c r="N967" s="281"/>
      <c r="O967" s="260"/>
      <c r="P967" s="237"/>
    </row>
    <row r="968" spans="1:16" ht="62.4" x14ac:dyDescent="0.3">
      <c r="A968" s="36" t="s">
        <v>1105</v>
      </c>
      <c r="B968" s="38" t="s">
        <v>738</v>
      </c>
      <c r="C968" s="38" t="s">
        <v>739</v>
      </c>
      <c r="D968" s="11" t="s">
        <v>34</v>
      </c>
      <c r="E968" s="127">
        <v>3</v>
      </c>
      <c r="F968" s="85" t="s">
        <v>1771</v>
      </c>
      <c r="G968" s="152" t="s">
        <v>1637</v>
      </c>
      <c r="H968" s="133">
        <v>1</v>
      </c>
      <c r="I968" s="85" t="s">
        <v>1835</v>
      </c>
      <c r="J968" s="141" t="s">
        <v>1836</v>
      </c>
      <c r="K968" s="241">
        <v>87.5</v>
      </c>
      <c r="L968" s="241">
        <f t="shared" si="297"/>
        <v>105</v>
      </c>
      <c r="M968" s="8">
        <f t="shared" si="298"/>
        <v>87.5</v>
      </c>
      <c r="N968" s="280">
        <f t="shared" si="299"/>
        <v>105</v>
      </c>
      <c r="O968" s="259">
        <v>87.5</v>
      </c>
      <c r="P968" s="8"/>
    </row>
    <row r="969" spans="1:16" ht="62.4" x14ac:dyDescent="0.3">
      <c r="A969" s="36" t="s">
        <v>1105</v>
      </c>
      <c r="B969" s="38" t="s">
        <v>738</v>
      </c>
      <c r="C969" s="38" t="s">
        <v>739</v>
      </c>
      <c r="D969" s="11" t="s">
        <v>34</v>
      </c>
      <c r="E969" s="127">
        <v>3</v>
      </c>
      <c r="F969" s="85" t="s">
        <v>2158</v>
      </c>
      <c r="G969" s="152" t="s">
        <v>2139</v>
      </c>
      <c r="H969" s="133" t="s">
        <v>34</v>
      </c>
      <c r="I969" s="85"/>
      <c r="J969" s="141" t="s">
        <v>2164</v>
      </c>
      <c r="K969" s="241" t="s">
        <v>2160</v>
      </c>
      <c r="L969" s="241">
        <v>49.2</v>
      </c>
      <c r="M969" s="8" t="s">
        <v>2160</v>
      </c>
      <c r="N969" s="280" t="s">
        <v>2161</v>
      </c>
      <c r="O969" s="259" t="s">
        <v>2160</v>
      </c>
      <c r="P969" s="8"/>
    </row>
    <row r="970" spans="1:16" ht="15.6" x14ac:dyDescent="0.3">
      <c r="A970" s="230"/>
      <c r="B970" s="231"/>
      <c r="C970" s="231"/>
      <c r="D970" s="232"/>
      <c r="E970" s="233"/>
      <c r="F970" s="232"/>
      <c r="G970" s="234"/>
      <c r="H970" s="235"/>
      <c r="I970" s="232"/>
      <c r="J970" s="236"/>
      <c r="K970" s="242"/>
      <c r="L970" s="242"/>
      <c r="M970" s="239"/>
      <c r="N970" s="281"/>
      <c r="O970" s="260"/>
      <c r="P970" s="237"/>
    </row>
    <row r="971" spans="1:16" ht="62.4" x14ac:dyDescent="0.3">
      <c r="A971" s="36" t="s">
        <v>1106</v>
      </c>
      <c r="B971" s="38" t="s">
        <v>740</v>
      </c>
      <c r="C971" s="38" t="s">
        <v>735</v>
      </c>
      <c r="D971" s="11" t="s">
        <v>34</v>
      </c>
      <c r="E971" s="127">
        <v>3</v>
      </c>
      <c r="F971" s="85" t="s">
        <v>1771</v>
      </c>
      <c r="G971" s="152" t="s">
        <v>1637</v>
      </c>
      <c r="H971" s="133">
        <v>1</v>
      </c>
      <c r="I971" s="85" t="s">
        <v>1837</v>
      </c>
      <c r="J971" s="141" t="s">
        <v>1838</v>
      </c>
      <c r="K971" s="241">
        <v>87.5</v>
      </c>
      <c r="L971" s="241">
        <f t="shared" si="297"/>
        <v>105</v>
      </c>
      <c r="M971" s="8">
        <f t="shared" si="298"/>
        <v>87.5</v>
      </c>
      <c r="N971" s="280">
        <f t="shared" si="299"/>
        <v>105</v>
      </c>
      <c r="O971" s="259">
        <v>87.5</v>
      </c>
      <c r="P971" s="8"/>
    </row>
    <row r="972" spans="1:16" ht="62.4" x14ac:dyDescent="0.3">
      <c r="A972" s="36" t="s">
        <v>1106</v>
      </c>
      <c r="B972" s="38" t="s">
        <v>740</v>
      </c>
      <c r="C972" s="38" t="s">
        <v>735</v>
      </c>
      <c r="D972" s="11" t="s">
        <v>34</v>
      </c>
      <c r="E972" s="127">
        <v>3</v>
      </c>
      <c r="F972" s="85" t="s">
        <v>2158</v>
      </c>
      <c r="G972" s="152" t="s">
        <v>2139</v>
      </c>
      <c r="H972" s="133" t="s">
        <v>34</v>
      </c>
      <c r="I972" s="85"/>
      <c r="J972" s="141" t="s">
        <v>2165</v>
      </c>
      <c r="K972" s="241">
        <v>41</v>
      </c>
      <c r="L972" s="241">
        <v>49.2</v>
      </c>
      <c r="M972" s="8">
        <v>123</v>
      </c>
      <c r="N972" s="280">
        <v>147.6</v>
      </c>
      <c r="O972" s="259">
        <v>41</v>
      </c>
      <c r="P972" s="8"/>
    </row>
    <row r="973" spans="1:16" ht="15.6" x14ac:dyDescent="0.3">
      <c r="A973" s="230"/>
      <c r="B973" s="231"/>
      <c r="C973" s="231"/>
      <c r="D973" s="232"/>
      <c r="E973" s="233"/>
      <c r="F973" s="232"/>
      <c r="G973" s="234"/>
      <c r="H973" s="235"/>
      <c r="I973" s="232"/>
      <c r="J973" s="236"/>
      <c r="K973" s="242"/>
      <c r="L973" s="242"/>
      <c r="M973" s="239"/>
      <c r="N973" s="281"/>
      <c r="O973" s="260"/>
      <c r="P973" s="237"/>
    </row>
    <row r="974" spans="1:16" ht="31.2" x14ac:dyDescent="0.3">
      <c r="A974" s="36" t="s">
        <v>568</v>
      </c>
      <c r="B974" s="38" t="s">
        <v>741</v>
      </c>
      <c r="C974" s="11"/>
      <c r="D974" s="11" t="s">
        <v>34</v>
      </c>
      <c r="E974" s="127">
        <v>20</v>
      </c>
      <c r="F974" s="85"/>
      <c r="G974" s="152"/>
      <c r="H974" s="133"/>
      <c r="I974" s="85"/>
      <c r="J974" s="140"/>
      <c r="K974" s="241"/>
      <c r="L974" s="241"/>
      <c r="M974" s="8"/>
      <c r="N974" s="280"/>
      <c r="O974" s="259"/>
      <c r="P974" s="8"/>
    </row>
    <row r="975" spans="1:16" ht="15.6" x14ac:dyDescent="0.3">
      <c r="A975" s="230"/>
      <c r="B975" s="231"/>
      <c r="C975" s="231"/>
      <c r="D975" s="232"/>
      <c r="E975" s="233"/>
      <c r="F975" s="232"/>
      <c r="G975" s="234"/>
      <c r="H975" s="235"/>
      <c r="I975" s="232"/>
      <c r="J975" s="236"/>
      <c r="K975" s="242"/>
      <c r="L975" s="242"/>
      <c r="M975" s="239"/>
      <c r="N975" s="281"/>
      <c r="O975" s="260"/>
      <c r="P975" s="237"/>
    </row>
    <row r="976" spans="1:16" ht="31.2" x14ac:dyDescent="0.3">
      <c r="A976" s="36" t="s">
        <v>570</v>
      </c>
      <c r="B976" s="38" t="s">
        <v>742</v>
      </c>
      <c r="C976" s="11"/>
      <c r="D976" s="11" t="s">
        <v>34</v>
      </c>
      <c r="E976" s="127">
        <v>20</v>
      </c>
      <c r="F976" s="85"/>
      <c r="G976" s="152"/>
      <c r="H976" s="133"/>
      <c r="I976" s="85"/>
      <c r="J976" s="140"/>
      <c r="K976" s="241"/>
      <c r="L976" s="241"/>
      <c r="M976" s="8"/>
      <c r="N976" s="280"/>
      <c r="O976" s="259"/>
      <c r="P976" s="8"/>
    </row>
    <row r="977" spans="1:16" ht="15.6" x14ac:dyDescent="0.3">
      <c r="A977" s="230"/>
      <c r="B977" s="231"/>
      <c r="C977" s="231"/>
      <c r="D977" s="232"/>
      <c r="E977" s="233"/>
      <c r="F977" s="232"/>
      <c r="G977" s="234"/>
      <c r="H977" s="235"/>
      <c r="I977" s="232"/>
      <c r="J977" s="236"/>
      <c r="K977" s="242"/>
      <c r="L977" s="242"/>
      <c r="M977" s="239"/>
      <c r="N977" s="281"/>
      <c r="O977" s="260"/>
      <c r="P977" s="237"/>
    </row>
    <row r="978" spans="1:16" ht="34.5" customHeight="1" x14ac:dyDescent="0.3">
      <c r="A978" s="57"/>
      <c r="B978" s="364" t="s">
        <v>719</v>
      </c>
      <c r="C978" s="365"/>
      <c r="D978" s="94"/>
      <c r="E978" s="117"/>
      <c r="F978" s="118"/>
      <c r="G978" s="152"/>
      <c r="H978" s="133"/>
      <c r="I978" s="118"/>
      <c r="J978" s="142"/>
      <c r="K978" s="241"/>
      <c r="L978" s="241"/>
      <c r="M978" s="8"/>
      <c r="N978" s="280"/>
      <c r="O978" s="259"/>
      <c r="P978" s="8"/>
    </row>
    <row r="979" spans="1:16" ht="31.2" x14ac:dyDescent="0.3">
      <c r="A979" s="57" t="s">
        <v>572</v>
      </c>
      <c r="B979" s="38" t="s">
        <v>720</v>
      </c>
      <c r="C979" s="38"/>
      <c r="D979" s="38" t="s">
        <v>594</v>
      </c>
      <c r="E979" s="120">
        <v>480</v>
      </c>
      <c r="F979" s="84" t="s">
        <v>2000</v>
      </c>
      <c r="G979" s="152" t="s">
        <v>2001</v>
      </c>
      <c r="H979" s="133" t="s">
        <v>2002</v>
      </c>
      <c r="I979" s="84"/>
      <c r="J979" s="141">
        <v>30428</v>
      </c>
      <c r="K979" s="241">
        <v>7.700333333333333</v>
      </c>
      <c r="L979" s="241">
        <v>9.2403999999999993</v>
      </c>
      <c r="M979" s="8">
        <v>462.02</v>
      </c>
      <c r="N979" s="280">
        <v>554.42399999999998</v>
      </c>
      <c r="O979" s="259">
        <v>7.700333333333333</v>
      </c>
      <c r="P979" s="8"/>
    </row>
    <row r="980" spans="1:16" ht="15.6" x14ac:dyDescent="0.3">
      <c r="A980" s="230"/>
      <c r="B980" s="231"/>
      <c r="C980" s="231"/>
      <c r="D980" s="232"/>
      <c r="E980" s="233"/>
      <c r="F980" s="232"/>
      <c r="G980" s="234"/>
      <c r="H980" s="235"/>
      <c r="I980" s="232"/>
      <c r="J980" s="236"/>
      <c r="K980" s="242"/>
      <c r="L980" s="242"/>
      <c r="M980" s="239"/>
      <c r="N980" s="281"/>
      <c r="O980" s="260"/>
      <c r="P980" s="237"/>
    </row>
    <row r="981" spans="1:16" ht="31.2" x14ac:dyDescent="0.3">
      <c r="A981" s="57" t="s">
        <v>1107</v>
      </c>
      <c r="B981" s="38" t="s">
        <v>721</v>
      </c>
      <c r="C981" s="38"/>
      <c r="D981" s="38" t="s">
        <v>594</v>
      </c>
      <c r="E981" s="120">
        <v>240</v>
      </c>
      <c r="F981" s="84" t="s">
        <v>2000</v>
      </c>
      <c r="G981" s="152" t="s">
        <v>2001</v>
      </c>
      <c r="H981" s="133" t="s">
        <v>2003</v>
      </c>
      <c r="I981" s="84"/>
      <c r="J981" s="141">
        <v>30427</v>
      </c>
      <c r="K981" s="241">
        <v>10.315666666666667</v>
      </c>
      <c r="L981" s="241">
        <v>12.378800000000002</v>
      </c>
      <c r="M981" s="8">
        <v>309.47000000000003</v>
      </c>
      <c r="N981" s="280">
        <v>371.36400000000003</v>
      </c>
      <c r="O981" s="259">
        <v>10.315666666666667</v>
      </c>
      <c r="P981" s="8"/>
    </row>
    <row r="982" spans="1:16" ht="15.6" x14ac:dyDescent="0.3">
      <c r="A982" s="230"/>
      <c r="B982" s="231"/>
      <c r="C982" s="231"/>
      <c r="D982" s="232"/>
      <c r="E982" s="233"/>
      <c r="F982" s="232"/>
      <c r="G982" s="234"/>
      <c r="H982" s="235"/>
      <c r="I982" s="232"/>
      <c r="J982" s="236"/>
      <c r="K982" s="242"/>
      <c r="L982" s="242"/>
      <c r="M982" s="239"/>
      <c r="N982" s="281"/>
      <c r="O982" s="260"/>
      <c r="P982" s="237"/>
    </row>
    <row r="983" spans="1:16" ht="31.2" x14ac:dyDescent="0.3">
      <c r="A983" s="57" t="s">
        <v>1108</v>
      </c>
      <c r="B983" s="38" t="s">
        <v>722</v>
      </c>
      <c r="C983" s="38"/>
      <c r="D983" s="38" t="s">
        <v>594</v>
      </c>
      <c r="E983" s="120">
        <v>240</v>
      </c>
      <c r="F983" s="84" t="s">
        <v>2000</v>
      </c>
      <c r="G983" s="152" t="s">
        <v>2001</v>
      </c>
      <c r="H983" s="133" t="s">
        <v>2003</v>
      </c>
      <c r="I983" s="84"/>
      <c r="J983" s="141">
        <v>30426</v>
      </c>
      <c r="K983" s="241">
        <v>10.315666666666667</v>
      </c>
      <c r="L983" s="241">
        <v>12.378800000000002</v>
      </c>
      <c r="M983" s="8">
        <v>309.47000000000003</v>
      </c>
      <c r="N983" s="280">
        <v>371.36400000000003</v>
      </c>
      <c r="O983" s="259">
        <v>10.315666666666667</v>
      </c>
      <c r="P983" s="8"/>
    </row>
    <row r="984" spans="1:16" ht="15.6" x14ac:dyDescent="0.3">
      <c r="A984" s="230"/>
      <c r="B984" s="231"/>
      <c r="C984" s="231"/>
      <c r="D984" s="232"/>
      <c r="E984" s="233"/>
      <c r="F984" s="232"/>
      <c r="G984" s="234"/>
      <c r="H984" s="235"/>
      <c r="I984" s="232"/>
      <c r="J984" s="236"/>
      <c r="K984" s="242"/>
      <c r="L984" s="242"/>
      <c r="M984" s="239"/>
      <c r="N984" s="281"/>
      <c r="O984" s="260"/>
      <c r="P984" s="237"/>
    </row>
    <row r="985" spans="1:16" ht="31.2" x14ac:dyDescent="0.3">
      <c r="A985" s="57" t="s">
        <v>1109</v>
      </c>
      <c r="B985" s="38" t="s">
        <v>723</v>
      </c>
      <c r="C985" s="38"/>
      <c r="D985" s="38" t="s">
        <v>594</v>
      </c>
      <c r="E985" s="120">
        <v>360</v>
      </c>
      <c r="F985" s="84" t="s">
        <v>2000</v>
      </c>
      <c r="G985" s="152" t="s">
        <v>2001</v>
      </c>
      <c r="H985" s="133" t="s">
        <v>2002</v>
      </c>
      <c r="I985" s="84"/>
      <c r="J985" s="141">
        <v>30453</v>
      </c>
      <c r="K985" s="241">
        <v>6.4956666666666667</v>
      </c>
      <c r="L985" s="241">
        <v>7.7947999999999995</v>
      </c>
      <c r="M985" s="8">
        <v>389.74</v>
      </c>
      <c r="N985" s="280">
        <v>467.68799999999999</v>
      </c>
      <c r="O985" s="259">
        <v>6.4956666666666667</v>
      </c>
      <c r="P985" s="8"/>
    </row>
    <row r="986" spans="1:16" ht="15.6" x14ac:dyDescent="0.3">
      <c r="A986" s="230"/>
      <c r="B986" s="231"/>
      <c r="C986" s="231"/>
      <c r="D986" s="232"/>
      <c r="E986" s="233"/>
      <c r="F986" s="232"/>
      <c r="G986" s="234"/>
      <c r="H986" s="235"/>
      <c r="I986" s="232"/>
      <c r="J986" s="236"/>
      <c r="K986" s="242"/>
      <c r="L986" s="242"/>
      <c r="M986" s="239"/>
      <c r="N986" s="281"/>
      <c r="O986" s="260"/>
      <c r="P986" s="237"/>
    </row>
    <row r="987" spans="1:16" ht="31.2" x14ac:dyDescent="0.3">
      <c r="A987" s="57" t="s">
        <v>1110</v>
      </c>
      <c r="B987" s="38" t="s">
        <v>724</v>
      </c>
      <c r="C987" s="38"/>
      <c r="D987" s="38" t="s">
        <v>594</v>
      </c>
      <c r="E987" s="120">
        <v>480</v>
      </c>
      <c r="F987" s="84" t="s">
        <v>2000</v>
      </c>
      <c r="G987" s="152" t="s">
        <v>2001</v>
      </c>
      <c r="H987" s="133" t="s">
        <v>2002</v>
      </c>
      <c r="I987" s="84"/>
      <c r="J987" s="141">
        <v>30400</v>
      </c>
      <c r="K987" s="241">
        <v>3.8946666666666667</v>
      </c>
      <c r="L987" s="241">
        <v>4.6735999999999995</v>
      </c>
      <c r="M987" s="8">
        <v>233.68</v>
      </c>
      <c r="N987" s="280">
        <v>280.416</v>
      </c>
      <c r="O987" s="259">
        <v>3.8946666666666667</v>
      </c>
      <c r="P987" s="8"/>
    </row>
    <row r="988" spans="1:16" ht="15.6" x14ac:dyDescent="0.3">
      <c r="A988" s="230"/>
      <c r="B988" s="231"/>
      <c r="C988" s="231"/>
      <c r="D988" s="232"/>
      <c r="E988" s="233"/>
      <c r="F988" s="232"/>
      <c r="G988" s="234"/>
      <c r="H988" s="235"/>
      <c r="I988" s="232"/>
      <c r="J988" s="236"/>
      <c r="K988" s="242"/>
      <c r="L988" s="242"/>
      <c r="M988" s="239"/>
      <c r="N988" s="281"/>
      <c r="O988" s="260"/>
      <c r="P988" s="237"/>
    </row>
    <row r="989" spans="1:16" ht="31.2" x14ac:dyDescent="0.3">
      <c r="A989" s="57" t="s">
        <v>1111</v>
      </c>
      <c r="B989" s="38" t="s">
        <v>725</v>
      </c>
      <c r="C989" s="38"/>
      <c r="D989" s="38" t="s">
        <v>594</v>
      </c>
      <c r="E989" s="120">
        <v>480</v>
      </c>
      <c r="F989" s="84" t="s">
        <v>2000</v>
      </c>
      <c r="G989" s="152" t="s">
        <v>2001</v>
      </c>
      <c r="H989" s="133" t="s">
        <v>2002</v>
      </c>
      <c r="I989" s="84"/>
      <c r="J989" s="141">
        <v>30459</v>
      </c>
      <c r="K989" s="241">
        <v>3.6685000000000003</v>
      </c>
      <c r="L989" s="241">
        <v>4.4021999999999997</v>
      </c>
      <c r="M989" s="8">
        <v>220.11</v>
      </c>
      <c r="N989" s="280">
        <v>264.13200000000001</v>
      </c>
      <c r="O989" s="259">
        <v>3.6685000000000003</v>
      </c>
      <c r="P989" s="8"/>
    </row>
    <row r="990" spans="1:16" ht="15.6" x14ac:dyDescent="0.3">
      <c r="A990" s="230"/>
      <c r="B990" s="231"/>
      <c r="C990" s="231"/>
      <c r="D990" s="232"/>
      <c r="E990" s="233"/>
      <c r="F990" s="232"/>
      <c r="G990" s="234"/>
      <c r="H990" s="235"/>
      <c r="I990" s="232"/>
      <c r="J990" s="236"/>
      <c r="K990" s="242"/>
      <c r="L990" s="242"/>
      <c r="M990" s="239"/>
      <c r="N990" s="281"/>
      <c r="O990" s="260"/>
      <c r="P990" s="237"/>
    </row>
    <row r="991" spans="1:16" ht="31.2" x14ac:dyDescent="0.3">
      <c r="A991" s="57" t="s">
        <v>574</v>
      </c>
      <c r="B991" s="38" t="s">
        <v>695</v>
      </c>
      <c r="C991" s="11"/>
      <c r="D991" s="11" t="s">
        <v>409</v>
      </c>
      <c r="E991" s="127">
        <v>3</v>
      </c>
      <c r="F991" s="85" t="s">
        <v>2000</v>
      </c>
      <c r="G991" s="152" t="s">
        <v>2001</v>
      </c>
      <c r="H991" s="383" t="s">
        <v>2004</v>
      </c>
      <c r="I991" s="384"/>
      <c r="J991" s="141">
        <v>1</v>
      </c>
      <c r="K991" s="241">
        <v>2.4</v>
      </c>
      <c r="L991" s="241">
        <v>2.88</v>
      </c>
      <c r="M991" s="8">
        <v>2.4</v>
      </c>
      <c r="N991" s="280">
        <v>2.88</v>
      </c>
      <c r="O991" s="259">
        <v>2.4</v>
      </c>
      <c r="P991" s="8"/>
    </row>
    <row r="992" spans="1:16" ht="15.6" x14ac:dyDescent="0.3">
      <c r="A992" s="230"/>
      <c r="B992" s="231"/>
      <c r="C992" s="231"/>
      <c r="D992" s="232"/>
      <c r="E992" s="233"/>
      <c r="F992" s="232"/>
      <c r="G992" s="234"/>
      <c r="H992" s="235"/>
      <c r="I992" s="232"/>
      <c r="J992" s="236"/>
      <c r="K992" s="242"/>
      <c r="L992" s="242"/>
      <c r="M992" s="239"/>
      <c r="N992" s="281"/>
      <c r="O992" s="260"/>
      <c r="P992" s="237"/>
    </row>
    <row r="993" spans="1:16" ht="31.2" x14ac:dyDescent="0.3">
      <c r="A993" s="57" t="s">
        <v>576</v>
      </c>
      <c r="B993" s="38" t="s">
        <v>726</v>
      </c>
      <c r="C993" s="38"/>
      <c r="D993" s="38" t="s">
        <v>594</v>
      </c>
      <c r="E993" s="120">
        <v>180</v>
      </c>
      <c r="F993" s="84" t="s">
        <v>2000</v>
      </c>
      <c r="G993" s="152" t="s">
        <v>2001</v>
      </c>
      <c r="H993" s="133" t="s">
        <v>2002</v>
      </c>
      <c r="I993" s="84"/>
      <c r="J993" s="141">
        <v>30413</v>
      </c>
      <c r="K993" s="241">
        <v>8.9596666666666671</v>
      </c>
      <c r="L993" s="241">
        <v>10.7516</v>
      </c>
      <c r="M993" s="8">
        <v>537.58000000000004</v>
      </c>
      <c r="N993" s="280">
        <v>645.096</v>
      </c>
      <c r="O993" s="259">
        <v>8.9596666666666671</v>
      </c>
      <c r="P993" s="8"/>
    </row>
    <row r="994" spans="1:16" ht="15.6" x14ac:dyDescent="0.3">
      <c r="A994" s="230"/>
      <c r="B994" s="231"/>
      <c r="C994" s="231"/>
      <c r="D994" s="232"/>
      <c r="E994" s="233"/>
      <c r="F994" s="232"/>
      <c r="G994" s="234"/>
      <c r="H994" s="235"/>
      <c r="I994" s="232"/>
      <c r="J994" s="236"/>
      <c r="K994" s="242"/>
      <c r="L994" s="242"/>
      <c r="M994" s="239"/>
      <c r="N994" s="281"/>
      <c r="O994" s="260"/>
      <c r="P994" s="237"/>
    </row>
    <row r="995" spans="1:16" ht="31.2" x14ac:dyDescent="0.3">
      <c r="A995" s="57" t="s">
        <v>1112</v>
      </c>
      <c r="B995" s="38" t="s">
        <v>727</v>
      </c>
      <c r="C995" s="38"/>
      <c r="D995" s="38" t="s">
        <v>594</v>
      </c>
      <c r="E995" s="120">
        <v>180</v>
      </c>
      <c r="F995" s="84" t="s">
        <v>2000</v>
      </c>
      <c r="G995" s="152" t="s">
        <v>2001</v>
      </c>
      <c r="H995" s="133" t="s">
        <v>2002</v>
      </c>
      <c r="I995" s="84"/>
      <c r="J995" s="141">
        <v>30405</v>
      </c>
      <c r="K995" s="241">
        <v>6.570333333333334</v>
      </c>
      <c r="L995" s="241">
        <v>7.8844000000000003</v>
      </c>
      <c r="M995" s="8">
        <v>394.22</v>
      </c>
      <c r="N995" s="280">
        <v>473.06400000000002</v>
      </c>
      <c r="O995" s="259">
        <v>6.570333333333334</v>
      </c>
      <c r="P995" s="8"/>
    </row>
    <row r="996" spans="1:16" ht="15.6" x14ac:dyDescent="0.3">
      <c r="A996" s="230"/>
      <c r="B996" s="231"/>
      <c r="C996" s="231"/>
      <c r="D996" s="232"/>
      <c r="E996" s="233"/>
      <c r="F996" s="232"/>
      <c r="G996" s="234"/>
      <c r="H996" s="235"/>
      <c r="I996" s="232"/>
      <c r="J996" s="236"/>
      <c r="K996" s="242"/>
      <c r="L996" s="242"/>
      <c r="M996" s="239"/>
      <c r="N996" s="281"/>
      <c r="O996" s="260"/>
      <c r="P996" s="237"/>
    </row>
    <row r="997" spans="1:16" ht="31.2" x14ac:dyDescent="0.3">
      <c r="A997" s="57" t="s">
        <v>578</v>
      </c>
      <c r="B997" s="38" t="s">
        <v>728</v>
      </c>
      <c r="C997" s="38"/>
      <c r="D997" s="38" t="s">
        <v>594</v>
      </c>
      <c r="E997" s="120">
        <v>180</v>
      </c>
      <c r="F997" s="84" t="s">
        <v>2000</v>
      </c>
      <c r="G997" s="152" t="s">
        <v>2001</v>
      </c>
      <c r="H997" s="133" t="s">
        <v>2002</v>
      </c>
      <c r="I997" s="84"/>
      <c r="J997" s="141" t="s">
        <v>2005</v>
      </c>
      <c r="K997" s="241">
        <v>18.767666666666667</v>
      </c>
      <c r="L997" s="241">
        <v>22.5212</v>
      </c>
      <c r="M997" s="8">
        <v>1126.06</v>
      </c>
      <c r="N997" s="280">
        <v>1351.2719999999999</v>
      </c>
      <c r="O997" s="259">
        <v>18.767666666666667</v>
      </c>
      <c r="P997" s="8"/>
    </row>
    <row r="998" spans="1:16" ht="15.6" x14ac:dyDescent="0.3">
      <c r="A998" s="230"/>
      <c r="B998" s="231"/>
      <c r="C998" s="231"/>
      <c r="D998" s="232"/>
      <c r="E998" s="233"/>
      <c r="F998" s="232"/>
      <c r="G998" s="234"/>
      <c r="H998" s="235"/>
      <c r="I998" s="232"/>
      <c r="J998" s="236"/>
      <c r="K998" s="242"/>
      <c r="L998" s="242"/>
      <c r="M998" s="239"/>
      <c r="N998" s="281"/>
      <c r="O998" s="260"/>
      <c r="P998" s="237"/>
    </row>
    <row r="999" spans="1:16" ht="31.2" x14ac:dyDescent="0.3">
      <c r="A999" s="57" t="s">
        <v>580</v>
      </c>
      <c r="B999" s="34" t="s">
        <v>783</v>
      </c>
      <c r="C999" s="21"/>
      <c r="D999" s="61" t="s">
        <v>34</v>
      </c>
      <c r="E999" s="128">
        <v>6</v>
      </c>
      <c r="F999" s="194" t="s">
        <v>2000</v>
      </c>
      <c r="G999" s="152" t="s">
        <v>2001</v>
      </c>
      <c r="H999" s="133" t="s">
        <v>2003</v>
      </c>
      <c r="I999" s="194"/>
      <c r="J999" s="128">
        <v>30462</v>
      </c>
      <c r="K999" s="241">
        <v>9.015666666666668</v>
      </c>
      <c r="L999" s="241">
        <v>10.818800000000001</v>
      </c>
      <c r="M999" s="8">
        <v>270.47000000000003</v>
      </c>
      <c r="N999" s="280">
        <v>324.56400000000002</v>
      </c>
      <c r="O999" s="259">
        <v>9.015666666666668</v>
      </c>
      <c r="P999" s="8"/>
    </row>
    <row r="1000" spans="1:16" ht="15.6" x14ac:dyDescent="0.3">
      <c r="A1000" s="230"/>
      <c r="B1000" s="231"/>
      <c r="C1000" s="231"/>
      <c r="D1000" s="232"/>
      <c r="E1000" s="233"/>
      <c r="F1000" s="232"/>
      <c r="G1000" s="234"/>
      <c r="H1000" s="235"/>
      <c r="I1000" s="232"/>
      <c r="J1000" s="236"/>
      <c r="K1000" s="242"/>
      <c r="L1000" s="242"/>
      <c r="M1000" s="239"/>
      <c r="N1000" s="281"/>
      <c r="O1000" s="260"/>
      <c r="P1000" s="237"/>
    </row>
    <row r="1001" spans="1:16" ht="31.2" x14ac:dyDescent="0.3">
      <c r="A1001" s="57" t="s">
        <v>582</v>
      </c>
      <c r="B1001" s="34" t="s">
        <v>784</v>
      </c>
      <c r="C1001" s="21"/>
      <c r="D1001" s="61" t="s">
        <v>34</v>
      </c>
      <c r="E1001" s="128">
        <v>8</v>
      </c>
      <c r="F1001" s="194" t="s">
        <v>2000</v>
      </c>
      <c r="G1001" s="152" t="s">
        <v>2001</v>
      </c>
      <c r="H1001" s="133" t="s">
        <v>2003</v>
      </c>
      <c r="I1001" s="194"/>
      <c r="J1001" s="128">
        <v>30461</v>
      </c>
      <c r="K1001" s="241">
        <v>9.0153333333333325</v>
      </c>
      <c r="L1001" s="241">
        <v>10.818399999999999</v>
      </c>
      <c r="M1001" s="8">
        <v>270.45999999999998</v>
      </c>
      <c r="N1001" s="280">
        <v>324.55199999999996</v>
      </c>
      <c r="O1001" s="259">
        <v>9.0153333333333325</v>
      </c>
      <c r="P1001" s="8"/>
    </row>
    <row r="1002" spans="1:16" ht="15.6" x14ac:dyDescent="0.3">
      <c r="A1002" s="230"/>
      <c r="B1002" s="231"/>
      <c r="C1002" s="231"/>
      <c r="D1002" s="232"/>
      <c r="E1002" s="233"/>
      <c r="F1002" s="232"/>
      <c r="G1002" s="234"/>
      <c r="H1002" s="235"/>
      <c r="I1002" s="232"/>
      <c r="J1002" s="236"/>
      <c r="K1002" s="242"/>
      <c r="L1002" s="242"/>
      <c r="M1002" s="239"/>
      <c r="N1002" s="281"/>
      <c r="O1002" s="260"/>
      <c r="P1002" s="237"/>
    </row>
    <row r="1003" spans="1:16" ht="31.2" x14ac:dyDescent="0.3">
      <c r="A1003" s="57" t="s">
        <v>1113</v>
      </c>
      <c r="B1003" s="34" t="s">
        <v>785</v>
      </c>
      <c r="C1003" s="21"/>
      <c r="D1003" s="61" t="s">
        <v>34</v>
      </c>
      <c r="E1003" s="128">
        <v>8</v>
      </c>
      <c r="F1003" s="194" t="s">
        <v>2000</v>
      </c>
      <c r="G1003" s="152" t="s">
        <v>2001</v>
      </c>
      <c r="H1003" s="133" t="s">
        <v>2002</v>
      </c>
      <c r="I1003" s="194"/>
      <c r="J1003" s="128">
        <v>30402</v>
      </c>
      <c r="K1003" s="241">
        <v>3.6686666666666667</v>
      </c>
      <c r="L1003" s="241">
        <v>4.4024000000000001</v>
      </c>
      <c r="M1003" s="8">
        <v>220.12</v>
      </c>
      <c r="N1003" s="280">
        <v>264.14400000000001</v>
      </c>
      <c r="O1003" s="259">
        <v>3.6686666666666667</v>
      </c>
      <c r="P1003" s="8"/>
    </row>
    <row r="1004" spans="1:16" ht="15.6" x14ac:dyDescent="0.3">
      <c r="A1004" s="230"/>
      <c r="B1004" s="231"/>
      <c r="C1004" s="231"/>
      <c r="D1004" s="232"/>
      <c r="E1004" s="233"/>
      <c r="F1004" s="232"/>
      <c r="G1004" s="234"/>
      <c r="H1004" s="235"/>
      <c r="I1004" s="232"/>
      <c r="J1004" s="236"/>
      <c r="K1004" s="242"/>
      <c r="L1004" s="242"/>
      <c r="M1004" s="239"/>
      <c r="N1004" s="281"/>
      <c r="O1004" s="260"/>
      <c r="P1004" s="237"/>
    </row>
    <row r="1005" spans="1:16" ht="22.5" customHeight="1" x14ac:dyDescent="0.3">
      <c r="A1005" s="57"/>
      <c r="B1005" s="364" t="s">
        <v>729</v>
      </c>
      <c r="C1005" s="365"/>
      <c r="D1005" s="11"/>
      <c r="E1005" s="127"/>
      <c r="F1005" s="85"/>
      <c r="G1005" s="152"/>
      <c r="H1005" s="133"/>
      <c r="I1005" s="85"/>
      <c r="J1005" s="140"/>
      <c r="K1005" s="241"/>
      <c r="L1005" s="241"/>
      <c r="M1005" s="8"/>
      <c r="N1005" s="280"/>
      <c r="O1005" s="259"/>
      <c r="P1005" s="8"/>
    </row>
    <row r="1006" spans="1:16" ht="62.4" x14ac:dyDescent="0.3">
      <c r="A1006" s="57" t="s">
        <v>584</v>
      </c>
      <c r="B1006" s="38" t="s">
        <v>730</v>
      </c>
      <c r="C1006" s="38"/>
      <c r="D1006" s="38" t="s">
        <v>594</v>
      </c>
      <c r="E1006" s="120">
        <v>40</v>
      </c>
      <c r="F1006" s="84" t="s">
        <v>1812</v>
      </c>
      <c r="G1006" s="152" t="s">
        <v>1637</v>
      </c>
      <c r="H1006" s="133">
        <v>4</v>
      </c>
      <c r="I1006" s="84" t="s">
        <v>1839</v>
      </c>
      <c r="J1006" s="140" t="s">
        <v>1840</v>
      </c>
      <c r="K1006" s="241">
        <v>6.25</v>
      </c>
      <c r="L1006" s="241">
        <v>7.5</v>
      </c>
      <c r="M1006" s="8">
        <v>25</v>
      </c>
      <c r="N1006" s="280">
        <v>30</v>
      </c>
      <c r="O1006" s="259">
        <v>6.25</v>
      </c>
      <c r="P1006" s="8"/>
    </row>
    <row r="1007" spans="1:16" ht="15.6" x14ac:dyDescent="0.3">
      <c r="A1007" s="230"/>
      <c r="B1007" s="231"/>
      <c r="C1007" s="231"/>
      <c r="D1007" s="232"/>
      <c r="E1007" s="233"/>
      <c r="F1007" s="232"/>
      <c r="G1007" s="234"/>
      <c r="H1007" s="235"/>
      <c r="I1007" s="232"/>
      <c r="J1007" s="236"/>
      <c r="K1007" s="242"/>
      <c r="L1007" s="242"/>
      <c r="M1007" s="239"/>
      <c r="N1007" s="281"/>
      <c r="O1007" s="260"/>
      <c r="P1007" s="237"/>
    </row>
    <row r="1008" spans="1:16" ht="62.4" x14ac:dyDescent="0.3">
      <c r="A1008" s="57" t="s">
        <v>1114</v>
      </c>
      <c r="B1008" s="38" t="s">
        <v>731</v>
      </c>
      <c r="C1008" s="38"/>
      <c r="D1008" s="38" t="s">
        <v>594</v>
      </c>
      <c r="E1008" s="120">
        <v>15</v>
      </c>
      <c r="F1008" s="84" t="s">
        <v>1812</v>
      </c>
      <c r="G1008" s="152" t="s">
        <v>1637</v>
      </c>
      <c r="H1008" s="133">
        <v>4</v>
      </c>
      <c r="I1008" s="84" t="s">
        <v>1841</v>
      </c>
      <c r="J1008" s="140" t="s">
        <v>1842</v>
      </c>
      <c r="K1008" s="241">
        <v>11.5</v>
      </c>
      <c r="L1008" s="241">
        <v>13.799999999999999</v>
      </c>
      <c r="M1008" s="8">
        <v>46</v>
      </c>
      <c r="N1008" s="280">
        <v>55.199999999999996</v>
      </c>
      <c r="O1008" s="259">
        <v>11.5</v>
      </c>
      <c r="P1008" s="8"/>
    </row>
    <row r="1009" spans="1:16" ht="15.6" x14ac:dyDescent="0.3">
      <c r="A1009" s="230"/>
      <c r="B1009" s="231"/>
      <c r="C1009" s="231"/>
      <c r="D1009" s="232"/>
      <c r="E1009" s="233"/>
      <c r="F1009" s="232"/>
      <c r="G1009" s="234"/>
      <c r="H1009" s="235"/>
      <c r="I1009" s="232"/>
      <c r="J1009" s="236"/>
      <c r="K1009" s="242"/>
      <c r="L1009" s="242"/>
      <c r="M1009" s="239"/>
      <c r="N1009" s="281"/>
      <c r="O1009" s="260"/>
      <c r="P1009" s="237"/>
    </row>
    <row r="1010" spans="1:16" ht="62.4" x14ac:dyDescent="0.3">
      <c r="A1010" s="57" t="s">
        <v>586</v>
      </c>
      <c r="B1010" s="58" t="s">
        <v>732</v>
      </c>
      <c r="C1010" s="59" t="s">
        <v>819</v>
      </c>
      <c r="D1010" s="58" t="s">
        <v>594</v>
      </c>
      <c r="E1010" s="129">
        <v>360</v>
      </c>
      <c r="F1010" s="130" t="s">
        <v>1812</v>
      </c>
      <c r="G1010" s="152" t="s">
        <v>1637</v>
      </c>
      <c r="H1010" s="133" t="s">
        <v>1843</v>
      </c>
      <c r="I1010" s="130" t="s">
        <v>1844</v>
      </c>
      <c r="J1010" s="144" t="s">
        <v>1845</v>
      </c>
      <c r="K1010" s="241">
        <v>0.35</v>
      </c>
      <c r="L1010" s="241">
        <v>0.42</v>
      </c>
      <c r="M1010" s="8">
        <v>22.4</v>
      </c>
      <c r="N1010" s="280">
        <v>26.88</v>
      </c>
      <c r="O1010" s="259">
        <v>0.35</v>
      </c>
      <c r="P1010" s="8"/>
    </row>
    <row r="1011" spans="1:16" ht="15.6" x14ac:dyDescent="0.3">
      <c r="A1011" s="230"/>
      <c r="B1011" s="231"/>
      <c r="C1011" s="231"/>
      <c r="D1011" s="232"/>
      <c r="E1011" s="233"/>
      <c r="F1011" s="232"/>
      <c r="G1011" s="234"/>
      <c r="H1011" s="235"/>
      <c r="I1011" s="232"/>
      <c r="J1011" s="236"/>
      <c r="K1011" s="242"/>
      <c r="L1011" s="242"/>
      <c r="M1011" s="239"/>
      <c r="N1011" s="281"/>
      <c r="O1011" s="260"/>
      <c r="P1011" s="237"/>
    </row>
    <row r="1012" spans="1:16" ht="62.4" x14ac:dyDescent="0.3">
      <c r="A1012" s="57" t="s">
        <v>588</v>
      </c>
      <c r="B1012" s="38" t="s">
        <v>733</v>
      </c>
      <c r="C1012" s="38"/>
      <c r="D1012" s="38" t="s">
        <v>594</v>
      </c>
      <c r="E1012" s="120">
        <v>630</v>
      </c>
      <c r="F1012" s="84" t="s">
        <v>1812</v>
      </c>
      <c r="G1012" s="152" t="s">
        <v>1637</v>
      </c>
      <c r="H1012" s="133" t="s">
        <v>1846</v>
      </c>
      <c r="I1012" s="84" t="s">
        <v>1847</v>
      </c>
      <c r="J1012" s="136" t="s">
        <v>1848</v>
      </c>
      <c r="K1012" s="241">
        <v>0.45</v>
      </c>
      <c r="L1012" s="241">
        <v>0.54</v>
      </c>
      <c r="M1012" s="8">
        <v>27</v>
      </c>
      <c r="N1012" s="280">
        <v>32.4</v>
      </c>
      <c r="O1012" s="259">
        <v>0.45</v>
      </c>
      <c r="P1012" s="8"/>
    </row>
    <row r="1013" spans="1:16" ht="15.6" x14ac:dyDescent="0.3">
      <c r="A1013" s="230"/>
      <c r="B1013" s="231"/>
      <c r="C1013" s="231"/>
      <c r="D1013" s="232"/>
      <c r="E1013" s="233"/>
      <c r="F1013" s="232"/>
      <c r="G1013" s="234"/>
      <c r="H1013" s="235"/>
      <c r="I1013" s="232"/>
      <c r="J1013" s="236"/>
      <c r="K1013" s="242"/>
      <c r="L1013" s="242"/>
      <c r="M1013" s="239"/>
      <c r="N1013" s="281"/>
      <c r="O1013" s="260"/>
      <c r="P1013" s="237"/>
    </row>
    <row r="1014" spans="1:16" ht="21" customHeight="1" x14ac:dyDescent="0.3">
      <c r="A1014" s="57"/>
      <c r="B1014" s="364" t="s">
        <v>743</v>
      </c>
      <c r="C1014" s="365"/>
      <c r="D1014" s="94"/>
      <c r="E1014" s="117"/>
      <c r="F1014" s="118"/>
      <c r="G1014" s="152"/>
      <c r="H1014" s="133"/>
      <c r="I1014" s="118"/>
      <c r="J1014" s="140"/>
      <c r="K1014" s="241"/>
      <c r="L1014" s="241"/>
      <c r="M1014" s="8"/>
      <c r="N1014" s="280"/>
      <c r="O1014" s="259"/>
      <c r="P1014" s="8"/>
    </row>
    <row r="1015" spans="1:16" ht="62.4" x14ac:dyDescent="0.3">
      <c r="A1015" s="36" t="s">
        <v>1115</v>
      </c>
      <c r="B1015" s="38" t="s">
        <v>849</v>
      </c>
      <c r="C1015" s="85" t="s">
        <v>850</v>
      </c>
      <c r="D1015" s="11" t="s">
        <v>594</v>
      </c>
      <c r="E1015" s="127">
        <v>800</v>
      </c>
      <c r="F1015" s="85" t="s">
        <v>1812</v>
      </c>
      <c r="G1015" s="152" t="s">
        <v>1637</v>
      </c>
      <c r="H1015" s="133" t="s">
        <v>1849</v>
      </c>
      <c r="I1015" s="85" t="s">
        <v>1850</v>
      </c>
      <c r="J1015" s="141" t="s">
        <v>1851</v>
      </c>
      <c r="K1015" s="241">
        <v>0.1525</v>
      </c>
      <c r="L1015" s="241">
        <v>0.183</v>
      </c>
      <c r="M1015" s="8">
        <v>15.25</v>
      </c>
      <c r="N1015" s="280">
        <v>18.3</v>
      </c>
      <c r="O1015" s="259">
        <v>0.1525</v>
      </c>
      <c r="P1015" s="8"/>
    </row>
    <row r="1016" spans="1:16" ht="15.6" x14ac:dyDescent="0.3">
      <c r="A1016" s="230"/>
      <c r="B1016" s="231"/>
      <c r="C1016" s="231"/>
      <c r="D1016" s="232"/>
      <c r="E1016" s="233"/>
      <c r="F1016" s="232"/>
      <c r="G1016" s="234"/>
      <c r="H1016" s="235"/>
      <c r="I1016" s="232"/>
      <c r="J1016" s="236"/>
      <c r="K1016" s="242"/>
      <c r="L1016" s="242"/>
      <c r="M1016" s="239"/>
      <c r="N1016" s="281"/>
      <c r="O1016" s="260"/>
      <c r="P1016" s="237"/>
    </row>
    <row r="1017" spans="1:16" ht="62.4" x14ac:dyDescent="0.3">
      <c r="A1017" s="36" t="s">
        <v>1116</v>
      </c>
      <c r="B1017" s="38" t="s">
        <v>852</v>
      </c>
      <c r="C1017" s="85" t="s">
        <v>851</v>
      </c>
      <c r="D1017" s="11" t="s">
        <v>594</v>
      </c>
      <c r="E1017" s="127">
        <v>2000</v>
      </c>
      <c r="F1017" s="85" t="s">
        <v>1812</v>
      </c>
      <c r="G1017" s="152" t="s">
        <v>1637</v>
      </c>
      <c r="H1017" s="133" t="s">
        <v>851</v>
      </c>
      <c r="I1017" s="85" t="s">
        <v>1852</v>
      </c>
      <c r="J1017" s="140" t="s">
        <v>1853</v>
      </c>
      <c r="K1017" s="241">
        <v>0.15</v>
      </c>
      <c r="L1017" s="241">
        <v>0.18</v>
      </c>
      <c r="M1017" s="8">
        <v>37.5</v>
      </c>
      <c r="N1017" s="280">
        <v>45</v>
      </c>
      <c r="O1017" s="259">
        <v>0.15</v>
      </c>
      <c r="P1017" s="8"/>
    </row>
    <row r="1018" spans="1:16" ht="15.6" x14ac:dyDescent="0.3">
      <c r="A1018" s="230"/>
      <c r="B1018" s="231"/>
      <c r="C1018" s="231"/>
      <c r="D1018" s="232"/>
      <c r="E1018" s="233"/>
      <c r="F1018" s="232"/>
      <c r="G1018" s="234"/>
      <c r="H1018" s="235"/>
      <c r="I1018" s="232"/>
      <c r="J1018" s="236"/>
      <c r="K1018" s="242"/>
      <c r="L1018" s="242"/>
      <c r="M1018" s="239"/>
      <c r="N1018" s="281"/>
      <c r="O1018" s="260"/>
      <c r="P1018" s="237"/>
    </row>
    <row r="1019" spans="1:16" ht="62.4" x14ac:dyDescent="0.3">
      <c r="A1019" s="36" t="s">
        <v>590</v>
      </c>
      <c r="B1019" s="38" t="s">
        <v>853</v>
      </c>
      <c r="C1019" s="85" t="s">
        <v>854</v>
      </c>
      <c r="D1019" s="11" t="s">
        <v>594</v>
      </c>
      <c r="E1019" s="127">
        <v>250</v>
      </c>
      <c r="F1019" s="85" t="s">
        <v>1812</v>
      </c>
      <c r="G1019" s="152" t="s">
        <v>1637</v>
      </c>
      <c r="H1019" s="133" t="s">
        <v>854</v>
      </c>
      <c r="I1019" s="85" t="s">
        <v>1854</v>
      </c>
      <c r="J1019" s="140" t="s">
        <v>1855</v>
      </c>
      <c r="K1019" s="241">
        <v>0.51200000000000001</v>
      </c>
      <c r="L1019" s="241">
        <v>0.61439999999999995</v>
      </c>
      <c r="M1019" s="8">
        <v>25.6</v>
      </c>
      <c r="N1019" s="280">
        <v>30.72</v>
      </c>
      <c r="O1019" s="259">
        <v>0.51200000000000001</v>
      </c>
      <c r="P1019" s="8"/>
    </row>
    <row r="1020" spans="1:16" ht="15.6" x14ac:dyDescent="0.3">
      <c r="A1020" s="230"/>
      <c r="B1020" s="231"/>
      <c r="C1020" s="231"/>
      <c r="D1020" s="232"/>
      <c r="E1020" s="233"/>
      <c r="F1020" s="232"/>
      <c r="G1020" s="234"/>
      <c r="H1020" s="235"/>
      <c r="I1020" s="232"/>
      <c r="J1020" s="236"/>
      <c r="K1020" s="242"/>
      <c r="L1020" s="242"/>
      <c r="M1020" s="239"/>
      <c r="N1020" s="281"/>
      <c r="O1020" s="260"/>
      <c r="P1020" s="237"/>
    </row>
    <row r="1021" spans="1:16" ht="62.4" x14ac:dyDescent="0.3">
      <c r="A1021" s="36" t="s">
        <v>1117</v>
      </c>
      <c r="B1021" s="38" t="s">
        <v>855</v>
      </c>
      <c r="C1021" s="85" t="s">
        <v>856</v>
      </c>
      <c r="D1021" s="11" t="s">
        <v>594</v>
      </c>
      <c r="E1021" s="127">
        <v>4000</v>
      </c>
      <c r="F1021" s="85" t="s">
        <v>1812</v>
      </c>
      <c r="G1021" s="152" t="s">
        <v>1637</v>
      </c>
      <c r="H1021" s="133" t="s">
        <v>856</v>
      </c>
      <c r="I1021" s="85" t="s">
        <v>1856</v>
      </c>
      <c r="J1021" s="141" t="s">
        <v>1857</v>
      </c>
      <c r="K1021" s="241">
        <v>0.23499999999999999</v>
      </c>
      <c r="L1021" s="241">
        <v>0.28199999999999997</v>
      </c>
      <c r="M1021" s="8">
        <v>117.5</v>
      </c>
      <c r="N1021" s="280">
        <v>141</v>
      </c>
      <c r="O1021" s="259">
        <v>0.23499999999999999</v>
      </c>
      <c r="P1021" s="8"/>
    </row>
    <row r="1022" spans="1:16" ht="15.6" x14ac:dyDescent="0.3">
      <c r="A1022" s="230"/>
      <c r="B1022" s="231"/>
      <c r="C1022" s="231"/>
      <c r="D1022" s="232"/>
      <c r="E1022" s="233"/>
      <c r="F1022" s="232"/>
      <c r="G1022" s="234"/>
      <c r="H1022" s="235"/>
      <c r="I1022" s="232"/>
      <c r="J1022" s="236"/>
      <c r="K1022" s="242"/>
      <c r="L1022" s="242"/>
      <c r="M1022" s="239"/>
      <c r="N1022" s="281"/>
      <c r="O1022" s="260"/>
      <c r="P1022" s="237"/>
    </row>
    <row r="1023" spans="1:16" ht="62.4" x14ac:dyDescent="0.3">
      <c r="A1023" s="36" t="s">
        <v>592</v>
      </c>
      <c r="B1023" s="38" t="s">
        <v>746</v>
      </c>
      <c r="C1023" s="11"/>
      <c r="D1023" s="11" t="s">
        <v>594</v>
      </c>
      <c r="E1023" s="127">
        <v>18</v>
      </c>
      <c r="F1023" s="85" t="s">
        <v>1812</v>
      </c>
      <c r="G1023" s="152" t="s">
        <v>1637</v>
      </c>
      <c r="H1023" s="133" t="s">
        <v>1858</v>
      </c>
      <c r="I1023" s="85" t="s">
        <v>1859</v>
      </c>
      <c r="J1023" s="140" t="s">
        <v>1860</v>
      </c>
      <c r="K1023" s="241">
        <v>21</v>
      </c>
      <c r="L1023" s="241">
        <v>25.2</v>
      </c>
      <c r="M1023" s="8">
        <v>63</v>
      </c>
      <c r="N1023" s="280">
        <v>75.599999999999994</v>
      </c>
      <c r="O1023" s="259">
        <v>21</v>
      </c>
      <c r="P1023" s="8"/>
    </row>
    <row r="1024" spans="1:16" ht="15.6" x14ac:dyDescent="0.3">
      <c r="A1024" s="230"/>
      <c r="B1024" s="231"/>
      <c r="C1024" s="231"/>
      <c r="D1024" s="232"/>
      <c r="E1024" s="233"/>
      <c r="F1024" s="232"/>
      <c r="G1024" s="234"/>
      <c r="H1024" s="235"/>
      <c r="I1024" s="232"/>
      <c r="J1024" s="236"/>
      <c r="K1024" s="242"/>
      <c r="L1024" s="242"/>
      <c r="M1024" s="239"/>
      <c r="N1024" s="281"/>
      <c r="O1024" s="260"/>
      <c r="P1024" s="237"/>
    </row>
    <row r="1025" spans="1:16" ht="62.4" x14ac:dyDescent="0.3">
      <c r="A1025" s="36" t="s">
        <v>595</v>
      </c>
      <c r="B1025" s="38" t="s">
        <v>820</v>
      </c>
      <c r="C1025" s="11"/>
      <c r="D1025" s="11" t="s">
        <v>594</v>
      </c>
      <c r="E1025" s="127">
        <v>1600</v>
      </c>
      <c r="F1025" s="85" t="s">
        <v>1812</v>
      </c>
      <c r="G1025" s="152" t="s">
        <v>1637</v>
      </c>
      <c r="H1025" s="133" t="s">
        <v>856</v>
      </c>
      <c r="I1025" s="85" t="s">
        <v>1861</v>
      </c>
      <c r="J1025" s="140" t="s">
        <v>1862</v>
      </c>
      <c r="K1025" s="241">
        <v>7.0000000000000007E-2</v>
      </c>
      <c r="L1025" s="241">
        <v>8.4000000000000005E-2</v>
      </c>
      <c r="M1025" s="8">
        <v>35</v>
      </c>
      <c r="N1025" s="280">
        <v>42</v>
      </c>
      <c r="O1025" s="259">
        <v>7.0000000000000007E-2</v>
      </c>
      <c r="P1025" s="8"/>
    </row>
    <row r="1026" spans="1:16" ht="15.6" x14ac:dyDescent="0.3">
      <c r="A1026" s="230"/>
      <c r="B1026" s="231"/>
      <c r="C1026" s="231"/>
      <c r="D1026" s="232"/>
      <c r="E1026" s="233"/>
      <c r="F1026" s="232"/>
      <c r="G1026" s="234"/>
      <c r="H1026" s="235"/>
      <c r="I1026" s="232"/>
      <c r="J1026" s="236"/>
      <c r="K1026" s="242"/>
      <c r="L1026" s="242"/>
      <c r="M1026" s="239"/>
      <c r="N1026" s="281"/>
      <c r="O1026" s="260"/>
      <c r="P1026" s="237"/>
    </row>
    <row r="1027" spans="1:16" ht="62.4" x14ac:dyDescent="0.3">
      <c r="A1027" s="36" t="s">
        <v>1118</v>
      </c>
      <c r="B1027" s="38" t="s">
        <v>749</v>
      </c>
      <c r="C1027" s="11"/>
      <c r="D1027" s="11" t="s">
        <v>34</v>
      </c>
      <c r="E1027" s="127">
        <v>200</v>
      </c>
      <c r="F1027" s="85" t="s">
        <v>1812</v>
      </c>
      <c r="G1027" s="152" t="s">
        <v>1637</v>
      </c>
      <c r="H1027" s="133">
        <v>10</v>
      </c>
      <c r="I1027" s="85" t="s">
        <v>1863</v>
      </c>
      <c r="J1027" s="140" t="s">
        <v>1864</v>
      </c>
      <c r="K1027" s="241">
        <v>22</v>
      </c>
      <c r="L1027" s="241">
        <v>26.4</v>
      </c>
      <c r="M1027" s="8">
        <v>220</v>
      </c>
      <c r="N1027" s="280">
        <v>264</v>
      </c>
      <c r="O1027" s="259">
        <v>22</v>
      </c>
      <c r="P1027" s="8"/>
    </row>
    <row r="1028" spans="1:16" ht="15.6" x14ac:dyDescent="0.3">
      <c r="A1028" s="230"/>
      <c r="B1028" s="231"/>
      <c r="C1028" s="231"/>
      <c r="D1028" s="232"/>
      <c r="E1028" s="233"/>
      <c r="F1028" s="232"/>
      <c r="G1028" s="234"/>
      <c r="H1028" s="235"/>
      <c r="I1028" s="232"/>
      <c r="J1028" s="236"/>
      <c r="K1028" s="242"/>
      <c r="L1028" s="242"/>
      <c r="M1028" s="239"/>
      <c r="N1028" s="281"/>
      <c r="O1028" s="260"/>
      <c r="P1028" s="237"/>
    </row>
    <row r="1029" spans="1:16" ht="62.4" x14ac:dyDescent="0.3">
      <c r="A1029" s="36" t="s">
        <v>1119</v>
      </c>
      <c r="B1029" s="38" t="s">
        <v>750</v>
      </c>
      <c r="C1029" s="11"/>
      <c r="D1029" s="11" t="s">
        <v>34</v>
      </c>
      <c r="E1029" s="127">
        <v>2</v>
      </c>
      <c r="F1029" s="85" t="s">
        <v>1812</v>
      </c>
      <c r="G1029" s="152" t="s">
        <v>1637</v>
      </c>
      <c r="H1029" s="133">
        <v>100</v>
      </c>
      <c r="I1029" s="85" t="s">
        <v>1865</v>
      </c>
      <c r="J1029" s="140" t="s">
        <v>1866</v>
      </c>
      <c r="K1029" s="241">
        <v>65.2</v>
      </c>
      <c r="L1029" s="241">
        <v>78.239999999999995</v>
      </c>
      <c r="M1029" s="8">
        <v>65.2</v>
      </c>
      <c r="N1029" s="280">
        <v>78.239999999999995</v>
      </c>
      <c r="O1029" s="259">
        <v>65.2</v>
      </c>
      <c r="P1029" s="8"/>
    </row>
    <row r="1030" spans="1:16" ht="15.6" x14ac:dyDescent="0.3">
      <c r="A1030" s="230"/>
      <c r="B1030" s="231"/>
      <c r="C1030" s="231"/>
      <c r="D1030" s="232"/>
      <c r="E1030" s="233"/>
      <c r="F1030" s="232"/>
      <c r="G1030" s="234"/>
      <c r="H1030" s="235"/>
      <c r="I1030" s="232"/>
      <c r="J1030" s="236"/>
      <c r="K1030" s="242"/>
      <c r="L1030" s="242"/>
      <c r="M1030" s="239"/>
      <c r="N1030" s="281"/>
      <c r="O1030" s="260"/>
      <c r="P1030" s="237"/>
    </row>
    <row r="1031" spans="1:16" ht="62.4" x14ac:dyDescent="0.3">
      <c r="A1031" s="36" t="s">
        <v>597</v>
      </c>
      <c r="B1031" s="38" t="s">
        <v>792</v>
      </c>
      <c r="C1031" s="11"/>
      <c r="D1031" s="11" t="s">
        <v>34</v>
      </c>
      <c r="E1031" s="127">
        <v>2</v>
      </c>
      <c r="F1031" s="85" t="s">
        <v>1812</v>
      </c>
      <c r="G1031" s="152" t="s">
        <v>1637</v>
      </c>
      <c r="H1031" s="133">
        <v>1000</v>
      </c>
      <c r="I1031" s="85" t="s">
        <v>1867</v>
      </c>
      <c r="J1031" s="140" t="s">
        <v>1868</v>
      </c>
      <c r="K1031" s="241">
        <v>102.4</v>
      </c>
      <c r="L1031" s="241">
        <v>122.88</v>
      </c>
      <c r="M1031" s="8">
        <v>102.4</v>
      </c>
      <c r="N1031" s="280">
        <v>122.88</v>
      </c>
      <c r="O1031" s="259">
        <v>102.4</v>
      </c>
      <c r="P1031" s="8"/>
    </row>
    <row r="1032" spans="1:16" ht="15.6" x14ac:dyDescent="0.3">
      <c r="A1032" s="230"/>
      <c r="B1032" s="231"/>
      <c r="C1032" s="231"/>
      <c r="D1032" s="232"/>
      <c r="E1032" s="233"/>
      <c r="F1032" s="232"/>
      <c r="G1032" s="234"/>
      <c r="H1032" s="235"/>
      <c r="I1032" s="232"/>
      <c r="J1032" s="236"/>
      <c r="K1032" s="242"/>
      <c r="L1032" s="242"/>
      <c r="M1032" s="239"/>
      <c r="N1032" s="281"/>
      <c r="O1032" s="260"/>
      <c r="P1032" s="237"/>
    </row>
    <row r="1033" spans="1:16" ht="19.5" customHeight="1" x14ac:dyDescent="0.3">
      <c r="A1033" s="36"/>
      <c r="B1033" s="364" t="s">
        <v>751</v>
      </c>
      <c r="C1033" s="365"/>
      <c r="D1033" s="11"/>
      <c r="E1033" s="127"/>
      <c r="F1033" s="85"/>
      <c r="G1033" s="152"/>
      <c r="H1033" s="133"/>
      <c r="I1033" s="85"/>
      <c r="J1033" s="136"/>
      <c r="K1033" s="241"/>
      <c r="L1033" s="241"/>
      <c r="M1033" s="8"/>
      <c r="N1033" s="280"/>
      <c r="O1033" s="259"/>
      <c r="P1033" s="8"/>
    </row>
    <row r="1034" spans="1:16" ht="62.4" x14ac:dyDescent="0.3">
      <c r="A1034" s="36" t="s">
        <v>599</v>
      </c>
      <c r="B1034" s="38" t="s">
        <v>748</v>
      </c>
      <c r="C1034" s="11"/>
      <c r="D1034" s="11" t="s">
        <v>594</v>
      </c>
      <c r="E1034" s="127">
        <v>1440</v>
      </c>
      <c r="F1034" s="85" t="s">
        <v>1812</v>
      </c>
      <c r="G1034" s="152" t="s">
        <v>1637</v>
      </c>
      <c r="H1034" s="133" t="s">
        <v>1869</v>
      </c>
      <c r="I1034" s="85" t="s">
        <v>1870</v>
      </c>
      <c r="J1034" s="136" t="s">
        <v>1871</v>
      </c>
      <c r="K1034" s="241">
        <v>0.23</v>
      </c>
      <c r="L1034" s="241">
        <v>0.27600000000000002</v>
      </c>
      <c r="M1034" s="8">
        <v>57.5</v>
      </c>
      <c r="N1034" s="280">
        <v>69</v>
      </c>
      <c r="O1034" s="259">
        <v>0.23</v>
      </c>
      <c r="P1034" s="8"/>
    </row>
    <row r="1035" spans="1:16" ht="15.6" x14ac:dyDescent="0.3">
      <c r="A1035" s="230"/>
      <c r="B1035" s="231"/>
      <c r="C1035" s="231"/>
      <c r="D1035" s="232"/>
      <c r="E1035" s="233"/>
      <c r="F1035" s="232"/>
      <c r="G1035" s="234"/>
      <c r="H1035" s="235"/>
      <c r="I1035" s="232"/>
      <c r="J1035" s="236"/>
      <c r="K1035" s="242"/>
      <c r="L1035" s="242"/>
      <c r="M1035" s="239"/>
      <c r="N1035" s="281"/>
      <c r="O1035" s="260"/>
      <c r="P1035" s="237"/>
    </row>
    <row r="1036" spans="1:16" ht="62.4" x14ac:dyDescent="0.3">
      <c r="A1036" s="36" t="s">
        <v>601</v>
      </c>
      <c r="B1036" s="38" t="s">
        <v>821</v>
      </c>
      <c r="C1036" s="11"/>
      <c r="D1036" s="11" t="s">
        <v>594</v>
      </c>
      <c r="E1036" s="127">
        <v>3840</v>
      </c>
      <c r="F1036" s="85" t="s">
        <v>1812</v>
      </c>
      <c r="G1036" s="152" t="s">
        <v>1637</v>
      </c>
      <c r="H1036" s="133" t="s">
        <v>856</v>
      </c>
      <c r="I1036" s="85" t="s">
        <v>1861</v>
      </c>
      <c r="J1036" s="141" t="s">
        <v>1862</v>
      </c>
      <c r="K1036" s="241">
        <v>0.08</v>
      </c>
      <c r="L1036" s="241">
        <v>9.6000000000000002E-2</v>
      </c>
      <c r="M1036" s="8">
        <v>40</v>
      </c>
      <c r="N1036" s="280">
        <v>48</v>
      </c>
      <c r="O1036" s="259">
        <v>0.08</v>
      </c>
      <c r="P1036" s="8"/>
    </row>
    <row r="1037" spans="1:16" ht="15.6" x14ac:dyDescent="0.3">
      <c r="A1037" s="230"/>
      <c r="B1037" s="231"/>
      <c r="C1037" s="231"/>
      <c r="D1037" s="232"/>
      <c r="E1037" s="233"/>
      <c r="F1037" s="232"/>
      <c r="G1037" s="234"/>
      <c r="H1037" s="235"/>
      <c r="I1037" s="232"/>
      <c r="J1037" s="236"/>
      <c r="K1037" s="242"/>
      <c r="L1037" s="242"/>
      <c r="M1037" s="239"/>
      <c r="N1037" s="281"/>
      <c r="O1037" s="260"/>
      <c r="P1037" s="237"/>
    </row>
    <row r="1038" spans="1:16" ht="62.4" x14ac:dyDescent="0.3">
      <c r="A1038" s="36" t="s">
        <v>603</v>
      </c>
      <c r="B1038" s="38" t="s">
        <v>752</v>
      </c>
      <c r="C1038" s="11"/>
      <c r="D1038" s="11" t="s">
        <v>594</v>
      </c>
      <c r="E1038" s="127">
        <v>600</v>
      </c>
      <c r="F1038" s="85" t="s">
        <v>1812</v>
      </c>
      <c r="G1038" s="152" t="s">
        <v>1637</v>
      </c>
      <c r="H1038" s="133" t="s">
        <v>1849</v>
      </c>
      <c r="I1038" s="85" t="s">
        <v>1872</v>
      </c>
      <c r="J1038" s="141" t="s">
        <v>1873</v>
      </c>
      <c r="K1038" s="241">
        <v>1.3</v>
      </c>
      <c r="L1038" s="241">
        <v>1.56</v>
      </c>
      <c r="M1038" s="8">
        <v>130</v>
      </c>
      <c r="N1038" s="280">
        <v>156</v>
      </c>
      <c r="O1038" s="259">
        <v>1.3</v>
      </c>
      <c r="P1038" s="8"/>
    </row>
    <row r="1039" spans="1:16" ht="15.6" x14ac:dyDescent="0.3">
      <c r="A1039" s="230"/>
      <c r="B1039" s="231"/>
      <c r="C1039" s="231"/>
      <c r="D1039" s="232"/>
      <c r="E1039" s="233"/>
      <c r="F1039" s="232"/>
      <c r="G1039" s="234"/>
      <c r="H1039" s="235"/>
      <c r="I1039" s="232"/>
      <c r="J1039" s="236"/>
      <c r="K1039" s="242"/>
      <c r="L1039" s="242"/>
      <c r="M1039" s="239"/>
      <c r="N1039" s="281"/>
      <c r="O1039" s="260"/>
      <c r="P1039" s="237"/>
    </row>
    <row r="1040" spans="1:16" ht="62.4" x14ac:dyDescent="0.3">
      <c r="A1040" s="36" t="s">
        <v>605</v>
      </c>
      <c r="B1040" s="38" t="s">
        <v>747</v>
      </c>
      <c r="C1040" s="11"/>
      <c r="D1040" s="11" t="s">
        <v>594</v>
      </c>
      <c r="E1040" s="127">
        <v>1500</v>
      </c>
      <c r="F1040" s="85" t="s">
        <v>1812</v>
      </c>
      <c r="G1040" s="152" t="s">
        <v>1637</v>
      </c>
      <c r="H1040" s="133" t="s">
        <v>1869</v>
      </c>
      <c r="I1040" s="85" t="s">
        <v>1874</v>
      </c>
      <c r="J1040" s="136" t="s">
        <v>1875</v>
      </c>
      <c r="K1040" s="241">
        <v>0.255</v>
      </c>
      <c r="L1040" s="241">
        <v>0.30599999999999999</v>
      </c>
      <c r="M1040" s="8">
        <v>63.75</v>
      </c>
      <c r="N1040" s="280">
        <v>76.5</v>
      </c>
      <c r="O1040" s="259">
        <v>0.255</v>
      </c>
      <c r="P1040" s="8"/>
    </row>
    <row r="1041" spans="1:16" ht="15.6" x14ac:dyDescent="0.3">
      <c r="A1041" s="230"/>
      <c r="B1041" s="231"/>
      <c r="C1041" s="231"/>
      <c r="D1041" s="232"/>
      <c r="E1041" s="233"/>
      <c r="F1041" s="232"/>
      <c r="G1041" s="234"/>
      <c r="H1041" s="235"/>
      <c r="I1041" s="232"/>
      <c r="J1041" s="236"/>
      <c r="K1041" s="242"/>
      <c r="L1041" s="242"/>
      <c r="M1041" s="239"/>
      <c r="N1041" s="281"/>
      <c r="O1041" s="260"/>
      <c r="P1041" s="237"/>
    </row>
    <row r="1042" spans="1:16" ht="62.4" x14ac:dyDescent="0.3">
      <c r="A1042" s="36" t="s">
        <v>607</v>
      </c>
      <c r="B1042" s="38" t="s">
        <v>822</v>
      </c>
      <c r="C1042" s="11"/>
      <c r="D1042" s="11" t="s">
        <v>594</v>
      </c>
      <c r="E1042" s="127">
        <v>960</v>
      </c>
      <c r="F1042" s="85" t="s">
        <v>1807</v>
      </c>
      <c r="G1042" s="152" t="s">
        <v>1637</v>
      </c>
      <c r="H1042" s="133" t="s">
        <v>1876</v>
      </c>
      <c r="I1042" s="85" t="s">
        <v>1877</v>
      </c>
      <c r="J1042" s="140" t="s">
        <v>1878</v>
      </c>
      <c r="K1042" s="241">
        <v>0.18</v>
      </c>
      <c r="L1042" s="241">
        <v>0.216</v>
      </c>
      <c r="M1042" s="8">
        <v>36</v>
      </c>
      <c r="N1042" s="280">
        <v>43.199999999999996</v>
      </c>
      <c r="O1042" s="259">
        <v>0.18</v>
      </c>
      <c r="P1042" s="8"/>
    </row>
    <row r="1043" spans="1:16" ht="15.6" x14ac:dyDescent="0.3">
      <c r="A1043" s="230"/>
      <c r="B1043" s="231"/>
      <c r="C1043" s="231"/>
      <c r="D1043" s="232"/>
      <c r="E1043" s="233"/>
      <c r="F1043" s="232"/>
      <c r="G1043" s="234"/>
      <c r="H1043" s="235"/>
      <c r="I1043" s="232"/>
      <c r="J1043" s="236"/>
      <c r="K1043" s="242"/>
      <c r="L1043" s="242"/>
      <c r="M1043" s="239"/>
      <c r="N1043" s="281"/>
      <c r="O1043" s="260"/>
      <c r="P1043" s="237"/>
    </row>
    <row r="1044" spans="1:16" ht="62.4" x14ac:dyDescent="0.3">
      <c r="A1044" s="36" t="s">
        <v>1120</v>
      </c>
      <c r="B1044" s="38" t="s">
        <v>745</v>
      </c>
      <c r="C1044" s="11"/>
      <c r="D1044" s="11" t="s">
        <v>594</v>
      </c>
      <c r="E1044" s="127">
        <v>540</v>
      </c>
      <c r="F1044" s="85" t="s">
        <v>1812</v>
      </c>
      <c r="G1044" s="152" t="s">
        <v>1637</v>
      </c>
      <c r="H1044" s="133" t="s">
        <v>1879</v>
      </c>
      <c r="I1044" s="85" t="s">
        <v>1880</v>
      </c>
      <c r="J1044" s="140" t="s">
        <v>1881</v>
      </c>
      <c r="K1044" s="241">
        <v>1.2</v>
      </c>
      <c r="L1044" s="241">
        <v>1.44</v>
      </c>
      <c r="M1044" s="8">
        <v>96</v>
      </c>
      <c r="N1044" s="280">
        <v>115.19999999999999</v>
      </c>
      <c r="O1044" s="259">
        <v>1.2</v>
      </c>
      <c r="P1044" s="8"/>
    </row>
    <row r="1045" spans="1:16" ht="15.6" x14ac:dyDescent="0.3">
      <c r="A1045" s="230"/>
      <c r="B1045" s="231"/>
      <c r="C1045" s="231"/>
      <c r="D1045" s="232"/>
      <c r="E1045" s="233"/>
      <c r="F1045" s="232"/>
      <c r="G1045" s="234"/>
      <c r="H1045" s="235"/>
      <c r="I1045" s="232"/>
      <c r="J1045" s="236"/>
      <c r="K1045" s="242"/>
      <c r="L1045" s="242"/>
      <c r="M1045" s="239"/>
      <c r="N1045" s="281"/>
      <c r="O1045" s="260"/>
      <c r="P1045" s="237"/>
    </row>
    <row r="1046" spans="1:16" ht="62.4" x14ac:dyDescent="0.3">
      <c r="A1046" s="36" t="s">
        <v>611</v>
      </c>
      <c r="B1046" s="38" t="s">
        <v>823</v>
      </c>
      <c r="C1046" s="11"/>
      <c r="D1046" s="11" t="s">
        <v>594</v>
      </c>
      <c r="E1046" s="127">
        <v>1920</v>
      </c>
      <c r="F1046" s="85" t="s">
        <v>1812</v>
      </c>
      <c r="G1046" s="152" t="s">
        <v>1637</v>
      </c>
      <c r="H1046" s="133" t="s">
        <v>856</v>
      </c>
      <c r="I1046" s="85" t="s">
        <v>1882</v>
      </c>
      <c r="J1046" s="140" t="s">
        <v>1883</v>
      </c>
      <c r="K1046" s="241">
        <v>0.12</v>
      </c>
      <c r="L1046" s="241">
        <v>0.14399999999999999</v>
      </c>
      <c r="M1046" s="8">
        <v>60</v>
      </c>
      <c r="N1046" s="280">
        <v>72</v>
      </c>
      <c r="O1046" s="259">
        <v>0.12</v>
      </c>
      <c r="P1046" s="8"/>
    </row>
    <row r="1047" spans="1:16" ht="15.6" x14ac:dyDescent="0.3">
      <c r="A1047" s="230"/>
      <c r="B1047" s="231"/>
      <c r="C1047" s="231"/>
      <c r="D1047" s="232"/>
      <c r="E1047" s="233"/>
      <c r="F1047" s="232"/>
      <c r="G1047" s="234"/>
      <c r="H1047" s="235"/>
      <c r="I1047" s="232"/>
      <c r="J1047" s="236"/>
      <c r="K1047" s="242"/>
      <c r="L1047" s="242"/>
      <c r="M1047" s="239"/>
      <c r="N1047" s="281"/>
      <c r="O1047" s="260"/>
      <c r="P1047" s="237"/>
    </row>
    <row r="1048" spans="1:16" ht="62.4" x14ac:dyDescent="0.3">
      <c r="A1048" s="36" t="s">
        <v>613</v>
      </c>
      <c r="B1048" s="38" t="s">
        <v>824</v>
      </c>
      <c r="C1048" s="11"/>
      <c r="D1048" s="11" t="s">
        <v>594</v>
      </c>
      <c r="E1048" s="127">
        <v>1680</v>
      </c>
      <c r="F1048" s="85" t="s">
        <v>1812</v>
      </c>
      <c r="G1048" s="152" t="s">
        <v>1637</v>
      </c>
      <c r="H1048" s="133" t="s">
        <v>1849</v>
      </c>
      <c r="I1048" s="85" t="s">
        <v>1884</v>
      </c>
      <c r="J1048" s="140" t="s">
        <v>1885</v>
      </c>
      <c r="K1048" s="241">
        <v>0.34499999999999997</v>
      </c>
      <c r="L1048" s="241">
        <v>0.41399999999999998</v>
      </c>
      <c r="M1048" s="8">
        <v>34.5</v>
      </c>
      <c r="N1048" s="280">
        <v>41.4</v>
      </c>
      <c r="O1048" s="259">
        <v>0.34499999999999997</v>
      </c>
      <c r="P1048" s="8"/>
    </row>
    <row r="1049" spans="1:16" ht="15.6" x14ac:dyDescent="0.3">
      <c r="A1049" s="230"/>
      <c r="B1049" s="231"/>
      <c r="C1049" s="231"/>
      <c r="D1049" s="232"/>
      <c r="E1049" s="233"/>
      <c r="F1049" s="232"/>
      <c r="G1049" s="234"/>
      <c r="H1049" s="235"/>
      <c r="I1049" s="232"/>
      <c r="J1049" s="236"/>
      <c r="K1049" s="242"/>
      <c r="L1049" s="242"/>
      <c r="M1049" s="239"/>
      <c r="N1049" s="281"/>
      <c r="O1049" s="260"/>
      <c r="P1049" s="237"/>
    </row>
    <row r="1050" spans="1:16" ht="62.4" x14ac:dyDescent="0.3">
      <c r="A1050" s="36" t="s">
        <v>615</v>
      </c>
      <c r="B1050" s="38" t="s">
        <v>825</v>
      </c>
      <c r="C1050" s="11"/>
      <c r="D1050" s="11" t="s">
        <v>594</v>
      </c>
      <c r="E1050" s="127">
        <v>7000</v>
      </c>
      <c r="F1050" s="85" t="s">
        <v>1812</v>
      </c>
      <c r="G1050" s="152" t="s">
        <v>1637</v>
      </c>
      <c r="H1050" s="133" t="s">
        <v>856</v>
      </c>
      <c r="I1050" s="85" t="s">
        <v>1886</v>
      </c>
      <c r="J1050" s="141" t="s">
        <v>1887</v>
      </c>
      <c r="K1050" s="241">
        <v>3.5000000000000003E-2</v>
      </c>
      <c r="L1050" s="241">
        <v>4.2000000000000003E-2</v>
      </c>
      <c r="M1050" s="8">
        <v>17.5</v>
      </c>
      <c r="N1050" s="280">
        <v>21</v>
      </c>
      <c r="O1050" s="259">
        <v>3.5000000000000003E-2</v>
      </c>
      <c r="P1050" s="8"/>
    </row>
    <row r="1051" spans="1:16" ht="15.6" x14ac:dyDescent="0.3">
      <c r="A1051" s="230"/>
      <c r="B1051" s="231"/>
      <c r="C1051" s="231"/>
      <c r="D1051" s="232"/>
      <c r="E1051" s="233"/>
      <c r="F1051" s="232"/>
      <c r="G1051" s="234"/>
      <c r="H1051" s="235"/>
      <c r="I1051" s="232"/>
      <c r="J1051" s="236"/>
      <c r="K1051" s="242"/>
      <c r="L1051" s="242"/>
      <c r="M1051" s="239"/>
      <c r="N1051" s="281"/>
      <c r="O1051" s="260"/>
      <c r="P1051" s="237"/>
    </row>
    <row r="1052" spans="1:16" ht="62.4" x14ac:dyDescent="0.3">
      <c r="A1052" s="36" t="s">
        <v>617</v>
      </c>
      <c r="B1052" s="38" t="s">
        <v>753</v>
      </c>
      <c r="C1052" s="11"/>
      <c r="D1052" s="11" t="s">
        <v>34</v>
      </c>
      <c r="E1052" s="127">
        <v>4</v>
      </c>
      <c r="F1052" s="85" t="s">
        <v>1812</v>
      </c>
      <c r="G1052" s="152" t="s">
        <v>1637</v>
      </c>
      <c r="H1052" s="133">
        <v>1000</v>
      </c>
      <c r="I1052" s="85" t="s">
        <v>1888</v>
      </c>
      <c r="J1052" s="140" t="s">
        <v>1889</v>
      </c>
      <c r="K1052" s="241">
        <v>0.17</v>
      </c>
      <c r="L1052" s="241">
        <v>0.20400000000000001</v>
      </c>
      <c r="M1052" s="8">
        <v>170</v>
      </c>
      <c r="N1052" s="280">
        <v>204</v>
      </c>
      <c r="O1052" s="259">
        <v>0.17</v>
      </c>
      <c r="P1052" s="8"/>
    </row>
    <row r="1053" spans="1:16" ht="15.6" x14ac:dyDescent="0.3">
      <c r="A1053" s="230"/>
      <c r="B1053" s="231"/>
      <c r="C1053" s="231"/>
      <c r="D1053" s="232"/>
      <c r="E1053" s="233"/>
      <c r="F1053" s="232"/>
      <c r="G1053" s="234"/>
      <c r="H1053" s="235"/>
      <c r="I1053" s="232"/>
      <c r="J1053" s="236"/>
      <c r="K1053" s="242"/>
      <c r="L1053" s="242"/>
      <c r="M1053" s="239"/>
      <c r="N1053" s="281"/>
      <c r="O1053" s="260"/>
      <c r="P1053" s="237"/>
    </row>
    <row r="1054" spans="1:16" ht="32.25" customHeight="1" x14ac:dyDescent="0.3">
      <c r="A1054" s="375" t="s">
        <v>754</v>
      </c>
      <c r="B1054" s="376"/>
      <c r="C1054" s="377"/>
      <c r="D1054" s="97"/>
      <c r="E1054" s="131"/>
      <c r="F1054" s="132"/>
      <c r="G1054" s="152"/>
      <c r="H1054" s="133"/>
      <c r="I1054" s="132"/>
      <c r="J1054" s="143"/>
      <c r="K1054" s="241"/>
      <c r="L1054" s="241"/>
      <c r="M1054" s="8"/>
      <c r="N1054" s="280"/>
      <c r="O1054" s="259"/>
      <c r="P1054" s="8"/>
    </row>
    <row r="1055" spans="1:16" ht="15.6" x14ac:dyDescent="0.3">
      <c r="A1055" s="57" t="s">
        <v>621</v>
      </c>
      <c r="B1055" s="72" t="s">
        <v>755</v>
      </c>
      <c r="C1055" s="73" t="s">
        <v>756</v>
      </c>
      <c r="D1055" s="58" t="s">
        <v>711</v>
      </c>
      <c r="E1055" s="129">
        <v>12</v>
      </c>
      <c r="F1055" s="130"/>
      <c r="G1055" s="152"/>
      <c r="H1055" s="133"/>
      <c r="I1055" s="130"/>
      <c r="J1055" s="144"/>
      <c r="K1055" s="241"/>
      <c r="L1055" s="241"/>
      <c r="M1055" s="86"/>
      <c r="N1055" s="280"/>
      <c r="O1055" s="259"/>
      <c r="P1055" s="8"/>
    </row>
    <row r="1056" spans="1:16" ht="15.6" x14ac:dyDescent="0.3">
      <c r="A1056" s="230"/>
      <c r="B1056" s="231"/>
      <c r="C1056" s="231"/>
      <c r="D1056" s="232"/>
      <c r="E1056" s="233"/>
      <c r="F1056" s="232"/>
      <c r="G1056" s="234"/>
      <c r="H1056" s="235"/>
      <c r="I1056" s="232"/>
      <c r="J1056" s="236"/>
      <c r="K1056" s="242"/>
      <c r="L1056" s="242"/>
      <c r="M1056" s="239"/>
      <c r="N1056" s="281"/>
      <c r="O1056" s="260"/>
      <c r="P1056" s="237"/>
    </row>
    <row r="1057" spans="1:16" ht="15.6" x14ac:dyDescent="0.3">
      <c r="A1057" s="57" t="s">
        <v>623</v>
      </c>
      <c r="B1057" s="72" t="s">
        <v>757</v>
      </c>
      <c r="C1057" s="73" t="s">
        <v>758</v>
      </c>
      <c r="D1057" s="58" t="s">
        <v>711</v>
      </c>
      <c r="E1057" s="129">
        <v>12</v>
      </c>
      <c r="F1057" s="130"/>
      <c r="G1057" s="152"/>
      <c r="H1057" s="133"/>
      <c r="I1057" s="130"/>
      <c r="J1057" s="144"/>
      <c r="K1057" s="241"/>
      <c r="L1057" s="241"/>
      <c r="M1057" s="86"/>
      <c r="N1057" s="280"/>
      <c r="O1057" s="259"/>
      <c r="P1057" s="8"/>
    </row>
    <row r="1058" spans="1:16" ht="15.6" x14ac:dyDescent="0.3">
      <c r="A1058" s="230"/>
      <c r="B1058" s="231"/>
      <c r="C1058" s="231"/>
      <c r="D1058" s="232"/>
      <c r="E1058" s="233"/>
      <c r="F1058" s="232"/>
      <c r="G1058" s="234"/>
      <c r="H1058" s="235"/>
      <c r="I1058" s="232"/>
      <c r="J1058" s="236"/>
      <c r="K1058" s="242"/>
      <c r="L1058" s="242"/>
      <c r="M1058" s="239"/>
      <c r="N1058" s="281"/>
      <c r="O1058" s="260"/>
      <c r="P1058" s="237"/>
    </row>
    <row r="1059" spans="1:16" ht="15.6" x14ac:dyDescent="0.3">
      <c r="A1059" s="57" t="s">
        <v>625</v>
      </c>
      <c r="B1059" s="72" t="s">
        <v>759</v>
      </c>
      <c r="C1059" s="73" t="s">
        <v>760</v>
      </c>
      <c r="D1059" s="58" t="s">
        <v>711</v>
      </c>
      <c r="E1059" s="129">
        <v>12</v>
      </c>
      <c r="F1059" s="130"/>
      <c r="G1059" s="152"/>
      <c r="H1059" s="133"/>
      <c r="I1059" s="130"/>
      <c r="J1059" s="144"/>
      <c r="K1059" s="241"/>
      <c r="L1059" s="241"/>
      <c r="M1059" s="8"/>
      <c r="N1059" s="280"/>
      <c r="O1059" s="259"/>
      <c r="P1059" s="8"/>
    </row>
    <row r="1060" spans="1:16" ht="15.6" x14ac:dyDescent="0.3">
      <c r="A1060" s="230"/>
      <c r="B1060" s="231"/>
      <c r="C1060" s="231"/>
      <c r="D1060" s="232"/>
      <c r="E1060" s="233"/>
      <c r="F1060" s="232"/>
      <c r="G1060" s="234"/>
      <c r="H1060" s="235"/>
      <c r="I1060" s="232"/>
      <c r="J1060" s="236"/>
      <c r="K1060" s="242"/>
      <c r="L1060" s="242"/>
      <c r="M1060" s="239"/>
      <c r="N1060" s="281"/>
      <c r="O1060" s="260"/>
      <c r="P1060" s="237"/>
    </row>
    <row r="1061" spans="1:16" ht="15.6" x14ac:dyDescent="0.3">
      <c r="A1061" s="57" t="s">
        <v>627</v>
      </c>
      <c r="B1061" s="72" t="s">
        <v>761</v>
      </c>
      <c r="C1061" s="73" t="s">
        <v>762</v>
      </c>
      <c r="D1061" s="58" t="s">
        <v>711</v>
      </c>
      <c r="E1061" s="129">
        <v>12</v>
      </c>
      <c r="F1061" s="130"/>
      <c r="G1061" s="152"/>
      <c r="H1061" s="133"/>
      <c r="I1061" s="130"/>
      <c r="J1061" s="144"/>
      <c r="K1061" s="241"/>
      <c r="L1061" s="241"/>
      <c r="M1061" s="8"/>
      <c r="N1061" s="280"/>
      <c r="O1061" s="259"/>
      <c r="P1061" s="8"/>
    </row>
    <row r="1062" spans="1:16" ht="15.6" x14ac:dyDescent="0.3">
      <c r="A1062" s="230"/>
      <c r="B1062" s="231"/>
      <c r="C1062" s="231"/>
      <c r="D1062" s="232"/>
      <c r="E1062" s="233"/>
      <c r="F1062" s="232"/>
      <c r="G1062" s="234"/>
      <c r="H1062" s="235"/>
      <c r="I1062" s="232"/>
      <c r="J1062" s="236"/>
      <c r="K1062" s="242"/>
      <c r="L1062" s="242"/>
      <c r="M1062" s="239"/>
      <c r="N1062" s="281"/>
      <c r="O1062" s="260"/>
      <c r="P1062" s="237"/>
    </row>
    <row r="1063" spans="1:16" ht="15.6" x14ac:dyDescent="0.3">
      <c r="A1063" s="57" t="s">
        <v>629</v>
      </c>
      <c r="B1063" s="34" t="s">
        <v>777</v>
      </c>
      <c r="C1063" s="21"/>
      <c r="D1063" s="61" t="s">
        <v>34</v>
      </c>
      <c r="E1063" s="128">
        <v>120</v>
      </c>
      <c r="F1063" s="194"/>
      <c r="G1063" s="152"/>
      <c r="H1063" s="133"/>
      <c r="I1063" s="194"/>
      <c r="J1063" s="128"/>
      <c r="K1063" s="241"/>
      <c r="L1063" s="241"/>
      <c r="M1063" s="8"/>
      <c r="N1063" s="280"/>
      <c r="O1063" s="259"/>
      <c r="P1063" s="8"/>
    </row>
    <row r="1064" spans="1:16" ht="15.6" x14ac:dyDescent="0.3">
      <c r="A1064" s="230"/>
      <c r="B1064" s="231"/>
      <c r="C1064" s="231"/>
      <c r="D1064" s="232"/>
      <c r="E1064" s="233"/>
      <c r="F1064" s="232"/>
      <c r="G1064" s="234"/>
      <c r="H1064" s="235"/>
      <c r="I1064" s="232"/>
      <c r="J1064" s="236"/>
      <c r="K1064" s="242"/>
      <c r="L1064" s="242"/>
      <c r="M1064" s="239"/>
      <c r="N1064" s="281"/>
      <c r="O1064" s="260"/>
      <c r="P1064" s="237"/>
    </row>
    <row r="1065" spans="1:16" ht="15.6" x14ac:dyDescent="0.3">
      <c r="A1065" s="57" t="s">
        <v>631</v>
      </c>
      <c r="B1065" s="34" t="s">
        <v>778</v>
      </c>
      <c r="C1065" s="21"/>
      <c r="D1065" s="61" t="s">
        <v>34</v>
      </c>
      <c r="E1065" s="128">
        <v>120</v>
      </c>
      <c r="F1065" s="194"/>
      <c r="G1065" s="152"/>
      <c r="H1065" s="133"/>
      <c r="I1065" s="194"/>
      <c r="J1065" s="128"/>
      <c r="K1065" s="241"/>
      <c r="L1065" s="241"/>
      <c r="M1065" s="8"/>
      <c r="N1065" s="280"/>
      <c r="O1065" s="259"/>
      <c r="P1065" s="8"/>
    </row>
    <row r="1066" spans="1:16" ht="15.6" x14ac:dyDescent="0.3">
      <c r="A1066" s="230"/>
      <c r="B1066" s="231"/>
      <c r="C1066" s="231"/>
      <c r="D1066" s="232"/>
      <c r="E1066" s="233"/>
      <c r="F1066" s="232"/>
      <c r="G1066" s="234"/>
      <c r="H1066" s="235"/>
      <c r="I1066" s="232"/>
      <c r="J1066" s="236"/>
      <c r="K1066" s="242"/>
      <c r="L1066" s="242"/>
      <c r="M1066" s="239"/>
      <c r="N1066" s="281"/>
      <c r="O1066" s="260"/>
      <c r="P1066" s="237"/>
    </row>
    <row r="1067" spans="1:16" ht="15.6" x14ac:dyDescent="0.3">
      <c r="A1067" s="57" t="s">
        <v>632</v>
      </c>
      <c r="B1067" s="34" t="s">
        <v>779</v>
      </c>
      <c r="C1067" s="21"/>
      <c r="D1067" s="61" t="s">
        <v>34</v>
      </c>
      <c r="E1067" s="128">
        <v>160</v>
      </c>
      <c r="F1067" s="194"/>
      <c r="G1067" s="152"/>
      <c r="H1067" s="133"/>
      <c r="I1067" s="194"/>
      <c r="J1067" s="128"/>
      <c r="K1067" s="241"/>
      <c r="L1067" s="241"/>
      <c r="M1067" s="8"/>
      <c r="N1067" s="280"/>
      <c r="O1067" s="259"/>
      <c r="P1067" s="8"/>
    </row>
    <row r="1068" spans="1:16" ht="15.6" x14ac:dyDescent="0.3">
      <c r="A1068" s="230"/>
      <c r="B1068" s="231"/>
      <c r="C1068" s="231"/>
      <c r="D1068" s="232"/>
      <c r="E1068" s="233"/>
      <c r="F1068" s="232"/>
      <c r="G1068" s="234"/>
      <c r="H1068" s="235"/>
      <c r="I1068" s="232"/>
      <c r="J1068" s="236"/>
      <c r="K1068" s="242"/>
      <c r="L1068" s="242"/>
      <c r="M1068" s="239"/>
      <c r="N1068" s="281"/>
      <c r="O1068" s="260"/>
      <c r="P1068" s="237"/>
    </row>
    <row r="1069" spans="1:16" ht="31.2" x14ac:dyDescent="0.3">
      <c r="A1069" s="57" t="s">
        <v>634</v>
      </c>
      <c r="B1069" s="34" t="s">
        <v>780</v>
      </c>
      <c r="C1069" s="21"/>
      <c r="D1069" s="61" t="s">
        <v>34</v>
      </c>
      <c r="E1069" s="128">
        <v>1</v>
      </c>
      <c r="F1069" s="194"/>
      <c r="G1069" s="152"/>
      <c r="H1069" s="133"/>
      <c r="I1069" s="194"/>
      <c r="J1069" s="128"/>
      <c r="K1069" s="241"/>
      <c r="L1069" s="241"/>
      <c r="M1069" s="8"/>
      <c r="N1069" s="280"/>
      <c r="O1069" s="259"/>
      <c r="P1069" s="8"/>
    </row>
    <row r="1070" spans="1:16" ht="15.6" x14ac:dyDescent="0.3">
      <c r="A1070" s="230"/>
      <c r="B1070" s="231"/>
      <c r="C1070" s="231"/>
      <c r="D1070" s="232"/>
      <c r="E1070" s="233"/>
      <c r="F1070" s="232"/>
      <c r="G1070" s="234"/>
      <c r="H1070" s="235"/>
      <c r="I1070" s="232"/>
      <c r="J1070" s="236"/>
      <c r="K1070" s="242"/>
      <c r="L1070" s="242"/>
      <c r="M1070" s="239"/>
      <c r="N1070" s="281"/>
      <c r="O1070" s="260"/>
      <c r="P1070" s="237"/>
    </row>
    <row r="1071" spans="1:16" ht="31.2" x14ac:dyDescent="0.3">
      <c r="A1071" s="57" t="s">
        <v>637</v>
      </c>
      <c r="B1071" s="34" t="s">
        <v>781</v>
      </c>
      <c r="C1071" s="21"/>
      <c r="D1071" s="61" t="s">
        <v>34</v>
      </c>
      <c r="E1071" s="128">
        <v>1</v>
      </c>
      <c r="F1071" s="194"/>
      <c r="G1071" s="152"/>
      <c r="H1071" s="133"/>
      <c r="I1071" s="194"/>
      <c r="J1071" s="128"/>
      <c r="K1071" s="241"/>
      <c r="L1071" s="241"/>
      <c r="M1071" s="8"/>
      <c r="N1071" s="280"/>
      <c r="O1071" s="259"/>
      <c r="P1071" s="8"/>
    </row>
    <row r="1072" spans="1:16" ht="15.6" x14ac:dyDescent="0.3">
      <c r="A1072" s="230"/>
      <c r="B1072" s="231"/>
      <c r="C1072" s="231"/>
      <c r="D1072" s="232"/>
      <c r="E1072" s="233"/>
      <c r="F1072" s="232"/>
      <c r="G1072" s="234"/>
      <c r="H1072" s="235"/>
      <c r="I1072" s="232"/>
      <c r="J1072" s="236"/>
      <c r="K1072" s="242"/>
      <c r="L1072" s="242"/>
      <c r="M1072" s="239"/>
      <c r="N1072" s="281"/>
      <c r="O1072" s="260"/>
      <c r="P1072" s="237"/>
    </row>
    <row r="1073" spans="1:16" ht="31.2" x14ac:dyDescent="0.3">
      <c r="A1073" s="57" t="s">
        <v>638</v>
      </c>
      <c r="B1073" s="34" t="s">
        <v>782</v>
      </c>
      <c r="C1073" s="21"/>
      <c r="D1073" s="61" t="s">
        <v>34</v>
      </c>
      <c r="E1073" s="128">
        <v>1</v>
      </c>
      <c r="F1073" s="194"/>
      <c r="G1073" s="152"/>
      <c r="H1073" s="133"/>
      <c r="I1073" s="194"/>
      <c r="J1073" s="128"/>
      <c r="K1073" s="241"/>
      <c r="L1073" s="241"/>
      <c r="M1073" s="8"/>
      <c r="N1073" s="280"/>
      <c r="O1073" s="259"/>
      <c r="P1073" s="8"/>
    </row>
    <row r="1074" spans="1:16" ht="15.6" x14ac:dyDescent="0.3">
      <c r="A1074" s="230"/>
      <c r="B1074" s="231"/>
      <c r="C1074" s="231"/>
      <c r="D1074" s="232"/>
      <c r="E1074" s="233"/>
      <c r="F1074" s="232"/>
      <c r="G1074" s="234"/>
      <c r="H1074" s="235"/>
      <c r="I1074" s="232"/>
      <c r="J1074" s="236"/>
      <c r="K1074" s="242"/>
      <c r="L1074" s="242"/>
      <c r="M1074" s="239"/>
      <c r="N1074" s="281"/>
      <c r="O1074" s="260"/>
      <c r="P1074" s="237"/>
    </row>
    <row r="1075" spans="1:16" ht="31.2" x14ac:dyDescent="0.3">
      <c r="A1075" s="57"/>
      <c r="B1075" s="60" t="s">
        <v>708</v>
      </c>
      <c r="C1075" s="59"/>
      <c r="D1075" s="58"/>
      <c r="E1075" s="129"/>
      <c r="F1075" s="130"/>
      <c r="G1075" s="152"/>
      <c r="H1075" s="133"/>
      <c r="I1075" s="130"/>
      <c r="J1075" s="144"/>
      <c r="K1075" s="241"/>
      <c r="L1075" s="241"/>
      <c r="M1075" s="8"/>
      <c r="N1075" s="280"/>
      <c r="O1075" s="259"/>
      <c r="P1075" s="8"/>
    </row>
    <row r="1076" spans="1:16" ht="46.8" x14ac:dyDescent="0.3">
      <c r="A1076" s="57" t="s">
        <v>640</v>
      </c>
      <c r="B1076" s="12" t="s">
        <v>763</v>
      </c>
      <c r="C1076" s="12" t="s">
        <v>764</v>
      </c>
      <c r="D1076" s="11" t="s">
        <v>711</v>
      </c>
      <c r="E1076" s="127">
        <v>300</v>
      </c>
      <c r="F1076" s="85" t="s">
        <v>1587</v>
      </c>
      <c r="G1076" s="152" t="s">
        <v>1568</v>
      </c>
      <c r="H1076" s="133">
        <v>25</v>
      </c>
      <c r="I1076" s="85" t="s">
        <v>1588</v>
      </c>
      <c r="J1076" s="145" t="s">
        <v>1589</v>
      </c>
      <c r="K1076" s="241">
        <v>2.2999999999999998</v>
      </c>
      <c r="L1076" s="241">
        <f>SUM(K1076*1.2)</f>
        <v>2.76</v>
      </c>
      <c r="M1076" s="8">
        <v>57.5</v>
      </c>
      <c r="N1076" s="280">
        <f>SUM(M1076*1.2)</f>
        <v>69</v>
      </c>
      <c r="O1076" s="259">
        <v>2.2999999999999998</v>
      </c>
      <c r="P1076" s="8"/>
    </row>
    <row r="1077" spans="1:16" ht="15.6" x14ac:dyDescent="0.3">
      <c r="A1077" s="230"/>
      <c r="B1077" s="231"/>
      <c r="C1077" s="231"/>
      <c r="D1077" s="232"/>
      <c r="E1077" s="233"/>
      <c r="F1077" s="232"/>
      <c r="G1077" s="234"/>
      <c r="H1077" s="235"/>
      <c r="I1077" s="232"/>
      <c r="J1077" s="236"/>
      <c r="K1077" s="242"/>
      <c r="L1077" s="242"/>
      <c r="M1077" s="239"/>
      <c r="N1077" s="281"/>
      <c r="O1077" s="260"/>
      <c r="P1077" s="237"/>
    </row>
    <row r="1078" spans="1:16" ht="78" x14ac:dyDescent="0.3">
      <c r="A1078" s="57" t="s">
        <v>640</v>
      </c>
      <c r="B1078" s="12" t="s">
        <v>763</v>
      </c>
      <c r="C1078" s="12" t="s">
        <v>764</v>
      </c>
      <c r="D1078" s="11" t="s">
        <v>711</v>
      </c>
      <c r="E1078" s="127">
        <v>300</v>
      </c>
      <c r="F1078" s="85" t="s">
        <v>1890</v>
      </c>
      <c r="G1078" s="152" t="s">
        <v>1637</v>
      </c>
      <c r="H1078" s="133">
        <v>25</v>
      </c>
      <c r="I1078" s="85" t="s">
        <v>1891</v>
      </c>
      <c r="J1078" s="145" t="s">
        <v>1892</v>
      </c>
      <c r="K1078" s="241">
        <v>2.95</v>
      </c>
      <c r="L1078" s="241">
        <f t="shared" ref="L1078" si="300">K1078*1.2</f>
        <v>3.54</v>
      </c>
      <c r="M1078" s="8">
        <f t="shared" ref="M1078" si="301">H1078*K1078</f>
        <v>73.75</v>
      </c>
      <c r="N1078" s="280">
        <f t="shared" ref="N1078" si="302">M1078*1.2</f>
        <v>88.5</v>
      </c>
      <c r="O1078" s="259">
        <v>2.95</v>
      </c>
      <c r="P1078" s="8"/>
    </row>
    <row r="1079" spans="1:16" ht="15.6" x14ac:dyDescent="0.3">
      <c r="A1079" s="230"/>
      <c r="B1079" s="231"/>
      <c r="C1079" s="231"/>
      <c r="D1079" s="232"/>
      <c r="E1079" s="233"/>
      <c r="F1079" s="232"/>
      <c r="G1079" s="234"/>
      <c r="H1079" s="235"/>
      <c r="I1079" s="232"/>
      <c r="J1079" s="236"/>
      <c r="K1079" s="242"/>
      <c r="L1079" s="242"/>
      <c r="M1079" s="239"/>
      <c r="N1079" s="281"/>
      <c r="O1079" s="260"/>
      <c r="P1079" s="237"/>
    </row>
    <row r="1080" spans="1:16" ht="93.6" x14ac:dyDescent="0.3">
      <c r="A1080" s="57" t="s">
        <v>1121</v>
      </c>
      <c r="B1080" s="12" t="s">
        <v>765</v>
      </c>
      <c r="C1080" s="12"/>
      <c r="D1080" s="11" t="s">
        <v>594</v>
      </c>
      <c r="E1080" s="127">
        <v>10</v>
      </c>
      <c r="F1080" s="85" t="s">
        <v>1572</v>
      </c>
      <c r="G1080" s="152" t="s">
        <v>1568</v>
      </c>
      <c r="H1080" s="133" t="s">
        <v>1590</v>
      </c>
      <c r="I1080" s="85" t="s">
        <v>1591</v>
      </c>
      <c r="J1080" s="145" t="s">
        <v>1592</v>
      </c>
      <c r="K1080" s="241">
        <v>4.13</v>
      </c>
      <c r="L1080" s="241">
        <f>SUM(K1080*1.2)</f>
        <v>4.9559999999999995</v>
      </c>
      <c r="M1080" s="8">
        <v>247.8</v>
      </c>
      <c r="N1080" s="280">
        <f>SUM(M1080*1.2)</f>
        <v>297.36</v>
      </c>
      <c r="O1080" s="259">
        <v>4.13</v>
      </c>
      <c r="P1080" s="8"/>
    </row>
    <row r="1081" spans="1:16" ht="15.6" x14ac:dyDescent="0.3">
      <c r="A1081" s="230"/>
      <c r="B1081" s="231"/>
      <c r="C1081" s="231"/>
      <c r="D1081" s="232"/>
      <c r="E1081" s="233"/>
      <c r="F1081" s="232"/>
      <c r="G1081" s="234"/>
      <c r="H1081" s="235"/>
      <c r="I1081" s="232"/>
      <c r="J1081" s="236"/>
      <c r="K1081" s="242"/>
      <c r="L1081" s="242"/>
      <c r="M1081" s="239"/>
      <c r="N1081" s="281"/>
      <c r="O1081" s="260"/>
      <c r="P1081" s="237"/>
    </row>
    <row r="1082" spans="1:16" ht="46.8" x14ac:dyDescent="0.3">
      <c r="A1082" s="57" t="s">
        <v>641</v>
      </c>
      <c r="B1082" s="12" t="s">
        <v>766</v>
      </c>
      <c r="C1082" s="12"/>
      <c r="D1082" s="11" t="s">
        <v>594</v>
      </c>
      <c r="E1082" s="127">
        <v>4</v>
      </c>
      <c r="F1082" s="85" t="s">
        <v>1572</v>
      </c>
      <c r="G1082" s="152" t="s">
        <v>1568</v>
      </c>
      <c r="H1082" s="133" t="s">
        <v>1593</v>
      </c>
      <c r="I1082" s="85" t="s">
        <v>1594</v>
      </c>
      <c r="J1082" s="145" t="s">
        <v>1595</v>
      </c>
      <c r="K1082" s="241">
        <v>90.3</v>
      </c>
      <c r="L1082" s="241">
        <v>108.36</v>
      </c>
      <c r="M1082" s="8">
        <v>180.6</v>
      </c>
      <c r="N1082" s="280">
        <v>216.72</v>
      </c>
      <c r="O1082" s="259">
        <v>90.3</v>
      </c>
      <c r="P1082" s="8"/>
    </row>
    <row r="1083" spans="1:16" ht="15.6" x14ac:dyDescent="0.3">
      <c r="A1083" s="230"/>
      <c r="B1083" s="231"/>
      <c r="C1083" s="231"/>
      <c r="D1083" s="232"/>
      <c r="E1083" s="233"/>
      <c r="F1083" s="232"/>
      <c r="G1083" s="234"/>
      <c r="H1083" s="235"/>
      <c r="I1083" s="232"/>
      <c r="J1083" s="236"/>
      <c r="K1083" s="242"/>
      <c r="L1083" s="242"/>
      <c r="M1083" s="239"/>
      <c r="N1083" s="281"/>
      <c r="O1083" s="260"/>
      <c r="P1083" s="237"/>
    </row>
    <row r="1084" spans="1:16" ht="46.8" x14ac:dyDescent="0.3">
      <c r="A1084" s="57" t="s">
        <v>643</v>
      </c>
      <c r="B1084" s="12" t="s">
        <v>767</v>
      </c>
      <c r="C1084" s="12"/>
      <c r="D1084" s="11" t="s">
        <v>594</v>
      </c>
      <c r="E1084" s="127">
        <v>1</v>
      </c>
      <c r="F1084" s="85" t="s">
        <v>1572</v>
      </c>
      <c r="G1084" s="152" t="s">
        <v>1568</v>
      </c>
      <c r="H1084" s="133" t="s">
        <v>1593</v>
      </c>
      <c r="I1084" s="85" t="s">
        <v>1596</v>
      </c>
      <c r="J1084" s="136" t="s">
        <v>1597</v>
      </c>
      <c r="K1084" s="241">
        <v>74</v>
      </c>
      <c r="L1084" s="241">
        <v>88.8</v>
      </c>
      <c r="M1084" s="8">
        <v>148</v>
      </c>
      <c r="N1084" s="280">
        <v>177.6</v>
      </c>
      <c r="O1084" s="259">
        <v>74</v>
      </c>
      <c r="P1084" s="8"/>
    </row>
    <row r="1085" spans="1:16" ht="15.6" x14ac:dyDescent="0.3">
      <c r="A1085" s="230"/>
      <c r="B1085" s="231"/>
      <c r="C1085" s="231"/>
      <c r="D1085" s="232"/>
      <c r="E1085" s="233"/>
      <c r="F1085" s="232"/>
      <c r="G1085" s="234"/>
      <c r="H1085" s="235"/>
      <c r="I1085" s="232"/>
      <c r="J1085" s="236"/>
      <c r="K1085" s="242"/>
      <c r="L1085" s="242"/>
      <c r="M1085" s="239"/>
      <c r="N1085" s="281"/>
      <c r="O1085" s="260"/>
      <c r="P1085" s="237"/>
    </row>
    <row r="1086" spans="1:16" ht="46.8" x14ac:dyDescent="0.3">
      <c r="A1086" s="57" t="s">
        <v>645</v>
      </c>
      <c r="B1086" s="12" t="s">
        <v>768</v>
      </c>
      <c r="C1086" s="12"/>
      <c r="D1086" s="11" t="s">
        <v>711</v>
      </c>
      <c r="E1086" s="127">
        <v>25</v>
      </c>
      <c r="F1086" s="85" t="s">
        <v>1587</v>
      </c>
      <c r="G1086" s="152" t="s">
        <v>1568</v>
      </c>
      <c r="H1086" s="133" t="s">
        <v>1598</v>
      </c>
      <c r="I1086" s="85" t="s">
        <v>1599</v>
      </c>
      <c r="J1086" s="141" t="s">
        <v>1600</v>
      </c>
      <c r="K1086" s="241">
        <v>0.98</v>
      </c>
      <c r="L1086" s="241">
        <f>SUM(K1086*1.2)</f>
        <v>1.1759999999999999</v>
      </c>
      <c r="M1086" s="8">
        <v>24.5</v>
      </c>
      <c r="N1086" s="280">
        <f>SUM(M1086*1.2)</f>
        <v>29.4</v>
      </c>
      <c r="O1086" s="259">
        <v>0.98</v>
      </c>
      <c r="P1086" s="8"/>
    </row>
    <row r="1087" spans="1:16" ht="15.6" x14ac:dyDescent="0.3">
      <c r="A1087" s="230"/>
      <c r="B1087" s="231"/>
      <c r="C1087" s="231"/>
      <c r="D1087" s="232"/>
      <c r="E1087" s="233"/>
      <c r="F1087" s="232"/>
      <c r="G1087" s="234"/>
      <c r="H1087" s="235"/>
      <c r="I1087" s="232"/>
      <c r="J1087" s="236"/>
      <c r="K1087" s="242"/>
      <c r="L1087" s="242"/>
      <c r="M1087" s="239"/>
      <c r="N1087" s="281"/>
      <c r="O1087" s="260"/>
      <c r="P1087" s="237"/>
    </row>
    <row r="1088" spans="1:16" ht="78" x14ac:dyDescent="0.3">
      <c r="A1088" s="57" t="s">
        <v>645</v>
      </c>
      <c r="B1088" s="12" t="s">
        <v>768</v>
      </c>
      <c r="C1088" s="12"/>
      <c r="D1088" s="11" t="s">
        <v>711</v>
      </c>
      <c r="E1088" s="127">
        <v>25</v>
      </c>
      <c r="F1088" s="85" t="s">
        <v>1890</v>
      </c>
      <c r="G1088" s="152" t="s">
        <v>1637</v>
      </c>
      <c r="H1088" s="133">
        <v>25</v>
      </c>
      <c r="I1088" s="85" t="s">
        <v>1893</v>
      </c>
      <c r="J1088" s="141" t="s">
        <v>1894</v>
      </c>
      <c r="K1088" s="241">
        <v>1.65</v>
      </c>
      <c r="L1088" s="241">
        <f t="shared" ref="L1088" si="303">K1088*1.2</f>
        <v>1.9799999999999998</v>
      </c>
      <c r="M1088" s="8">
        <f t="shared" ref="M1088" si="304">H1088*K1088</f>
        <v>41.25</v>
      </c>
      <c r="N1088" s="280">
        <f t="shared" ref="N1088" si="305">M1088*1.2</f>
        <v>49.5</v>
      </c>
      <c r="O1088" s="259">
        <v>1.65</v>
      </c>
      <c r="P1088" s="8"/>
    </row>
    <row r="1089" spans="1:16" ht="15.6" x14ac:dyDescent="0.3">
      <c r="A1089" s="230"/>
      <c r="B1089" s="231"/>
      <c r="C1089" s="231"/>
      <c r="D1089" s="232"/>
      <c r="E1089" s="233"/>
      <c r="F1089" s="232"/>
      <c r="G1089" s="234"/>
      <c r="H1089" s="235"/>
      <c r="I1089" s="232"/>
      <c r="J1089" s="236"/>
      <c r="K1089" s="242"/>
      <c r="L1089" s="242"/>
      <c r="M1089" s="239"/>
      <c r="N1089" s="281"/>
      <c r="O1089" s="260"/>
      <c r="P1089" s="237"/>
    </row>
    <row r="1090" spans="1:16" ht="46.8" x14ac:dyDescent="0.3">
      <c r="A1090" s="57" t="s">
        <v>1122</v>
      </c>
      <c r="B1090" s="12" t="s">
        <v>769</v>
      </c>
      <c r="C1090" s="12"/>
      <c r="D1090" s="11" t="s">
        <v>790</v>
      </c>
      <c r="E1090" s="127">
        <v>50</v>
      </c>
      <c r="F1090" s="85"/>
      <c r="G1090" s="152"/>
      <c r="H1090" s="133"/>
      <c r="I1090" s="85"/>
      <c r="J1090" s="145"/>
      <c r="K1090" s="241"/>
      <c r="L1090" s="241"/>
      <c r="M1090" s="8"/>
      <c r="N1090" s="280"/>
      <c r="O1090" s="259"/>
      <c r="P1090" s="8"/>
    </row>
    <row r="1091" spans="1:16" ht="15.6" x14ac:dyDescent="0.3">
      <c r="A1091" s="230"/>
      <c r="B1091" s="231"/>
      <c r="C1091" s="231"/>
      <c r="D1091" s="232"/>
      <c r="E1091" s="233"/>
      <c r="F1091" s="232"/>
      <c r="G1091" s="234"/>
      <c r="H1091" s="235"/>
      <c r="I1091" s="232"/>
      <c r="J1091" s="236"/>
      <c r="K1091" s="242"/>
      <c r="L1091" s="242"/>
      <c r="M1091" s="239"/>
      <c r="N1091" s="281"/>
      <c r="O1091" s="260"/>
      <c r="P1091" s="237"/>
    </row>
    <row r="1092" spans="1:16" ht="22.5" customHeight="1" x14ac:dyDescent="0.3">
      <c r="A1092" s="39"/>
      <c r="B1092" s="381" t="s">
        <v>770</v>
      </c>
      <c r="C1092" s="382"/>
      <c r="D1092" s="61"/>
      <c r="E1092" s="112"/>
      <c r="F1092" s="194"/>
      <c r="G1092" s="152"/>
      <c r="H1092" s="133"/>
      <c r="I1092" s="194"/>
      <c r="J1092" s="146"/>
      <c r="K1092" s="241"/>
      <c r="L1092" s="241"/>
      <c r="M1092" s="8"/>
      <c r="N1092" s="280"/>
      <c r="O1092" s="259"/>
      <c r="P1092" s="8"/>
    </row>
    <row r="1093" spans="1:16" ht="46.8" x14ac:dyDescent="0.3">
      <c r="A1093" s="39" t="s">
        <v>1123</v>
      </c>
      <c r="B1093" s="62" t="s">
        <v>849</v>
      </c>
      <c r="C1093" s="86" t="s">
        <v>857</v>
      </c>
      <c r="D1093" s="61" t="s">
        <v>594</v>
      </c>
      <c r="E1093" s="112">
        <v>70.400000000000006</v>
      </c>
      <c r="F1093" s="194" t="s">
        <v>1572</v>
      </c>
      <c r="G1093" s="152" t="s">
        <v>1568</v>
      </c>
      <c r="H1093" s="133" t="s">
        <v>1601</v>
      </c>
      <c r="I1093" s="194" t="s">
        <v>1602</v>
      </c>
      <c r="J1093" s="147" t="s">
        <v>1603</v>
      </c>
      <c r="K1093" s="241">
        <v>1.61</v>
      </c>
      <c r="L1093" s="241">
        <f>SUM(K1093*1.2)</f>
        <v>1.9319999999999999</v>
      </c>
      <c r="M1093" s="8">
        <v>113.34</v>
      </c>
      <c r="N1093" s="280">
        <f>SUM(M1093*1.2)</f>
        <v>136.00800000000001</v>
      </c>
      <c r="O1093" s="259">
        <v>1.61</v>
      </c>
      <c r="P1093" s="8"/>
    </row>
    <row r="1094" spans="1:16" ht="15.6" x14ac:dyDescent="0.3">
      <c r="A1094" s="230"/>
      <c r="B1094" s="231"/>
      <c r="C1094" s="231"/>
      <c r="D1094" s="232"/>
      <c r="E1094" s="233"/>
      <c r="F1094" s="232"/>
      <c r="G1094" s="234"/>
      <c r="H1094" s="235"/>
      <c r="I1094" s="232"/>
      <c r="J1094" s="236"/>
      <c r="K1094" s="242"/>
      <c r="L1094" s="242"/>
      <c r="M1094" s="239"/>
      <c r="N1094" s="281"/>
      <c r="O1094" s="260"/>
      <c r="P1094" s="237"/>
    </row>
    <row r="1095" spans="1:16" ht="46.8" x14ac:dyDescent="0.3">
      <c r="A1095" s="39" t="s">
        <v>1124</v>
      </c>
      <c r="B1095" s="62" t="s">
        <v>858</v>
      </c>
      <c r="C1095" s="86" t="s">
        <v>857</v>
      </c>
      <c r="D1095" s="61" t="s">
        <v>594</v>
      </c>
      <c r="E1095" s="112">
        <v>2500</v>
      </c>
      <c r="F1095" s="194" t="s">
        <v>1572</v>
      </c>
      <c r="G1095" s="152" t="s">
        <v>1568</v>
      </c>
      <c r="H1095" s="133" t="s">
        <v>1604</v>
      </c>
      <c r="I1095" s="194" t="s">
        <v>1605</v>
      </c>
      <c r="J1095" s="147" t="s">
        <v>1606</v>
      </c>
      <c r="K1095" s="241">
        <v>1.03</v>
      </c>
      <c r="L1095" s="241">
        <f t="shared" ref="L1095:L1121" si="306">SUM(K1095*1.2)</f>
        <v>1.236</v>
      </c>
      <c r="M1095" s="8">
        <v>76.22</v>
      </c>
      <c r="N1095" s="280">
        <f t="shared" ref="N1095:N1121" si="307">SUM(M1095*1.2)</f>
        <v>91.463999999999999</v>
      </c>
      <c r="O1095" s="259">
        <v>1.03</v>
      </c>
      <c r="P1095" s="8"/>
    </row>
    <row r="1096" spans="1:16" ht="15.6" x14ac:dyDescent="0.3">
      <c r="A1096" s="230"/>
      <c r="B1096" s="231"/>
      <c r="C1096" s="231"/>
      <c r="D1096" s="232"/>
      <c r="E1096" s="233"/>
      <c r="F1096" s="232"/>
      <c r="G1096" s="234"/>
      <c r="H1096" s="235"/>
      <c r="I1096" s="232"/>
      <c r="J1096" s="236"/>
      <c r="K1096" s="242"/>
      <c r="L1096" s="242"/>
      <c r="M1096" s="239"/>
      <c r="N1096" s="281"/>
      <c r="O1096" s="260"/>
      <c r="P1096" s="237"/>
    </row>
    <row r="1097" spans="1:16" ht="46.8" x14ac:dyDescent="0.3">
      <c r="A1097" s="39" t="s">
        <v>1125</v>
      </c>
      <c r="B1097" s="62" t="s">
        <v>744</v>
      </c>
      <c r="C1097" s="86"/>
      <c r="D1097" s="61" t="s">
        <v>711</v>
      </c>
      <c r="E1097" s="112">
        <v>350</v>
      </c>
      <c r="F1097" s="194" t="s">
        <v>1572</v>
      </c>
      <c r="G1097" s="152" t="s">
        <v>1568</v>
      </c>
      <c r="H1097" s="133" t="s">
        <v>1607</v>
      </c>
      <c r="I1097" s="194" t="s">
        <v>1608</v>
      </c>
      <c r="J1097" s="147" t="s">
        <v>1609</v>
      </c>
      <c r="K1097" s="241">
        <v>0.56000000000000005</v>
      </c>
      <c r="L1097" s="241">
        <f t="shared" si="306"/>
        <v>0.67200000000000004</v>
      </c>
      <c r="M1097" s="8">
        <v>28</v>
      </c>
      <c r="N1097" s="280">
        <f t="shared" si="307"/>
        <v>33.6</v>
      </c>
      <c r="O1097" s="259">
        <v>0.56000000000000005</v>
      </c>
      <c r="P1097" s="8"/>
    </row>
    <row r="1098" spans="1:16" ht="15.6" x14ac:dyDescent="0.3">
      <c r="A1098" s="230"/>
      <c r="B1098" s="231"/>
      <c r="C1098" s="231"/>
      <c r="D1098" s="232"/>
      <c r="E1098" s="233"/>
      <c r="F1098" s="232"/>
      <c r="G1098" s="234"/>
      <c r="H1098" s="235"/>
      <c r="I1098" s="232"/>
      <c r="J1098" s="236"/>
      <c r="K1098" s="242"/>
      <c r="L1098" s="242"/>
      <c r="M1098" s="239"/>
      <c r="N1098" s="281"/>
      <c r="O1098" s="260"/>
      <c r="P1098" s="237"/>
    </row>
    <row r="1099" spans="1:16" ht="46.8" x14ac:dyDescent="0.3">
      <c r="A1099" s="39" t="s">
        <v>1126</v>
      </c>
      <c r="B1099" s="62" t="s">
        <v>859</v>
      </c>
      <c r="C1099" s="86" t="s">
        <v>860</v>
      </c>
      <c r="D1099" s="61" t="s">
        <v>594</v>
      </c>
      <c r="E1099" s="112">
        <v>2400</v>
      </c>
      <c r="F1099" s="194" t="s">
        <v>1572</v>
      </c>
      <c r="G1099" s="152" t="s">
        <v>1568</v>
      </c>
      <c r="H1099" s="133" t="s">
        <v>1610</v>
      </c>
      <c r="I1099" s="194" t="s">
        <v>1611</v>
      </c>
      <c r="J1099" s="147" t="s">
        <v>1612</v>
      </c>
      <c r="K1099" s="241">
        <v>0.19</v>
      </c>
      <c r="L1099" s="241">
        <f t="shared" si="306"/>
        <v>0.22799999999999998</v>
      </c>
      <c r="M1099" s="8">
        <v>45.6</v>
      </c>
      <c r="N1099" s="280">
        <f t="shared" si="307"/>
        <v>54.72</v>
      </c>
      <c r="O1099" s="259">
        <v>0.19</v>
      </c>
      <c r="P1099" s="8"/>
    </row>
    <row r="1100" spans="1:16" ht="15.6" x14ac:dyDescent="0.3">
      <c r="A1100" s="230"/>
      <c r="B1100" s="231"/>
      <c r="C1100" s="231"/>
      <c r="D1100" s="232"/>
      <c r="E1100" s="233"/>
      <c r="F1100" s="232"/>
      <c r="G1100" s="234"/>
      <c r="H1100" s="235"/>
      <c r="I1100" s="232"/>
      <c r="J1100" s="236"/>
      <c r="K1100" s="242"/>
      <c r="L1100" s="242"/>
      <c r="M1100" s="239"/>
      <c r="N1100" s="281"/>
      <c r="O1100" s="260"/>
      <c r="P1100" s="237"/>
    </row>
    <row r="1101" spans="1:16" ht="46.8" x14ac:dyDescent="0.3">
      <c r="A1101" s="39" t="s">
        <v>648</v>
      </c>
      <c r="B1101" s="62" t="s">
        <v>861</v>
      </c>
      <c r="C1101" s="86" t="s">
        <v>862</v>
      </c>
      <c r="D1101" s="61" t="s">
        <v>594</v>
      </c>
      <c r="E1101" s="112">
        <v>264</v>
      </c>
      <c r="F1101" s="194" t="s">
        <v>1572</v>
      </c>
      <c r="G1101" s="152" t="s">
        <v>1568</v>
      </c>
      <c r="H1101" s="133" t="s">
        <v>1613</v>
      </c>
      <c r="I1101" s="194" t="s">
        <v>1614</v>
      </c>
      <c r="J1101" s="147" t="s">
        <v>1615</v>
      </c>
      <c r="K1101" s="241">
        <v>1.82</v>
      </c>
      <c r="L1101" s="241">
        <f t="shared" si="306"/>
        <v>2.1840000000000002</v>
      </c>
      <c r="M1101" s="8">
        <v>60.06</v>
      </c>
      <c r="N1101" s="280">
        <f t="shared" si="307"/>
        <v>72.072000000000003</v>
      </c>
      <c r="O1101" s="259">
        <v>1.82</v>
      </c>
      <c r="P1101" s="8"/>
    </row>
    <row r="1102" spans="1:16" ht="15.6" x14ac:dyDescent="0.3">
      <c r="A1102" s="230"/>
      <c r="B1102" s="231"/>
      <c r="C1102" s="231"/>
      <c r="D1102" s="232"/>
      <c r="E1102" s="233"/>
      <c r="F1102" s="232"/>
      <c r="G1102" s="234"/>
      <c r="H1102" s="235"/>
      <c r="I1102" s="232"/>
      <c r="J1102" s="236"/>
      <c r="K1102" s="242"/>
      <c r="L1102" s="242"/>
      <c r="M1102" s="239"/>
      <c r="N1102" s="281"/>
      <c r="O1102" s="260"/>
      <c r="P1102" s="237"/>
    </row>
    <row r="1103" spans="1:16" ht="46.8" x14ac:dyDescent="0.3">
      <c r="A1103" s="39" t="s">
        <v>651</v>
      </c>
      <c r="B1103" s="63" t="s">
        <v>826</v>
      </c>
      <c r="C1103" s="21"/>
      <c r="D1103" s="61" t="s">
        <v>594</v>
      </c>
      <c r="E1103" s="112">
        <v>8</v>
      </c>
      <c r="F1103" s="194" t="s">
        <v>1572</v>
      </c>
      <c r="G1103" s="152" t="s">
        <v>1568</v>
      </c>
      <c r="H1103" s="133" t="s">
        <v>1593</v>
      </c>
      <c r="I1103" s="194" t="s">
        <v>1594</v>
      </c>
      <c r="J1103" s="147" t="s">
        <v>1595</v>
      </c>
      <c r="K1103" s="241">
        <v>90.3</v>
      </c>
      <c r="L1103" s="241">
        <f t="shared" si="306"/>
        <v>108.36</v>
      </c>
      <c r="M1103" s="8">
        <v>180.6</v>
      </c>
      <c r="N1103" s="280">
        <f t="shared" si="307"/>
        <v>216.72</v>
      </c>
      <c r="O1103" s="259">
        <v>90.3</v>
      </c>
      <c r="P1103" s="8"/>
    </row>
    <row r="1104" spans="1:16" ht="15.6" x14ac:dyDescent="0.3">
      <c r="A1104" s="230"/>
      <c r="B1104" s="231"/>
      <c r="C1104" s="231"/>
      <c r="D1104" s="232"/>
      <c r="E1104" s="233"/>
      <c r="F1104" s="232"/>
      <c r="G1104" s="234"/>
      <c r="H1104" s="235"/>
      <c r="I1104" s="232"/>
      <c r="J1104" s="236"/>
      <c r="K1104" s="242"/>
      <c r="L1104" s="242"/>
      <c r="M1104" s="239"/>
      <c r="N1104" s="281"/>
      <c r="O1104" s="260"/>
      <c r="P1104" s="237"/>
    </row>
    <row r="1105" spans="1:16" ht="46.8" x14ac:dyDescent="0.3">
      <c r="A1105" s="39" t="s">
        <v>1127</v>
      </c>
      <c r="B1105" s="63" t="s">
        <v>827</v>
      </c>
      <c r="C1105" s="21"/>
      <c r="D1105" s="61" t="s">
        <v>594</v>
      </c>
      <c r="E1105" s="112">
        <v>6</v>
      </c>
      <c r="F1105" s="194" t="s">
        <v>1572</v>
      </c>
      <c r="G1105" s="152" t="s">
        <v>1568</v>
      </c>
      <c r="H1105" s="133" t="s">
        <v>1593</v>
      </c>
      <c r="I1105" s="194" t="s">
        <v>1596</v>
      </c>
      <c r="J1105" s="147" t="s">
        <v>1597</v>
      </c>
      <c r="K1105" s="241">
        <v>74</v>
      </c>
      <c r="L1105" s="241">
        <f t="shared" si="306"/>
        <v>88.8</v>
      </c>
      <c r="M1105" s="8">
        <v>148</v>
      </c>
      <c r="N1105" s="280">
        <f t="shared" si="307"/>
        <v>177.6</v>
      </c>
      <c r="O1105" s="259">
        <v>74</v>
      </c>
      <c r="P1105" s="8"/>
    </row>
    <row r="1106" spans="1:16" ht="15.6" x14ac:dyDescent="0.3">
      <c r="A1106" s="230"/>
      <c r="B1106" s="231"/>
      <c r="C1106" s="231"/>
      <c r="D1106" s="232"/>
      <c r="E1106" s="233"/>
      <c r="F1106" s="232"/>
      <c r="G1106" s="234"/>
      <c r="H1106" s="235"/>
      <c r="I1106" s="232"/>
      <c r="J1106" s="236"/>
      <c r="K1106" s="242"/>
      <c r="L1106" s="242"/>
      <c r="M1106" s="239"/>
      <c r="N1106" s="281"/>
      <c r="O1106" s="260"/>
      <c r="P1106" s="237"/>
    </row>
    <row r="1107" spans="1:16" ht="46.8" x14ac:dyDescent="0.3">
      <c r="A1107" s="39" t="s">
        <v>1128</v>
      </c>
      <c r="B1107" s="62" t="s">
        <v>828</v>
      </c>
      <c r="C1107" s="21"/>
      <c r="D1107" s="61" t="s">
        <v>594</v>
      </c>
      <c r="E1107" s="112">
        <v>9000</v>
      </c>
      <c r="F1107" s="194" t="s">
        <v>1572</v>
      </c>
      <c r="G1107" s="152" t="s">
        <v>1568</v>
      </c>
      <c r="H1107" s="133" t="s">
        <v>1616</v>
      </c>
      <c r="I1107" s="194" t="s">
        <v>1617</v>
      </c>
      <c r="J1107" s="147" t="s">
        <v>1618</v>
      </c>
      <c r="K1107" s="241">
        <v>0.98</v>
      </c>
      <c r="L1107" s="241">
        <f t="shared" si="306"/>
        <v>1.1759999999999999</v>
      </c>
      <c r="M1107" s="8">
        <v>98</v>
      </c>
      <c r="N1107" s="280">
        <f t="shared" si="307"/>
        <v>117.6</v>
      </c>
      <c r="O1107" s="259">
        <v>0.98</v>
      </c>
      <c r="P1107" s="8"/>
    </row>
    <row r="1108" spans="1:16" ht="15.6" x14ac:dyDescent="0.3">
      <c r="A1108" s="230"/>
      <c r="B1108" s="231"/>
      <c r="C1108" s="231"/>
      <c r="D1108" s="232"/>
      <c r="E1108" s="233"/>
      <c r="F1108" s="232"/>
      <c r="G1108" s="234"/>
      <c r="H1108" s="235"/>
      <c r="I1108" s="232"/>
      <c r="J1108" s="236"/>
      <c r="K1108" s="242"/>
      <c r="L1108" s="242"/>
      <c r="M1108" s="239"/>
      <c r="N1108" s="281"/>
      <c r="O1108" s="260"/>
      <c r="P1108" s="237"/>
    </row>
    <row r="1109" spans="1:16" ht="46.8" x14ac:dyDescent="0.3">
      <c r="A1109" s="39" t="s">
        <v>1129</v>
      </c>
      <c r="B1109" s="34" t="s">
        <v>771</v>
      </c>
      <c r="C1109" s="21"/>
      <c r="D1109" s="61" t="s">
        <v>794</v>
      </c>
      <c r="E1109" s="112">
        <v>2</v>
      </c>
      <c r="F1109" s="194" t="s">
        <v>1572</v>
      </c>
      <c r="G1109" s="152" t="s">
        <v>1568</v>
      </c>
      <c r="H1109" s="133" t="s">
        <v>1619</v>
      </c>
      <c r="I1109" s="194" t="s">
        <v>1620</v>
      </c>
      <c r="J1109" s="128" t="s">
        <v>1621</v>
      </c>
      <c r="K1109" s="241">
        <v>167</v>
      </c>
      <c r="L1109" s="241">
        <f t="shared" si="306"/>
        <v>200.4</v>
      </c>
      <c r="M1109" s="8">
        <v>167</v>
      </c>
      <c r="N1109" s="280">
        <f t="shared" si="307"/>
        <v>200.4</v>
      </c>
      <c r="O1109" s="259">
        <v>167</v>
      </c>
      <c r="P1109" s="8"/>
    </row>
    <row r="1110" spans="1:16" ht="15.6" x14ac:dyDescent="0.3">
      <c r="A1110" s="230"/>
      <c r="B1110" s="231"/>
      <c r="C1110" s="231"/>
      <c r="D1110" s="232"/>
      <c r="E1110" s="233"/>
      <c r="F1110" s="232"/>
      <c r="G1110" s="234"/>
      <c r="H1110" s="235"/>
      <c r="I1110" s="232"/>
      <c r="J1110" s="236"/>
      <c r="K1110" s="242"/>
      <c r="L1110" s="242"/>
      <c r="M1110" s="239"/>
      <c r="N1110" s="281"/>
      <c r="O1110" s="260"/>
      <c r="P1110" s="237"/>
    </row>
    <row r="1111" spans="1:16" ht="46.8" x14ac:dyDescent="0.3">
      <c r="A1111" s="39" t="s">
        <v>652</v>
      </c>
      <c r="B1111" s="34" t="s">
        <v>772</v>
      </c>
      <c r="C1111" s="21"/>
      <c r="D1111" s="61" t="s">
        <v>594</v>
      </c>
      <c r="E1111" s="112">
        <v>200</v>
      </c>
      <c r="F1111" s="194" t="s">
        <v>1572</v>
      </c>
      <c r="G1111" s="152" t="s">
        <v>1568</v>
      </c>
      <c r="H1111" s="133" t="s">
        <v>1622</v>
      </c>
      <c r="I1111" s="194" t="s">
        <v>1623</v>
      </c>
      <c r="J1111" s="128" t="s">
        <v>1624</v>
      </c>
      <c r="K1111" s="241">
        <v>0.42</v>
      </c>
      <c r="L1111" s="241">
        <f t="shared" si="306"/>
        <v>0.504</v>
      </c>
      <c r="M1111" s="8">
        <v>42</v>
      </c>
      <c r="N1111" s="280">
        <f t="shared" si="307"/>
        <v>50.4</v>
      </c>
      <c r="O1111" s="259">
        <v>0.42</v>
      </c>
      <c r="P1111" s="8"/>
    </row>
    <row r="1112" spans="1:16" ht="15.6" x14ac:dyDescent="0.3">
      <c r="A1112" s="230"/>
      <c r="B1112" s="231"/>
      <c r="C1112" s="231"/>
      <c r="D1112" s="232"/>
      <c r="E1112" s="233"/>
      <c r="F1112" s="232"/>
      <c r="G1112" s="234"/>
      <c r="H1112" s="235"/>
      <c r="I1112" s="232"/>
      <c r="J1112" s="236"/>
      <c r="K1112" s="242"/>
      <c r="L1112" s="242"/>
      <c r="M1112" s="239"/>
      <c r="N1112" s="281"/>
      <c r="O1112" s="260"/>
      <c r="P1112" s="237"/>
    </row>
    <row r="1113" spans="1:16" ht="46.8" x14ac:dyDescent="0.3">
      <c r="A1113" s="39" t="s">
        <v>1130</v>
      </c>
      <c r="B1113" s="34" t="s">
        <v>773</v>
      </c>
      <c r="C1113" s="21"/>
      <c r="D1113" s="61" t="s">
        <v>594</v>
      </c>
      <c r="E1113" s="112">
        <v>1500</v>
      </c>
      <c r="F1113" s="194" t="s">
        <v>1572</v>
      </c>
      <c r="G1113" s="152" t="s">
        <v>1568</v>
      </c>
      <c r="H1113" s="133" t="s">
        <v>1625</v>
      </c>
      <c r="I1113" s="194" t="s">
        <v>1623</v>
      </c>
      <c r="J1113" s="128" t="s">
        <v>1626</v>
      </c>
      <c r="K1113" s="241">
        <v>0.21</v>
      </c>
      <c r="L1113" s="241">
        <f t="shared" si="306"/>
        <v>0.252</v>
      </c>
      <c r="M1113" s="8">
        <v>157.5</v>
      </c>
      <c r="N1113" s="280">
        <f t="shared" si="307"/>
        <v>189</v>
      </c>
      <c r="O1113" s="259">
        <v>0.21</v>
      </c>
      <c r="P1113" s="8"/>
    </row>
    <row r="1114" spans="1:16" ht="15.6" x14ac:dyDescent="0.3">
      <c r="A1114" s="230"/>
      <c r="B1114" s="231"/>
      <c r="C1114" s="231"/>
      <c r="D1114" s="232"/>
      <c r="E1114" s="233"/>
      <c r="F1114" s="232"/>
      <c r="G1114" s="234"/>
      <c r="H1114" s="235"/>
      <c r="I1114" s="232"/>
      <c r="J1114" s="236"/>
      <c r="K1114" s="242"/>
      <c r="L1114" s="242"/>
      <c r="M1114" s="239"/>
      <c r="N1114" s="281"/>
      <c r="O1114" s="260"/>
      <c r="P1114" s="237"/>
    </row>
    <row r="1115" spans="1:16" ht="46.8" x14ac:dyDescent="0.3">
      <c r="A1115" s="39" t="s">
        <v>655</v>
      </c>
      <c r="B1115" s="34" t="s">
        <v>774</v>
      </c>
      <c r="C1115" s="21"/>
      <c r="D1115" s="61" t="s">
        <v>34</v>
      </c>
      <c r="E1115" s="112">
        <v>15</v>
      </c>
      <c r="F1115" s="194" t="s">
        <v>1572</v>
      </c>
      <c r="G1115" s="152" t="s">
        <v>1568</v>
      </c>
      <c r="H1115" s="133" t="s">
        <v>1627</v>
      </c>
      <c r="I1115" s="194" t="s">
        <v>1623</v>
      </c>
      <c r="J1115" s="128" t="s">
        <v>1628</v>
      </c>
      <c r="K1115" s="241">
        <v>215</v>
      </c>
      <c r="L1115" s="241">
        <f t="shared" si="306"/>
        <v>258</v>
      </c>
      <c r="M1115" s="8">
        <v>215</v>
      </c>
      <c r="N1115" s="280">
        <f t="shared" si="307"/>
        <v>258</v>
      </c>
      <c r="O1115" s="259">
        <v>215</v>
      </c>
      <c r="P1115" s="8"/>
    </row>
    <row r="1116" spans="1:16" ht="15.6" x14ac:dyDescent="0.3">
      <c r="A1116" s="230"/>
      <c r="B1116" s="231"/>
      <c r="C1116" s="231"/>
      <c r="D1116" s="232"/>
      <c r="E1116" s="233"/>
      <c r="F1116" s="232"/>
      <c r="G1116" s="234"/>
      <c r="H1116" s="235"/>
      <c r="I1116" s="232"/>
      <c r="J1116" s="236"/>
      <c r="K1116" s="242"/>
      <c r="L1116" s="242"/>
      <c r="M1116" s="239"/>
      <c r="N1116" s="281"/>
      <c r="O1116" s="260"/>
      <c r="P1116" s="237"/>
    </row>
    <row r="1117" spans="1:16" ht="46.8" x14ac:dyDescent="0.3">
      <c r="A1117" s="39" t="s">
        <v>658</v>
      </c>
      <c r="B1117" s="34" t="s">
        <v>775</v>
      </c>
      <c r="C1117" s="21"/>
      <c r="D1117" s="61" t="s">
        <v>34</v>
      </c>
      <c r="E1117" s="112">
        <v>2</v>
      </c>
      <c r="F1117" s="194" t="s">
        <v>1572</v>
      </c>
      <c r="G1117" s="152" t="s">
        <v>1568</v>
      </c>
      <c r="H1117" s="133" t="s">
        <v>1629</v>
      </c>
      <c r="I1117" s="194" t="s">
        <v>1623</v>
      </c>
      <c r="J1117" s="128" t="s">
        <v>1630</v>
      </c>
      <c r="K1117" s="241">
        <v>38.6</v>
      </c>
      <c r="L1117" s="241">
        <f t="shared" si="306"/>
        <v>46.32</v>
      </c>
      <c r="M1117" s="8">
        <v>38.6</v>
      </c>
      <c r="N1117" s="280">
        <f t="shared" si="307"/>
        <v>46.32</v>
      </c>
      <c r="O1117" s="259">
        <v>38.6</v>
      </c>
      <c r="P1117" s="8"/>
    </row>
    <row r="1118" spans="1:16" ht="15.6" x14ac:dyDescent="0.3">
      <c r="A1118" s="230"/>
      <c r="B1118" s="231"/>
      <c r="C1118" s="231"/>
      <c r="D1118" s="232"/>
      <c r="E1118" s="233"/>
      <c r="F1118" s="232"/>
      <c r="G1118" s="234"/>
      <c r="H1118" s="235"/>
      <c r="I1118" s="232"/>
      <c r="J1118" s="236"/>
      <c r="K1118" s="242"/>
      <c r="L1118" s="242"/>
      <c r="M1118" s="239"/>
      <c r="N1118" s="281"/>
      <c r="O1118" s="260"/>
      <c r="P1118" s="237"/>
    </row>
    <row r="1119" spans="1:16" ht="46.8" x14ac:dyDescent="0.3">
      <c r="A1119" s="39" t="s">
        <v>661</v>
      </c>
      <c r="B1119" s="34" t="s">
        <v>776</v>
      </c>
      <c r="C1119" s="21"/>
      <c r="D1119" s="61" t="s">
        <v>34</v>
      </c>
      <c r="E1119" s="112">
        <v>2</v>
      </c>
      <c r="F1119" s="194" t="s">
        <v>1572</v>
      </c>
      <c r="G1119" s="152" t="s">
        <v>1568</v>
      </c>
      <c r="H1119" s="133" t="s">
        <v>1631</v>
      </c>
      <c r="I1119" s="194" t="s">
        <v>1623</v>
      </c>
      <c r="J1119" s="128" t="s">
        <v>1632</v>
      </c>
      <c r="K1119" s="241">
        <v>142</v>
      </c>
      <c r="L1119" s="241">
        <f t="shared" si="306"/>
        <v>170.4</v>
      </c>
      <c r="M1119" s="8">
        <v>142</v>
      </c>
      <c r="N1119" s="280">
        <f t="shared" si="307"/>
        <v>170.4</v>
      </c>
      <c r="O1119" s="259">
        <v>142</v>
      </c>
      <c r="P1119" s="8"/>
    </row>
    <row r="1120" spans="1:16" ht="15.6" x14ac:dyDescent="0.3">
      <c r="A1120" s="230"/>
      <c r="B1120" s="231"/>
      <c r="C1120" s="231"/>
      <c r="D1120" s="232"/>
      <c r="E1120" s="233"/>
      <c r="F1120" s="232"/>
      <c r="G1120" s="234"/>
      <c r="H1120" s="235"/>
      <c r="I1120" s="232"/>
      <c r="J1120" s="236"/>
      <c r="K1120" s="242"/>
      <c r="L1120" s="242"/>
      <c r="M1120" s="239"/>
      <c r="N1120" s="281"/>
      <c r="O1120" s="260"/>
      <c r="P1120" s="237"/>
    </row>
    <row r="1121" spans="1:16" ht="93.6" x14ac:dyDescent="0.3">
      <c r="A1121" s="39" t="s">
        <v>664</v>
      </c>
      <c r="B1121" s="34" t="s">
        <v>786</v>
      </c>
      <c r="C1121" s="21"/>
      <c r="D1121" s="61" t="s">
        <v>34</v>
      </c>
      <c r="E1121" s="128">
        <v>2</v>
      </c>
      <c r="F1121" s="194" t="s">
        <v>1572</v>
      </c>
      <c r="G1121" s="152" t="s">
        <v>1568</v>
      </c>
      <c r="H1121" s="133" t="s">
        <v>1633</v>
      </c>
      <c r="I1121" s="194" t="s">
        <v>1634</v>
      </c>
      <c r="J1121" s="128" t="s">
        <v>1635</v>
      </c>
      <c r="K1121" s="241">
        <v>42.95</v>
      </c>
      <c r="L1121" s="241">
        <f t="shared" si="306"/>
        <v>51.54</v>
      </c>
      <c r="M1121" s="8">
        <v>85.9</v>
      </c>
      <c r="N1121" s="280">
        <f t="shared" si="307"/>
        <v>103.08</v>
      </c>
      <c r="O1121" s="259">
        <v>42.95</v>
      </c>
      <c r="P1121" s="8"/>
    </row>
    <row r="1122" spans="1:16" ht="15.6" x14ac:dyDescent="0.3">
      <c r="A1122" s="230"/>
      <c r="B1122" s="231"/>
      <c r="C1122" s="231"/>
      <c r="D1122" s="232"/>
      <c r="E1122" s="233"/>
      <c r="F1122" s="232"/>
      <c r="G1122" s="234"/>
      <c r="H1122" s="235"/>
      <c r="I1122" s="232"/>
      <c r="J1122" s="236"/>
      <c r="K1122" s="242"/>
      <c r="L1122" s="242"/>
      <c r="M1122" s="239"/>
      <c r="N1122" s="281"/>
      <c r="O1122" s="260"/>
      <c r="P1122" s="237"/>
    </row>
    <row r="1123" spans="1:16" ht="46.8" x14ac:dyDescent="0.3">
      <c r="A1123" s="39" t="s">
        <v>667</v>
      </c>
      <c r="B1123" s="34" t="s">
        <v>787</v>
      </c>
      <c r="C1123" s="21"/>
      <c r="D1123" s="61" t="s">
        <v>34</v>
      </c>
      <c r="E1123" s="112">
        <v>1000</v>
      </c>
      <c r="F1123" s="194" t="s">
        <v>1798</v>
      </c>
      <c r="G1123" s="152" t="s">
        <v>1637</v>
      </c>
      <c r="H1123" s="133">
        <v>1000</v>
      </c>
      <c r="I1123" s="194" t="s">
        <v>1895</v>
      </c>
      <c r="J1123" s="128" t="s">
        <v>1896</v>
      </c>
      <c r="K1123" s="241">
        <v>1.26E-2</v>
      </c>
      <c r="L1123" s="241">
        <f t="shared" ref="L1123" si="308">K1123*1.2</f>
        <v>1.512E-2</v>
      </c>
      <c r="M1123" s="8">
        <f t="shared" ref="M1123" si="309">H1123*K1123</f>
        <v>12.6</v>
      </c>
      <c r="N1123" s="280">
        <f t="shared" ref="N1123" si="310">M1123*1.2</f>
        <v>15.12</v>
      </c>
      <c r="O1123" s="259">
        <v>1.26E-2</v>
      </c>
      <c r="P1123" s="8"/>
    </row>
    <row r="1124" spans="1:16" ht="15.6" x14ac:dyDescent="0.3">
      <c r="A1124" s="230"/>
      <c r="B1124" s="231"/>
      <c r="C1124" s="231"/>
      <c r="D1124" s="232"/>
      <c r="E1124" s="233"/>
      <c r="F1124" s="232"/>
      <c r="G1124" s="234"/>
      <c r="H1124" s="235"/>
      <c r="I1124" s="232"/>
      <c r="J1124" s="236"/>
      <c r="K1124" s="242"/>
      <c r="L1124" s="242"/>
      <c r="M1124" s="239"/>
      <c r="N1124" s="281"/>
      <c r="O1124" s="260"/>
      <c r="P1124" s="237"/>
    </row>
    <row r="1125" spans="1:16" ht="93.6" x14ac:dyDescent="0.3">
      <c r="A1125" s="39" t="s">
        <v>670</v>
      </c>
      <c r="B1125" s="34" t="s">
        <v>788</v>
      </c>
      <c r="C1125" s="21" t="s">
        <v>789</v>
      </c>
      <c r="D1125" s="61" t="s">
        <v>34</v>
      </c>
      <c r="E1125" s="112">
        <v>1000</v>
      </c>
      <c r="F1125" s="194" t="s">
        <v>1519</v>
      </c>
      <c r="G1125" s="152" t="s">
        <v>1465</v>
      </c>
      <c r="H1125" s="133">
        <v>100</v>
      </c>
      <c r="I1125" s="194" t="s">
        <v>1520</v>
      </c>
      <c r="J1125" s="195" t="s">
        <v>1521</v>
      </c>
      <c r="K1125" s="241">
        <v>0.2</v>
      </c>
      <c r="L1125" s="241">
        <f t="shared" ref="L1125" si="311">MMULT(K1125,1.2)</f>
        <v>0.24</v>
      </c>
      <c r="M1125" s="8">
        <f t="shared" ref="M1125" si="312">MMULT(H1125,K1125)</f>
        <v>20</v>
      </c>
      <c r="N1125" s="280">
        <f t="shared" ref="N1125" si="313">MMULT(M1125,1.2)</f>
        <v>24</v>
      </c>
      <c r="O1125" s="259">
        <v>0.2</v>
      </c>
      <c r="P1125" s="8"/>
    </row>
    <row r="1126" spans="1:16" ht="15.6" x14ac:dyDescent="0.3">
      <c r="A1126" s="230"/>
      <c r="B1126" s="231"/>
      <c r="C1126" s="231"/>
      <c r="D1126" s="232"/>
      <c r="E1126" s="233"/>
      <c r="F1126" s="232"/>
      <c r="G1126" s="234"/>
      <c r="H1126" s="235"/>
      <c r="I1126" s="232"/>
      <c r="J1126" s="236"/>
      <c r="K1126" s="242"/>
      <c r="L1126" s="242"/>
      <c r="M1126" s="239"/>
      <c r="N1126" s="281"/>
      <c r="O1126" s="260"/>
      <c r="P1126" s="237"/>
    </row>
    <row r="1127" spans="1:16" ht="124.8" x14ac:dyDescent="0.3">
      <c r="A1127" s="39" t="s">
        <v>673</v>
      </c>
      <c r="B1127" s="34" t="s">
        <v>864</v>
      </c>
      <c r="C1127" s="21"/>
      <c r="D1127" s="61" t="s">
        <v>34</v>
      </c>
      <c r="E1127" s="112">
        <v>125</v>
      </c>
      <c r="F1127" s="194" t="s">
        <v>1933</v>
      </c>
      <c r="G1127" s="152" t="s">
        <v>1898</v>
      </c>
      <c r="H1127" s="133" t="s">
        <v>1934</v>
      </c>
      <c r="I1127" s="194" t="s">
        <v>1935</v>
      </c>
      <c r="J1127" s="128" t="s">
        <v>1936</v>
      </c>
      <c r="K1127" s="241">
        <v>0.46660000000000001</v>
      </c>
      <c r="L1127" s="241">
        <v>0.56000000000000005</v>
      </c>
      <c r="M1127" s="8">
        <v>23.333300000000001</v>
      </c>
      <c r="N1127" s="280">
        <v>28</v>
      </c>
      <c r="O1127" s="259">
        <v>0.46660000000000001</v>
      </c>
      <c r="P1127" s="8"/>
    </row>
    <row r="1128" spans="1:16" ht="94.5" customHeight="1" x14ac:dyDescent="0.3">
      <c r="A1128" s="39" t="s">
        <v>673</v>
      </c>
      <c r="B1128" s="34" t="s">
        <v>864</v>
      </c>
      <c r="C1128" s="21"/>
      <c r="D1128" s="61" t="s">
        <v>34</v>
      </c>
      <c r="E1128" s="112">
        <v>125</v>
      </c>
      <c r="F1128" s="194" t="s">
        <v>2166</v>
      </c>
      <c r="G1128" s="152" t="s">
        <v>2139</v>
      </c>
      <c r="H1128" s="133">
        <v>25</v>
      </c>
      <c r="I1128" s="194"/>
      <c r="J1128" s="128" t="s">
        <v>2167</v>
      </c>
      <c r="K1128" s="241">
        <v>10.1</v>
      </c>
      <c r="L1128" s="241">
        <v>12.12</v>
      </c>
      <c r="M1128" s="8">
        <v>10.1</v>
      </c>
      <c r="N1128" s="280">
        <v>12.12</v>
      </c>
      <c r="O1128" s="259">
        <v>10.1</v>
      </c>
      <c r="P1128" s="8"/>
    </row>
    <row r="1129" spans="1:16" x14ac:dyDescent="0.3">
      <c r="G1129" s="155"/>
      <c r="H1129" s="105"/>
      <c r="I1129" s="155"/>
      <c r="J1129" s="104"/>
      <c r="K1129" s="104"/>
      <c r="L1129" s="104"/>
      <c r="M1129" s="155"/>
      <c r="N1129" s="104"/>
      <c r="O1129" s="104"/>
      <c r="P1129" s="104"/>
    </row>
    <row r="1130" spans="1:16" x14ac:dyDescent="0.3">
      <c r="G1130" s="155"/>
      <c r="H1130" s="105"/>
      <c r="I1130" s="155"/>
      <c r="J1130" s="104"/>
      <c r="K1130" s="104"/>
      <c r="L1130" s="104"/>
      <c r="M1130" s="155"/>
      <c r="N1130" s="104"/>
      <c r="O1130" s="104"/>
      <c r="P1130" s="104"/>
    </row>
    <row r="1131" spans="1:16" x14ac:dyDescent="0.3">
      <c r="B1131" s="14" t="s">
        <v>1147</v>
      </c>
      <c r="D1131"/>
      <c r="E1131" s="104"/>
      <c r="G1131" s="155"/>
      <c r="H1131" s="105"/>
      <c r="I1131" s="155"/>
      <c r="J1131" s="104"/>
      <c r="K1131" s="104"/>
      <c r="L1131" s="104"/>
      <c r="M1131" s="155"/>
      <c r="N1131" s="104"/>
      <c r="O1131" s="104"/>
      <c r="P1131" s="104"/>
    </row>
    <row r="1132" spans="1:16" x14ac:dyDescent="0.3">
      <c r="C1132" s="374" t="s">
        <v>1149</v>
      </c>
      <c r="D1132" s="374"/>
      <c r="E1132" s="374"/>
      <c r="G1132" s="155"/>
      <c r="H1132" s="105"/>
      <c r="I1132" s="155"/>
      <c r="J1132" s="104"/>
      <c r="K1132" s="104"/>
      <c r="L1132" s="104"/>
      <c r="M1132" s="155"/>
      <c r="N1132" s="104"/>
      <c r="O1132" s="104"/>
      <c r="P1132" s="104"/>
    </row>
    <row r="1133" spans="1:16" x14ac:dyDescent="0.3">
      <c r="B1133" s="14" t="s">
        <v>1148</v>
      </c>
      <c r="D1133"/>
      <c r="E1133" s="104"/>
      <c r="G1133" s="155"/>
      <c r="H1133" s="105"/>
      <c r="I1133" s="155"/>
      <c r="J1133" s="104"/>
      <c r="K1133" s="104"/>
      <c r="L1133" s="104"/>
      <c r="M1133" s="155"/>
      <c r="N1133" s="104"/>
      <c r="O1133" s="104"/>
      <c r="P1133" s="104"/>
    </row>
    <row r="1134" spans="1:16" x14ac:dyDescent="0.3">
      <c r="D1134"/>
      <c r="E1134" s="104"/>
      <c r="G1134" s="155"/>
      <c r="H1134" s="105"/>
      <c r="I1134" s="155"/>
      <c r="J1134" s="104"/>
      <c r="K1134" s="104"/>
      <c r="L1134" s="104"/>
      <c r="M1134" s="155"/>
      <c r="N1134" s="104"/>
      <c r="O1134" s="104"/>
      <c r="P1134" s="104"/>
    </row>
    <row r="1135" spans="1:16" x14ac:dyDescent="0.3">
      <c r="G1135" s="155"/>
      <c r="H1135" s="105"/>
      <c r="I1135" s="155"/>
      <c r="J1135" s="104"/>
      <c r="K1135" s="104"/>
      <c r="L1135" s="104"/>
      <c r="M1135" s="155"/>
      <c r="N1135" s="104"/>
      <c r="O1135" s="104"/>
      <c r="P1135" s="104"/>
    </row>
    <row r="1136" spans="1:16" x14ac:dyDescent="0.3">
      <c r="G1136" s="155"/>
      <c r="H1136" s="105"/>
      <c r="I1136" s="155"/>
      <c r="J1136" s="104"/>
      <c r="K1136" s="104"/>
      <c r="L1136" s="104"/>
      <c r="M1136" s="155"/>
      <c r="N1136" s="104"/>
      <c r="O1136" s="104"/>
      <c r="P1136" s="104"/>
    </row>
    <row r="1137" spans="7:16" x14ac:dyDescent="0.3">
      <c r="G1137" s="155"/>
      <c r="H1137" s="105"/>
      <c r="I1137" s="155"/>
      <c r="J1137" s="104"/>
      <c r="K1137" s="104"/>
      <c r="L1137" s="104"/>
      <c r="M1137" s="155"/>
      <c r="N1137" s="104"/>
      <c r="O1137" s="104"/>
      <c r="P1137" s="104"/>
    </row>
    <row r="1138" spans="7:16" x14ac:dyDescent="0.3">
      <c r="G1138" s="155"/>
      <c r="H1138" s="105"/>
      <c r="I1138" s="155"/>
      <c r="J1138" s="104"/>
      <c r="K1138" s="104"/>
      <c r="L1138" s="104"/>
      <c r="M1138" s="155"/>
      <c r="N1138" s="104"/>
      <c r="O1138" s="104"/>
      <c r="P1138" s="104"/>
    </row>
    <row r="1139" spans="7:16" x14ac:dyDescent="0.3">
      <c r="G1139" s="155"/>
      <c r="H1139" s="105"/>
      <c r="I1139" s="155"/>
      <c r="J1139" s="104"/>
      <c r="K1139" s="104"/>
      <c r="L1139" s="104"/>
      <c r="M1139" s="155"/>
      <c r="N1139" s="104"/>
      <c r="O1139" s="104"/>
      <c r="P1139" s="104"/>
    </row>
    <row r="1140" spans="7:16" x14ac:dyDescent="0.3">
      <c r="G1140" s="155"/>
      <c r="H1140" s="105"/>
      <c r="I1140" s="155"/>
      <c r="J1140" s="104"/>
      <c r="K1140" s="104"/>
      <c r="L1140" s="104"/>
      <c r="M1140" s="155"/>
      <c r="N1140" s="104"/>
      <c r="O1140" s="104"/>
      <c r="P1140" s="104"/>
    </row>
    <row r="1141" spans="7:16" x14ac:dyDescent="0.3">
      <c r="G1141" s="155"/>
      <c r="H1141" s="105"/>
      <c r="I1141" s="155"/>
      <c r="J1141" s="104"/>
      <c r="K1141" s="104"/>
      <c r="L1141" s="104"/>
      <c r="M1141" s="155"/>
      <c r="N1141" s="104"/>
      <c r="O1141" s="104"/>
      <c r="P1141" s="104"/>
    </row>
    <row r="1142" spans="7:16" x14ac:dyDescent="0.3">
      <c r="G1142" s="155"/>
      <c r="H1142" s="105"/>
      <c r="I1142" s="155"/>
      <c r="J1142" s="104"/>
      <c r="K1142" s="104"/>
      <c r="L1142" s="104"/>
      <c r="M1142" s="155"/>
      <c r="N1142" s="104"/>
      <c r="O1142" s="104"/>
      <c r="P1142" s="104"/>
    </row>
    <row r="1143" spans="7:16" x14ac:dyDescent="0.3">
      <c r="G1143" s="155"/>
      <c r="H1143" s="105"/>
      <c r="I1143" s="155"/>
      <c r="J1143" s="104"/>
      <c r="K1143" s="104"/>
      <c r="L1143" s="104"/>
      <c r="M1143" s="155"/>
      <c r="N1143" s="104"/>
      <c r="O1143" s="104"/>
      <c r="P1143" s="104"/>
    </row>
    <row r="1144" spans="7:16" x14ac:dyDescent="0.3">
      <c r="G1144" s="155"/>
      <c r="H1144" s="105"/>
      <c r="I1144" s="155"/>
      <c r="J1144" s="104"/>
      <c r="K1144" s="104"/>
      <c r="L1144" s="104"/>
      <c r="M1144" s="155"/>
      <c r="N1144" s="104"/>
      <c r="O1144" s="104"/>
      <c r="P1144" s="104"/>
    </row>
    <row r="1145" spans="7:16" x14ac:dyDescent="0.3">
      <c r="G1145" s="155"/>
      <c r="H1145" s="105"/>
      <c r="I1145" s="155"/>
      <c r="J1145" s="104"/>
      <c r="K1145" s="104"/>
      <c r="L1145" s="104"/>
      <c r="M1145" s="155"/>
      <c r="N1145" s="104"/>
      <c r="O1145" s="104"/>
      <c r="P1145" s="104"/>
    </row>
    <row r="1146" spans="7:16" x14ac:dyDescent="0.3">
      <c r="G1146" s="155"/>
      <c r="H1146" s="105"/>
      <c r="I1146" s="155"/>
      <c r="J1146" s="104"/>
      <c r="K1146" s="104"/>
      <c r="L1146" s="104"/>
      <c r="M1146" s="155"/>
      <c r="N1146" s="104"/>
      <c r="O1146" s="104"/>
      <c r="P1146" s="104"/>
    </row>
    <row r="1147" spans="7:16" x14ac:dyDescent="0.3">
      <c r="G1147" s="155"/>
      <c r="H1147" s="105"/>
      <c r="I1147" s="155"/>
      <c r="J1147" s="104"/>
      <c r="K1147" s="104"/>
      <c r="L1147" s="104"/>
      <c r="M1147" s="155"/>
      <c r="N1147" s="104"/>
      <c r="O1147" s="104"/>
      <c r="P1147" s="104"/>
    </row>
    <row r="1148" spans="7:16" x14ac:dyDescent="0.3">
      <c r="G1148" s="155"/>
      <c r="H1148" s="105"/>
      <c r="I1148" s="155"/>
      <c r="J1148" s="104"/>
      <c r="K1148" s="104"/>
      <c r="L1148" s="104"/>
      <c r="M1148" s="155"/>
      <c r="N1148" s="104"/>
      <c r="O1148" s="104"/>
      <c r="P1148" s="104"/>
    </row>
    <row r="1149" spans="7:16" x14ac:dyDescent="0.3">
      <c r="G1149" s="155"/>
      <c r="H1149" s="105"/>
      <c r="I1149" s="155"/>
      <c r="J1149" s="104"/>
      <c r="K1149" s="104"/>
      <c r="L1149" s="104"/>
      <c r="M1149" s="155"/>
      <c r="N1149" s="104"/>
      <c r="O1149" s="104"/>
      <c r="P1149" s="104"/>
    </row>
    <row r="1150" spans="7:16" x14ac:dyDescent="0.3">
      <c r="G1150" s="155"/>
      <c r="H1150" s="105"/>
      <c r="I1150" s="155"/>
      <c r="J1150" s="104"/>
      <c r="K1150" s="104"/>
      <c r="L1150" s="104"/>
      <c r="M1150" s="155"/>
      <c r="N1150" s="104"/>
      <c r="O1150" s="104"/>
      <c r="P1150" s="104"/>
    </row>
    <row r="1151" spans="7:16" x14ac:dyDescent="0.3">
      <c r="G1151" s="155"/>
      <c r="H1151" s="105"/>
      <c r="I1151" s="155"/>
      <c r="J1151" s="104"/>
      <c r="K1151" s="104"/>
      <c r="L1151" s="104"/>
      <c r="M1151" s="155"/>
      <c r="N1151" s="104"/>
      <c r="O1151" s="104"/>
      <c r="P1151" s="104"/>
    </row>
    <row r="1152" spans="7:16" x14ac:dyDescent="0.3">
      <c r="G1152" s="155"/>
      <c r="H1152" s="105"/>
      <c r="I1152" s="155"/>
      <c r="J1152" s="104"/>
      <c r="K1152" s="104"/>
      <c r="L1152" s="104"/>
      <c r="M1152" s="155"/>
      <c r="N1152" s="104"/>
      <c r="O1152" s="104"/>
      <c r="P1152" s="104"/>
    </row>
    <row r="1153" spans="7:16" x14ac:dyDescent="0.3">
      <c r="G1153" s="155"/>
      <c r="H1153" s="105"/>
      <c r="I1153" s="155"/>
      <c r="J1153" s="104"/>
      <c r="K1153" s="104"/>
      <c r="L1153" s="104"/>
      <c r="M1153" s="155"/>
      <c r="N1153" s="104"/>
      <c r="O1153" s="104"/>
      <c r="P1153" s="104"/>
    </row>
    <row r="1154" spans="7:16" x14ac:dyDescent="0.3">
      <c r="G1154" s="155"/>
      <c r="H1154" s="105"/>
      <c r="I1154" s="155"/>
      <c r="J1154" s="104"/>
      <c r="K1154" s="104"/>
      <c r="L1154" s="104"/>
      <c r="M1154" s="155"/>
      <c r="N1154" s="104"/>
      <c r="O1154" s="104"/>
      <c r="P1154" s="104"/>
    </row>
    <row r="1155" spans="7:16" x14ac:dyDescent="0.3">
      <c r="G1155" s="155"/>
      <c r="H1155" s="105"/>
      <c r="I1155" s="155"/>
      <c r="J1155" s="104"/>
      <c r="K1155" s="104"/>
      <c r="L1155" s="104"/>
      <c r="M1155" s="155"/>
      <c r="N1155" s="104"/>
      <c r="O1155" s="104"/>
      <c r="P1155" s="104"/>
    </row>
    <row r="1156" spans="7:16" x14ac:dyDescent="0.3">
      <c r="G1156" s="155"/>
      <c r="H1156" s="105"/>
      <c r="I1156" s="155"/>
      <c r="J1156" s="104"/>
      <c r="K1156" s="104"/>
      <c r="L1156" s="104"/>
      <c r="M1156" s="155"/>
      <c r="N1156" s="104"/>
      <c r="O1156" s="104"/>
      <c r="P1156" s="104"/>
    </row>
    <row r="1157" spans="7:16" x14ac:dyDescent="0.3">
      <c r="G1157" s="155"/>
      <c r="H1157" s="105"/>
      <c r="I1157" s="155"/>
      <c r="J1157" s="104"/>
      <c r="K1157" s="104"/>
      <c r="L1157" s="104"/>
      <c r="M1157" s="155"/>
      <c r="N1157" s="104"/>
      <c r="O1157" s="104"/>
      <c r="P1157" s="104"/>
    </row>
    <row r="1158" spans="7:16" x14ac:dyDescent="0.3">
      <c r="G1158" s="155"/>
      <c r="H1158" s="105"/>
      <c r="I1158" s="155"/>
      <c r="J1158" s="104"/>
      <c r="K1158" s="104"/>
      <c r="L1158" s="104"/>
      <c r="M1158" s="155"/>
      <c r="N1158" s="104"/>
      <c r="O1158" s="104"/>
      <c r="P1158" s="104"/>
    </row>
    <row r="1159" spans="7:16" x14ac:dyDescent="0.3">
      <c r="G1159" s="155"/>
      <c r="H1159" s="105"/>
      <c r="I1159" s="155"/>
      <c r="J1159" s="104"/>
      <c r="K1159" s="104"/>
      <c r="L1159" s="104"/>
      <c r="M1159" s="155"/>
      <c r="N1159" s="104"/>
      <c r="O1159" s="104"/>
      <c r="P1159" s="104"/>
    </row>
    <row r="1160" spans="7:16" x14ac:dyDescent="0.3">
      <c r="G1160" s="155"/>
      <c r="H1160" s="105"/>
      <c r="I1160" s="155"/>
      <c r="J1160" s="104"/>
      <c r="K1160" s="104"/>
      <c r="L1160" s="104"/>
      <c r="M1160" s="155"/>
      <c r="N1160" s="104"/>
      <c r="O1160" s="104"/>
      <c r="P1160" s="104"/>
    </row>
    <row r="1161" spans="7:16" x14ac:dyDescent="0.3">
      <c r="G1161" s="155"/>
      <c r="H1161" s="105"/>
      <c r="I1161" s="155"/>
      <c r="J1161" s="104"/>
      <c r="K1161" s="104"/>
      <c r="L1161" s="104"/>
      <c r="M1161" s="155"/>
      <c r="N1161" s="104"/>
      <c r="O1161" s="104"/>
      <c r="P1161" s="104"/>
    </row>
    <row r="1162" spans="7:16" x14ac:dyDescent="0.3">
      <c r="G1162" s="155"/>
      <c r="H1162" s="105"/>
      <c r="I1162" s="155"/>
      <c r="J1162" s="104"/>
      <c r="K1162" s="104"/>
      <c r="L1162" s="104"/>
      <c r="M1162" s="155"/>
      <c r="N1162" s="104"/>
      <c r="O1162" s="104"/>
      <c r="P1162" s="104"/>
    </row>
    <row r="1163" spans="7:16" x14ac:dyDescent="0.3">
      <c r="G1163" s="155"/>
      <c r="H1163" s="105"/>
      <c r="I1163" s="155"/>
      <c r="J1163" s="104"/>
      <c r="K1163" s="104"/>
      <c r="L1163" s="104"/>
      <c r="M1163" s="155"/>
      <c r="N1163" s="104"/>
      <c r="O1163" s="104"/>
      <c r="P1163" s="104"/>
    </row>
    <row r="1164" spans="7:16" x14ac:dyDescent="0.3">
      <c r="G1164" s="155"/>
      <c r="H1164" s="105"/>
      <c r="I1164" s="155"/>
      <c r="J1164" s="104"/>
      <c r="K1164" s="104"/>
      <c r="L1164" s="104"/>
      <c r="M1164" s="155"/>
      <c r="N1164" s="104"/>
      <c r="O1164" s="104"/>
      <c r="P1164" s="104"/>
    </row>
    <row r="1165" spans="7:16" x14ac:dyDescent="0.3">
      <c r="G1165" s="155"/>
      <c r="H1165" s="105"/>
      <c r="I1165" s="155"/>
      <c r="J1165" s="104"/>
      <c r="K1165" s="104"/>
      <c r="L1165" s="104"/>
      <c r="M1165" s="155"/>
      <c r="N1165" s="104"/>
      <c r="O1165" s="104"/>
      <c r="P1165" s="104"/>
    </row>
    <row r="1166" spans="7:16" x14ac:dyDescent="0.3">
      <c r="G1166" s="155"/>
      <c r="H1166" s="105"/>
      <c r="I1166" s="155"/>
      <c r="J1166" s="104"/>
      <c r="K1166" s="104"/>
      <c r="L1166" s="104"/>
      <c r="M1166" s="155"/>
      <c r="N1166" s="104"/>
      <c r="O1166" s="104"/>
      <c r="P1166" s="104"/>
    </row>
    <row r="1167" spans="7:16" x14ac:dyDescent="0.3">
      <c r="G1167" s="155"/>
      <c r="H1167" s="105"/>
      <c r="I1167" s="155"/>
      <c r="J1167" s="104"/>
      <c r="K1167" s="104"/>
      <c r="L1167" s="104"/>
      <c r="M1167" s="155"/>
      <c r="N1167" s="104"/>
      <c r="O1167" s="104"/>
      <c r="P1167" s="104"/>
    </row>
    <row r="1168" spans="7:16" x14ac:dyDescent="0.3">
      <c r="G1168" s="155"/>
      <c r="H1168" s="105"/>
      <c r="I1168" s="155"/>
      <c r="J1168" s="104"/>
      <c r="K1168" s="104"/>
      <c r="L1168" s="104"/>
      <c r="M1168" s="155"/>
      <c r="N1168" s="104"/>
      <c r="O1168" s="104"/>
      <c r="P1168" s="104"/>
    </row>
    <row r="1169" spans="7:16" x14ac:dyDescent="0.3">
      <c r="G1169" s="155"/>
      <c r="H1169" s="105"/>
      <c r="I1169" s="155"/>
      <c r="J1169" s="104"/>
      <c r="K1169" s="104"/>
      <c r="L1169" s="104"/>
      <c r="M1169" s="155"/>
      <c r="N1169" s="104"/>
      <c r="O1169" s="104"/>
      <c r="P1169" s="104"/>
    </row>
    <row r="1170" spans="7:16" x14ac:dyDescent="0.3">
      <c r="G1170" s="155"/>
      <c r="H1170" s="105"/>
      <c r="I1170" s="155"/>
      <c r="J1170" s="104"/>
      <c r="K1170" s="104"/>
      <c r="L1170" s="104"/>
      <c r="M1170" s="155"/>
      <c r="N1170" s="104"/>
      <c r="O1170" s="104"/>
      <c r="P1170" s="104"/>
    </row>
    <row r="1171" spans="7:16" x14ac:dyDescent="0.3">
      <c r="G1171" s="155"/>
      <c r="H1171" s="105"/>
      <c r="I1171" s="155"/>
      <c r="J1171" s="104"/>
      <c r="K1171" s="104"/>
      <c r="L1171" s="104"/>
      <c r="M1171" s="155"/>
      <c r="N1171" s="104"/>
      <c r="O1171" s="104"/>
      <c r="P1171" s="104"/>
    </row>
    <row r="1172" spans="7:16" x14ac:dyDescent="0.3">
      <c r="G1172" s="155"/>
      <c r="H1172" s="105"/>
      <c r="I1172" s="155"/>
      <c r="J1172" s="104"/>
      <c r="K1172" s="104"/>
      <c r="L1172" s="104"/>
      <c r="M1172" s="155"/>
      <c r="N1172" s="104"/>
      <c r="O1172" s="104"/>
      <c r="P1172" s="104"/>
    </row>
    <row r="1173" spans="7:16" x14ac:dyDescent="0.3">
      <c r="G1173" s="155"/>
      <c r="H1173" s="105"/>
      <c r="I1173" s="155"/>
      <c r="J1173" s="104"/>
      <c r="K1173" s="104"/>
      <c r="L1173" s="104"/>
      <c r="M1173" s="155"/>
      <c r="N1173" s="104"/>
      <c r="O1173" s="104"/>
      <c r="P1173" s="104"/>
    </row>
    <row r="1174" spans="7:16" x14ac:dyDescent="0.3">
      <c r="G1174" s="155"/>
      <c r="H1174" s="105"/>
      <c r="I1174" s="155"/>
      <c r="J1174" s="104"/>
      <c r="K1174" s="104"/>
      <c r="L1174" s="104"/>
      <c r="M1174" s="155"/>
      <c r="N1174" s="104"/>
      <c r="O1174" s="104"/>
      <c r="P1174" s="104"/>
    </row>
    <row r="1175" spans="7:16" x14ac:dyDescent="0.3">
      <c r="G1175" s="155"/>
      <c r="H1175" s="105"/>
      <c r="I1175" s="155"/>
      <c r="J1175" s="104"/>
      <c r="K1175" s="104"/>
      <c r="L1175" s="104"/>
      <c r="M1175" s="155"/>
      <c r="N1175" s="104"/>
      <c r="O1175" s="104"/>
      <c r="P1175" s="104"/>
    </row>
    <row r="1176" spans="7:16" x14ac:dyDescent="0.3">
      <c r="G1176" s="155"/>
      <c r="H1176" s="105"/>
      <c r="I1176" s="155"/>
      <c r="J1176" s="104"/>
      <c r="K1176" s="104"/>
      <c r="L1176" s="104"/>
      <c r="M1176" s="155"/>
      <c r="N1176" s="104"/>
      <c r="O1176" s="104"/>
      <c r="P1176" s="104"/>
    </row>
    <row r="1177" spans="7:16" x14ac:dyDescent="0.3">
      <c r="G1177" s="155"/>
      <c r="H1177" s="105"/>
      <c r="I1177" s="155"/>
      <c r="J1177" s="104"/>
      <c r="K1177" s="104"/>
      <c r="L1177" s="104"/>
      <c r="M1177" s="155"/>
      <c r="N1177" s="104"/>
      <c r="O1177" s="104"/>
      <c r="P1177" s="104"/>
    </row>
    <row r="1178" spans="7:16" x14ac:dyDescent="0.3">
      <c r="G1178" s="155"/>
      <c r="H1178" s="105"/>
      <c r="I1178" s="155"/>
      <c r="J1178" s="104"/>
      <c r="K1178" s="104"/>
      <c r="L1178" s="104"/>
      <c r="M1178" s="155"/>
      <c r="N1178" s="104"/>
      <c r="O1178" s="104"/>
      <c r="P1178" s="104"/>
    </row>
    <row r="1179" spans="7:16" x14ac:dyDescent="0.3">
      <c r="G1179" s="155"/>
      <c r="H1179" s="105"/>
      <c r="I1179" s="155"/>
      <c r="J1179" s="104"/>
      <c r="K1179" s="104"/>
      <c r="L1179" s="104"/>
      <c r="M1179" s="155"/>
      <c r="N1179" s="104"/>
      <c r="O1179" s="104"/>
      <c r="P1179" s="104"/>
    </row>
    <row r="1180" spans="7:16" x14ac:dyDescent="0.3">
      <c r="G1180" s="155"/>
      <c r="H1180" s="105"/>
      <c r="I1180" s="155"/>
      <c r="J1180" s="104"/>
      <c r="K1180" s="104"/>
      <c r="L1180" s="104"/>
      <c r="M1180" s="155"/>
      <c r="N1180" s="104"/>
      <c r="O1180" s="104"/>
      <c r="P1180" s="104"/>
    </row>
    <row r="1181" spans="7:16" x14ac:dyDescent="0.3">
      <c r="G1181" s="155"/>
      <c r="H1181" s="105"/>
      <c r="I1181" s="155"/>
      <c r="J1181" s="104"/>
      <c r="K1181" s="104"/>
      <c r="L1181" s="104"/>
      <c r="M1181" s="155"/>
      <c r="N1181" s="104"/>
      <c r="O1181" s="104"/>
      <c r="P1181" s="104"/>
    </row>
    <row r="1182" spans="7:16" x14ac:dyDescent="0.3">
      <c r="G1182" s="155"/>
      <c r="H1182" s="105"/>
      <c r="I1182" s="155"/>
      <c r="J1182" s="104"/>
      <c r="K1182" s="104"/>
      <c r="L1182" s="104"/>
      <c r="M1182" s="155"/>
      <c r="N1182" s="104"/>
      <c r="O1182" s="104"/>
      <c r="P1182" s="104"/>
    </row>
    <row r="1183" spans="7:16" x14ac:dyDescent="0.3">
      <c r="G1183" s="155"/>
      <c r="H1183" s="105"/>
      <c r="I1183" s="155"/>
      <c r="J1183" s="104"/>
      <c r="K1183" s="104"/>
      <c r="L1183" s="104"/>
      <c r="M1183" s="155"/>
      <c r="N1183" s="104"/>
      <c r="O1183" s="104"/>
      <c r="P1183" s="104"/>
    </row>
    <row r="1184" spans="7:16" x14ac:dyDescent="0.3">
      <c r="G1184" s="155"/>
      <c r="H1184" s="105"/>
      <c r="I1184" s="155"/>
      <c r="J1184" s="104"/>
      <c r="K1184" s="104"/>
      <c r="L1184" s="104"/>
      <c r="M1184" s="155"/>
      <c r="N1184" s="104"/>
      <c r="O1184" s="104"/>
      <c r="P1184" s="104"/>
    </row>
    <row r="1185" spans="7:16" x14ac:dyDescent="0.3">
      <c r="G1185" s="155"/>
      <c r="H1185" s="105"/>
      <c r="I1185" s="155"/>
      <c r="J1185" s="104"/>
      <c r="K1185" s="104"/>
      <c r="L1185" s="104"/>
      <c r="M1185" s="155"/>
      <c r="N1185" s="104"/>
      <c r="O1185" s="104"/>
      <c r="P1185" s="104"/>
    </row>
    <row r="1186" spans="7:16" x14ac:dyDescent="0.3">
      <c r="G1186" s="155"/>
      <c r="H1186" s="105"/>
      <c r="I1186" s="155"/>
      <c r="J1186" s="104"/>
      <c r="K1186" s="104"/>
      <c r="L1186" s="104"/>
      <c r="M1186" s="155"/>
      <c r="N1186" s="104"/>
      <c r="O1186" s="104"/>
      <c r="P1186" s="104"/>
    </row>
    <row r="1187" spans="7:16" x14ac:dyDescent="0.3">
      <c r="G1187" s="155"/>
      <c r="H1187" s="105"/>
      <c r="I1187" s="155"/>
      <c r="J1187" s="104"/>
      <c r="K1187" s="104"/>
      <c r="L1187" s="104"/>
      <c r="M1187" s="155"/>
      <c r="N1187" s="104"/>
      <c r="O1187" s="104"/>
      <c r="P1187" s="104"/>
    </row>
    <row r="1188" spans="7:16" x14ac:dyDescent="0.3">
      <c r="G1188" s="155"/>
      <c r="H1188" s="105"/>
      <c r="I1188" s="155"/>
      <c r="J1188" s="104"/>
      <c r="K1188" s="104"/>
      <c r="L1188" s="104"/>
      <c r="M1188" s="155"/>
      <c r="N1188" s="104"/>
      <c r="O1188" s="104"/>
      <c r="P1188" s="104"/>
    </row>
    <row r="1189" spans="7:16" x14ac:dyDescent="0.3">
      <c r="G1189" s="155"/>
      <c r="H1189" s="105"/>
      <c r="I1189" s="155"/>
      <c r="J1189" s="104"/>
      <c r="K1189" s="104"/>
      <c r="L1189" s="104"/>
      <c r="M1189" s="155"/>
      <c r="N1189" s="104"/>
      <c r="O1189" s="104"/>
      <c r="P1189" s="104"/>
    </row>
    <row r="1190" spans="7:16" x14ac:dyDescent="0.3">
      <c r="G1190" s="155"/>
      <c r="H1190" s="105"/>
      <c r="I1190" s="155"/>
      <c r="J1190" s="104"/>
      <c r="K1190" s="104"/>
      <c r="L1190" s="104"/>
      <c r="M1190" s="155"/>
      <c r="N1190" s="104"/>
      <c r="O1190" s="104"/>
      <c r="P1190" s="104"/>
    </row>
    <row r="1191" spans="7:16" x14ac:dyDescent="0.3">
      <c r="G1191" s="155"/>
      <c r="H1191" s="105"/>
      <c r="I1191" s="155"/>
      <c r="J1191" s="104"/>
      <c r="K1191" s="104"/>
      <c r="L1191" s="104"/>
      <c r="M1191" s="155"/>
      <c r="N1191" s="104"/>
      <c r="O1191" s="104"/>
      <c r="P1191" s="104"/>
    </row>
    <row r="1192" spans="7:16" x14ac:dyDescent="0.3">
      <c r="G1192" s="155"/>
      <c r="H1192" s="105"/>
      <c r="I1192" s="155"/>
      <c r="J1192" s="104"/>
      <c r="K1192" s="104"/>
      <c r="L1192" s="104"/>
      <c r="M1192" s="155"/>
      <c r="N1192" s="104"/>
      <c r="O1192" s="104"/>
      <c r="P1192" s="104"/>
    </row>
    <row r="1193" spans="7:16" x14ac:dyDescent="0.3">
      <c r="G1193" s="155"/>
      <c r="H1193" s="105"/>
      <c r="I1193" s="155"/>
      <c r="J1193" s="104"/>
      <c r="K1193" s="104"/>
      <c r="L1193" s="104"/>
      <c r="M1193" s="155"/>
      <c r="N1193" s="104"/>
      <c r="O1193" s="104"/>
      <c r="P1193" s="104"/>
    </row>
    <row r="1194" spans="7:16" x14ac:dyDescent="0.3">
      <c r="G1194" s="155"/>
      <c r="H1194" s="105"/>
      <c r="I1194" s="155"/>
      <c r="J1194" s="104"/>
      <c r="K1194" s="104"/>
      <c r="L1194" s="104"/>
      <c r="M1194" s="155"/>
      <c r="N1194" s="104"/>
      <c r="O1194" s="104"/>
      <c r="P1194" s="104"/>
    </row>
    <row r="1195" spans="7:16" x14ac:dyDescent="0.3">
      <c r="G1195" s="155"/>
      <c r="H1195" s="105"/>
      <c r="I1195" s="155"/>
      <c r="J1195" s="104"/>
      <c r="K1195" s="104"/>
      <c r="L1195" s="104"/>
      <c r="M1195" s="155"/>
      <c r="N1195" s="104"/>
      <c r="O1195" s="104"/>
      <c r="P1195" s="104"/>
    </row>
    <row r="1196" spans="7:16" x14ac:dyDescent="0.3">
      <c r="G1196" s="155"/>
      <c r="H1196" s="105"/>
      <c r="I1196" s="155"/>
      <c r="J1196" s="104"/>
      <c r="K1196" s="104"/>
      <c r="L1196" s="104"/>
      <c r="M1196" s="155"/>
      <c r="N1196" s="104"/>
      <c r="O1196" s="104"/>
      <c r="P1196" s="104"/>
    </row>
    <row r="1197" spans="7:16" x14ac:dyDescent="0.3">
      <c r="G1197" s="155"/>
      <c r="H1197" s="105"/>
      <c r="I1197" s="155"/>
      <c r="J1197" s="104"/>
      <c r="K1197" s="104"/>
      <c r="L1197" s="104"/>
      <c r="M1197" s="155"/>
      <c r="N1197" s="104"/>
      <c r="O1197" s="104"/>
      <c r="P1197" s="104"/>
    </row>
    <row r="1198" spans="7:16" x14ac:dyDescent="0.3">
      <c r="G1198" s="155"/>
      <c r="H1198" s="105"/>
      <c r="I1198" s="155"/>
      <c r="J1198" s="104"/>
      <c r="K1198" s="104"/>
      <c r="L1198" s="104"/>
      <c r="M1198" s="155"/>
      <c r="N1198" s="104"/>
      <c r="O1198" s="104"/>
      <c r="P1198" s="104"/>
    </row>
    <row r="1199" spans="7:16" x14ac:dyDescent="0.3">
      <c r="G1199" s="155"/>
      <c r="H1199" s="105"/>
      <c r="I1199" s="155"/>
      <c r="J1199" s="104"/>
      <c r="K1199" s="104"/>
      <c r="L1199" s="104"/>
      <c r="M1199" s="155"/>
      <c r="N1199" s="104"/>
      <c r="O1199" s="104"/>
      <c r="P1199" s="104"/>
    </row>
    <row r="1200" spans="7:16" x14ac:dyDescent="0.3">
      <c r="G1200" s="155"/>
      <c r="H1200" s="105"/>
      <c r="I1200" s="155"/>
      <c r="J1200" s="104"/>
      <c r="K1200" s="104"/>
      <c r="L1200" s="104"/>
      <c r="M1200" s="155"/>
      <c r="N1200" s="104"/>
      <c r="O1200" s="104"/>
      <c r="P1200" s="104"/>
    </row>
    <row r="1201" spans="7:16" x14ac:dyDescent="0.3">
      <c r="G1201" s="155"/>
      <c r="H1201" s="105"/>
      <c r="I1201" s="155"/>
      <c r="J1201" s="104"/>
      <c r="K1201" s="104"/>
      <c r="L1201" s="104"/>
      <c r="M1201" s="155"/>
      <c r="N1201" s="104"/>
      <c r="O1201" s="104"/>
      <c r="P1201" s="104"/>
    </row>
    <row r="1202" spans="7:16" x14ac:dyDescent="0.3">
      <c r="G1202" s="155"/>
      <c r="H1202" s="105"/>
      <c r="I1202" s="155"/>
      <c r="J1202" s="104"/>
      <c r="K1202" s="104"/>
      <c r="L1202" s="104"/>
      <c r="M1202" s="155"/>
      <c r="N1202" s="104"/>
      <c r="O1202" s="104"/>
      <c r="P1202" s="104"/>
    </row>
    <row r="1203" spans="7:16" x14ac:dyDescent="0.3">
      <c r="G1203" s="155"/>
      <c r="H1203" s="105"/>
      <c r="I1203" s="155"/>
      <c r="J1203" s="104"/>
      <c r="K1203" s="104"/>
      <c r="L1203" s="104"/>
      <c r="M1203" s="155"/>
      <c r="N1203" s="104"/>
      <c r="O1203" s="104"/>
      <c r="P1203" s="104"/>
    </row>
    <row r="1204" spans="7:16" x14ac:dyDescent="0.3">
      <c r="G1204" s="155"/>
      <c r="H1204" s="105"/>
      <c r="I1204" s="155"/>
      <c r="J1204" s="104"/>
      <c r="K1204" s="104"/>
      <c r="L1204" s="104"/>
      <c r="M1204" s="155"/>
      <c r="N1204" s="104"/>
      <c r="O1204" s="104"/>
      <c r="P1204" s="104"/>
    </row>
    <row r="1205" spans="7:16" x14ac:dyDescent="0.3">
      <c r="G1205" s="155"/>
      <c r="H1205" s="105"/>
      <c r="I1205" s="155"/>
      <c r="J1205" s="104"/>
      <c r="K1205" s="104"/>
      <c r="L1205" s="104"/>
      <c r="M1205" s="155"/>
      <c r="N1205" s="104"/>
      <c r="O1205" s="104"/>
      <c r="P1205" s="104"/>
    </row>
    <row r="1206" spans="7:16" x14ac:dyDescent="0.3">
      <c r="G1206" s="155"/>
      <c r="H1206" s="105"/>
      <c r="I1206" s="155"/>
      <c r="J1206" s="104"/>
      <c r="K1206" s="104"/>
      <c r="L1206" s="104"/>
      <c r="M1206" s="155"/>
      <c r="N1206" s="104"/>
      <c r="O1206" s="104"/>
      <c r="P1206" s="104"/>
    </row>
    <row r="1207" spans="7:16" x14ac:dyDescent="0.3">
      <c r="G1207" s="155"/>
      <c r="H1207" s="105"/>
      <c r="I1207" s="155"/>
      <c r="J1207" s="104"/>
      <c r="K1207" s="104"/>
      <c r="L1207" s="104"/>
      <c r="M1207" s="155"/>
      <c r="N1207" s="104"/>
      <c r="O1207" s="104"/>
      <c r="P1207" s="104"/>
    </row>
    <row r="1208" spans="7:16" x14ac:dyDescent="0.3">
      <c r="G1208" s="155"/>
      <c r="H1208" s="105"/>
      <c r="I1208" s="155"/>
      <c r="J1208" s="104"/>
      <c r="K1208" s="104"/>
      <c r="L1208" s="104"/>
      <c r="M1208" s="155"/>
      <c r="N1208" s="104"/>
      <c r="O1208" s="104"/>
      <c r="P1208" s="104"/>
    </row>
    <row r="1209" spans="7:16" x14ac:dyDescent="0.3">
      <c r="G1209" s="155"/>
      <c r="H1209" s="105"/>
      <c r="I1209" s="155"/>
      <c r="J1209" s="104"/>
      <c r="K1209" s="104"/>
      <c r="L1209" s="104"/>
      <c r="M1209" s="155"/>
      <c r="N1209" s="104"/>
      <c r="O1209" s="104"/>
      <c r="P1209" s="104"/>
    </row>
    <row r="1210" spans="7:16" x14ac:dyDescent="0.3">
      <c r="G1210" s="155"/>
      <c r="H1210" s="105"/>
      <c r="I1210" s="155"/>
      <c r="J1210" s="104"/>
      <c r="K1210" s="104"/>
      <c r="L1210" s="104"/>
      <c r="M1210" s="155"/>
      <c r="N1210" s="104"/>
      <c r="O1210" s="104"/>
      <c r="P1210" s="104"/>
    </row>
    <row r="1211" spans="7:16" x14ac:dyDescent="0.3">
      <c r="G1211" s="155"/>
      <c r="H1211" s="105"/>
      <c r="I1211" s="155"/>
      <c r="J1211" s="104"/>
      <c r="K1211" s="104"/>
      <c r="L1211" s="104"/>
      <c r="M1211" s="155"/>
      <c r="N1211" s="104"/>
      <c r="O1211" s="104"/>
      <c r="P1211" s="104"/>
    </row>
    <row r="1212" spans="7:16" x14ac:dyDescent="0.3">
      <c r="G1212" s="155"/>
      <c r="H1212" s="105"/>
      <c r="I1212" s="155"/>
      <c r="J1212" s="104"/>
      <c r="K1212" s="104"/>
      <c r="L1212" s="104"/>
      <c r="M1212" s="155"/>
      <c r="N1212" s="104"/>
      <c r="O1212" s="104"/>
      <c r="P1212" s="104"/>
    </row>
    <row r="1213" spans="7:16" x14ac:dyDescent="0.3">
      <c r="G1213" s="155"/>
      <c r="H1213" s="105"/>
      <c r="I1213" s="155"/>
      <c r="J1213" s="104"/>
      <c r="K1213" s="104"/>
      <c r="L1213" s="104"/>
      <c r="M1213" s="155"/>
      <c r="N1213" s="104"/>
      <c r="O1213" s="104"/>
      <c r="P1213" s="104"/>
    </row>
    <row r="1214" spans="7:16" x14ac:dyDescent="0.3">
      <c r="G1214" s="155"/>
      <c r="H1214" s="105"/>
      <c r="I1214" s="155"/>
      <c r="J1214" s="104"/>
      <c r="K1214" s="104"/>
      <c r="L1214" s="104"/>
      <c r="M1214" s="155"/>
      <c r="N1214" s="104"/>
      <c r="O1214" s="104"/>
      <c r="P1214" s="104"/>
    </row>
    <row r="1215" spans="7:16" x14ac:dyDescent="0.3">
      <c r="G1215" s="155"/>
      <c r="H1215" s="105"/>
      <c r="I1215" s="155"/>
      <c r="J1215" s="104"/>
      <c r="K1215" s="104"/>
      <c r="L1215" s="104"/>
      <c r="M1215" s="155"/>
      <c r="N1215" s="104"/>
      <c r="O1215" s="104"/>
      <c r="P1215" s="104"/>
    </row>
    <row r="1216" spans="7:16" x14ac:dyDescent="0.3">
      <c r="G1216" s="155"/>
      <c r="H1216" s="105"/>
      <c r="I1216" s="155"/>
      <c r="J1216" s="104"/>
      <c r="K1216" s="104"/>
      <c r="L1216" s="104"/>
      <c r="M1216" s="155"/>
      <c r="N1216" s="104"/>
      <c r="O1216" s="104"/>
      <c r="P1216" s="104"/>
    </row>
    <row r="1217" spans="7:16" x14ac:dyDescent="0.3">
      <c r="G1217" s="155"/>
      <c r="H1217" s="105"/>
      <c r="I1217" s="155"/>
      <c r="J1217" s="104"/>
      <c r="K1217" s="104"/>
      <c r="L1217" s="104"/>
      <c r="M1217" s="155"/>
      <c r="N1217" s="104"/>
      <c r="O1217" s="104"/>
      <c r="P1217" s="104"/>
    </row>
    <row r="1218" spans="7:16" x14ac:dyDescent="0.3">
      <c r="G1218" s="155"/>
      <c r="H1218" s="105"/>
      <c r="I1218" s="155"/>
      <c r="J1218" s="104"/>
      <c r="K1218" s="104"/>
      <c r="L1218" s="104"/>
      <c r="M1218" s="155"/>
      <c r="N1218" s="104"/>
      <c r="O1218" s="104"/>
      <c r="P1218" s="104"/>
    </row>
    <row r="1219" spans="7:16" x14ac:dyDescent="0.3">
      <c r="G1219" s="155"/>
      <c r="H1219" s="105"/>
      <c r="I1219" s="155"/>
      <c r="J1219" s="104"/>
      <c r="K1219" s="104"/>
      <c r="L1219" s="104"/>
      <c r="M1219" s="155"/>
      <c r="N1219" s="104"/>
      <c r="O1219" s="104"/>
      <c r="P1219" s="104"/>
    </row>
    <row r="1220" spans="7:16" x14ac:dyDescent="0.3">
      <c r="G1220" s="155"/>
      <c r="H1220" s="105"/>
      <c r="I1220" s="155"/>
      <c r="J1220" s="104"/>
      <c r="K1220" s="104"/>
      <c r="L1220" s="104"/>
      <c r="M1220" s="155"/>
      <c r="N1220" s="104"/>
      <c r="O1220" s="104"/>
      <c r="P1220" s="104"/>
    </row>
    <row r="1221" spans="7:16" x14ac:dyDescent="0.3">
      <c r="G1221" s="155"/>
      <c r="H1221" s="105"/>
      <c r="I1221" s="155"/>
      <c r="J1221" s="104"/>
      <c r="K1221" s="104"/>
      <c r="L1221" s="104"/>
      <c r="M1221" s="155"/>
      <c r="N1221" s="104"/>
      <c r="O1221" s="104"/>
      <c r="P1221" s="104"/>
    </row>
    <row r="1222" spans="7:16" x14ac:dyDescent="0.3">
      <c r="G1222" s="155"/>
      <c r="H1222" s="105"/>
      <c r="I1222" s="155"/>
      <c r="J1222" s="104"/>
      <c r="K1222" s="104"/>
      <c r="L1222" s="104"/>
      <c r="M1222" s="155"/>
      <c r="N1222" s="104"/>
      <c r="O1222" s="104"/>
      <c r="P1222" s="104"/>
    </row>
    <row r="1223" spans="7:16" x14ac:dyDescent="0.3">
      <c r="G1223" s="155"/>
      <c r="H1223" s="105"/>
      <c r="I1223" s="155"/>
      <c r="J1223" s="104"/>
      <c r="K1223" s="104"/>
      <c r="L1223" s="104"/>
      <c r="M1223" s="155"/>
      <c r="N1223" s="104"/>
      <c r="O1223" s="104"/>
      <c r="P1223" s="104"/>
    </row>
    <row r="1224" spans="7:16" x14ac:dyDescent="0.3">
      <c r="G1224" s="155"/>
      <c r="H1224" s="105"/>
      <c r="I1224" s="155"/>
      <c r="J1224" s="104"/>
      <c r="K1224" s="104"/>
      <c r="L1224" s="104"/>
      <c r="M1224" s="155"/>
      <c r="N1224" s="104"/>
      <c r="O1224" s="104"/>
      <c r="P1224" s="104"/>
    </row>
    <row r="1225" spans="7:16" x14ac:dyDescent="0.3">
      <c r="G1225" s="155"/>
      <c r="H1225" s="105"/>
      <c r="I1225" s="155"/>
      <c r="J1225" s="104"/>
      <c r="K1225" s="104"/>
      <c r="L1225" s="104"/>
      <c r="M1225" s="155"/>
      <c r="N1225" s="104"/>
      <c r="O1225" s="104"/>
      <c r="P1225" s="104"/>
    </row>
    <row r="1226" spans="7:16" x14ac:dyDescent="0.3">
      <c r="G1226" s="155"/>
      <c r="H1226" s="105"/>
      <c r="I1226" s="155"/>
      <c r="J1226" s="104"/>
      <c r="K1226" s="104"/>
      <c r="L1226" s="104"/>
      <c r="M1226" s="155"/>
      <c r="N1226" s="104"/>
      <c r="O1226" s="104"/>
      <c r="P1226" s="104"/>
    </row>
    <row r="1227" spans="7:16" x14ac:dyDescent="0.3">
      <c r="G1227" s="155"/>
      <c r="H1227" s="105"/>
      <c r="I1227" s="155"/>
      <c r="J1227" s="104"/>
      <c r="K1227" s="104"/>
      <c r="L1227" s="104"/>
      <c r="M1227" s="155"/>
      <c r="N1227" s="104"/>
      <c r="O1227" s="104"/>
      <c r="P1227" s="104"/>
    </row>
    <row r="1228" spans="7:16" x14ac:dyDescent="0.3">
      <c r="G1228" s="155"/>
      <c r="H1228" s="105"/>
      <c r="I1228" s="155"/>
      <c r="J1228" s="104"/>
      <c r="K1228" s="104"/>
      <c r="L1228" s="104"/>
      <c r="M1228" s="155"/>
      <c r="N1228" s="104"/>
      <c r="O1228" s="104"/>
      <c r="P1228" s="104"/>
    </row>
    <row r="1229" spans="7:16" x14ac:dyDescent="0.3">
      <c r="G1229" s="155"/>
      <c r="H1229" s="105"/>
      <c r="I1229" s="155"/>
      <c r="J1229" s="104"/>
      <c r="K1229" s="104"/>
      <c r="L1229" s="104"/>
      <c r="M1229" s="155"/>
      <c r="N1229" s="104"/>
      <c r="O1229" s="104"/>
      <c r="P1229" s="104"/>
    </row>
    <row r="1230" spans="7:16" x14ac:dyDescent="0.3">
      <c r="G1230" s="155"/>
      <c r="H1230" s="105"/>
      <c r="I1230" s="155"/>
      <c r="J1230" s="104"/>
      <c r="K1230" s="104"/>
      <c r="L1230" s="104"/>
      <c r="M1230" s="155"/>
      <c r="N1230" s="104"/>
      <c r="O1230" s="104"/>
      <c r="P1230" s="104"/>
    </row>
    <row r="1231" spans="7:16" x14ac:dyDescent="0.3">
      <c r="G1231" s="155"/>
      <c r="H1231" s="105"/>
      <c r="I1231" s="155"/>
      <c r="J1231" s="104"/>
      <c r="K1231" s="104"/>
      <c r="L1231" s="104"/>
      <c r="M1231" s="155"/>
      <c r="N1231" s="104"/>
      <c r="O1231" s="104"/>
      <c r="P1231" s="104"/>
    </row>
    <row r="1232" spans="7:16" x14ac:dyDescent="0.3">
      <c r="G1232" s="155"/>
      <c r="H1232" s="105"/>
      <c r="I1232" s="155"/>
      <c r="J1232" s="104"/>
      <c r="K1232" s="104"/>
      <c r="L1232" s="104"/>
      <c r="M1232" s="155"/>
      <c r="N1232" s="104"/>
      <c r="O1232" s="104"/>
      <c r="P1232" s="104"/>
    </row>
    <row r="1233" spans="7:16" x14ac:dyDescent="0.3">
      <c r="G1233" s="155"/>
      <c r="H1233" s="105"/>
      <c r="I1233" s="155"/>
      <c r="J1233" s="104"/>
      <c r="K1233" s="104"/>
      <c r="L1233" s="104"/>
      <c r="M1233" s="155"/>
      <c r="N1233" s="104"/>
      <c r="O1233" s="104"/>
      <c r="P1233" s="104"/>
    </row>
    <row r="1234" spans="7:16" x14ac:dyDescent="0.3">
      <c r="G1234" s="155"/>
      <c r="H1234" s="105"/>
      <c r="I1234" s="155"/>
      <c r="J1234" s="104"/>
      <c r="K1234" s="104"/>
      <c r="L1234" s="104"/>
      <c r="M1234" s="155"/>
      <c r="N1234" s="104"/>
      <c r="O1234" s="104"/>
      <c r="P1234" s="104"/>
    </row>
    <row r="1235" spans="7:16" x14ac:dyDescent="0.3">
      <c r="G1235" s="155"/>
      <c r="H1235" s="105"/>
      <c r="I1235" s="155"/>
      <c r="J1235" s="104"/>
      <c r="K1235" s="104"/>
      <c r="L1235" s="104"/>
      <c r="M1235" s="155"/>
      <c r="N1235" s="104"/>
      <c r="O1235" s="104"/>
      <c r="P1235" s="104"/>
    </row>
    <row r="1236" spans="7:16" x14ac:dyDescent="0.3">
      <c r="G1236" s="155"/>
      <c r="H1236" s="105"/>
      <c r="I1236" s="155"/>
      <c r="J1236" s="104"/>
      <c r="K1236" s="104"/>
      <c r="L1236" s="104"/>
      <c r="M1236" s="155"/>
      <c r="N1236" s="104"/>
      <c r="O1236" s="104"/>
      <c r="P1236" s="104"/>
    </row>
    <row r="1237" spans="7:16" x14ac:dyDescent="0.3">
      <c r="G1237" s="155"/>
      <c r="H1237" s="105"/>
      <c r="I1237" s="155"/>
      <c r="J1237" s="104"/>
      <c r="K1237" s="104"/>
      <c r="L1237" s="104"/>
      <c r="M1237" s="155"/>
      <c r="N1237" s="104"/>
      <c r="O1237" s="104"/>
      <c r="P1237" s="104"/>
    </row>
    <row r="1238" spans="7:16" x14ac:dyDescent="0.3">
      <c r="G1238" s="155"/>
      <c r="H1238" s="105"/>
      <c r="I1238" s="155"/>
      <c r="J1238" s="104"/>
      <c r="K1238" s="104"/>
      <c r="L1238" s="104"/>
      <c r="M1238" s="155"/>
      <c r="N1238" s="104"/>
      <c r="O1238" s="104"/>
      <c r="P1238" s="104"/>
    </row>
    <row r="1239" spans="7:16" x14ac:dyDescent="0.3">
      <c r="G1239" s="155"/>
      <c r="H1239" s="105"/>
      <c r="I1239" s="155"/>
      <c r="J1239" s="104"/>
      <c r="K1239" s="104"/>
      <c r="L1239" s="104"/>
      <c r="M1239" s="155"/>
      <c r="N1239" s="104"/>
      <c r="O1239" s="104"/>
      <c r="P1239" s="104"/>
    </row>
    <row r="1240" spans="7:16" x14ac:dyDescent="0.3">
      <c r="G1240" s="155"/>
      <c r="H1240" s="105"/>
      <c r="I1240" s="155"/>
      <c r="J1240" s="104"/>
      <c r="K1240" s="104"/>
      <c r="L1240" s="104"/>
      <c r="M1240" s="155"/>
      <c r="N1240" s="104"/>
      <c r="O1240" s="104"/>
      <c r="P1240" s="104"/>
    </row>
    <row r="1241" spans="7:16" x14ac:dyDescent="0.3">
      <c r="G1241" s="155"/>
      <c r="H1241" s="105"/>
      <c r="I1241" s="155"/>
      <c r="J1241" s="104"/>
      <c r="K1241" s="104"/>
      <c r="L1241" s="104"/>
      <c r="M1241" s="155"/>
      <c r="N1241" s="104"/>
      <c r="O1241" s="104"/>
      <c r="P1241" s="104"/>
    </row>
    <row r="1242" spans="7:16" x14ac:dyDescent="0.3">
      <c r="G1242" s="155"/>
      <c r="H1242" s="105"/>
      <c r="I1242" s="155"/>
      <c r="J1242" s="104"/>
      <c r="K1242" s="104"/>
      <c r="L1242" s="104"/>
      <c r="M1242" s="155"/>
      <c r="N1242" s="104"/>
      <c r="O1242" s="104"/>
      <c r="P1242" s="104"/>
    </row>
    <row r="1243" spans="7:16" x14ac:dyDescent="0.3">
      <c r="G1243" s="155"/>
      <c r="H1243" s="105"/>
      <c r="I1243" s="155"/>
      <c r="J1243" s="104"/>
      <c r="K1243" s="104"/>
      <c r="L1243" s="104"/>
      <c r="M1243" s="155"/>
      <c r="N1243" s="104"/>
      <c r="O1243" s="104"/>
      <c r="P1243" s="104"/>
    </row>
    <row r="1244" spans="7:16" x14ac:dyDescent="0.3">
      <c r="G1244" s="155"/>
      <c r="H1244" s="105"/>
      <c r="I1244" s="155"/>
      <c r="J1244" s="104"/>
      <c r="K1244" s="104"/>
      <c r="L1244" s="104"/>
      <c r="M1244" s="155"/>
      <c r="N1244" s="104"/>
      <c r="O1244" s="104"/>
      <c r="P1244" s="104"/>
    </row>
    <row r="1245" spans="7:16" x14ac:dyDescent="0.3">
      <c r="G1245" s="155"/>
      <c r="H1245" s="105"/>
      <c r="I1245" s="155"/>
      <c r="J1245" s="104"/>
      <c r="K1245" s="104"/>
      <c r="L1245" s="104"/>
      <c r="M1245" s="155"/>
      <c r="N1245" s="104"/>
      <c r="O1245" s="104"/>
      <c r="P1245" s="104"/>
    </row>
    <row r="1246" spans="7:16" x14ac:dyDescent="0.3">
      <c r="G1246" s="155"/>
      <c r="H1246" s="105"/>
      <c r="I1246" s="155"/>
      <c r="J1246" s="104"/>
      <c r="K1246" s="104"/>
      <c r="L1246" s="104"/>
      <c r="M1246" s="155"/>
      <c r="N1246" s="104"/>
      <c r="O1246" s="104"/>
      <c r="P1246" s="104"/>
    </row>
    <row r="1247" spans="7:16" x14ac:dyDescent="0.3">
      <c r="G1247" s="155"/>
      <c r="H1247" s="105"/>
      <c r="I1247" s="155"/>
      <c r="J1247" s="104"/>
      <c r="K1247" s="104"/>
      <c r="L1247" s="104"/>
      <c r="M1247" s="155"/>
      <c r="N1247" s="104"/>
      <c r="O1247" s="104"/>
      <c r="P1247" s="104"/>
    </row>
    <row r="1248" spans="7:16" x14ac:dyDescent="0.3">
      <c r="G1248" s="155"/>
      <c r="H1248" s="105"/>
      <c r="I1248" s="155"/>
      <c r="J1248" s="104"/>
      <c r="K1248" s="104"/>
      <c r="L1248" s="104"/>
      <c r="M1248" s="155"/>
      <c r="N1248" s="104"/>
      <c r="O1248" s="104"/>
      <c r="P1248" s="104"/>
    </row>
    <row r="1249" spans="7:16" x14ac:dyDescent="0.3">
      <c r="G1249" s="155"/>
      <c r="H1249" s="105"/>
      <c r="I1249" s="155"/>
      <c r="J1249" s="104"/>
      <c r="K1249" s="104"/>
      <c r="L1249" s="104"/>
      <c r="M1249" s="155"/>
      <c r="N1249" s="104"/>
      <c r="O1249" s="104"/>
      <c r="P1249" s="104"/>
    </row>
    <row r="1250" spans="7:16" x14ac:dyDescent="0.3">
      <c r="G1250" s="155"/>
      <c r="H1250" s="105"/>
      <c r="I1250" s="155"/>
      <c r="J1250" s="104"/>
      <c r="K1250" s="104"/>
      <c r="L1250" s="104"/>
      <c r="M1250" s="155"/>
      <c r="N1250" s="104"/>
      <c r="O1250" s="104"/>
      <c r="P1250" s="104"/>
    </row>
    <row r="1251" spans="7:16" x14ac:dyDescent="0.3">
      <c r="G1251" s="155"/>
      <c r="H1251" s="105"/>
      <c r="I1251" s="155"/>
      <c r="J1251" s="104"/>
      <c r="K1251" s="104"/>
      <c r="L1251" s="104"/>
      <c r="M1251" s="155"/>
      <c r="N1251" s="104"/>
      <c r="O1251" s="104"/>
      <c r="P1251" s="104"/>
    </row>
    <row r="1252" spans="7:16" x14ac:dyDescent="0.3">
      <c r="G1252" s="155"/>
      <c r="H1252" s="105"/>
      <c r="I1252" s="155"/>
      <c r="J1252" s="104"/>
      <c r="K1252" s="104"/>
      <c r="L1252" s="104"/>
      <c r="M1252" s="155"/>
      <c r="N1252" s="104"/>
      <c r="O1252" s="104"/>
      <c r="P1252" s="104"/>
    </row>
    <row r="1253" spans="7:16" x14ac:dyDescent="0.3">
      <c r="G1253" s="155"/>
      <c r="H1253" s="105"/>
      <c r="I1253" s="155"/>
      <c r="J1253" s="104"/>
      <c r="K1253" s="104"/>
      <c r="L1253" s="104"/>
      <c r="M1253" s="155"/>
      <c r="N1253" s="104"/>
      <c r="O1253" s="104"/>
      <c r="P1253" s="104"/>
    </row>
    <row r="1254" spans="7:16" x14ac:dyDescent="0.3">
      <c r="G1254" s="155"/>
      <c r="H1254" s="105"/>
      <c r="I1254" s="155"/>
      <c r="J1254" s="104"/>
      <c r="K1254" s="104"/>
      <c r="L1254" s="104"/>
      <c r="M1254" s="155"/>
      <c r="N1254" s="104"/>
      <c r="O1254" s="104"/>
      <c r="P1254" s="104"/>
    </row>
    <row r="1255" spans="7:16" x14ac:dyDescent="0.3">
      <c r="G1255" s="155"/>
      <c r="H1255" s="105"/>
      <c r="I1255" s="155"/>
      <c r="J1255" s="104"/>
      <c r="K1255" s="104"/>
      <c r="L1255" s="104"/>
      <c r="M1255" s="155"/>
      <c r="N1255" s="104"/>
      <c r="O1255" s="104"/>
      <c r="P1255" s="104"/>
    </row>
    <row r="1256" spans="7:16" x14ac:dyDescent="0.3">
      <c r="G1256" s="155"/>
      <c r="H1256" s="105"/>
      <c r="I1256" s="155"/>
      <c r="J1256" s="104"/>
      <c r="K1256" s="104"/>
      <c r="L1256" s="104"/>
      <c r="M1256" s="155"/>
      <c r="N1256" s="104"/>
      <c r="O1256" s="104"/>
      <c r="P1256" s="104"/>
    </row>
    <row r="1257" spans="7:16" x14ac:dyDescent="0.3">
      <c r="G1257" s="155"/>
      <c r="H1257" s="105"/>
      <c r="I1257" s="155"/>
      <c r="J1257" s="104"/>
      <c r="K1257" s="104"/>
      <c r="L1257" s="104"/>
      <c r="M1257" s="155"/>
      <c r="N1257" s="104"/>
      <c r="O1257" s="104"/>
      <c r="P1257" s="104"/>
    </row>
    <row r="1258" spans="7:16" x14ac:dyDescent="0.3">
      <c r="G1258" s="155"/>
      <c r="H1258" s="105"/>
      <c r="I1258" s="155"/>
      <c r="J1258" s="104"/>
      <c r="K1258" s="104"/>
      <c r="L1258" s="104"/>
      <c r="M1258" s="155"/>
      <c r="N1258" s="104"/>
      <c r="O1258" s="104"/>
      <c r="P1258" s="104"/>
    </row>
    <row r="1259" spans="7:16" x14ac:dyDescent="0.3">
      <c r="G1259" s="155"/>
      <c r="H1259" s="105"/>
      <c r="I1259" s="155"/>
      <c r="J1259" s="104"/>
      <c r="K1259" s="104"/>
      <c r="L1259" s="104"/>
      <c r="M1259" s="155"/>
      <c r="N1259" s="104"/>
      <c r="O1259" s="104"/>
      <c r="P1259" s="104"/>
    </row>
    <row r="1260" spans="7:16" x14ac:dyDescent="0.3">
      <c r="G1260" s="155"/>
      <c r="H1260" s="105"/>
      <c r="I1260" s="155"/>
      <c r="J1260" s="104"/>
      <c r="K1260" s="104"/>
      <c r="L1260" s="104"/>
      <c r="M1260" s="155"/>
      <c r="N1260" s="104"/>
      <c r="O1260" s="104"/>
      <c r="P1260" s="104"/>
    </row>
    <row r="1261" spans="7:16" x14ac:dyDescent="0.3">
      <c r="G1261" s="155"/>
      <c r="H1261" s="105"/>
      <c r="I1261" s="155"/>
      <c r="J1261" s="104"/>
      <c r="K1261" s="104"/>
      <c r="L1261" s="104"/>
      <c r="M1261" s="155"/>
      <c r="N1261" s="104"/>
      <c r="O1261" s="104"/>
      <c r="P1261" s="104"/>
    </row>
    <row r="1262" spans="7:16" x14ac:dyDescent="0.3">
      <c r="G1262" s="155"/>
      <c r="H1262" s="105"/>
      <c r="I1262" s="155"/>
      <c r="J1262" s="104"/>
      <c r="K1262" s="104"/>
      <c r="L1262" s="104"/>
      <c r="M1262" s="155"/>
      <c r="N1262" s="104"/>
      <c r="O1262" s="104"/>
      <c r="P1262" s="104"/>
    </row>
    <row r="1263" spans="7:16" x14ac:dyDescent="0.3">
      <c r="G1263" s="155"/>
      <c r="H1263" s="105"/>
      <c r="I1263" s="155"/>
      <c r="J1263" s="104"/>
      <c r="K1263" s="104"/>
      <c r="L1263" s="104"/>
      <c r="M1263" s="155"/>
      <c r="N1263" s="104"/>
      <c r="O1263" s="104"/>
      <c r="P1263" s="104"/>
    </row>
    <row r="1264" spans="7:16" x14ac:dyDescent="0.3">
      <c r="G1264" s="155"/>
      <c r="H1264" s="105"/>
      <c r="I1264" s="155"/>
      <c r="J1264" s="104"/>
      <c r="K1264" s="104"/>
      <c r="L1264" s="104"/>
      <c r="M1264" s="155"/>
      <c r="N1264" s="104"/>
      <c r="O1264" s="104"/>
      <c r="P1264" s="104"/>
    </row>
    <row r="1265" spans="7:16" x14ac:dyDescent="0.3">
      <c r="G1265" s="155"/>
      <c r="H1265" s="105"/>
      <c r="I1265" s="155"/>
      <c r="J1265" s="104"/>
      <c r="K1265" s="104"/>
      <c r="L1265" s="104"/>
      <c r="M1265" s="155"/>
      <c r="N1265" s="104"/>
      <c r="O1265" s="104"/>
      <c r="P1265" s="104"/>
    </row>
    <row r="1266" spans="7:16" x14ac:dyDescent="0.3">
      <c r="G1266" s="155"/>
      <c r="H1266" s="105"/>
      <c r="I1266" s="155"/>
      <c r="J1266" s="104"/>
      <c r="K1266" s="104"/>
      <c r="L1266" s="104"/>
      <c r="M1266" s="155"/>
      <c r="N1266" s="104"/>
      <c r="O1266" s="104"/>
      <c r="P1266" s="104"/>
    </row>
    <row r="1267" spans="7:16" x14ac:dyDescent="0.3">
      <c r="G1267" s="155"/>
      <c r="H1267" s="105"/>
      <c r="I1267" s="155"/>
      <c r="J1267" s="104"/>
      <c r="K1267" s="104"/>
      <c r="L1267" s="104"/>
      <c r="M1267" s="155"/>
      <c r="N1267" s="104"/>
      <c r="O1267" s="104"/>
      <c r="P1267" s="104"/>
    </row>
    <row r="1268" spans="7:16" x14ac:dyDescent="0.3">
      <c r="G1268" s="155"/>
      <c r="H1268" s="105"/>
      <c r="I1268" s="155"/>
      <c r="J1268" s="104"/>
      <c r="K1268" s="104"/>
      <c r="L1268" s="104"/>
      <c r="M1268" s="155"/>
      <c r="N1268" s="104"/>
      <c r="O1268" s="104"/>
      <c r="P1268" s="104"/>
    </row>
    <row r="1269" spans="7:16" x14ac:dyDescent="0.3">
      <c r="G1269" s="155"/>
      <c r="H1269" s="105"/>
      <c r="I1269" s="155"/>
      <c r="J1269" s="104"/>
      <c r="K1269" s="104"/>
      <c r="L1269" s="104"/>
      <c r="M1269" s="155"/>
      <c r="N1269" s="104"/>
      <c r="O1269" s="104"/>
      <c r="P1269" s="104"/>
    </row>
    <row r="1270" spans="7:16" x14ac:dyDescent="0.3">
      <c r="G1270" s="155"/>
      <c r="H1270" s="105"/>
      <c r="I1270" s="155"/>
      <c r="J1270" s="104"/>
      <c r="K1270" s="104"/>
      <c r="L1270" s="104"/>
      <c r="M1270" s="155"/>
      <c r="N1270" s="104"/>
      <c r="O1270" s="104"/>
      <c r="P1270" s="104"/>
    </row>
    <row r="1271" spans="7:16" x14ac:dyDescent="0.3">
      <c r="G1271" s="155"/>
      <c r="H1271" s="105"/>
      <c r="I1271" s="155"/>
      <c r="J1271" s="104"/>
      <c r="K1271" s="104"/>
      <c r="L1271" s="104"/>
      <c r="M1271" s="155"/>
      <c r="N1271" s="104"/>
      <c r="O1271" s="104"/>
      <c r="P1271" s="104"/>
    </row>
    <row r="1272" spans="7:16" x14ac:dyDescent="0.3">
      <c r="G1272" s="155"/>
      <c r="H1272" s="105"/>
      <c r="I1272" s="155"/>
      <c r="J1272" s="104"/>
      <c r="K1272" s="104"/>
      <c r="L1272" s="104"/>
      <c r="M1272" s="155"/>
      <c r="N1272" s="104"/>
      <c r="O1272" s="104"/>
      <c r="P1272" s="104"/>
    </row>
    <row r="1273" spans="7:16" x14ac:dyDescent="0.3">
      <c r="G1273" s="155"/>
      <c r="H1273" s="105"/>
      <c r="I1273" s="155"/>
      <c r="J1273" s="104"/>
      <c r="K1273" s="104"/>
      <c r="L1273" s="104"/>
      <c r="M1273" s="155"/>
      <c r="N1273" s="104"/>
      <c r="O1273" s="104"/>
      <c r="P1273" s="104"/>
    </row>
    <row r="1274" spans="7:16" x14ac:dyDescent="0.3">
      <c r="G1274" s="155"/>
      <c r="H1274" s="105"/>
      <c r="I1274" s="155"/>
      <c r="J1274" s="104"/>
      <c r="K1274" s="104"/>
      <c r="L1274" s="104"/>
      <c r="M1274" s="155"/>
      <c r="N1274" s="104"/>
      <c r="O1274" s="104"/>
      <c r="P1274" s="104"/>
    </row>
    <row r="1275" spans="7:16" x14ac:dyDescent="0.3">
      <c r="G1275" s="155"/>
      <c r="H1275" s="105"/>
      <c r="I1275" s="155"/>
      <c r="J1275" s="104"/>
      <c r="K1275" s="104"/>
      <c r="L1275" s="104"/>
      <c r="M1275" s="155"/>
      <c r="N1275" s="104"/>
      <c r="O1275" s="104"/>
      <c r="P1275" s="104"/>
    </row>
    <row r="1276" spans="7:16" x14ac:dyDescent="0.3">
      <c r="G1276" s="155"/>
      <c r="H1276" s="105"/>
      <c r="I1276" s="155"/>
      <c r="J1276" s="104"/>
      <c r="K1276" s="104"/>
      <c r="L1276" s="104"/>
      <c r="M1276" s="155"/>
      <c r="N1276" s="104"/>
      <c r="O1276" s="104"/>
      <c r="P1276" s="104"/>
    </row>
    <row r="1277" spans="7:16" x14ac:dyDescent="0.3">
      <c r="G1277" s="155"/>
      <c r="H1277" s="105"/>
      <c r="I1277" s="155"/>
      <c r="J1277" s="104"/>
      <c r="K1277" s="104"/>
      <c r="L1277" s="104"/>
      <c r="M1277" s="155"/>
      <c r="N1277" s="104"/>
      <c r="O1277" s="104"/>
      <c r="P1277" s="104"/>
    </row>
    <row r="1278" spans="7:16" x14ac:dyDescent="0.3">
      <c r="G1278" s="155"/>
      <c r="H1278" s="105"/>
      <c r="I1278" s="155"/>
      <c r="J1278" s="104"/>
      <c r="K1278" s="104"/>
      <c r="L1278" s="104"/>
      <c r="M1278" s="155"/>
      <c r="N1278" s="104"/>
      <c r="O1278" s="104"/>
      <c r="P1278" s="104"/>
    </row>
    <row r="1279" spans="7:16" x14ac:dyDescent="0.3">
      <c r="G1279" s="155"/>
      <c r="H1279" s="105"/>
      <c r="I1279" s="155"/>
      <c r="J1279" s="104"/>
      <c r="K1279" s="104"/>
      <c r="L1279" s="104"/>
      <c r="M1279" s="155"/>
      <c r="N1279" s="104"/>
      <c r="O1279" s="104"/>
      <c r="P1279" s="104"/>
    </row>
    <row r="1280" spans="7:16" x14ac:dyDescent="0.3">
      <c r="G1280" s="155"/>
      <c r="H1280" s="105"/>
      <c r="I1280" s="155"/>
      <c r="J1280" s="104"/>
      <c r="K1280" s="104"/>
      <c r="L1280" s="104"/>
      <c r="M1280" s="155"/>
      <c r="N1280" s="104"/>
      <c r="O1280" s="104"/>
      <c r="P1280" s="104"/>
    </row>
    <row r="1281" spans="7:16" x14ac:dyDescent="0.3">
      <c r="G1281" s="155"/>
      <c r="H1281" s="105"/>
      <c r="I1281" s="155"/>
      <c r="J1281" s="104"/>
      <c r="K1281" s="104"/>
      <c r="L1281" s="104"/>
      <c r="M1281" s="155"/>
      <c r="N1281" s="104"/>
      <c r="O1281" s="104"/>
      <c r="P1281" s="104"/>
    </row>
    <row r="1282" spans="7:16" x14ac:dyDescent="0.3">
      <c r="G1282" s="155"/>
      <c r="H1282" s="105"/>
      <c r="I1282" s="155"/>
      <c r="J1282" s="104"/>
      <c r="K1282" s="104"/>
      <c r="L1282" s="104"/>
      <c r="M1282" s="155"/>
      <c r="N1282" s="104"/>
      <c r="O1282" s="104"/>
      <c r="P1282" s="104"/>
    </row>
    <row r="1283" spans="7:16" x14ac:dyDescent="0.3">
      <c r="G1283" s="155"/>
      <c r="H1283" s="105"/>
      <c r="I1283" s="155"/>
      <c r="J1283" s="104"/>
      <c r="K1283" s="104"/>
      <c r="L1283" s="104"/>
      <c r="M1283" s="155"/>
      <c r="N1283" s="104"/>
      <c r="O1283" s="104"/>
      <c r="P1283" s="104"/>
    </row>
    <row r="1284" spans="7:16" x14ac:dyDescent="0.3">
      <c r="G1284" s="155"/>
      <c r="H1284" s="105"/>
      <c r="I1284" s="155"/>
      <c r="J1284" s="104"/>
      <c r="K1284" s="104"/>
      <c r="L1284" s="104"/>
      <c r="M1284" s="155"/>
      <c r="N1284" s="104"/>
      <c r="O1284" s="104"/>
      <c r="P1284" s="104"/>
    </row>
    <row r="1285" spans="7:16" x14ac:dyDescent="0.3">
      <c r="G1285" s="155"/>
      <c r="H1285" s="105"/>
      <c r="I1285" s="155"/>
      <c r="J1285" s="104"/>
      <c r="K1285" s="104"/>
      <c r="L1285" s="104"/>
      <c r="M1285" s="155"/>
      <c r="N1285" s="104"/>
      <c r="O1285" s="104"/>
      <c r="P1285" s="104"/>
    </row>
    <row r="1286" spans="7:16" x14ac:dyDescent="0.3">
      <c r="G1286" s="155"/>
      <c r="H1286" s="105"/>
      <c r="I1286" s="155"/>
      <c r="J1286" s="104"/>
      <c r="K1286" s="104"/>
      <c r="L1286" s="104"/>
      <c r="M1286" s="155"/>
      <c r="N1286" s="104"/>
      <c r="O1286" s="104"/>
      <c r="P1286" s="104"/>
    </row>
    <row r="1287" spans="7:16" x14ac:dyDescent="0.3">
      <c r="G1287" s="155"/>
      <c r="H1287" s="105"/>
      <c r="I1287" s="155"/>
      <c r="J1287" s="104"/>
      <c r="K1287" s="104"/>
      <c r="L1287" s="104"/>
      <c r="M1287" s="155"/>
      <c r="N1287" s="104"/>
      <c r="O1287" s="104"/>
      <c r="P1287" s="104"/>
    </row>
    <row r="1288" spans="7:16" x14ac:dyDescent="0.3">
      <c r="G1288" s="155"/>
      <c r="H1288" s="105"/>
      <c r="I1288" s="155"/>
      <c r="J1288" s="104"/>
      <c r="K1288" s="104"/>
      <c r="L1288" s="104"/>
      <c r="M1288" s="155"/>
      <c r="N1288" s="104"/>
      <c r="O1288" s="104"/>
      <c r="P1288" s="104"/>
    </row>
    <row r="1289" spans="7:16" x14ac:dyDescent="0.3">
      <c r="G1289" s="155"/>
      <c r="H1289" s="105"/>
      <c r="I1289" s="155"/>
      <c r="J1289" s="104"/>
      <c r="K1289" s="104"/>
      <c r="L1289" s="104"/>
      <c r="M1289" s="155"/>
      <c r="N1289" s="104"/>
      <c r="O1289" s="104"/>
      <c r="P1289" s="104"/>
    </row>
    <row r="1290" spans="7:16" x14ac:dyDescent="0.3">
      <c r="G1290" s="155"/>
      <c r="H1290" s="105"/>
      <c r="I1290" s="155"/>
      <c r="J1290" s="104"/>
      <c r="K1290" s="104"/>
      <c r="L1290" s="104"/>
      <c r="M1290" s="155"/>
      <c r="N1290" s="104"/>
      <c r="O1290" s="104"/>
      <c r="P1290" s="104"/>
    </row>
    <row r="1291" spans="7:16" x14ac:dyDescent="0.3">
      <c r="G1291" s="155"/>
      <c r="H1291" s="105"/>
      <c r="I1291" s="155"/>
      <c r="J1291" s="104"/>
      <c r="K1291" s="104"/>
      <c r="L1291" s="104"/>
      <c r="M1291" s="155"/>
      <c r="N1291" s="104"/>
      <c r="O1291" s="104"/>
      <c r="P1291" s="104"/>
    </row>
    <row r="1292" spans="7:16" x14ac:dyDescent="0.3">
      <c r="G1292" s="155"/>
      <c r="H1292" s="105"/>
      <c r="I1292" s="155"/>
      <c r="J1292" s="104"/>
      <c r="K1292" s="104"/>
      <c r="L1292" s="104"/>
      <c r="M1292" s="155"/>
      <c r="N1292" s="104"/>
      <c r="O1292" s="104"/>
      <c r="P1292" s="104"/>
    </row>
    <row r="1293" spans="7:16" x14ac:dyDescent="0.3">
      <c r="G1293" s="155"/>
      <c r="H1293" s="105"/>
      <c r="I1293" s="155"/>
      <c r="J1293" s="104"/>
      <c r="K1293" s="104"/>
      <c r="L1293" s="104"/>
      <c r="M1293" s="155"/>
      <c r="N1293" s="104"/>
      <c r="O1293" s="104"/>
      <c r="P1293" s="104"/>
    </row>
    <row r="1294" spans="7:16" x14ac:dyDescent="0.3">
      <c r="G1294" s="155"/>
      <c r="H1294" s="105"/>
      <c r="I1294" s="155"/>
      <c r="J1294" s="104"/>
      <c r="K1294" s="104"/>
      <c r="L1294" s="104"/>
      <c r="M1294" s="155"/>
      <c r="N1294" s="104"/>
      <c r="O1294" s="104"/>
      <c r="P1294" s="104"/>
    </row>
    <row r="1295" spans="7:16" x14ac:dyDescent="0.3">
      <c r="G1295" s="155"/>
      <c r="H1295" s="105"/>
      <c r="I1295" s="155"/>
      <c r="J1295" s="104"/>
      <c r="K1295" s="104"/>
      <c r="L1295" s="104"/>
      <c r="M1295" s="155"/>
      <c r="N1295" s="104"/>
      <c r="O1295" s="104"/>
      <c r="P1295" s="104"/>
    </row>
    <row r="1296" spans="7:16" x14ac:dyDescent="0.3">
      <c r="G1296" s="155"/>
      <c r="H1296" s="105"/>
      <c r="I1296" s="155"/>
      <c r="J1296" s="104"/>
      <c r="K1296" s="104"/>
      <c r="L1296" s="104"/>
      <c r="M1296" s="155"/>
      <c r="N1296" s="104"/>
      <c r="O1296" s="104"/>
      <c r="P1296" s="104"/>
    </row>
    <row r="1297" spans="7:16" x14ac:dyDescent="0.3">
      <c r="G1297" s="155"/>
      <c r="H1297" s="105"/>
      <c r="I1297" s="155"/>
      <c r="J1297" s="104"/>
      <c r="K1297" s="104"/>
      <c r="L1297" s="104"/>
      <c r="M1297" s="155"/>
      <c r="N1297" s="104"/>
      <c r="O1297" s="104"/>
      <c r="P1297" s="104"/>
    </row>
    <row r="1298" spans="7:16" x14ac:dyDescent="0.3">
      <c r="G1298" s="155"/>
      <c r="H1298" s="105"/>
      <c r="I1298" s="155"/>
      <c r="J1298" s="104"/>
      <c r="K1298" s="104"/>
      <c r="L1298" s="104"/>
      <c r="M1298" s="155"/>
      <c r="N1298" s="104"/>
      <c r="O1298" s="104"/>
      <c r="P1298" s="104"/>
    </row>
    <row r="1299" spans="7:16" x14ac:dyDescent="0.3">
      <c r="G1299" s="155"/>
      <c r="H1299" s="105"/>
      <c r="I1299" s="155"/>
      <c r="J1299" s="104"/>
      <c r="K1299" s="104"/>
      <c r="L1299" s="104"/>
      <c r="M1299" s="155"/>
      <c r="N1299" s="104"/>
      <c r="O1299" s="104"/>
      <c r="P1299" s="104"/>
    </row>
    <row r="1300" spans="7:16" x14ac:dyDescent="0.3">
      <c r="G1300" s="155"/>
      <c r="H1300" s="105"/>
      <c r="I1300" s="155"/>
      <c r="J1300" s="104"/>
      <c r="K1300" s="104"/>
      <c r="L1300" s="104"/>
      <c r="M1300" s="155"/>
      <c r="N1300" s="104"/>
      <c r="O1300" s="104"/>
      <c r="P1300" s="104"/>
    </row>
    <row r="1301" spans="7:16" x14ac:dyDescent="0.3">
      <c r="G1301" s="155"/>
      <c r="H1301" s="105"/>
      <c r="I1301" s="155"/>
      <c r="J1301" s="104"/>
      <c r="K1301" s="104"/>
      <c r="L1301" s="104"/>
      <c r="M1301" s="155"/>
      <c r="N1301" s="104"/>
      <c r="O1301" s="104"/>
      <c r="P1301" s="104"/>
    </row>
    <row r="1302" spans="7:16" x14ac:dyDescent="0.3">
      <c r="G1302" s="155"/>
      <c r="H1302" s="105"/>
      <c r="I1302" s="155"/>
      <c r="J1302" s="104"/>
      <c r="K1302" s="104"/>
      <c r="L1302" s="104"/>
      <c r="M1302" s="155"/>
      <c r="N1302" s="104"/>
      <c r="O1302" s="104"/>
      <c r="P1302" s="104"/>
    </row>
    <row r="1303" spans="7:16" x14ac:dyDescent="0.3">
      <c r="G1303" s="155"/>
      <c r="H1303" s="105"/>
      <c r="I1303" s="155"/>
      <c r="J1303" s="104"/>
      <c r="K1303" s="104"/>
      <c r="L1303" s="104"/>
      <c r="M1303" s="155"/>
      <c r="N1303" s="104"/>
      <c r="O1303" s="104"/>
      <c r="P1303" s="104"/>
    </row>
    <row r="1304" spans="7:16" x14ac:dyDescent="0.3">
      <c r="G1304" s="155"/>
      <c r="H1304" s="105"/>
      <c r="I1304" s="155"/>
      <c r="J1304" s="104"/>
      <c r="K1304" s="104"/>
      <c r="L1304" s="104"/>
      <c r="M1304" s="155"/>
      <c r="N1304" s="104"/>
      <c r="O1304" s="104"/>
      <c r="P1304" s="104"/>
    </row>
    <row r="1305" spans="7:16" x14ac:dyDescent="0.3">
      <c r="G1305" s="155"/>
      <c r="H1305" s="105"/>
      <c r="I1305" s="155"/>
      <c r="J1305" s="104"/>
      <c r="K1305" s="104"/>
      <c r="L1305" s="104"/>
      <c r="M1305" s="155"/>
      <c r="N1305" s="104"/>
      <c r="O1305" s="104"/>
      <c r="P1305" s="104"/>
    </row>
    <row r="1306" spans="7:16" x14ac:dyDescent="0.3">
      <c r="G1306" s="155"/>
      <c r="H1306" s="105"/>
      <c r="I1306" s="155"/>
      <c r="J1306" s="104"/>
      <c r="K1306" s="104"/>
      <c r="L1306" s="104"/>
      <c r="M1306" s="155"/>
      <c r="N1306" s="104"/>
      <c r="O1306" s="104"/>
      <c r="P1306" s="104"/>
    </row>
    <row r="1307" spans="7:16" x14ac:dyDescent="0.3">
      <c r="G1307" s="155"/>
      <c r="H1307" s="105"/>
      <c r="I1307" s="155"/>
      <c r="J1307" s="104"/>
      <c r="K1307" s="104"/>
      <c r="L1307" s="104"/>
      <c r="M1307" s="155"/>
      <c r="N1307" s="104"/>
      <c r="O1307" s="104"/>
      <c r="P1307" s="104"/>
    </row>
    <row r="1308" spans="7:16" x14ac:dyDescent="0.3">
      <c r="G1308" s="155"/>
      <c r="H1308" s="105"/>
      <c r="I1308" s="155"/>
      <c r="J1308" s="104"/>
      <c r="K1308" s="104"/>
      <c r="L1308" s="104"/>
      <c r="M1308" s="155"/>
      <c r="N1308" s="104"/>
      <c r="O1308" s="104"/>
      <c r="P1308" s="104"/>
    </row>
    <row r="1309" spans="7:16" x14ac:dyDescent="0.3">
      <c r="G1309" s="155"/>
      <c r="H1309" s="105"/>
      <c r="I1309" s="155"/>
      <c r="J1309" s="104"/>
      <c r="K1309" s="104"/>
      <c r="L1309" s="104"/>
      <c r="M1309" s="155"/>
      <c r="N1309" s="104"/>
      <c r="O1309" s="104"/>
      <c r="P1309" s="104"/>
    </row>
    <row r="1310" spans="7:16" x14ac:dyDescent="0.3">
      <c r="G1310" s="155"/>
      <c r="H1310" s="105"/>
      <c r="I1310" s="155"/>
      <c r="J1310" s="104"/>
      <c r="K1310" s="104"/>
      <c r="L1310" s="104"/>
      <c r="M1310" s="155"/>
      <c r="N1310" s="104"/>
      <c r="O1310" s="104"/>
      <c r="P1310" s="104"/>
    </row>
    <row r="1311" spans="7:16" x14ac:dyDescent="0.3">
      <c r="G1311" s="155"/>
      <c r="H1311" s="105"/>
      <c r="I1311" s="155"/>
      <c r="J1311" s="104"/>
      <c r="K1311" s="104"/>
      <c r="L1311" s="104"/>
      <c r="M1311" s="155"/>
      <c r="N1311" s="104"/>
      <c r="O1311" s="104"/>
      <c r="P1311" s="104"/>
    </row>
    <row r="1312" spans="7:16" x14ac:dyDescent="0.3">
      <c r="G1312" s="155"/>
      <c r="H1312" s="105"/>
      <c r="I1312" s="155"/>
      <c r="J1312" s="104"/>
      <c r="K1312" s="104"/>
      <c r="L1312" s="104"/>
      <c r="M1312" s="155"/>
      <c r="N1312" s="104"/>
      <c r="O1312" s="104"/>
      <c r="P1312" s="104"/>
    </row>
    <row r="1313" spans="7:16" x14ac:dyDescent="0.3">
      <c r="G1313" s="155"/>
      <c r="H1313" s="105"/>
      <c r="I1313" s="155"/>
      <c r="J1313" s="104"/>
      <c r="K1313" s="104"/>
      <c r="L1313" s="104"/>
      <c r="M1313" s="155"/>
      <c r="N1313" s="104"/>
      <c r="O1313" s="104"/>
      <c r="P1313" s="104"/>
    </row>
    <row r="1314" spans="7:16" x14ac:dyDescent="0.3">
      <c r="G1314" s="155"/>
      <c r="H1314" s="105"/>
      <c r="I1314" s="155"/>
      <c r="J1314" s="104"/>
      <c r="K1314" s="104"/>
      <c r="L1314" s="104"/>
      <c r="M1314" s="155"/>
      <c r="N1314" s="104"/>
      <c r="O1314" s="104"/>
      <c r="P1314" s="104"/>
    </row>
    <row r="1315" spans="7:16" x14ac:dyDescent="0.3">
      <c r="G1315" s="155"/>
      <c r="H1315" s="105"/>
      <c r="I1315" s="155"/>
      <c r="J1315" s="104"/>
      <c r="K1315" s="104"/>
      <c r="L1315" s="104"/>
      <c r="M1315" s="155"/>
      <c r="N1315" s="104"/>
      <c r="O1315" s="104"/>
      <c r="P1315" s="104"/>
    </row>
    <row r="1316" spans="7:16" x14ac:dyDescent="0.3">
      <c r="G1316" s="155"/>
      <c r="H1316" s="105"/>
      <c r="I1316" s="155"/>
      <c r="J1316" s="104"/>
      <c r="K1316" s="104"/>
      <c r="L1316" s="104"/>
      <c r="M1316" s="155"/>
      <c r="N1316" s="104"/>
      <c r="O1316" s="104"/>
      <c r="P1316" s="104"/>
    </row>
    <row r="1317" spans="7:16" x14ac:dyDescent="0.3">
      <c r="G1317" s="155"/>
      <c r="H1317" s="105"/>
      <c r="I1317" s="155"/>
      <c r="J1317" s="104"/>
      <c r="K1317" s="104"/>
      <c r="L1317" s="104"/>
      <c r="M1317" s="155"/>
      <c r="N1317" s="104"/>
      <c r="O1317" s="104"/>
      <c r="P1317" s="104"/>
    </row>
    <row r="1318" spans="7:16" x14ac:dyDescent="0.3">
      <c r="G1318" s="155"/>
      <c r="H1318" s="105"/>
      <c r="I1318" s="155"/>
      <c r="J1318" s="104"/>
      <c r="K1318" s="104"/>
      <c r="L1318" s="104"/>
      <c r="M1318" s="155"/>
      <c r="N1318" s="104"/>
      <c r="O1318" s="104"/>
      <c r="P1318" s="104"/>
    </row>
    <row r="1319" spans="7:16" x14ac:dyDescent="0.3">
      <c r="G1319" s="155"/>
      <c r="H1319" s="105"/>
      <c r="I1319" s="155"/>
      <c r="J1319" s="104"/>
      <c r="K1319" s="104"/>
      <c r="L1319" s="104"/>
      <c r="M1319" s="155"/>
      <c r="N1319" s="104"/>
      <c r="O1319" s="104"/>
      <c r="P1319" s="104"/>
    </row>
    <row r="1320" spans="7:16" x14ac:dyDescent="0.3">
      <c r="G1320" s="155"/>
      <c r="H1320" s="105"/>
      <c r="I1320" s="155"/>
      <c r="J1320" s="104"/>
      <c r="K1320" s="104"/>
      <c r="L1320" s="104"/>
      <c r="M1320" s="155"/>
      <c r="N1320" s="104"/>
      <c r="O1320" s="104"/>
      <c r="P1320" s="104"/>
    </row>
    <row r="1321" spans="7:16" x14ac:dyDescent="0.3">
      <c r="G1321" s="155"/>
      <c r="H1321" s="105"/>
      <c r="I1321" s="155"/>
      <c r="J1321" s="104"/>
      <c r="K1321" s="104"/>
      <c r="L1321" s="104"/>
      <c r="M1321" s="155"/>
      <c r="N1321" s="104"/>
      <c r="O1321" s="104"/>
      <c r="P1321" s="104"/>
    </row>
    <row r="1322" spans="7:16" x14ac:dyDescent="0.3">
      <c r="G1322" s="155"/>
      <c r="H1322" s="105"/>
      <c r="I1322" s="155"/>
      <c r="J1322" s="104"/>
      <c r="K1322" s="104"/>
      <c r="L1322" s="104"/>
      <c r="M1322" s="155"/>
      <c r="N1322" s="104"/>
      <c r="O1322" s="104"/>
      <c r="P1322" s="104"/>
    </row>
    <row r="1323" spans="7:16" x14ac:dyDescent="0.3">
      <c r="G1323" s="155"/>
      <c r="H1323" s="105"/>
      <c r="I1323" s="155"/>
      <c r="J1323" s="104"/>
      <c r="K1323" s="104"/>
      <c r="L1323" s="104"/>
      <c r="M1323" s="155"/>
      <c r="N1323" s="104"/>
      <c r="O1323" s="104"/>
      <c r="P1323" s="104"/>
    </row>
    <row r="1324" spans="7:16" x14ac:dyDescent="0.3">
      <c r="G1324" s="155"/>
      <c r="H1324" s="105"/>
      <c r="I1324" s="155"/>
      <c r="J1324" s="104"/>
      <c r="K1324" s="104"/>
      <c r="L1324" s="104"/>
      <c r="M1324" s="155"/>
      <c r="N1324" s="104"/>
      <c r="O1324" s="104"/>
      <c r="P1324" s="104"/>
    </row>
    <row r="1325" spans="7:16" x14ac:dyDescent="0.3">
      <c r="G1325" s="155"/>
      <c r="H1325" s="105"/>
      <c r="I1325" s="155"/>
      <c r="J1325" s="104"/>
      <c r="K1325" s="104"/>
      <c r="L1325" s="104"/>
      <c r="M1325" s="155"/>
      <c r="N1325" s="104"/>
      <c r="O1325" s="104"/>
      <c r="P1325" s="104"/>
    </row>
    <row r="1326" spans="7:16" x14ac:dyDescent="0.3">
      <c r="H1326" s="105"/>
      <c r="I1326" s="155"/>
      <c r="J1326" s="104"/>
    </row>
    <row r="1327" spans="7:16" x14ac:dyDescent="0.3">
      <c r="H1327" s="105"/>
      <c r="I1327" s="155"/>
      <c r="J1327" s="104"/>
    </row>
    <row r="1328" spans="7:16" x14ac:dyDescent="0.3">
      <c r="H1328" s="105"/>
      <c r="I1328" s="155"/>
      <c r="J1328" s="104"/>
    </row>
    <row r="1329" spans="8:10" x14ac:dyDescent="0.3">
      <c r="H1329" s="105"/>
      <c r="I1329" s="155"/>
      <c r="J1329" s="104"/>
    </row>
    <row r="1330" spans="8:10" x14ac:dyDescent="0.3">
      <c r="H1330" s="105"/>
      <c r="I1330" s="155"/>
      <c r="J1330" s="104"/>
    </row>
    <row r="1331" spans="8:10" x14ac:dyDescent="0.3">
      <c r="H1331" s="105"/>
      <c r="I1331" s="155"/>
      <c r="J1331" s="104"/>
    </row>
    <row r="1332" spans="8:10" x14ac:dyDescent="0.3">
      <c r="H1332" s="105"/>
      <c r="I1332" s="155"/>
      <c r="J1332" s="104"/>
    </row>
    <row r="1333" spans="8:10" x14ac:dyDescent="0.3">
      <c r="H1333" s="105"/>
      <c r="I1333" s="155"/>
      <c r="J1333" s="104"/>
    </row>
    <row r="1334" spans="8:10" x14ac:dyDescent="0.3">
      <c r="H1334" s="105"/>
      <c r="I1334" s="155"/>
      <c r="J1334" s="104"/>
    </row>
    <row r="1335" spans="8:10" x14ac:dyDescent="0.3">
      <c r="H1335" s="105"/>
      <c r="I1335" s="155"/>
      <c r="J1335" s="104"/>
    </row>
    <row r="1336" spans="8:10" x14ac:dyDescent="0.3">
      <c r="H1336" s="105"/>
      <c r="I1336" s="155"/>
      <c r="J1336" s="104"/>
    </row>
    <row r="1337" spans="8:10" x14ac:dyDescent="0.3">
      <c r="H1337" s="105"/>
      <c r="I1337" s="155"/>
      <c r="J1337" s="104"/>
    </row>
    <row r="1338" spans="8:10" x14ac:dyDescent="0.3">
      <c r="H1338" s="105"/>
      <c r="I1338" s="155"/>
      <c r="J1338" s="104"/>
    </row>
    <row r="1339" spans="8:10" x14ac:dyDescent="0.3">
      <c r="H1339" s="105"/>
      <c r="I1339" s="155"/>
      <c r="J1339" s="104"/>
    </row>
    <row r="1340" spans="8:10" x14ac:dyDescent="0.3">
      <c r="H1340" s="105"/>
      <c r="I1340" s="155"/>
      <c r="J1340" s="104"/>
    </row>
    <row r="1341" spans="8:10" x14ac:dyDescent="0.3">
      <c r="H1341" s="105"/>
      <c r="I1341" s="155"/>
      <c r="J1341" s="104"/>
    </row>
    <row r="1342" spans="8:10" x14ac:dyDescent="0.3">
      <c r="H1342" s="105"/>
      <c r="I1342" s="155"/>
      <c r="J1342" s="104"/>
    </row>
    <row r="1343" spans="8:10" x14ac:dyDescent="0.3">
      <c r="H1343" s="105"/>
      <c r="I1343" s="155"/>
      <c r="J1343" s="104"/>
    </row>
    <row r="1344" spans="8:10" x14ac:dyDescent="0.3">
      <c r="H1344" s="105"/>
      <c r="I1344" s="155"/>
      <c r="J1344" s="104"/>
    </row>
    <row r="1345" spans="8:10" x14ac:dyDescent="0.3">
      <c r="H1345" s="105"/>
      <c r="I1345" s="155"/>
      <c r="J1345" s="104"/>
    </row>
    <row r="1346" spans="8:10" x14ac:dyDescent="0.3">
      <c r="H1346" s="105"/>
      <c r="I1346" s="155"/>
      <c r="J1346" s="104"/>
    </row>
    <row r="1347" spans="8:10" x14ac:dyDescent="0.3">
      <c r="H1347" s="105"/>
      <c r="I1347" s="155"/>
      <c r="J1347" s="104"/>
    </row>
    <row r="1348" spans="8:10" x14ac:dyDescent="0.3">
      <c r="H1348" s="105"/>
      <c r="I1348" s="155"/>
      <c r="J1348" s="104"/>
    </row>
    <row r="1349" spans="8:10" x14ac:dyDescent="0.3">
      <c r="H1349" s="105"/>
      <c r="I1349" s="155"/>
      <c r="J1349" s="104"/>
    </row>
    <row r="1350" spans="8:10" x14ac:dyDescent="0.3">
      <c r="H1350" s="105"/>
      <c r="I1350" s="155"/>
      <c r="J1350" s="104"/>
    </row>
    <row r="1351" spans="8:10" x14ac:dyDescent="0.3">
      <c r="H1351" s="105"/>
      <c r="I1351" s="155"/>
      <c r="J1351" s="104"/>
    </row>
    <row r="1352" spans="8:10" x14ac:dyDescent="0.3">
      <c r="H1352" s="105"/>
      <c r="I1352" s="155"/>
      <c r="J1352" s="104"/>
    </row>
    <row r="1353" spans="8:10" x14ac:dyDescent="0.3">
      <c r="H1353" s="105"/>
      <c r="I1353" s="155"/>
      <c r="J1353" s="104"/>
    </row>
    <row r="1354" spans="8:10" x14ac:dyDescent="0.3">
      <c r="H1354" s="105"/>
      <c r="I1354" s="155"/>
      <c r="J1354" s="104"/>
    </row>
    <row r="1355" spans="8:10" x14ac:dyDescent="0.3">
      <c r="H1355" s="105"/>
      <c r="I1355" s="155"/>
      <c r="J1355" s="104"/>
    </row>
    <row r="1356" spans="8:10" x14ac:dyDescent="0.3">
      <c r="H1356" s="105"/>
      <c r="I1356" s="155"/>
      <c r="J1356" s="104"/>
    </row>
    <row r="1357" spans="8:10" x14ac:dyDescent="0.3">
      <c r="H1357" s="105"/>
      <c r="I1357" s="155"/>
      <c r="J1357" s="104"/>
    </row>
    <row r="1358" spans="8:10" x14ac:dyDescent="0.3">
      <c r="H1358" s="105"/>
      <c r="I1358" s="155"/>
      <c r="J1358" s="104"/>
    </row>
    <row r="1359" spans="8:10" x14ac:dyDescent="0.3">
      <c r="H1359" s="105"/>
      <c r="I1359" s="155"/>
      <c r="J1359" s="104"/>
    </row>
    <row r="1360" spans="8:10" x14ac:dyDescent="0.3">
      <c r="H1360" s="105"/>
      <c r="I1360" s="155"/>
      <c r="J1360" s="104"/>
    </row>
    <row r="1361" spans="8:10" x14ac:dyDescent="0.3">
      <c r="H1361" s="105"/>
      <c r="I1361" s="155"/>
      <c r="J1361" s="104"/>
    </row>
    <row r="1362" spans="8:10" x14ac:dyDescent="0.3">
      <c r="H1362" s="105"/>
      <c r="I1362" s="155"/>
      <c r="J1362" s="104"/>
    </row>
    <row r="1363" spans="8:10" x14ac:dyDescent="0.3">
      <c r="H1363" s="105"/>
      <c r="I1363" s="155"/>
      <c r="J1363" s="104"/>
    </row>
    <row r="1364" spans="8:10" x14ac:dyDescent="0.3">
      <c r="H1364" s="105"/>
      <c r="I1364" s="155"/>
      <c r="J1364" s="104"/>
    </row>
    <row r="1365" spans="8:10" x14ac:dyDescent="0.3">
      <c r="H1365" s="105"/>
      <c r="I1365" s="155"/>
      <c r="J1365" s="104"/>
    </row>
    <row r="1366" spans="8:10" x14ac:dyDescent="0.3">
      <c r="H1366" s="105"/>
      <c r="I1366" s="155"/>
      <c r="J1366" s="104"/>
    </row>
    <row r="1367" spans="8:10" x14ac:dyDescent="0.3">
      <c r="H1367" s="105"/>
      <c r="I1367" s="155"/>
      <c r="J1367" s="104"/>
    </row>
    <row r="1368" spans="8:10" x14ac:dyDescent="0.3">
      <c r="H1368" s="105"/>
      <c r="I1368" s="155"/>
      <c r="J1368" s="104"/>
    </row>
    <row r="1369" spans="8:10" x14ac:dyDescent="0.3">
      <c r="H1369" s="105"/>
      <c r="I1369" s="155"/>
      <c r="J1369" s="104"/>
    </row>
    <row r="1370" spans="8:10" x14ac:dyDescent="0.3">
      <c r="H1370" s="105"/>
      <c r="I1370" s="155"/>
      <c r="J1370" s="104"/>
    </row>
    <row r="1371" spans="8:10" x14ac:dyDescent="0.3">
      <c r="H1371" s="105"/>
      <c r="I1371" s="155"/>
      <c r="J1371" s="104"/>
    </row>
    <row r="1372" spans="8:10" x14ac:dyDescent="0.3">
      <c r="H1372" s="105"/>
      <c r="I1372" s="155"/>
      <c r="J1372" s="104"/>
    </row>
    <row r="1373" spans="8:10" x14ac:dyDescent="0.3">
      <c r="H1373" s="105"/>
      <c r="I1373" s="155"/>
      <c r="J1373" s="104"/>
    </row>
    <row r="1374" spans="8:10" x14ac:dyDescent="0.3">
      <c r="H1374" s="105"/>
      <c r="I1374" s="155"/>
      <c r="J1374" s="104"/>
    </row>
    <row r="1375" spans="8:10" x14ac:dyDescent="0.3">
      <c r="H1375" s="105"/>
      <c r="I1375" s="155"/>
      <c r="J1375" s="104"/>
    </row>
    <row r="1376" spans="8:10" x14ac:dyDescent="0.3">
      <c r="H1376" s="105"/>
      <c r="I1376" s="155"/>
      <c r="J1376" s="104"/>
    </row>
    <row r="1377" spans="8:10" x14ac:dyDescent="0.3">
      <c r="H1377" s="105"/>
      <c r="I1377" s="155"/>
      <c r="J1377" s="104"/>
    </row>
    <row r="1378" spans="8:10" x14ac:dyDescent="0.3">
      <c r="H1378" s="105"/>
      <c r="I1378" s="155"/>
      <c r="J1378" s="104"/>
    </row>
    <row r="1379" spans="8:10" x14ac:dyDescent="0.3">
      <c r="H1379" s="105"/>
      <c r="I1379" s="155"/>
      <c r="J1379" s="104"/>
    </row>
    <row r="1380" spans="8:10" x14ac:dyDescent="0.3">
      <c r="H1380" s="105"/>
      <c r="I1380" s="155"/>
      <c r="J1380" s="104"/>
    </row>
    <row r="1381" spans="8:10" x14ac:dyDescent="0.3">
      <c r="H1381" s="105"/>
      <c r="I1381" s="155"/>
      <c r="J1381" s="104"/>
    </row>
    <row r="1382" spans="8:10" x14ac:dyDescent="0.3">
      <c r="H1382" s="105"/>
      <c r="I1382" s="155"/>
      <c r="J1382" s="104"/>
    </row>
    <row r="1383" spans="8:10" x14ac:dyDescent="0.3">
      <c r="H1383" s="105"/>
      <c r="I1383" s="155"/>
      <c r="J1383" s="104"/>
    </row>
    <row r="1384" spans="8:10" x14ac:dyDescent="0.3">
      <c r="H1384" s="105"/>
      <c r="I1384" s="155"/>
      <c r="J1384" s="104"/>
    </row>
    <row r="1385" spans="8:10" x14ac:dyDescent="0.3">
      <c r="H1385" s="105"/>
      <c r="I1385" s="155"/>
      <c r="J1385" s="104"/>
    </row>
    <row r="1386" spans="8:10" x14ac:dyDescent="0.3">
      <c r="H1386" s="105"/>
      <c r="I1386" s="155"/>
      <c r="J1386" s="104"/>
    </row>
    <row r="1387" spans="8:10" x14ac:dyDescent="0.3">
      <c r="H1387" s="105"/>
      <c r="I1387" s="155"/>
      <c r="J1387" s="104"/>
    </row>
    <row r="1388" spans="8:10" x14ac:dyDescent="0.3">
      <c r="H1388" s="105"/>
      <c r="I1388" s="155"/>
      <c r="J1388" s="104"/>
    </row>
    <row r="1389" spans="8:10" x14ac:dyDescent="0.3">
      <c r="H1389" s="105"/>
      <c r="I1389" s="155"/>
      <c r="J1389" s="104"/>
    </row>
    <row r="1390" spans="8:10" x14ac:dyDescent="0.3">
      <c r="H1390" s="105"/>
      <c r="I1390" s="155"/>
      <c r="J1390" s="104"/>
    </row>
    <row r="1391" spans="8:10" x14ac:dyDescent="0.3">
      <c r="H1391" s="105"/>
      <c r="I1391" s="155"/>
      <c r="J1391" s="104"/>
    </row>
    <row r="1392" spans="8:10" x14ac:dyDescent="0.3">
      <c r="H1392" s="105"/>
      <c r="I1392" s="155"/>
      <c r="J1392" s="104"/>
    </row>
    <row r="1393" spans="8:10" x14ac:dyDescent="0.3">
      <c r="H1393" s="105"/>
      <c r="I1393" s="155"/>
      <c r="J1393" s="104"/>
    </row>
    <row r="1394" spans="8:10" x14ac:dyDescent="0.3">
      <c r="H1394" s="105"/>
      <c r="I1394" s="155"/>
      <c r="J1394" s="104"/>
    </row>
    <row r="1395" spans="8:10" x14ac:dyDescent="0.3">
      <c r="H1395" s="105"/>
      <c r="I1395" s="155"/>
      <c r="J1395" s="104"/>
    </row>
    <row r="1396" spans="8:10" x14ac:dyDescent="0.3">
      <c r="H1396" s="105"/>
      <c r="I1396" s="155"/>
      <c r="J1396" s="104"/>
    </row>
    <row r="1397" spans="8:10" x14ac:dyDescent="0.3">
      <c r="H1397" s="105"/>
      <c r="I1397" s="155"/>
      <c r="J1397" s="104"/>
    </row>
    <row r="1398" spans="8:10" x14ac:dyDescent="0.3">
      <c r="H1398" s="105"/>
      <c r="I1398" s="155"/>
      <c r="J1398" s="104"/>
    </row>
    <row r="1399" spans="8:10" x14ac:dyDescent="0.3">
      <c r="H1399" s="105"/>
      <c r="I1399" s="155"/>
      <c r="J1399" s="104"/>
    </row>
    <row r="1400" spans="8:10" x14ac:dyDescent="0.3">
      <c r="H1400" s="105"/>
      <c r="I1400" s="155"/>
      <c r="J1400" s="104"/>
    </row>
    <row r="1401" spans="8:10" x14ac:dyDescent="0.3">
      <c r="H1401" s="105"/>
      <c r="I1401" s="155"/>
      <c r="J1401" s="104"/>
    </row>
    <row r="1402" spans="8:10" x14ac:dyDescent="0.3">
      <c r="H1402" s="105"/>
      <c r="I1402" s="155"/>
      <c r="J1402" s="104"/>
    </row>
    <row r="1403" spans="8:10" x14ac:dyDescent="0.3">
      <c r="H1403" s="105"/>
      <c r="I1403" s="155"/>
      <c r="J1403" s="104"/>
    </row>
    <row r="1404" spans="8:10" x14ac:dyDescent="0.3">
      <c r="H1404" s="105"/>
      <c r="I1404" s="155"/>
      <c r="J1404" s="104"/>
    </row>
    <row r="1405" spans="8:10" x14ac:dyDescent="0.3">
      <c r="H1405" s="105"/>
      <c r="I1405" s="155"/>
      <c r="J1405" s="104"/>
    </row>
    <row r="1406" spans="8:10" x14ac:dyDescent="0.3">
      <c r="H1406" s="105"/>
      <c r="I1406" s="155"/>
      <c r="J1406" s="104"/>
    </row>
    <row r="1407" spans="8:10" x14ac:dyDescent="0.3">
      <c r="H1407" s="105"/>
      <c r="I1407" s="155"/>
      <c r="J1407" s="104"/>
    </row>
    <row r="1408" spans="8:10" x14ac:dyDescent="0.3">
      <c r="H1408" s="105"/>
      <c r="I1408" s="155"/>
      <c r="J1408" s="104"/>
    </row>
    <row r="1409" spans="8:10" x14ac:dyDescent="0.3">
      <c r="H1409" s="105"/>
      <c r="I1409" s="155"/>
      <c r="J1409" s="104"/>
    </row>
    <row r="1410" spans="8:10" x14ac:dyDescent="0.3">
      <c r="H1410" s="105"/>
      <c r="I1410" s="155"/>
      <c r="J1410" s="104"/>
    </row>
    <row r="1411" spans="8:10" x14ac:dyDescent="0.3">
      <c r="H1411" s="105"/>
      <c r="I1411" s="155"/>
      <c r="J1411" s="104"/>
    </row>
    <row r="1412" spans="8:10" x14ac:dyDescent="0.3">
      <c r="H1412" s="105"/>
      <c r="I1412" s="155"/>
      <c r="J1412" s="104"/>
    </row>
    <row r="1413" spans="8:10" x14ac:dyDescent="0.3">
      <c r="H1413" s="105"/>
      <c r="I1413" s="155"/>
      <c r="J1413" s="104"/>
    </row>
    <row r="1414" spans="8:10" x14ac:dyDescent="0.3">
      <c r="H1414" s="105"/>
      <c r="I1414" s="155"/>
      <c r="J1414" s="104"/>
    </row>
    <row r="1415" spans="8:10" x14ac:dyDescent="0.3">
      <c r="H1415" s="105"/>
      <c r="I1415" s="155"/>
      <c r="J1415" s="104"/>
    </row>
    <row r="1416" spans="8:10" x14ac:dyDescent="0.3">
      <c r="H1416" s="105"/>
      <c r="I1416" s="155"/>
      <c r="J1416" s="104"/>
    </row>
    <row r="1417" spans="8:10" x14ac:dyDescent="0.3">
      <c r="H1417" s="105"/>
      <c r="I1417" s="155"/>
      <c r="J1417" s="104"/>
    </row>
    <row r="1418" spans="8:10" x14ac:dyDescent="0.3">
      <c r="H1418" s="105"/>
      <c r="I1418" s="155"/>
      <c r="J1418" s="104"/>
    </row>
    <row r="1419" spans="8:10" x14ac:dyDescent="0.3">
      <c r="H1419" s="105"/>
      <c r="I1419" s="155"/>
      <c r="J1419" s="104"/>
    </row>
    <row r="1420" spans="8:10" x14ac:dyDescent="0.3">
      <c r="H1420" s="105"/>
      <c r="I1420" s="155"/>
      <c r="J1420" s="104"/>
    </row>
    <row r="1421" spans="8:10" x14ac:dyDescent="0.3">
      <c r="H1421" s="105"/>
      <c r="I1421" s="155"/>
      <c r="J1421" s="104"/>
    </row>
    <row r="1422" spans="8:10" x14ac:dyDescent="0.3">
      <c r="H1422" s="105"/>
      <c r="I1422" s="155"/>
      <c r="J1422" s="104"/>
    </row>
    <row r="1423" spans="8:10" x14ac:dyDescent="0.3">
      <c r="H1423" s="105"/>
      <c r="I1423" s="155"/>
      <c r="J1423" s="104"/>
    </row>
    <row r="1424" spans="8:10" x14ac:dyDescent="0.3">
      <c r="H1424" s="105"/>
      <c r="I1424" s="155"/>
      <c r="J1424" s="104"/>
    </row>
    <row r="1425" spans="8:10" x14ac:dyDescent="0.3">
      <c r="H1425" s="105"/>
      <c r="I1425" s="155"/>
      <c r="J1425" s="104"/>
    </row>
    <row r="1426" spans="8:10" x14ac:dyDescent="0.3">
      <c r="H1426" s="105"/>
      <c r="I1426" s="155"/>
      <c r="J1426" s="104"/>
    </row>
    <row r="1427" spans="8:10" x14ac:dyDescent="0.3">
      <c r="H1427" s="105"/>
      <c r="I1427" s="155"/>
      <c r="J1427" s="104"/>
    </row>
    <row r="1428" spans="8:10" x14ac:dyDescent="0.3">
      <c r="H1428" s="105"/>
      <c r="I1428" s="155"/>
      <c r="J1428" s="104"/>
    </row>
    <row r="1429" spans="8:10" x14ac:dyDescent="0.3">
      <c r="H1429" s="105"/>
      <c r="I1429" s="155"/>
      <c r="J1429" s="104"/>
    </row>
    <row r="1430" spans="8:10" x14ac:dyDescent="0.3">
      <c r="H1430" s="105"/>
      <c r="I1430" s="155"/>
      <c r="J1430" s="104"/>
    </row>
    <row r="1431" spans="8:10" x14ac:dyDescent="0.3">
      <c r="H1431" s="105"/>
      <c r="I1431" s="155"/>
      <c r="J1431" s="104"/>
    </row>
    <row r="1432" spans="8:10" x14ac:dyDescent="0.3">
      <c r="H1432" s="105"/>
      <c r="I1432" s="155"/>
      <c r="J1432" s="104"/>
    </row>
    <row r="1433" spans="8:10" x14ac:dyDescent="0.3">
      <c r="H1433" s="105"/>
      <c r="I1433" s="155"/>
      <c r="J1433" s="104"/>
    </row>
    <row r="1434" spans="8:10" x14ac:dyDescent="0.3">
      <c r="H1434" s="105"/>
      <c r="I1434" s="155"/>
      <c r="J1434" s="104"/>
    </row>
    <row r="1435" spans="8:10" x14ac:dyDescent="0.3">
      <c r="H1435" s="105"/>
      <c r="I1435" s="155"/>
      <c r="J1435" s="104"/>
    </row>
    <row r="1436" spans="8:10" x14ac:dyDescent="0.3">
      <c r="H1436" s="105"/>
      <c r="I1436" s="155"/>
      <c r="J1436" s="104"/>
    </row>
    <row r="1437" spans="8:10" x14ac:dyDescent="0.3">
      <c r="H1437" s="105"/>
      <c r="I1437" s="155"/>
      <c r="J1437" s="104"/>
    </row>
    <row r="1438" spans="8:10" x14ac:dyDescent="0.3">
      <c r="H1438" s="105"/>
      <c r="I1438" s="155"/>
      <c r="J1438" s="104"/>
    </row>
    <row r="1439" spans="8:10" x14ac:dyDescent="0.3">
      <c r="H1439" s="105"/>
      <c r="I1439" s="155"/>
      <c r="J1439" s="104"/>
    </row>
    <row r="1440" spans="8:10" x14ac:dyDescent="0.3">
      <c r="H1440" s="105"/>
      <c r="I1440" s="155"/>
      <c r="J1440" s="104"/>
    </row>
    <row r="1441" spans="8:10" x14ac:dyDescent="0.3">
      <c r="H1441" s="105"/>
      <c r="I1441" s="155"/>
      <c r="J1441" s="104"/>
    </row>
    <row r="1442" spans="8:10" x14ac:dyDescent="0.3">
      <c r="H1442" s="105"/>
      <c r="I1442" s="155"/>
      <c r="J1442" s="104"/>
    </row>
    <row r="1443" spans="8:10" x14ac:dyDescent="0.3">
      <c r="H1443" s="105"/>
      <c r="I1443" s="155"/>
      <c r="J1443" s="104"/>
    </row>
    <row r="1444" spans="8:10" x14ac:dyDescent="0.3">
      <c r="H1444" s="105"/>
      <c r="I1444" s="155"/>
      <c r="J1444" s="104"/>
    </row>
    <row r="1445" spans="8:10" x14ac:dyDescent="0.3">
      <c r="H1445" s="105"/>
      <c r="I1445" s="155"/>
      <c r="J1445" s="104"/>
    </row>
    <row r="1446" spans="8:10" x14ac:dyDescent="0.3">
      <c r="H1446" s="105"/>
      <c r="I1446" s="155"/>
      <c r="J1446" s="104"/>
    </row>
    <row r="1447" spans="8:10" x14ac:dyDescent="0.3">
      <c r="H1447" s="105"/>
      <c r="I1447" s="155"/>
      <c r="J1447" s="104"/>
    </row>
    <row r="1448" spans="8:10" x14ac:dyDescent="0.3">
      <c r="H1448" s="105"/>
      <c r="I1448" s="155"/>
      <c r="J1448" s="104"/>
    </row>
    <row r="1449" spans="8:10" x14ac:dyDescent="0.3">
      <c r="H1449" s="105"/>
      <c r="I1449" s="155"/>
      <c r="J1449" s="104"/>
    </row>
    <row r="1450" spans="8:10" x14ac:dyDescent="0.3">
      <c r="H1450" s="105"/>
      <c r="I1450" s="155"/>
      <c r="J1450" s="104"/>
    </row>
    <row r="1451" spans="8:10" x14ac:dyDescent="0.3">
      <c r="H1451" s="105"/>
      <c r="I1451" s="155"/>
      <c r="J1451" s="104"/>
    </row>
    <row r="1452" spans="8:10" x14ac:dyDescent="0.3">
      <c r="H1452" s="105"/>
      <c r="I1452" s="155"/>
      <c r="J1452" s="104"/>
    </row>
    <row r="1453" spans="8:10" x14ac:dyDescent="0.3">
      <c r="H1453" s="105"/>
      <c r="I1453" s="155"/>
      <c r="J1453" s="104"/>
    </row>
    <row r="1454" spans="8:10" x14ac:dyDescent="0.3">
      <c r="H1454" s="105"/>
      <c r="I1454" s="155"/>
      <c r="J1454" s="104"/>
    </row>
    <row r="1455" spans="8:10" x14ac:dyDescent="0.3">
      <c r="H1455" s="105"/>
      <c r="I1455" s="155"/>
      <c r="J1455" s="104"/>
    </row>
    <row r="1456" spans="8:10" x14ac:dyDescent="0.3">
      <c r="H1456" s="105"/>
      <c r="I1456" s="155"/>
      <c r="J1456" s="104"/>
    </row>
    <row r="1457" spans="8:10" x14ac:dyDescent="0.3">
      <c r="H1457" s="105"/>
      <c r="I1457" s="155"/>
      <c r="J1457" s="104"/>
    </row>
    <row r="1458" spans="8:10" x14ac:dyDescent="0.3">
      <c r="H1458" s="105"/>
      <c r="I1458" s="155"/>
      <c r="J1458" s="104"/>
    </row>
    <row r="1459" spans="8:10" x14ac:dyDescent="0.3">
      <c r="H1459" s="105"/>
      <c r="I1459" s="155"/>
      <c r="J1459" s="104"/>
    </row>
    <row r="1460" spans="8:10" x14ac:dyDescent="0.3">
      <c r="H1460" s="105"/>
      <c r="I1460" s="155"/>
      <c r="J1460" s="104"/>
    </row>
    <row r="1461" spans="8:10" x14ac:dyDescent="0.3">
      <c r="H1461" s="105"/>
      <c r="I1461" s="155"/>
      <c r="J1461" s="104"/>
    </row>
    <row r="1462" spans="8:10" x14ac:dyDescent="0.3">
      <c r="H1462" s="105"/>
      <c r="I1462" s="155"/>
      <c r="J1462" s="104"/>
    </row>
    <row r="1463" spans="8:10" x14ac:dyDescent="0.3">
      <c r="H1463" s="105"/>
      <c r="I1463" s="155"/>
      <c r="J1463" s="104"/>
    </row>
    <row r="1464" spans="8:10" x14ac:dyDescent="0.3">
      <c r="H1464" s="105"/>
      <c r="I1464" s="155"/>
      <c r="J1464" s="104"/>
    </row>
    <row r="1465" spans="8:10" x14ac:dyDescent="0.3">
      <c r="H1465" s="105"/>
      <c r="I1465" s="155"/>
      <c r="J1465" s="104"/>
    </row>
    <row r="1466" spans="8:10" x14ac:dyDescent="0.3">
      <c r="H1466" s="105"/>
      <c r="I1466" s="155"/>
      <c r="J1466" s="104"/>
    </row>
    <row r="1467" spans="8:10" x14ac:dyDescent="0.3">
      <c r="H1467" s="105"/>
      <c r="I1467" s="155"/>
      <c r="J1467" s="104"/>
    </row>
    <row r="1468" spans="8:10" x14ac:dyDescent="0.3">
      <c r="H1468" s="105"/>
      <c r="I1468" s="155"/>
      <c r="J1468" s="104"/>
    </row>
    <row r="1469" spans="8:10" x14ac:dyDescent="0.3">
      <c r="H1469" s="105"/>
      <c r="I1469" s="155"/>
      <c r="J1469" s="104"/>
    </row>
    <row r="1470" spans="8:10" x14ac:dyDescent="0.3">
      <c r="H1470" s="105"/>
      <c r="I1470" s="155"/>
      <c r="J1470" s="104"/>
    </row>
    <row r="1471" spans="8:10" x14ac:dyDescent="0.3">
      <c r="H1471" s="105"/>
      <c r="I1471" s="155"/>
      <c r="J1471" s="104"/>
    </row>
    <row r="1472" spans="8:10" x14ac:dyDescent="0.3">
      <c r="H1472" s="105"/>
      <c r="I1472" s="155"/>
      <c r="J1472" s="104"/>
    </row>
    <row r="1473" spans="8:10" x14ac:dyDescent="0.3">
      <c r="H1473" s="105"/>
      <c r="I1473" s="155"/>
      <c r="J1473" s="104"/>
    </row>
    <row r="1474" spans="8:10" x14ac:dyDescent="0.3">
      <c r="H1474" s="105"/>
      <c r="I1474" s="155"/>
      <c r="J1474" s="104"/>
    </row>
    <row r="1475" spans="8:10" x14ac:dyDescent="0.3">
      <c r="H1475" s="105"/>
      <c r="I1475" s="155"/>
      <c r="J1475" s="104"/>
    </row>
    <row r="1476" spans="8:10" x14ac:dyDescent="0.3">
      <c r="H1476" s="105"/>
      <c r="I1476" s="155"/>
      <c r="J1476" s="104"/>
    </row>
    <row r="1477" spans="8:10" x14ac:dyDescent="0.3">
      <c r="H1477" s="105"/>
      <c r="I1477" s="155"/>
      <c r="J1477" s="104"/>
    </row>
    <row r="1478" spans="8:10" x14ac:dyDescent="0.3">
      <c r="H1478" s="105"/>
      <c r="I1478" s="155"/>
      <c r="J1478" s="104"/>
    </row>
    <row r="1479" spans="8:10" x14ac:dyDescent="0.3">
      <c r="H1479" s="105"/>
      <c r="I1479" s="155"/>
      <c r="J1479" s="104"/>
    </row>
    <row r="1480" spans="8:10" x14ac:dyDescent="0.3">
      <c r="H1480" s="105"/>
      <c r="I1480" s="155"/>
      <c r="J1480" s="104"/>
    </row>
    <row r="1481" spans="8:10" x14ac:dyDescent="0.3">
      <c r="H1481" s="105"/>
      <c r="I1481" s="155"/>
      <c r="J1481" s="104"/>
    </row>
    <row r="1482" spans="8:10" x14ac:dyDescent="0.3">
      <c r="H1482" s="105"/>
      <c r="I1482" s="155"/>
      <c r="J1482" s="104"/>
    </row>
    <row r="1483" spans="8:10" x14ac:dyDescent="0.3">
      <c r="H1483" s="105"/>
      <c r="I1483" s="155"/>
      <c r="J1483" s="104"/>
    </row>
    <row r="1484" spans="8:10" x14ac:dyDescent="0.3">
      <c r="H1484" s="105"/>
      <c r="I1484" s="155"/>
      <c r="J1484" s="104"/>
    </row>
    <row r="1485" spans="8:10" x14ac:dyDescent="0.3">
      <c r="H1485" s="105"/>
      <c r="I1485" s="155"/>
      <c r="J1485" s="104"/>
    </row>
    <row r="1486" spans="8:10" x14ac:dyDescent="0.3">
      <c r="H1486" s="105"/>
      <c r="I1486" s="155"/>
      <c r="J1486" s="104"/>
    </row>
    <row r="1487" spans="8:10" x14ac:dyDescent="0.3">
      <c r="H1487" s="105"/>
      <c r="I1487" s="155"/>
      <c r="J1487" s="104"/>
    </row>
    <row r="1488" spans="8:10" x14ac:dyDescent="0.3">
      <c r="H1488" s="105"/>
      <c r="I1488" s="155"/>
      <c r="J1488" s="104"/>
    </row>
    <row r="1489" spans="8:10" x14ac:dyDescent="0.3">
      <c r="H1489" s="105"/>
      <c r="I1489" s="155"/>
      <c r="J1489" s="104"/>
    </row>
    <row r="1490" spans="8:10" x14ac:dyDescent="0.3">
      <c r="H1490" s="105"/>
      <c r="I1490" s="155"/>
      <c r="J1490" s="104"/>
    </row>
    <row r="1491" spans="8:10" x14ac:dyDescent="0.3">
      <c r="H1491" s="105"/>
      <c r="I1491" s="155"/>
      <c r="J1491" s="104"/>
    </row>
    <row r="1492" spans="8:10" x14ac:dyDescent="0.3">
      <c r="H1492" s="105"/>
      <c r="I1492" s="155"/>
      <c r="J1492" s="104"/>
    </row>
    <row r="1493" spans="8:10" x14ac:dyDescent="0.3">
      <c r="H1493" s="105"/>
      <c r="I1493" s="155"/>
      <c r="J1493" s="104"/>
    </row>
    <row r="1494" spans="8:10" x14ac:dyDescent="0.3">
      <c r="H1494" s="105"/>
      <c r="I1494" s="155"/>
      <c r="J1494" s="104"/>
    </row>
    <row r="1495" spans="8:10" x14ac:dyDescent="0.3">
      <c r="H1495" s="105"/>
      <c r="I1495" s="155"/>
      <c r="J1495" s="104"/>
    </row>
    <row r="1496" spans="8:10" x14ac:dyDescent="0.3">
      <c r="H1496" s="105"/>
      <c r="I1496" s="155"/>
      <c r="J1496" s="104"/>
    </row>
    <row r="1497" spans="8:10" x14ac:dyDescent="0.3">
      <c r="H1497" s="105"/>
      <c r="I1497" s="155"/>
      <c r="J1497" s="104"/>
    </row>
    <row r="1498" spans="8:10" x14ac:dyDescent="0.3">
      <c r="H1498" s="105"/>
      <c r="I1498" s="155"/>
      <c r="J1498" s="104"/>
    </row>
    <row r="1499" spans="8:10" x14ac:dyDescent="0.3">
      <c r="H1499" s="105"/>
      <c r="I1499" s="155"/>
      <c r="J1499" s="104"/>
    </row>
    <row r="1500" spans="8:10" x14ac:dyDescent="0.3">
      <c r="H1500" s="105"/>
      <c r="I1500" s="155"/>
      <c r="J1500" s="104"/>
    </row>
    <row r="1501" spans="8:10" x14ac:dyDescent="0.3">
      <c r="H1501" s="105"/>
      <c r="I1501" s="155"/>
      <c r="J1501" s="104"/>
    </row>
    <row r="1502" spans="8:10" x14ac:dyDescent="0.3">
      <c r="H1502" s="105"/>
      <c r="I1502" s="155"/>
      <c r="J1502" s="104"/>
    </row>
    <row r="1503" spans="8:10" x14ac:dyDescent="0.3">
      <c r="H1503" s="105"/>
      <c r="I1503" s="155"/>
      <c r="J1503" s="104"/>
    </row>
    <row r="1504" spans="8:10" x14ac:dyDescent="0.3">
      <c r="H1504" s="105"/>
      <c r="I1504" s="155"/>
      <c r="J1504" s="104"/>
    </row>
    <row r="1505" spans="8:10" x14ac:dyDescent="0.3">
      <c r="H1505" s="105"/>
      <c r="I1505" s="155"/>
      <c r="J1505" s="104"/>
    </row>
    <row r="1506" spans="8:10" x14ac:dyDescent="0.3">
      <c r="H1506" s="105"/>
      <c r="I1506" s="155"/>
      <c r="J1506" s="104"/>
    </row>
    <row r="1507" spans="8:10" x14ac:dyDescent="0.3">
      <c r="H1507" s="105"/>
      <c r="I1507" s="155"/>
      <c r="J1507" s="104"/>
    </row>
    <row r="1508" spans="8:10" x14ac:dyDescent="0.3">
      <c r="H1508" s="105"/>
      <c r="I1508" s="155"/>
      <c r="J1508" s="104"/>
    </row>
    <row r="1509" spans="8:10" x14ac:dyDescent="0.3">
      <c r="H1509" s="105"/>
      <c r="I1509" s="155"/>
      <c r="J1509" s="104"/>
    </row>
    <row r="1510" spans="8:10" x14ac:dyDescent="0.3">
      <c r="H1510" s="105"/>
      <c r="I1510" s="155"/>
      <c r="J1510" s="104"/>
    </row>
    <row r="1511" spans="8:10" x14ac:dyDescent="0.3">
      <c r="H1511" s="105"/>
      <c r="I1511" s="155"/>
      <c r="J1511" s="104"/>
    </row>
    <row r="1512" spans="8:10" x14ac:dyDescent="0.3">
      <c r="H1512" s="105"/>
      <c r="I1512" s="155"/>
      <c r="J1512" s="104"/>
    </row>
    <row r="1513" spans="8:10" x14ac:dyDescent="0.3">
      <c r="H1513" s="105"/>
      <c r="I1513" s="155"/>
      <c r="J1513" s="104"/>
    </row>
    <row r="1514" spans="8:10" x14ac:dyDescent="0.3">
      <c r="H1514" s="105"/>
      <c r="I1514" s="155"/>
      <c r="J1514" s="104"/>
    </row>
    <row r="1515" spans="8:10" x14ac:dyDescent="0.3">
      <c r="H1515" s="105"/>
      <c r="I1515" s="155"/>
      <c r="J1515" s="104"/>
    </row>
    <row r="1516" spans="8:10" x14ac:dyDescent="0.3">
      <c r="H1516" s="105"/>
      <c r="I1516" s="155"/>
      <c r="J1516" s="104"/>
    </row>
    <row r="1517" spans="8:10" x14ac:dyDescent="0.3">
      <c r="H1517" s="105"/>
      <c r="I1517" s="155"/>
      <c r="J1517" s="104"/>
    </row>
    <row r="1518" spans="8:10" x14ac:dyDescent="0.3">
      <c r="H1518" s="105"/>
      <c r="I1518" s="155"/>
      <c r="J1518" s="104"/>
    </row>
    <row r="1519" spans="8:10" x14ac:dyDescent="0.3">
      <c r="H1519" s="105"/>
      <c r="I1519" s="155"/>
      <c r="J1519" s="104"/>
    </row>
    <row r="1520" spans="8:10" x14ac:dyDescent="0.3">
      <c r="H1520" s="105"/>
      <c r="I1520" s="155"/>
      <c r="J1520" s="104"/>
    </row>
    <row r="1521" spans="8:10" x14ac:dyDescent="0.3">
      <c r="H1521" s="105"/>
      <c r="I1521" s="155"/>
      <c r="J1521" s="104"/>
    </row>
    <row r="1522" spans="8:10" x14ac:dyDescent="0.3">
      <c r="H1522" s="105"/>
      <c r="I1522" s="155"/>
      <c r="J1522" s="104"/>
    </row>
    <row r="1523" spans="8:10" x14ac:dyDescent="0.3">
      <c r="H1523" s="105"/>
      <c r="I1523" s="155"/>
      <c r="J1523" s="104"/>
    </row>
    <row r="1524" spans="8:10" x14ac:dyDescent="0.3">
      <c r="H1524" s="105"/>
      <c r="I1524" s="155"/>
      <c r="J1524" s="104"/>
    </row>
    <row r="1525" spans="8:10" x14ac:dyDescent="0.3">
      <c r="H1525" s="105"/>
      <c r="I1525" s="155"/>
      <c r="J1525" s="104"/>
    </row>
    <row r="1526" spans="8:10" x14ac:dyDescent="0.3">
      <c r="H1526" s="105"/>
      <c r="I1526" s="155"/>
      <c r="J1526" s="104"/>
    </row>
    <row r="1527" spans="8:10" x14ac:dyDescent="0.3">
      <c r="H1527" s="105"/>
      <c r="I1527" s="155"/>
      <c r="J1527" s="104"/>
    </row>
    <row r="1528" spans="8:10" x14ac:dyDescent="0.3">
      <c r="H1528" s="105"/>
      <c r="I1528" s="155"/>
      <c r="J1528" s="104"/>
    </row>
    <row r="1529" spans="8:10" x14ac:dyDescent="0.3">
      <c r="H1529" s="105"/>
      <c r="I1529" s="155"/>
      <c r="J1529" s="104"/>
    </row>
    <row r="1530" spans="8:10" x14ac:dyDescent="0.3">
      <c r="H1530" s="105"/>
      <c r="I1530" s="155"/>
      <c r="J1530" s="104"/>
    </row>
    <row r="1531" spans="8:10" x14ac:dyDescent="0.3">
      <c r="H1531" s="105"/>
      <c r="I1531" s="155"/>
      <c r="J1531" s="104"/>
    </row>
    <row r="1532" spans="8:10" x14ac:dyDescent="0.3">
      <c r="H1532" s="105"/>
      <c r="I1532" s="155"/>
      <c r="J1532" s="104"/>
    </row>
    <row r="1533" spans="8:10" x14ac:dyDescent="0.3">
      <c r="H1533" s="105"/>
      <c r="I1533" s="155"/>
      <c r="J1533" s="104"/>
    </row>
    <row r="1534" spans="8:10" x14ac:dyDescent="0.3">
      <c r="H1534" s="105"/>
      <c r="I1534" s="155"/>
      <c r="J1534" s="104"/>
    </row>
    <row r="1535" spans="8:10" x14ac:dyDescent="0.3">
      <c r="H1535" s="105"/>
      <c r="I1535" s="155"/>
      <c r="J1535" s="104"/>
    </row>
    <row r="1536" spans="8:10" x14ac:dyDescent="0.3">
      <c r="H1536" s="105"/>
      <c r="I1536" s="155"/>
      <c r="J1536" s="104"/>
    </row>
    <row r="1537" spans="8:10" x14ac:dyDescent="0.3">
      <c r="H1537" s="105"/>
      <c r="I1537" s="155"/>
      <c r="J1537" s="104"/>
    </row>
    <row r="1538" spans="8:10" x14ac:dyDescent="0.3">
      <c r="H1538" s="105"/>
      <c r="I1538" s="155"/>
      <c r="J1538" s="104"/>
    </row>
    <row r="1539" spans="8:10" x14ac:dyDescent="0.3">
      <c r="H1539" s="105"/>
      <c r="I1539" s="155"/>
      <c r="J1539" s="104"/>
    </row>
    <row r="1540" spans="8:10" x14ac:dyDescent="0.3">
      <c r="H1540" s="105"/>
      <c r="I1540" s="155"/>
      <c r="J1540" s="104"/>
    </row>
    <row r="1541" spans="8:10" x14ac:dyDescent="0.3">
      <c r="H1541" s="105"/>
      <c r="I1541" s="155"/>
      <c r="J1541" s="104"/>
    </row>
    <row r="1542" spans="8:10" x14ac:dyDescent="0.3">
      <c r="H1542" s="105"/>
      <c r="I1542" s="155"/>
      <c r="J1542" s="104"/>
    </row>
    <row r="1543" spans="8:10" x14ac:dyDescent="0.3">
      <c r="H1543" s="105"/>
      <c r="I1543" s="155"/>
      <c r="J1543" s="104"/>
    </row>
    <row r="1544" spans="8:10" x14ac:dyDescent="0.3">
      <c r="H1544" s="105"/>
      <c r="I1544" s="155"/>
      <c r="J1544" s="104"/>
    </row>
    <row r="1545" spans="8:10" x14ac:dyDescent="0.3">
      <c r="H1545" s="105"/>
      <c r="I1545" s="155"/>
      <c r="J1545" s="104"/>
    </row>
    <row r="1546" spans="8:10" x14ac:dyDescent="0.3">
      <c r="H1546" s="105"/>
      <c r="I1546" s="155"/>
      <c r="J1546" s="104"/>
    </row>
    <row r="1547" spans="8:10" x14ac:dyDescent="0.3">
      <c r="H1547" s="105"/>
      <c r="I1547" s="155"/>
      <c r="J1547" s="104"/>
    </row>
    <row r="1548" spans="8:10" x14ac:dyDescent="0.3">
      <c r="H1548" s="105"/>
      <c r="I1548" s="155"/>
      <c r="J1548" s="104"/>
    </row>
    <row r="1549" spans="8:10" x14ac:dyDescent="0.3">
      <c r="H1549" s="105"/>
      <c r="I1549" s="155"/>
      <c r="J1549" s="104"/>
    </row>
    <row r="1550" spans="8:10" x14ac:dyDescent="0.3">
      <c r="H1550" s="105"/>
      <c r="I1550" s="155"/>
      <c r="J1550" s="104"/>
    </row>
    <row r="1551" spans="8:10" x14ac:dyDescent="0.3">
      <c r="H1551" s="105"/>
      <c r="I1551" s="155"/>
      <c r="J1551" s="104"/>
    </row>
    <row r="1552" spans="8:10" x14ac:dyDescent="0.3">
      <c r="H1552" s="105"/>
      <c r="I1552" s="155"/>
      <c r="J1552" s="104"/>
    </row>
    <row r="1553" spans="8:10" x14ac:dyDescent="0.3">
      <c r="H1553" s="105"/>
      <c r="I1553" s="155"/>
      <c r="J1553" s="104"/>
    </row>
    <row r="1554" spans="8:10" x14ac:dyDescent="0.3">
      <c r="H1554" s="105"/>
      <c r="I1554" s="155"/>
      <c r="J1554" s="104"/>
    </row>
    <row r="1555" spans="8:10" x14ac:dyDescent="0.3">
      <c r="H1555" s="105"/>
      <c r="I1555" s="155"/>
      <c r="J1555" s="104"/>
    </row>
    <row r="1556" spans="8:10" x14ac:dyDescent="0.3">
      <c r="H1556" s="105"/>
      <c r="I1556" s="155"/>
      <c r="J1556" s="104"/>
    </row>
    <row r="1557" spans="8:10" x14ac:dyDescent="0.3">
      <c r="H1557" s="105"/>
      <c r="I1557" s="155"/>
      <c r="J1557" s="104"/>
    </row>
    <row r="1558" spans="8:10" x14ac:dyDescent="0.3">
      <c r="H1558" s="105"/>
      <c r="I1558" s="155"/>
      <c r="J1558" s="104"/>
    </row>
    <row r="1559" spans="8:10" x14ac:dyDescent="0.3">
      <c r="H1559" s="105"/>
      <c r="I1559" s="155"/>
      <c r="J1559" s="104"/>
    </row>
    <row r="1560" spans="8:10" x14ac:dyDescent="0.3">
      <c r="H1560" s="105"/>
      <c r="I1560" s="155"/>
      <c r="J1560" s="104"/>
    </row>
    <row r="1561" spans="8:10" x14ac:dyDescent="0.3">
      <c r="H1561" s="105"/>
      <c r="I1561" s="155"/>
      <c r="J1561" s="104"/>
    </row>
    <row r="1562" spans="8:10" x14ac:dyDescent="0.3">
      <c r="H1562" s="105"/>
      <c r="I1562" s="155"/>
      <c r="J1562" s="104"/>
    </row>
    <row r="1563" spans="8:10" x14ac:dyDescent="0.3">
      <c r="H1563" s="105"/>
      <c r="I1563" s="155"/>
      <c r="J1563" s="104"/>
    </row>
    <row r="1564" spans="8:10" x14ac:dyDescent="0.3">
      <c r="H1564" s="105"/>
      <c r="I1564" s="155"/>
      <c r="J1564" s="104"/>
    </row>
    <row r="1565" spans="8:10" x14ac:dyDescent="0.3">
      <c r="H1565" s="105"/>
      <c r="I1565" s="155"/>
      <c r="J1565" s="104"/>
    </row>
    <row r="1566" spans="8:10" x14ac:dyDescent="0.3">
      <c r="H1566" s="105"/>
      <c r="I1566" s="155"/>
      <c r="J1566" s="104"/>
    </row>
    <row r="1567" spans="8:10" x14ac:dyDescent="0.3">
      <c r="H1567" s="105"/>
      <c r="I1567" s="155"/>
      <c r="J1567" s="104"/>
    </row>
    <row r="1568" spans="8:10" x14ac:dyDescent="0.3">
      <c r="H1568" s="105"/>
      <c r="I1568" s="155"/>
      <c r="J1568" s="104"/>
    </row>
    <row r="1569" spans="8:10" x14ac:dyDescent="0.3">
      <c r="H1569" s="105"/>
      <c r="I1569" s="155"/>
      <c r="J1569" s="104"/>
    </row>
    <row r="1570" spans="8:10" x14ac:dyDescent="0.3">
      <c r="H1570" s="105"/>
      <c r="I1570" s="155"/>
      <c r="J1570" s="104"/>
    </row>
    <row r="1571" spans="8:10" x14ac:dyDescent="0.3">
      <c r="H1571" s="105"/>
      <c r="I1571" s="155"/>
      <c r="J1571" s="104"/>
    </row>
    <row r="1572" spans="8:10" x14ac:dyDescent="0.3">
      <c r="H1572" s="105"/>
      <c r="I1572" s="155"/>
      <c r="J1572" s="104"/>
    </row>
    <row r="1573" spans="8:10" x14ac:dyDescent="0.3">
      <c r="H1573" s="105"/>
      <c r="I1573" s="155"/>
      <c r="J1573" s="104"/>
    </row>
    <row r="1574" spans="8:10" x14ac:dyDescent="0.3">
      <c r="H1574" s="105"/>
      <c r="I1574" s="155"/>
      <c r="J1574" s="104"/>
    </row>
    <row r="1575" spans="8:10" x14ac:dyDescent="0.3">
      <c r="H1575" s="105"/>
      <c r="I1575" s="155"/>
      <c r="J1575" s="104"/>
    </row>
    <row r="1576" spans="8:10" x14ac:dyDescent="0.3">
      <c r="H1576" s="105"/>
      <c r="I1576" s="155"/>
      <c r="J1576" s="104"/>
    </row>
    <row r="1577" spans="8:10" x14ac:dyDescent="0.3">
      <c r="H1577" s="105"/>
      <c r="I1577" s="155"/>
      <c r="J1577" s="104"/>
    </row>
    <row r="1578" spans="8:10" x14ac:dyDescent="0.3">
      <c r="H1578" s="105"/>
      <c r="I1578" s="155"/>
      <c r="J1578" s="104"/>
    </row>
    <row r="1579" spans="8:10" x14ac:dyDescent="0.3">
      <c r="H1579" s="105"/>
      <c r="I1579" s="155"/>
      <c r="J1579" s="104"/>
    </row>
    <row r="1580" spans="8:10" x14ac:dyDescent="0.3">
      <c r="H1580" s="105"/>
      <c r="I1580" s="155"/>
      <c r="J1580" s="104"/>
    </row>
    <row r="1581" spans="8:10" x14ac:dyDescent="0.3">
      <c r="H1581" s="105"/>
      <c r="I1581" s="155"/>
      <c r="J1581" s="104"/>
    </row>
    <row r="1582" spans="8:10" x14ac:dyDescent="0.3">
      <c r="H1582" s="105"/>
      <c r="I1582" s="155"/>
      <c r="J1582" s="104"/>
    </row>
    <row r="1583" spans="8:10" x14ac:dyDescent="0.3">
      <c r="H1583" s="105"/>
      <c r="I1583" s="155"/>
      <c r="J1583" s="104"/>
    </row>
    <row r="1584" spans="8:10" x14ac:dyDescent="0.3">
      <c r="H1584" s="105"/>
      <c r="I1584" s="155"/>
      <c r="J1584" s="104"/>
    </row>
    <row r="1585" spans="8:10" x14ac:dyDescent="0.3">
      <c r="H1585" s="105"/>
      <c r="I1585" s="155"/>
      <c r="J1585" s="104"/>
    </row>
    <row r="1586" spans="8:10" x14ac:dyDescent="0.3">
      <c r="H1586" s="105"/>
      <c r="I1586" s="155"/>
      <c r="J1586" s="104"/>
    </row>
    <row r="1587" spans="8:10" x14ac:dyDescent="0.3">
      <c r="H1587" s="105"/>
      <c r="I1587" s="155"/>
      <c r="J1587" s="104"/>
    </row>
    <row r="1588" spans="8:10" x14ac:dyDescent="0.3">
      <c r="H1588" s="105"/>
      <c r="I1588" s="155"/>
      <c r="J1588" s="104"/>
    </row>
    <row r="1589" spans="8:10" x14ac:dyDescent="0.3">
      <c r="H1589" s="105"/>
      <c r="I1589" s="155"/>
      <c r="J1589" s="104"/>
    </row>
    <row r="1590" spans="8:10" x14ac:dyDescent="0.3">
      <c r="H1590" s="105"/>
      <c r="I1590" s="155"/>
      <c r="J1590" s="104"/>
    </row>
    <row r="1591" spans="8:10" x14ac:dyDescent="0.3">
      <c r="H1591" s="105"/>
      <c r="I1591" s="155"/>
      <c r="J1591" s="104"/>
    </row>
    <row r="1592" spans="8:10" x14ac:dyDescent="0.3">
      <c r="H1592" s="105"/>
      <c r="I1592" s="155"/>
      <c r="J1592" s="104"/>
    </row>
    <row r="1593" spans="8:10" x14ac:dyDescent="0.3">
      <c r="H1593" s="105"/>
      <c r="I1593" s="155"/>
      <c r="J1593" s="104"/>
    </row>
    <row r="1594" spans="8:10" x14ac:dyDescent="0.3">
      <c r="H1594" s="105"/>
      <c r="I1594" s="155"/>
      <c r="J1594" s="104"/>
    </row>
    <row r="1595" spans="8:10" x14ac:dyDescent="0.3">
      <c r="H1595" s="105"/>
      <c r="I1595" s="155"/>
      <c r="J1595" s="104"/>
    </row>
    <row r="1596" spans="8:10" x14ac:dyDescent="0.3">
      <c r="H1596" s="105"/>
      <c r="I1596" s="155"/>
      <c r="J1596" s="104"/>
    </row>
    <row r="1597" spans="8:10" x14ac:dyDescent="0.3">
      <c r="H1597" s="105"/>
      <c r="I1597" s="155"/>
      <c r="J1597" s="104"/>
    </row>
    <row r="1598" spans="8:10" x14ac:dyDescent="0.3">
      <c r="H1598" s="105"/>
      <c r="I1598" s="155"/>
      <c r="J1598" s="104"/>
    </row>
    <row r="1599" spans="8:10" x14ac:dyDescent="0.3">
      <c r="H1599" s="105"/>
      <c r="I1599" s="155"/>
      <c r="J1599" s="104"/>
    </row>
    <row r="1600" spans="8:10" x14ac:dyDescent="0.3">
      <c r="H1600" s="105"/>
      <c r="I1600" s="155"/>
      <c r="J1600" s="104"/>
    </row>
    <row r="1601" spans="8:10" x14ac:dyDescent="0.3">
      <c r="H1601" s="105"/>
      <c r="I1601" s="155"/>
      <c r="J1601" s="104"/>
    </row>
    <row r="1602" spans="8:10" x14ac:dyDescent="0.3">
      <c r="H1602" s="105"/>
      <c r="I1602" s="155"/>
      <c r="J1602" s="104"/>
    </row>
    <row r="1603" spans="8:10" x14ac:dyDescent="0.3">
      <c r="H1603" s="105"/>
      <c r="I1603" s="155"/>
      <c r="J1603" s="104"/>
    </row>
    <row r="1604" spans="8:10" x14ac:dyDescent="0.3">
      <c r="H1604" s="105"/>
      <c r="I1604" s="155"/>
      <c r="J1604" s="104"/>
    </row>
    <row r="1605" spans="8:10" x14ac:dyDescent="0.3">
      <c r="H1605" s="105"/>
      <c r="I1605" s="155"/>
      <c r="J1605" s="104"/>
    </row>
    <row r="1606" spans="8:10" x14ac:dyDescent="0.3">
      <c r="H1606" s="105"/>
      <c r="I1606" s="155"/>
      <c r="J1606" s="104"/>
    </row>
    <row r="1607" spans="8:10" x14ac:dyDescent="0.3">
      <c r="H1607" s="105"/>
      <c r="I1607" s="155"/>
      <c r="J1607" s="104"/>
    </row>
    <row r="1608" spans="8:10" x14ac:dyDescent="0.3">
      <c r="H1608" s="105"/>
      <c r="I1608" s="155"/>
      <c r="J1608" s="104"/>
    </row>
    <row r="1609" spans="8:10" x14ac:dyDescent="0.3">
      <c r="H1609" s="105"/>
      <c r="I1609" s="155"/>
      <c r="J1609" s="104"/>
    </row>
    <row r="1610" spans="8:10" x14ac:dyDescent="0.3">
      <c r="H1610" s="105"/>
      <c r="I1610" s="155"/>
      <c r="J1610" s="104"/>
    </row>
    <row r="1611" spans="8:10" x14ac:dyDescent="0.3">
      <c r="H1611" s="105"/>
      <c r="I1611" s="155"/>
      <c r="J1611" s="104"/>
    </row>
    <row r="1612" spans="8:10" x14ac:dyDescent="0.3">
      <c r="H1612" s="105"/>
      <c r="I1612" s="155"/>
      <c r="J1612" s="104"/>
    </row>
    <row r="1613" spans="8:10" x14ac:dyDescent="0.3">
      <c r="H1613" s="105"/>
      <c r="I1613" s="155"/>
      <c r="J1613" s="104"/>
    </row>
    <row r="1614" spans="8:10" x14ac:dyDescent="0.3">
      <c r="H1614" s="105"/>
      <c r="I1614" s="155"/>
      <c r="J1614" s="104"/>
    </row>
    <row r="1615" spans="8:10" x14ac:dyDescent="0.3">
      <c r="H1615" s="105"/>
      <c r="I1615" s="155"/>
      <c r="J1615" s="104"/>
    </row>
    <row r="1616" spans="8:10" x14ac:dyDescent="0.3">
      <c r="H1616" s="105"/>
      <c r="I1616" s="155"/>
      <c r="J1616" s="104"/>
    </row>
    <row r="1617" spans="8:10" x14ac:dyDescent="0.3">
      <c r="H1617" s="105"/>
      <c r="I1617" s="155"/>
      <c r="J1617" s="104"/>
    </row>
    <row r="1618" spans="8:10" x14ac:dyDescent="0.3">
      <c r="H1618" s="105"/>
      <c r="I1618" s="155"/>
      <c r="J1618" s="104"/>
    </row>
    <row r="1619" spans="8:10" x14ac:dyDescent="0.3">
      <c r="H1619" s="105"/>
      <c r="I1619" s="155"/>
      <c r="J1619" s="104"/>
    </row>
    <row r="1620" spans="8:10" x14ac:dyDescent="0.3">
      <c r="H1620" s="105"/>
      <c r="I1620" s="155"/>
      <c r="J1620" s="104"/>
    </row>
    <row r="1621" spans="8:10" x14ac:dyDescent="0.3">
      <c r="H1621" s="105"/>
      <c r="I1621" s="155"/>
      <c r="J1621" s="104"/>
    </row>
    <row r="1622" spans="8:10" x14ac:dyDescent="0.3">
      <c r="H1622" s="105"/>
      <c r="I1622" s="155"/>
      <c r="J1622" s="104"/>
    </row>
    <row r="1623" spans="8:10" x14ac:dyDescent="0.3">
      <c r="H1623" s="105"/>
      <c r="I1623" s="155"/>
      <c r="J1623" s="104"/>
    </row>
    <row r="1624" spans="8:10" x14ac:dyDescent="0.3">
      <c r="H1624" s="105"/>
      <c r="I1624" s="155"/>
      <c r="J1624" s="104"/>
    </row>
    <row r="1625" spans="8:10" x14ac:dyDescent="0.3">
      <c r="H1625" s="105"/>
      <c r="I1625" s="155"/>
      <c r="J1625" s="104"/>
    </row>
    <row r="1626" spans="8:10" x14ac:dyDescent="0.3">
      <c r="H1626" s="105"/>
      <c r="I1626" s="155"/>
      <c r="J1626" s="104"/>
    </row>
    <row r="1627" spans="8:10" x14ac:dyDescent="0.3">
      <c r="H1627" s="105"/>
      <c r="I1627" s="155"/>
      <c r="J1627" s="104"/>
    </row>
    <row r="1628" spans="8:10" x14ac:dyDescent="0.3">
      <c r="H1628" s="105"/>
      <c r="I1628" s="155"/>
      <c r="J1628" s="104"/>
    </row>
    <row r="1629" spans="8:10" x14ac:dyDescent="0.3">
      <c r="H1629" s="105"/>
      <c r="I1629" s="155"/>
      <c r="J1629" s="104"/>
    </row>
    <row r="1630" spans="8:10" x14ac:dyDescent="0.3">
      <c r="H1630" s="105"/>
      <c r="I1630" s="155"/>
      <c r="J1630" s="104"/>
    </row>
    <row r="1631" spans="8:10" x14ac:dyDescent="0.3">
      <c r="H1631" s="105"/>
      <c r="I1631" s="155"/>
      <c r="J1631" s="104"/>
    </row>
    <row r="1632" spans="8:10" x14ac:dyDescent="0.3">
      <c r="H1632" s="105"/>
      <c r="I1632" s="155"/>
      <c r="J1632" s="104"/>
    </row>
    <row r="1633" spans="8:10" x14ac:dyDescent="0.3">
      <c r="H1633" s="105"/>
      <c r="I1633" s="155"/>
      <c r="J1633" s="104"/>
    </row>
    <row r="1634" spans="8:10" x14ac:dyDescent="0.3">
      <c r="H1634" s="105"/>
      <c r="I1634" s="155"/>
      <c r="J1634" s="104"/>
    </row>
    <row r="1635" spans="8:10" x14ac:dyDescent="0.3">
      <c r="H1635" s="105"/>
      <c r="I1635" s="155"/>
      <c r="J1635" s="104"/>
    </row>
    <row r="1636" spans="8:10" x14ac:dyDescent="0.3">
      <c r="H1636" s="105"/>
      <c r="I1636" s="155"/>
      <c r="J1636" s="104"/>
    </row>
    <row r="1637" spans="8:10" x14ac:dyDescent="0.3">
      <c r="H1637" s="105"/>
      <c r="I1637" s="155"/>
      <c r="J1637" s="104"/>
    </row>
    <row r="1638" spans="8:10" x14ac:dyDescent="0.3">
      <c r="H1638" s="105"/>
      <c r="I1638" s="155"/>
      <c r="J1638" s="104"/>
    </row>
    <row r="1639" spans="8:10" x14ac:dyDescent="0.3">
      <c r="H1639" s="105"/>
      <c r="I1639" s="155"/>
      <c r="J1639" s="104"/>
    </row>
    <row r="1640" spans="8:10" x14ac:dyDescent="0.3">
      <c r="H1640" s="105"/>
      <c r="I1640" s="155"/>
      <c r="J1640" s="104"/>
    </row>
    <row r="1641" spans="8:10" x14ac:dyDescent="0.3">
      <c r="H1641" s="105"/>
      <c r="I1641" s="155"/>
      <c r="J1641" s="104"/>
    </row>
    <row r="1642" spans="8:10" x14ac:dyDescent="0.3">
      <c r="H1642" s="105"/>
      <c r="I1642" s="155"/>
      <c r="J1642" s="104"/>
    </row>
    <row r="1643" spans="8:10" x14ac:dyDescent="0.3">
      <c r="H1643" s="105"/>
      <c r="I1643" s="155"/>
      <c r="J1643" s="104"/>
    </row>
    <row r="1644" spans="8:10" x14ac:dyDescent="0.3">
      <c r="H1644" s="105"/>
      <c r="I1644" s="155"/>
      <c r="J1644" s="104"/>
    </row>
    <row r="1645" spans="8:10" x14ac:dyDescent="0.3">
      <c r="H1645" s="105"/>
      <c r="I1645" s="155"/>
      <c r="J1645" s="104"/>
    </row>
    <row r="1646" spans="8:10" x14ac:dyDescent="0.3">
      <c r="H1646" s="105"/>
      <c r="I1646" s="155"/>
      <c r="J1646" s="104"/>
    </row>
    <row r="1647" spans="8:10" x14ac:dyDescent="0.3">
      <c r="H1647" s="105"/>
      <c r="I1647" s="155"/>
      <c r="J1647" s="104"/>
    </row>
    <row r="1648" spans="8:10" x14ac:dyDescent="0.3">
      <c r="H1648" s="105"/>
      <c r="I1648" s="155"/>
      <c r="J1648" s="104"/>
    </row>
    <row r="1649" spans="8:10" x14ac:dyDescent="0.3">
      <c r="H1649" s="105"/>
      <c r="I1649" s="155"/>
      <c r="J1649" s="104"/>
    </row>
    <row r="1650" spans="8:10" x14ac:dyDescent="0.3">
      <c r="H1650" s="105"/>
      <c r="I1650" s="155"/>
      <c r="J1650" s="104"/>
    </row>
    <row r="1651" spans="8:10" x14ac:dyDescent="0.3">
      <c r="H1651" s="105"/>
      <c r="I1651" s="155"/>
      <c r="J1651" s="104"/>
    </row>
    <row r="1652" spans="8:10" x14ac:dyDescent="0.3">
      <c r="H1652" s="105"/>
      <c r="I1652" s="155"/>
      <c r="J1652" s="104"/>
    </row>
    <row r="1653" spans="8:10" x14ac:dyDescent="0.3">
      <c r="H1653" s="105"/>
      <c r="I1653" s="155"/>
      <c r="J1653" s="104"/>
    </row>
    <row r="1654" spans="8:10" x14ac:dyDescent="0.3">
      <c r="H1654" s="105"/>
      <c r="I1654" s="155"/>
      <c r="J1654" s="104"/>
    </row>
    <row r="1655" spans="8:10" x14ac:dyDescent="0.3">
      <c r="H1655" s="105"/>
      <c r="I1655" s="155"/>
      <c r="J1655" s="104"/>
    </row>
    <row r="1656" spans="8:10" x14ac:dyDescent="0.3">
      <c r="H1656" s="105"/>
      <c r="I1656" s="155"/>
      <c r="J1656" s="104"/>
    </row>
    <row r="1657" spans="8:10" x14ac:dyDescent="0.3">
      <c r="H1657" s="105"/>
      <c r="I1657" s="155"/>
      <c r="J1657" s="104"/>
    </row>
    <row r="1658" spans="8:10" x14ac:dyDescent="0.3">
      <c r="H1658" s="105"/>
      <c r="I1658" s="155"/>
      <c r="J1658" s="104"/>
    </row>
    <row r="1659" spans="8:10" x14ac:dyDescent="0.3">
      <c r="H1659" s="105"/>
      <c r="I1659" s="155"/>
      <c r="J1659" s="104"/>
    </row>
    <row r="1660" spans="8:10" x14ac:dyDescent="0.3">
      <c r="H1660" s="105"/>
      <c r="I1660" s="155"/>
      <c r="J1660" s="104"/>
    </row>
    <row r="1661" spans="8:10" x14ac:dyDescent="0.3">
      <c r="H1661" s="105"/>
      <c r="I1661" s="155"/>
      <c r="J1661" s="104"/>
    </row>
    <row r="1662" spans="8:10" x14ac:dyDescent="0.3">
      <c r="H1662" s="105"/>
      <c r="I1662" s="155"/>
      <c r="J1662" s="104"/>
    </row>
    <row r="1663" spans="8:10" x14ac:dyDescent="0.3">
      <c r="H1663" s="105"/>
      <c r="I1663" s="155"/>
      <c r="J1663" s="104"/>
    </row>
    <row r="1664" spans="8:10" x14ac:dyDescent="0.3">
      <c r="H1664" s="105"/>
      <c r="I1664" s="155"/>
      <c r="J1664" s="104"/>
    </row>
    <row r="1665" spans="8:10" x14ac:dyDescent="0.3">
      <c r="H1665" s="105"/>
      <c r="I1665" s="155"/>
      <c r="J1665" s="104"/>
    </row>
    <row r="1666" spans="8:10" x14ac:dyDescent="0.3">
      <c r="H1666" s="105"/>
      <c r="I1666" s="155"/>
      <c r="J1666" s="104"/>
    </row>
    <row r="1667" spans="8:10" x14ac:dyDescent="0.3">
      <c r="H1667" s="105"/>
      <c r="I1667" s="155"/>
      <c r="J1667" s="104"/>
    </row>
    <row r="1668" spans="8:10" x14ac:dyDescent="0.3">
      <c r="H1668" s="105"/>
      <c r="I1668" s="155"/>
      <c r="J1668" s="104"/>
    </row>
    <row r="1669" spans="8:10" x14ac:dyDescent="0.3">
      <c r="H1669" s="105"/>
      <c r="I1669" s="155"/>
      <c r="J1669" s="104"/>
    </row>
    <row r="1670" spans="8:10" x14ac:dyDescent="0.3">
      <c r="H1670" s="105"/>
      <c r="I1670" s="155"/>
      <c r="J1670" s="104"/>
    </row>
    <row r="1671" spans="8:10" x14ac:dyDescent="0.3">
      <c r="H1671" s="105"/>
      <c r="I1671" s="155"/>
      <c r="J1671" s="104"/>
    </row>
    <row r="1672" spans="8:10" x14ac:dyDescent="0.3">
      <c r="H1672" s="105"/>
      <c r="I1672" s="155"/>
      <c r="J1672" s="104"/>
    </row>
    <row r="1673" spans="8:10" x14ac:dyDescent="0.3">
      <c r="H1673" s="105"/>
      <c r="I1673" s="155"/>
      <c r="J1673" s="104"/>
    </row>
    <row r="1674" spans="8:10" x14ac:dyDescent="0.3">
      <c r="H1674" s="105"/>
      <c r="I1674" s="155"/>
      <c r="J1674" s="104"/>
    </row>
    <row r="1675" spans="8:10" x14ac:dyDescent="0.3">
      <c r="H1675" s="105"/>
      <c r="I1675" s="155"/>
      <c r="J1675" s="104"/>
    </row>
    <row r="1676" spans="8:10" x14ac:dyDescent="0.3">
      <c r="H1676" s="105"/>
      <c r="I1676" s="155"/>
      <c r="J1676" s="104"/>
    </row>
    <row r="1677" spans="8:10" x14ac:dyDescent="0.3">
      <c r="H1677" s="105"/>
      <c r="I1677" s="155"/>
      <c r="J1677" s="104"/>
    </row>
    <row r="1678" spans="8:10" x14ac:dyDescent="0.3">
      <c r="H1678" s="105"/>
      <c r="I1678" s="155"/>
      <c r="J1678" s="104"/>
    </row>
    <row r="1679" spans="8:10" x14ac:dyDescent="0.3">
      <c r="H1679" s="105"/>
      <c r="I1679" s="155"/>
      <c r="J1679" s="104"/>
    </row>
    <row r="1680" spans="8:10" x14ac:dyDescent="0.3">
      <c r="H1680" s="105"/>
      <c r="I1680" s="155"/>
      <c r="J1680" s="104"/>
    </row>
    <row r="1681" spans="8:10" x14ac:dyDescent="0.3">
      <c r="H1681" s="105"/>
      <c r="I1681" s="155"/>
      <c r="J1681" s="104"/>
    </row>
    <row r="1682" spans="8:10" x14ac:dyDescent="0.3">
      <c r="H1682" s="105"/>
      <c r="I1682" s="155"/>
      <c r="J1682" s="104"/>
    </row>
    <row r="1683" spans="8:10" x14ac:dyDescent="0.3">
      <c r="H1683" s="105"/>
      <c r="I1683" s="155"/>
      <c r="J1683" s="104"/>
    </row>
    <row r="1684" spans="8:10" x14ac:dyDescent="0.3">
      <c r="H1684" s="105"/>
      <c r="I1684" s="155"/>
      <c r="J1684" s="104"/>
    </row>
    <row r="1685" spans="8:10" x14ac:dyDescent="0.3">
      <c r="H1685" s="105"/>
      <c r="I1685" s="155"/>
      <c r="J1685" s="104"/>
    </row>
    <row r="1686" spans="8:10" x14ac:dyDescent="0.3">
      <c r="H1686" s="105"/>
      <c r="I1686" s="155"/>
      <c r="J1686" s="104"/>
    </row>
    <row r="1687" spans="8:10" x14ac:dyDescent="0.3">
      <c r="H1687" s="105"/>
      <c r="I1687" s="155"/>
      <c r="J1687" s="104"/>
    </row>
    <row r="1688" spans="8:10" x14ac:dyDescent="0.3">
      <c r="H1688" s="105"/>
      <c r="I1688" s="155"/>
      <c r="J1688" s="104"/>
    </row>
    <row r="1689" spans="8:10" x14ac:dyDescent="0.3">
      <c r="H1689" s="105"/>
      <c r="I1689" s="155"/>
      <c r="J1689" s="104"/>
    </row>
    <row r="1690" spans="8:10" x14ac:dyDescent="0.3">
      <c r="H1690" s="105"/>
      <c r="I1690" s="155"/>
      <c r="J1690" s="104"/>
    </row>
    <row r="1691" spans="8:10" x14ac:dyDescent="0.3">
      <c r="H1691" s="105"/>
      <c r="I1691" s="155"/>
      <c r="J1691" s="104"/>
    </row>
    <row r="1692" spans="8:10" x14ac:dyDescent="0.3">
      <c r="H1692" s="105"/>
      <c r="I1692" s="155"/>
      <c r="J1692" s="104"/>
    </row>
    <row r="1693" spans="8:10" x14ac:dyDescent="0.3">
      <c r="H1693" s="105"/>
      <c r="I1693" s="155"/>
      <c r="J1693" s="104"/>
    </row>
    <row r="1694" spans="8:10" x14ac:dyDescent="0.3">
      <c r="H1694" s="105"/>
      <c r="I1694" s="155"/>
      <c r="J1694" s="104"/>
    </row>
    <row r="1695" spans="8:10" x14ac:dyDescent="0.3">
      <c r="H1695" s="105"/>
      <c r="I1695" s="155"/>
      <c r="J1695" s="104"/>
    </row>
    <row r="1696" spans="8:10" x14ac:dyDescent="0.3">
      <c r="H1696" s="105"/>
      <c r="I1696" s="155"/>
      <c r="J1696" s="104"/>
    </row>
    <row r="1697" spans="8:10" x14ac:dyDescent="0.3">
      <c r="H1697" s="105"/>
      <c r="I1697" s="155"/>
      <c r="J1697" s="104"/>
    </row>
    <row r="1698" spans="8:10" x14ac:dyDescent="0.3">
      <c r="H1698" s="105"/>
      <c r="I1698" s="155"/>
      <c r="J1698" s="104"/>
    </row>
    <row r="1699" spans="8:10" x14ac:dyDescent="0.3">
      <c r="H1699" s="105"/>
      <c r="I1699" s="155"/>
      <c r="J1699" s="104"/>
    </row>
    <row r="1700" spans="8:10" x14ac:dyDescent="0.3">
      <c r="H1700" s="105"/>
      <c r="I1700" s="155"/>
      <c r="J1700" s="104"/>
    </row>
    <row r="1701" spans="8:10" x14ac:dyDescent="0.3">
      <c r="H1701" s="105"/>
      <c r="I1701" s="155"/>
      <c r="J1701" s="104"/>
    </row>
    <row r="1702" spans="8:10" x14ac:dyDescent="0.3">
      <c r="H1702" s="105"/>
      <c r="I1702" s="155"/>
      <c r="J1702" s="104"/>
    </row>
    <row r="1703" spans="8:10" x14ac:dyDescent="0.3">
      <c r="H1703" s="105"/>
      <c r="I1703" s="155"/>
      <c r="J1703" s="104"/>
    </row>
    <row r="1704" spans="8:10" x14ac:dyDescent="0.3">
      <c r="H1704" s="105"/>
      <c r="I1704" s="155"/>
      <c r="J1704" s="104"/>
    </row>
    <row r="1705" spans="8:10" x14ac:dyDescent="0.3">
      <c r="H1705" s="105"/>
      <c r="I1705" s="155"/>
      <c r="J1705" s="104"/>
    </row>
    <row r="1706" spans="8:10" x14ac:dyDescent="0.3">
      <c r="H1706" s="105"/>
      <c r="I1706" s="155"/>
      <c r="J1706" s="104"/>
    </row>
    <row r="1707" spans="8:10" x14ac:dyDescent="0.3">
      <c r="H1707" s="105"/>
      <c r="I1707" s="155"/>
      <c r="J1707" s="104"/>
    </row>
    <row r="1708" spans="8:10" x14ac:dyDescent="0.3">
      <c r="H1708" s="105"/>
      <c r="I1708" s="155"/>
      <c r="J1708" s="104"/>
    </row>
    <row r="1709" spans="8:10" x14ac:dyDescent="0.3">
      <c r="H1709" s="105"/>
      <c r="I1709" s="155"/>
      <c r="J1709" s="104"/>
    </row>
    <row r="1710" spans="8:10" x14ac:dyDescent="0.3">
      <c r="H1710" s="105"/>
      <c r="I1710" s="155"/>
      <c r="J1710" s="104"/>
    </row>
    <row r="1711" spans="8:10" x14ac:dyDescent="0.3">
      <c r="H1711" s="105"/>
      <c r="I1711" s="155"/>
      <c r="J1711" s="104"/>
    </row>
    <row r="1712" spans="8:10" x14ac:dyDescent="0.3">
      <c r="H1712" s="105"/>
      <c r="I1712" s="155"/>
      <c r="J1712" s="104"/>
    </row>
    <row r="1713" spans="8:10" x14ac:dyDescent="0.3">
      <c r="H1713" s="105"/>
      <c r="I1713" s="155"/>
      <c r="J1713" s="104"/>
    </row>
    <row r="1714" spans="8:10" x14ac:dyDescent="0.3">
      <c r="H1714" s="105"/>
      <c r="I1714" s="155"/>
      <c r="J1714" s="104"/>
    </row>
    <row r="1715" spans="8:10" x14ac:dyDescent="0.3">
      <c r="H1715" s="105"/>
      <c r="I1715" s="155"/>
      <c r="J1715" s="104"/>
    </row>
    <row r="1716" spans="8:10" x14ac:dyDescent="0.3">
      <c r="H1716" s="105"/>
      <c r="I1716" s="155"/>
      <c r="J1716" s="104"/>
    </row>
    <row r="1717" spans="8:10" x14ac:dyDescent="0.3">
      <c r="H1717" s="105"/>
      <c r="I1717" s="155"/>
      <c r="J1717" s="104"/>
    </row>
    <row r="1718" spans="8:10" x14ac:dyDescent="0.3">
      <c r="H1718" s="105"/>
      <c r="I1718" s="155"/>
      <c r="J1718" s="104"/>
    </row>
    <row r="1719" spans="8:10" x14ac:dyDescent="0.3">
      <c r="H1719" s="105"/>
      <c r="I1719" s="155"/>
      <c r="J1719" s="104"/>
    </row>
    <row r="1720" spans="8:10" x14ac:dyDescent="0.3">
      <c r="H1720" s="105"/>
      <c r="I1720" s="155"/>
      <c r="J1720" s="104"/>
    </row>
    <row r="1721" spans="8:10" x14ac:dyDescent="0.3">
      <c r="H1721" s="105"/>
      <c r="I1721" s="155"/>
      <c r="J1721" s="104"/>
    </row>
    <row r="1722" spans="8:10" x14ac:dyDescent="0.3">
      <c r="H1722" s="105"/>
      <c r="I1722" s="155"/>
      <c r="J1722" s="104"/>
    </row>
    <row r="1723" spans="8:10" x14ac:dyDescent="0.3">
      <c r="H1723" s="105"/>
      <c r="I1723" s="155"/>
      <c r="J1723" s="104"/>
    </row>
    <row r="1724" spans="8:10" x14ac:dyDescent="0.3">
      <c r="H1724" s="105"/>
      <c r="I1724" s="155"/>
      <c r="J1724" s="104"/>
    </row>
    <row r="1725" spans="8:10" x14ac:dyDescent="0.3">
      <c r="H1725" s="105"/>
      <c r="I1725" s="155"/>
      <c r="J1725" s="104"/>
    </row>
    <row r="1726" spans="8:10" x14ac:dyDescent="0.3">
      <c r="H1726" s="105"/>
      <c r="I1726" s="155"/>
      <c r="J1726" s="104"/>
    </row>
    <row r="1727" spans="8:10" x14ac:dyDescent="0.3">
      <c r="H1727" s="105"/>
      <c r="I1727" s="155"/>
      <c r="J1727" s="104"/>
    </row>
    <row r="1728" spans="8:10" x14ac:dyDescent="0.3">
      <c r="H1728" s="105"/>
      <c r="I1728" s="155"/>
      <c r="J1728" s="104"/>
    </row>
    <row r="1729" spans="8:10" x14ac:dyDescent="0.3">
      <c r="H1729" s="105"/>
      <c r="I1729" s="155"/>
      <c r="J1729" s="104"/>
    </row>
    <row r="1730" spans="8:10" x14ac:dyDescent="0.3">
      <c r="H1730" s="105"/>
      <c r="I1730" s="155"/>
      <c r="J1730" s="104"/>
    </row>
    <row r="1731" spans="8:10" x14ac:dyDescent="0.3">
      <c r="H1731" s="105"/>
      <c r="I1731" s="155"/>
      <c r="J1731" s="104"/>
    </row>
    <row r="1732" spans="8:10" x14ac:dyDescent="0.3">
      <c r="H1732" s="105"/>
      <c r="I1732" s="155"/>
      <c r="J1732" s="104"/>
    </row>
    <row r="1733" spans="8:10" x14ac:dyDescent="0.3">
      <c r="H1733" s="105"/>
      <c r="I1733" s="155"/>
      <c r="J1733" s="104"/>
    </row>
    <row r="1734" spans="8:10" x14ac:dyDescent="0.3">
      <c r="H1734" s="105"/>
      <c r="I1734" s="155"/>
      <c r="J1734" s="104"/>
    </row>
    <row r="1735" spans="8:10" x14ac:dyDescent="0.3">
      <c r="H1735" s="105"/>
      <c r="I1735" s="155"/>
      <c r="J1735" s="104"/>
    </row>
    <row r="1736" spans="8:10" x14ac:dyDescent="0.3">
      <c r="H1736" s="105"/>
      <c r="I1736" s="155"/>
      <c r="J1736" s="104"/>
    </row>
    <row r="1737" spans="8:10" x14ac:dyDescent="0.3">
      <c r="H1737" s="105"/>
      <c r="I1737" s="155"/>
      <c r="J1737" s="104"/>
    </row>
    <row r="1738" spans="8:10" x14ac:dyDescent="0.3">
      <c r="H1738" s="105"/>
      <c r="I1738" s="155"/>
      <c r="J1738" s="104"/>
    </row>
    <row r="1739" spans="8:10" x14ac:dyDescent="0.3">
      <c r="H1739" s="105"/>
      <c r="I1739" s="155"/>
      <c r="J1739" s="104"/>
    </row>
    <row r="1740" spans="8:10" x14ac:dyDescent="0.3">
      <c r="H1740" s="105"/>
      <c r="I1740" s="155"/>
      <c r="J1740" s="104"/>
    </row>
    <row r="1741" spans="8:10" x14ac:dyDescent="0.3">
      <c r="H1741" s="105"/>
      <c r="I1741" s="155"/>
      <c r="J1741" s="104"/>
    </row>
    <row r="1742" spans="8:10" x14ac:dyDescent="0.3">
      <c r="H1742" s="105"/>
      <c r="I1742" s="155"/>
      <c r="J1742" s="104"/>
    </row>
    <row r="1743" spans="8:10" x14ac:dyDescent="0.3">
      <c r="H1743" s="105"/>
      <c r="I1743" s="155"/>
      <c r="J1743" s="104"/>
    </row>
    <row r="1744" spans="8:10" x14ac:dyDescent="0.3">
      <c r="H1744" s="105"/>
      <c r="I1744" s="155"/>
      <c r="J1744" s="104"/>
    </row>
    <row r="1745" spans="8:10" x14ac:dyDescent="0.3">
      <c r="H1745" s="105"/>
      <c r="I1745" s="155"/>
      <c r="J1745" s="104"/>
    </row>
    <row r="1746" spans="8:10" x14ac:dyDescent="0.3">
      <c r="H1746" s="105"/>
      <c r="I1746" s="155"/>
      <c r="J1746" s="104"/>
    </row>
    <row r="1747" spans="8:10" x14ac:dyDescent="0.3">
      <c r="H1747" s="105"/>
      <c r="I1747" s="155"/>
      <c r="J1747" s="104"/>
    </row>
    <row r="1748" spans="8:10" x14ac:dyDescent="0.3">
      <c r="H1748" s="105"/>
      <c r="I1748" s="155"/>
      <c r="J1748" s="104"/>
    </row>
    <row r="1749" spans="8:10" x14ac:dyDescent="0.3">
      <c r="H1749" s="105"/>
      <c r="I1749" s="155"/>
      <c r="J1749" s="104"/>
    </row>
    <row r="1750" spans="8:10" x14ac:dyDescent="0.3">
      <c r="H1750" s="105"/>
      <c r="I1750" s="155"/>
      <c r="J1750" s="104"/>
    </row>
    <row r="1751" spans="8:10" x14ac:dyDescent="0.3">
      <c r="H1751" s="105"/>
      <c r="I1751" s="155"/>
      <c r="J1751" s="104"/>
    </row>
    <row r="1752" spans="8:10" x14ac:dyDescent="0.3">
      <c r="H1752" s="105"/>
      <c r="I1752" s="155"/>
      <c r="J1752" s="104"/>
    </row>
    <row r="1753" spans="8:10" x14ac:dyDescent="0.3">
      <c r="H1753" s="105"/>
      <c r="I1753" s="155"/>
      <c r="J1753" s="104"/>
    </row>
    <row r="1754" spans="8:10" x14ac:dyDescent="0.3">
      <c r="H1754" s="105"/>
      <c r="I1754" s="155"/>
      <c r="J1754" s="104"/>
    </row>
    <row r="1755" spans="8:10" x14ac:dyDescent="0.3">
      <c r="H1755" s="105"/>
      <c r="I1755" s="155"/>
      <c r="J1755" s="104"/>
    </row>
    <row r="1756" spans="8:10" x14ac:dyDescent="0.3">
      <c r="H1756" s="105"/>
      <c r="I1756" s="155"/>
      <c r="J1756" s="104"/>
    </row>
    <row r="1757" spans="8:10" x14ac:dyDescent="0.3">
      <c r="H1757" s="105"/>
      <c r="I1757" s="155"/>
      <c r="J1757" s="104"/>
    </row>
    <row r="1758" spans="8:10" x14ac:dyDescent="0.3">
      <c r="H1758" s="105"/>
      <c r="I1758" s="155"/>
      <c r="J1758" s="104"/>
    </row>
    <row r="1759" spans="8:10" x14ac:dyDescent="0.3">
      <c r="H1759" s="105"/>
      <c r="I1759" s="155"/>
      <c r="J1759" s="104"/>
    </row>
    <row r="1760" spans="8:10" x14ac:dyDescent="0.3">
      <c r="H1760" s="105"/>
      <c r="I1760" s="155"/>
      <c r="J1760" s="104"/>
    </row>
    <row r="1761" spans="8:10" x14ac:dyDescent="0.3">
      <c r="H1761" s="105"/>
      <c r="I1761" s="155"/>
      <c r="J1761" s="104"/>
    </row>
    <row r="1762" spans="8:10" x14ac:dyDescent="0.3">
      <c r="H1762" s="105"/>
      <c r="I1762" s="155"/>
      <c r="J1762" s="104"/>
    </row>
    <row r="1763" spans="8:10" x14ac:dyDescent="0.3">
      <c r="H1763" s="105"/>
      <c r="I1763" s="155"/>
      <c r="J1763" s="104"/>
    </row>
    <row r="1764" spans="8:10" x14ac:dyDescent="0.3">
      <c r="H1764" s="105"/>
      <c r="I1764" s="155"/>
      <c r="J1764" s="104"/>
    </row>
    <row r="1765" spans="8:10" x14ac:dyDescent="0.3">
      <c r="H1765" s="105"/>
      <c r="I1765" s="155"/>
      <c r="J1765" s="104"/>
    </row>
    <row r="1766" spans="8:10" x14ac:dyDescent="0.3">
      <c r="H1766" s="105"/>
      <c r="I1766" s="155"/>
      <c r="J1766" s="104"/>
    </row>
    <row r="1767" spans="8:10" x14ac:dyDescent="0.3">
      <c r="H1767" s="105"/>
      <c r="I1767" s="155"/>
      <c r="J1767" s="104"/>
    </row>
    <row r="1768" spans="8:10" x14ac:dyDescent="0.3">
      <c r="H1768" s="105"/>
      <c r="I1768" s="155"/>
      <c r="J1768" s="104"/>
    </row>
    <row r="1769" spans="8:10" x14ac:dyDescent="0.3">
      <c r="H1769" s="105"/>
      <c r="I1769" s="155"/>
      <c r="J1769" s="104"/>
    </row>
    <row r="1770" spans="8:10" x14ac:dyDescent="0.3">
      <c r="H1770" s="105"/>
      <c r="I1770" s="155"/>
      <c r="J1770" s="104"/>
    </row>
    <row r="1771" spans="8:10" x14ac:dyDescent="0.3">
      <c r="H1771" s="105"/>
      <c r="I1771" s="155"/>
      <c r="J1771" s="104"/>
    </row>
    <row r="1772" spans="8:10" x14ac:dyDescent="0.3">
      <c r="H1772" s="105"/>
      <c r="I1772" s="155"/>
      <c r="J1772" s="104"/>
    </row>
    <row r="1773" spans="8:10" x14ac:dyDescent="0.3">
      <c r="H1773" s="105"/>
      <c r="I1773" s="155"/>
      <c r="J1773" s="104"/>
    </row>
    <row r="1774" spans="8:10" x14ac:dyDescent="0.3">
      <c r="H1774" s="105"/>
      <c r="I1774" s="155"/>
      <c r="J1774" s="104"/>
    </row>
    <row r="1775" spans="8:10" x14ac:dyDescent="0.3">
      <c r="H1775" s="105"/>
      <c r="I1775" s="155"/>
      <c r="J1775" s="104"/>
    </row>
    <row r="1776" spans="8:10" x14ac:dyDescent="0.3">
      <c r="H1776" s="105"/>
      <c r="I1776" s="155"/>
      <c r="J1776" s="104"/>
    </row>
    <row r="1777" spans="8:10" x14ac:dyDescent="0.3">
      <c r="H1777" s="105"/>
      <c r="I1777" s="155"/>
      <c r="J1777" s="104"/>
    </row>
    <row r="1778" spans="8:10" x14ac:dyDescent="0.3">
      <c r="H1778" s="105"/>
      <c r="I1778" s="155"/>
      <c r="J1778" s="104"/>
    </row>
    <row r="1779" spans="8:10" x14ac:dyDescent="0.3">
      <c r="H1779" s="105"/>
      <c r="I1779" s="155"/>
      <c r="J1779" s="104"/>
    </row>
    <row r="1780" spans="8:10" x14ac:dyDescent="0.3">
      <c r="H1780" s="105"/>
      <c r="I1780" s="155"/>
      <c r="J1780" s="104"/>
    </row>
    <row r="1781" spans="8:10" x14ac:dyDescent="0.3">
      <c r="H1781" s="105"/>
      <c r="I1781" s="155"/>
      <c r="J1781" s="104"/>
    </row>
    <row r="1782" spans="8:10" x14ac:dyDescent="0.3">
      <c r="H1782" s="105"/>
      <c r="I1782" s="155"/>
      <c r="J1782" s="104"/>
    </row>
    <row r="1783" spans="8:10" x14ac:dyDescent="0.3">
      <c r="H1783" s="105"/>
      <c r="I1783" s="155"/>
      <c r="J1783" s="104"/>
    </row>
    <row r="1784" spans="8:10" x14ac:dyDescent="0.3">
      <c r="H1784" s="105"/>
      <c r="I1784" s="155"/>
      <c r="J1784" s="104"/>
    </row>
    <row r="1785" spans="8:10" x14ac:dyDescent="0.3">
      <c r="H1785" s="105"/>
      <c r="I1785" s="155"/>
      <c r="J1785" s="104"/>
    </row>
    <row r="1786" spans="8:10" x14ac:dyDescent="0.3">
      <c r="H1786" s="105"/>
      <c r="I1786" s="155"/>
      <c r="J1786" s="104"/>
    </row>
    <row r="1787" spans="8:10" x14ac:dyDescent="0.3">
      <c r="H1787" s="105"/>
      <c r="I1787" s="155"/>
      <c r="J1787" s="104"/>
    </row>
    <row r="1788" spans="8:10" x14ac:dyDescent="0.3">
      <c r="H1788" s="105"/>
      <c r="I1788" s="155"/>
      <c r="J1788" s="104"/>
    </row>
    <row r="1789" spans="8:10" x14ac:dyDescent="0.3">
      <c r="H1789" s="105"/>
      <c r="I1789" s="155"/>
      <c r="J1789" s="104"/>
    </row>
    <row r="1790" spans="8:10" x14ac:dyDescent="0.3">
      <c r="H1790" s="105"/>
      <c r="I1790" s="155"/>
      <c r="J1790" s="104"/>
    </row>
    <row r="1791" spans="8:10" x14ac:dyDescent="0.3">
      <c r="H1791" s="105"/>
      <c r="I1791" s="155"/>
      <c r="J1791" s="104"/>
    </row>
    <row r="1792" spans="8:10" x14ac:dyDescent="0.3">
      <c r="H1792" s="105"/>
      <c r="I1792" s="155"/>
      <c r="J1792" s="104"/>
    </row>
    <row r="1793" spans="8:10" x14ac:dyDescent="0.3">
      <c r="H1793" s="105"/>
      <c r="I1793" s="155"/>
      <c r="J1793" s="104"/>
    </row>
  </sheetData>
  <mergeCells count="18">
    <mergeCell ref="H991:I991"/>
    <mergeCell ref="L1:N1"/>
    <mergeCell ref="A2:N2"/>
    <mergeCell ref="B472:C472"/>
    <mergeCell ref="B483:C483"/>
    <mergeCell ref="A513:C513"/>
    <mergeCell ref="A643:C643"/>
    <mergeCell ref="C1132:E1132"/>
    <mergeCell ref="A644:C644"/>
    <mergeCell ref="B657:C657"/>
    <mergeCell ref="B681:C681"/>
    <mergeCell ref="A905:C905"/>
    <mergeCell ref="B978:C978"/>
    <mergeCell ref="B1005:C1005"/>
    <mergeCell ref="B1014:C1014"/>
    <mergeCell ref="B1033:C1033"/>
    <mergeCell ref="A1054:C1054"/>
    <mergeCell ref="B1092:C1092"/>
  </mergeCells>
  <conditionalFormatting sqref="J148">
    <cfRule type="expression" dxfId="15" priority="1">
      <formula>ISBLANK($O148)</formula>
    </cfRule>
    <cfRule type="expression" dxfId="14" priority="2">
      <formula>$Q148="RSM/PS"</formula>
    </cfRule>
    <cfRule type="expression" dxfId="13" priority="3">
      <formula>$Q148="Price S"</formula>
    </cfRule>
    <cfRule type="expression" dxfId="12" priority="4">
      <formula>$Q148="SM"</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2"/>
  <sheetViews>
    <sheetView view="pageBreakPreview" topLeftCell="A1094" zoomScale="60" zoomScaleNormal="100" workbookViewId="0">
      <selection activeCell="C1111" sqref="C1111:E1111"/>
    </sheetView>
  </sheetViews>
  <sheetFormatPr defaultRowHeight="14.4" x14ac:dyDescent="0.3"/>
  <cols>
    <col min="1" max="1" width="6.109375" customWidth="1"/>
    <col min="2" max="2" width="33.44140625" style="14" customWidth="1"/>
    <col min="3" max="3" width="41.44140625" style="14" customWidth="1"/>
    <col min="4" max="4" width="7.33203125" style="14" customWidth="1"/>
    <col min="5" max="5" width="8" style="14" customWidth="1"/>
    <col min="6" max="6" width="8.88671875" style="14" customWidth="1"/>
    <col min="7" max="7" width="10.5546875" style="14" customWidth="1"/>
    <col min="8" max="8" width="9.6640625" style="83" customWidth="1"/>
    <col min="9" max="9" width="7.33203125" style="215" customWidth="1"/>
    <col min="10" max="10" width="9.6640625" customWidth="1"/>
    <col min="11" max="11" width="11.88671875" bestFit="1" customWidth="1"/>
    <col min="12" max="12" width="11.5546875" bestFit="1" customWidth="1"/>
    <col min="13" max="13" width="9.109375" style="14" customWidth="1"/>
    <col min="14" max="14" width="12.33203125" customWidth="1"/>
    <col min="15" max="15" width="13" customWidth="1"/>
    <col min="16" max="16" width="9.5546875" style="321" bestFit="1" customWidth="1"/>
    <col min="17" max="17" width="0" hidden="1" customWidth="1"/>
    <col min="18" max="18" width="9" style="14" customWidth="1"/>
  </cols>
  <sheetData>
    <row r="1" spans="1:18" s="14" customFormat="1" ht="19.5" customHeight="1" x14ac:dyDescent="0.3">
      <c r="L1" s="360" t="s">
        <v>2175</v>
      </c>
      <c r="M1" s="360"/>
      <c r="N1" s="360"/>
      <c r="P1" s="306"/>
    </row>
    <row r="2" spans="1:18" s="14" customFormat="1" ht="23.4" x14ac:dyDescent="0.45">
      <c r="A2" s="361" t="s">
        <v>1135</v>
      </c>
      <c r="B2" s="361"/>
      <c r="C2" s="361"/>
      <c r="D2" s="361"/>
      <c r="E2" s="361"/>
      <c r="F2" s="361"/>
      <c r="G2" s="361"/>
      <c r="H2" s="361"/>
      <c r="I2" s="361"/>
      <c r="J2" s="361"/>
      <c r="K2" s="361"/>
      <c r="L2" s="361"/>
      <c r="M2" s="361"/>
      <c r="N2" s="361"/>
      <c r="P2" s="306"/>
    </row>
    <row r="3" spans="1:18" s="14" customFormat="1" ht="147.75" customHeight="1" x14ac:dyDescent="0.3">
      <c r="A3" s="101" t="s">
        <v>0</v>
      </c>
      <c r="B3" s="101" t="s">
        <v>1</v>
      </c>
      <c r="C3" s="101" t="s">
        <v>2</v>
      </c>
      <c r="D3" s="101" t="s">
        <v>1136</v>
      </c>
      <c r="E3" s="101" t="s">
        <v>1146</v>
      </c>
      <c r="F3" s="101" t="s">
        <v>1137</v>
      </c>
      <c r="G3" s="101" t="s">
        <v>1138</v>
      </c>
      <c r="H3" s="101" t="s">
        <v>1139</v>
      </c>
      <c r="I3" s="101" t="s">
        <v>1140</v>
      </c>
      <c r="J3" s="101" t="s">
        <v>1141</v>
      </c>
      <c r="K3" s="101" t="s">
        <v>1142</v>
      </c>
      <c r="L3" s="101" t="s">
        <v>1143</v>
      </c>
      <c r="M3" s="101" t="s">
        <v>1144</v>
      </c>
      <c r="N3" s="278" t="s">
        <v>1145</v>
      </c>
      <c r="O3" s="255" t="s">
        <v>2168</v>
      </c>
      <c r="P3" s="307" t="s">
        <v>2169</v>
      </c>
      <c r="R3" s="14" t="s">
        <v>2176</v>
      </c>
    </row>
    <row r="4" spans="1:18" ht="15.6" x14ac:dyDescent="0.3">
      <c r="A4" s="17"/>
      <c r="B4" s="95" t="s">
        <v>3</v>
      </c>
      <c r="C4" s="95"/>
      <c r="D4" s="16"/>
      <c r="E4" s="102"/>
      <c r="F4" s="103"/>
      <c r="G4" s="152"/>
      <c r="H4" s="133"/>
      <c r="I4" s="103"/>
      <c r="J4" s="64"/>
      <c r="K4" s="7"/>
      <c r="L4" s="7"/>
      <c r="M4" s="7"/>
      <c r="N4" s="279"/>
      <c r="O4" s="256"/>
      <c r="P4" s="308"/>
    </row>
    <row r="5" spans="1:18" ht="15.6" x14ac:dyDescent="0.3">
      <c r="A5" s="18"/>
      <c r="B5" s="96" t="s">
        <v>4</v>
      </c>
      <c r="C5" s="96"/>
      <c r="D5" s="19"/>
      <c r="E5" s="106"/>
      <c r="F5" s="107"/>
      <c r="G5" s="152"/>
      <c r="H5" s="133"/>
      <c r="I5" s="107"/>
      <c r="J5" s="65"/>
      <c r="K5" s="7"/>
      <c r="L5" s="7"/>
      <c r="M5" s="7"/>
      <c r="N5" s="279"/>
      <c r="O5" s="256"/>
      <c r="P5" s="308"/>
    </row>
    <row r="6" spans="1:18" ht="15.6" x14ac:dyDescent="0.3">
      <c r="A6" s="20" t="s">
        <v>5</v>
      </c>
      <c r="B6" s="1" t="s">
        <v>6</v>
      </c>
      <c r="C6" s="1" t="s">
        <v>7</v>
      </c>
      <c r="D6" s="3" t="s">
        <v>790</v>
      </c>
      <c r="E6" s="108">
        <v>10000</v>
      </c>
      <c r="F6" s="109"/>
      <c r="G6" s="152"/>
      <c r="H6" s="133"/>
      <c r="I6" s="109"/>
      <c r="J6" s="6"/>
      <c r="K6" s="8"/>
      <c r="L6" s="148"/>
      <c r="M6" s="86"/>
      <c r="N6" s="280"/>
      <c r="O6" s="257"/>
      <c r="P6" s="309"/>
    </row>
    <row r="7" spans="1:18" ht="15.6" x14ac:dyDescent="0.3">
      <c r="A7" s="230"/>
      <c r="B7" s="231"/>
      <c r="C7" s="231"/>
      <c r="D7" s="232"/>
      <c r="E7" s="233"/>
      <c r="F7" s="232"/>
      <c r="G7" s="234"/>
      <c r="H7" s="235"/>
      <c r="I7" s="232"/>
      <c r="J7" s="236"/>
      <c r="K7" s="237"/>
      <c r="L7" s="242"/>
      <c r="M7" s="239"/>
      <c r="N7" s="281"/>
      <c r="O7" s="258"/>
      <c r="P7" s="310"/>
    </row>
    <row r="8" spans="1:18" ht="46.8" x14ac:dyDescent="0.3">
      <c r="A8" s="20" t="s">
        <v>8</v>
      </c>
      <c r="B8" s="1" t="s">
        <v>9</v>
      </c>
      <c r="C8" s="1" t="s">
        <v>10</v>
      </c>
      <c r="D8" s="3" t="s">
        <v>790</v>
      </c>
      <c r="E8" s="108">
        <v>10000</v>
      </c>
      <c r="F8" s="109" t="s">
        <v>2030</v>
      </c>
      <c r="G8" s="152" t="s">
        <v>2031</v>
      </c>
      <c r="H8" s="133">
        <v>200</v>
      </c>
      <c r="I8" s="109" t="s">
        <v>2032</v>
      </c>
      <c r="J8" s="6">
        <v>407230</v>
      </c>
      <c r="K8" s="8">
        <v>0.26400000000000001</v>
      </c>
      <c r="L8" s="241">
        <v>0.31680000000000003</v>
      </c>
      <c r="M8" s="86">
        <v>52.8</v>
      </c>
      <c r="N8" s="280">
        <v>63.36</v>
      </c>
      <c r="O8" s="257">
        <v>0.26400000000000001</v>
      </c>
      <c r="P8" s="309">
        <v>1</v>
      </c>
    </row>
    <row r="9" spans="1:18" ht="93.6" x14ac:dyDescent="0.3">
      <c r="A9" s="20" t="s">
        <v>8</v>
      </c>
      <c r="B9" s="1" t="s">
        <v>9</v>
      </c>
      <c r="C9" s="1" t="s">
        <v>10</v>
      </c>
      <c r="D9" s="3" t="s">
        <v>790</v>
      </c>
      <c r="E9" s="108">
        <v>10000</v>
      </c>
      <c r="F9" s="109" t="s">
        <v>2006</v>
      </c>
      <c r="G9" s="152" t="s">
        <v>2007</v>
      </c>
      <c r="H9" s="133" t="s">
        <v>2008</v>
      </c>
      <c r="I9" s="109" t="s">
        <v>2009</v>
      </c>
      <c r="J9" s="6" t="s">
        <v>1931</v>
      </c>
      <c r="K9" s="8">
        <v>0.32850000000000001</v>
      </c>
      <c r="L9" s="241">
        <v>0.39419999999999999</v>
      </c>
      <c r="M9" s="86">
        <v>13140</v>
      </c>
      <c r="N9" s="280">
        <v>15768</v>
      </c>
      <c r="O9" s="257">
        <v>0.32850000000000001</v>
      </c>
      <c r="P9" s="309">
        <v>2</v>
      </c>
    </row>
    <row r="10" spans="1:18" ht="15.6" x14ac:dyDescent="0.3">
      <c r="A10" s="230"/>
      <c r="B10" s="231"/>
      <c r="C10" s="231"/>
      <c r="D10" s="232"/>
      <c r="E10" s="233"/>
      <c r="F10" s="232"/>
      <c r="G10" s="234"/>
      <c r="H10" s="235"/>
      <c r="I10" s="232"/>
      <c r="J10" s="236"/>
      <c r="K10" s="237"/>
      <c r="L10" s="242"/>
      <c r="M10" s="239"/>
      <c r="N10" s="281"/>
      <c r="O10" s="258"/>
      <c r="P10" s="310"/>
    </row>
    <row r="11" spans="1:18" ht="46.8" x14ac:dyDescent="0.3">
      <c r="A11" s="20" t="s">
        <v>866</v>
      </c>
      <c r="B11" s="2" t="s">
        <v>13</v>
      </c>
      <c r="C11" s="3" t="s">
        <v>11</v>
      </c>
      <c r="D11" s="3" t="s">
        <v>791</v>
      </c>
      <c r="E11" s="108">
        <v>250000</v>
      </c>
      <c r="F11" s="109" t="s">
        <v>1464</v>
      </c>
      <c r="G11" s="152" t="s">
        <v>1465</v>
      </c>
      <c r="H11" s="133">
        <v>5000</v>
      </c>
      <c r="I11" s="109" t="s">
        <v>1466</v>
      </c>
      <c r="J11" s="6" t="s">
        <v>1467</v>
      </c>
      <c r="K11" s="241">
        <v>1.6000000000000001E-3</v>
      </c>
      <c r="L11" s="241">
        <f>MMULT(K11,1.2)</f>
        <v>1.92E-3</v>
      </c>
      <c r="M11" s="86">
        <f>MMULT(H11,K11)</f>
        <v>8</v>
      </c>
      <c r="N11" s="280">
        <f>MMULT(M11,1.2)</f>
        <v>9.6</v>
      </c>
      <c r="O11" s="259">
        <v>1.6000000000000001E-3</v>
      </c>
      <c r="P11" s="309">
        <v>1</v>
      </c>
    </row>
    <row r="12" spans="1:18" ht="62.4" x14ac:dyDescent="0.3">
      <c r="A12" s="20" t="s">
        <v>866</v>
      </c>
      <c r="B12" s="2" t="s">
        <v>13</v>
      </c>
      <c r="C12" s="4" t="s">
        <v>11</v>
      </c>
      <c r="D12" s="3" t="s">
        <v>791</v>
      </c>
      <c r="E12" s="108">
        <v>250000</v>
      </c>
      <c r="F12" s="109" t="s">
        <v>2033</v>
      </c>
      <c r="G12" s="152" t="s">
        <v>2031</v>
      </c>
      <c r="H12" s="133">
        <v>5000</v>
      </c>
      <c r="I12" s="109" t="s">
        <v>2034</v>
      </c>
      <c r="J12" s="6" t="s">
        <v>2035</v>
      </c>
      <c r="K12" s="8">
        <v>1.6000000000000001E-3</v>
      </c>
      <c r="L12" s="241">
        <v>1.9E-3</v>
      </c>
      <c r="M12" s="86">
        <v>8</v>
      </c>
      <c r="N12" s="280">
        <v>9.6</v>
      </c>
      <c r="O12" s="257">
        <v>1.6000000000000001E-3</v>
      </c>
      <c r="P12" s="309">
        <v>2</v>
      </c>
    </row>
    <row r="13" spans="1:18" ht="15.6" x14ac:dyDescent="0.3">
      <c r="A13" s="230"/>
      <c r="B13" s="231"/>
      <c r="C13" s="231"/>
      <c r="D13" s="232"/>
      <c r="E13" s="233"/>
      <c r="F13" s="232"/>
      <c r="G13" s="234"/>
      <c r="H13" s="235"/>
      <c r="I13" s="232"/>
      <c r="J13" s="236"/>
      <c r="K13" s="237"/>
      <c r="L13" s="242"/>
      <c r="M13" s="239"/>
      <c r="N13" s="281"/>
      <c r="O13" s="258"/>
      <c r="P13" s="310"/>
    </row>
    <row r="14" spans="1:18" ht="109.2" x14ac:dyDescent="0.3">
      <c r="A14" s="20" t="s">
        <v>867</v>
      </c>
      <c r="B14" s="2" t="s">
        <v>15</v>
      </c>
      <c r="C14" s="4" t="s">
        <v>16</v>
      </c>
      <c r="D14" s="3" t="s">
        <v>34</v>
      </c>
      <c r="E14" s="108">
        <v>10</v>
      </c>
      <c r="F14" s="109" t="s">
        <v>1468</v>
      </c>
      <c r="G14" s="152" t="s">
        <v>1465</v>
      </c>
      <c r="H14" s="133">
        <v>1</v>
      </c>
      <c r="I14" s="109" t="s">
        <v>1469</v>
      </c>
      <c r="J14" s="6" t="s">
        <v>1470</v>
      </c>
      <c r="K14" s="8">
        <v>2.75</v>
      </c>
      <c r="L14" s="241">
        <f>MMULT(K14,1.2)</f>
        <v>3.3</v>
      </c>
      <c r="M14" s="86">
        <f>MMULT(H14,K14)</f>
        <v>2.75</v>
      </c>
      <c r="N14" s="280">
        <f>MMULT(M14,1.2)</f>
        <v>3.3</v>
      </c>
      <c r="O14" s="257">
        <v>2.75</v>
      </c>
      <c r="P14" s="309">
        <v>1</v>
      </c>
    </row>
    <row r="15" spans="1:18" ht="109.2" x14ac:dyDescent="0.3">
      <c r="A15" s="20" t="s">
        <v>867</v>
      </c>
      <c r="B15" s="2" t="s">
        <v>15</v>
      </c>
      <c r="C15" s="4" t="s">
        <v>16</v>
      </c>
      <c r="D15" s="3" t="s">
        <v>34</v>
      </c>
      <c r="E15" s="108">
        <v>10</v>
      </c>
      <c r="F15" s="109" t="s">
        <v>2036</v>
      </c>
      <c r="G15" s="152" t="s">
        <v>2031</v>
      </c>
      <c r="H15" s="133">
        <v>1</v>
      </c>
      <c r="I15" s="109" t="s">
        <v>2037</v>
      </c>
      <c r="J15" s="6" t="s">
        <v>2038</v>
      </c>
      <c r="K15" s="8">
        <v>26.3</v>
      </c>
      <c r="L15" s="241">
        <v>31.56</v>
      </c>
      <c r="M15" s="86">
        <v>26.3</v>
      </c>
      <c r="N15" s="280">
        <v>31.56</v>
      </c>
      <c r="O15" s="257">
        <v>26.3</v>
      </c>
      <c r="P15" s="309">
        <v>2</v>
      </c>
    </row>
    <row r="16" spans="1:18" ht="15.6" x14ac:dyDescent="0.3">
      <c r="A16" s="230"/>
      <c r="B16" s="231"/>
      <c r="C16" s="231"/>
      <c r="D16" s="232"/>
      <c r="E16" s="233"/>
      <c r="F16" s="232"/>
      <c r="G16" s="234"/>
      <c r="H16" s="235"/>
      <c r="I16" s="232"/>
      <c r="J16" s="236"/>
      <c r="K16" s="237"/>
      <c r="L16" s="242"/>
      <c r="M16" s="239"/>
      <c r="N16" s="281"/>
      <c r="O16" s="258"/>
      <c r="P16" s="310"/>
    </row>
    <row r="17" spans="1:17" ht="46.8" x14ac:dyDescent="0.3">
      <c r="A17" s="20" t="s">
        <v>868</v>
      </c>
      <c r="B17" s="2" t="s">
        <v>18</v>
      </c>
      <c r="C17" s="2" t="s">
        <v>19</v>
      </c>
      <c r="D17" s="3" t="s">
        <v>34</v>
      </c>
      <c r="E17" s="108">
        <v>2500</v>
      </c>
      <c r="F17" s="109" t="s">
        <v>1468</v>
      </c>
      <c r="G17" s="152" t="s">
        <v>1465</v>
      </c>
      <c r="H17" s="133">
        <v>6</v>
      </c>
      <c r="I17" s="109" t="s">
        <v>1471</v>
      </c>
      <c r="J17" s="6" t="s">
        <v>1470</v>
      </c>
      <c r="K17" s="241">
        <v>0.9</v>
      </c>
      <c r="L17" s="241">
        <f>MMULT(K17,1.2)</f>
        <v>1.08</v>
      </c>
      <c r="M17" s="86">
        <f>MMULT(H17,K17)</f>
        <v>5.4</v>
      </c>
      <c r="N17" s="280">
        <f>MMULT(M17,1.2)</f>
        <v>6.48</v>
      </c>
      <c r="O17" s="259">
        <v>0.9</v>
      </c>
      <c r="P17" s="309">
        <v>1</v>
      </c>
      <c r="Q17" t="s">
        <v>2172</v>
      </c>
    </row>
    <row r="18" spans="1:17" ht="46.8" x14ac:dyDescent="0.3">
      <c r="A18" s="20" t="s">
        <v>868</v>
      </c>
      <c r="B18" s="2" t="s">
        <v>18</v>
      </c>
      <c r="C18" s="2" t="s">
        <v>19</v>
      </c>
      <c r="D18" s="3" t="s">
        <v>34</v>
      </c>
      <c r="E18" s="108">
        <v>2500</v>
      </c>
      <c r="F18" s="109" t="s">
        <v>2030</v>
      </c>
      <c r="G18" s="152" t="s">
        <v>2031</v>
      </c>
      <c r="H18" s="133">
        <v>1</v>
      </c>
      <c r="I18" s="109" t="s">
        <v>2039</v>
      </c>
      <c r="J18" s="6">
        <v>496260</v>
      </c>
      <c r="K18" s="241">
        <v>1.02</v>
      </c>
      <c r="L18" s="241">
        <v>1.224</v>
      </c>
      <c r="M18" s="86">
        <v>1.02</v>
      </c>
      <c r="N18" s="280">
        <v>1.22</v>
      </c>
      <c r="O18" s="259">
        <v>1.02</v>
      </c>
      <c r="P18" s="309">
        <v>2</v>
      </c>
    </row>
    <row r="19" spans="1:17" ht="93.6" x14ac:dyDescent="0.3">
      <c r="A19" s="20" t="s">
        <v>868</v>
      </c>
      <c r="B19" s="2" t="s">
        <v>18</v>
      </c>
      <c r="C19" s="2" t="s">
        <v>19</v>
      </c>
      <c r="D19" s="3" t="s">
        <v>34</v>
      </c>
      <c r="E19" s="108">
        <v>2500</v>
      </c>
      <c r="F19" s="109" t="s">
        <v>2006</v>
      </c>
      <c r="G19" s="152" t="s">
        <v>2007</v>
      </c>
      <c r="H19" s="133" t="s">
        <v>2008</v>
      </c>
      <c r="I19" s="109" t="s">
        <v>2010</v>
      </c>
      <c r="J19" s="6" t="s">
        <v>1931</v>
      </c>
      <c r="K19" s="241">
        <v>1.42</v>
      </c>
      <c r="L19" s="241">
        <f>K19*1.2</f>
        <v>1.704</v>
      </c>
      <c r="M19" s="86">
        <f>K19*E19</f>
        <v>3550</v>
      </c>
      <c r="N19" s="280">
        <f>L19*E19</f>
        <v>4260</v>
      </c>
      <c r="O19" s="259">
        <v>1.42</v>
      </c>
      <c r="P19" s="309">
        <v>3</v>
      </c>
    </row>
    <row r="20" spans="1:17" ht="15.6" x14ac:dyDescent="0.3">
      <c r="A20" s="230"/>
      <c r="B20" s="231"/>
      <c r="C20" s="231"/>
      <c r="D20" s="232"/>
      <c r="E20" s="233"/>
      <c r="F20" s="232"/>
      <c r="G20" s="234"/>
      <c r="H20" s="235"/>
      <c r="I20" s="232"/>
      <c r="J20" s="236"/>
      <c r="K20" s="237"/>
      <c r="L20" s="242"/>
      <c r="M20" s="239"/>
      <c r="N20" s="281"/>
      <c r="O20" s="258"/>
      <c r="P20" s="310"/>
    </row>
    <row r="21" spans="1:17" ht="46.8" x14ac:dyDescent="0.3">
      <c r="A21" s="20" t="s">
        <v>869</v>
      </c>
      <c r="B21" s="2" t="s">
        <v>21</v>
      </c>
      <c r="C21" s="2" t="s">
        <v>19</v>
      </c>
      <c r="D21" s="3" t="s">
        <v>34</v>
      </c>
      <c r="E21" s="108">
        <v>1000</v>
      </c>
      <c r="F21" s="109" t="s">
        <v>1468</v>
      </c>
      <c r="G21" s="152" t="s">
        <v>1465</v>
      </c>
      <c r="H21" s="133">
        <v>1</v>
      </c>
      <c r="I21" s="109" t="s">
        <v>1472</v>
      </c>
      <c r="J21" s="6" t="s">
        <v>1470</v>
      </c>
      <c r="K21" s="241">
        <v>1.5</v>
      </c>
      <c r="L21" s="241">
        <f>MMULT(K21,1.2)</f>
        <v>1.7999999999999998</v>
      </c>
      <c r="M21" s="86">
        <f>MMULT(H21,K21)</f>
        <v>1.5</v>
      </c>
      <c r="N21" s="280">
        <f>MMULT(M21,1.2)</f>
        <v>1.7999999999999998</v>
      </c>
      <c r="O21" s="259">
        <v>1.5</v>
      </c>
      <c r="P21" s="309">
        <v>1</v>
      </c>
    </row>
    <row r="22" spans="1:17" ht="46.8" x14ac:dyDescent="0.3">
      <c r="A22" s="20" t="s">
        <v>869</v>
      </c>
      <c r="B22" s="2" t="s">
        <v>21</v>
      </c>
      <c r="C22" s="2" t="s">
        <v>19</v>
      </c>
      <c r="D22" s="3" t="s">
        <v>34</v>
      </c>
      <c r="E22" s="108">
        <v>1000</v>
      </c>
      <c r="F22" s="109" t="s">
        <v>2030</v>
      </c>
      <c r="G22" s="152" t="s">
        <v>2031</v>
      </c>
      <c r="H22" s="133">
        <v>1</v>
      </c>
      <c r="I22" s="109" t="s">
        <v>2040</v>
      </c>
      <c r="J22" s="6">
        <v>497790</v>
      </c>
      <c r="K22" s="241">
        <v>1.55</v>
      </c>
      <c r="L22" s="241">
        <v>1.86</v>
      </c>
      <c r="M22" s="86">
        <v>1.55</v>
      </c>
      <c r="N22" s="280">
        <v>1.86</v>
      </c>
      <c r="O22" s="259">
        <v>1.55</v>
      </c>
      <c r="P22" s="309">
        <v>2</v>
      </c>
    </row>
    <row r="23" spans="1:17" ht="46.8" x14ac:dyDescent="0.3">
      <c r="A23" s="20" t="s">
        <v>869</v>
      </c>
      <c r="B23" s="2" t="s">
        <v>21</v>
      </c>
      <c r="C23" s="2" t="s">
        <v>19</v>
      </c>
      <c r="D23" s="3" t="s">
        <v>34</v>
      </c>
      <c r="E23" s="108">
        <v>1000</v>
      </c>
      <c r="F23" s="109" t="s">
        <v>1636</v>
      </c>
      <c r="G23" s="152" t="s">
        <v>1637</v>
      </c>
      <c r="H23" s="133">
        <v>1</v>
      </c>
      <c r="I23" s="109" t="s">
        <v>1638</v>
      </c>
      <c r="J23" s="6">
        <v>715001</v>
      </c>
      <c r="K23" s="241">
        <v>1.85</v>
      </c>
      <c r="L23" s="241">
        <v>2.2200000000000002</v>
      </c>
      <c r="M23" s="86">
        <v>1.85</v>
      </c>
      <c r="N23" s="280">
        <v>2.2200000000000002</v>
      </c>
      <c r="O23" s="259">
        <v>1.85</v>
      </c>
      <c r="P23" s="309">
        <v>3</v>
      </c>
    </row>
    <row r="24" spans="1:17" ht="15.6" x14ac:dyDescent="0.3">
      <c r="A24" s="230"/>
      <c r="B24" s="231"/>
      <c r="C24" s="231"/>
      <c r="D24" s="232"/>
      <c r="E24" s="233"/>
      <c r="F24" s="232"/>
      <c r="G24" s="234"/>
      <c r="H24" s="235"/>
      <c r="I24" s="232"/>
      <c r="J24" s="236"/>
      <c r="K24" s="242"/>
      <c r="L24" s="242"/>
      <c r="M24" s="239"/>
      <c r="N24" s="281"/>
      <c r="O24" s="260"/>
      <c r="P24" s="310"/>
    </row>
    <row r="25" spans="1:17" ht="78" x14ac:dyDescent="0.3">
      <c r="A25" s="20" t="s">
        <v>870</v>
      </c>
      <c r="B25" s="2" t="s">
        <v>23</v>
      </c>
      <c r="C25" s="2" t="s">
        <v>24</v>
      </c>
      <c r="D25" s="3" t="s">
        <v>34</v>
      </c>
      <c r="E25" s="108">
        <v>250</v>
      </c>
      <c r="F25" s="109" t="s">
        <v>2036</v>
      </c>
      <c r="G25" s="152" t="s">
        <v>2031</v>
      </c>
      <c r="H25" s="133">
        <v>25</v>
      </c>
      <c r="I25" s="109" t="s">
        <v>2041</v>
      </c>
      <c r="J25" s="6">
        <v>413770</v>
      </c>
      <c r="K25" s="241">
        <v>0.25</v>
      </c>
      <c r="L25" s="241">
        <v>0.3</v>
      </c>
      <c r="M25" s="86">
        <v>6.25</v>
      </c>
      <c r="N25" s="280">
        <v>7.5</v>
      </c>
      <c r="O25" s="259">
        <v>0.25</v>
      </c>
      <c r="P25" s="309">
        <v>1</v>
      </c>
    </row>
    <row r="26" spans="1:17" ht="15.6" x14ac:dyDescent="0.3">
      <c r="A26" s="230"/>
      <c r="B26" s="231"/>
      <c r="C26" s="231"/>
      <c r="D26" s="232"/>
      <c r="E26" s="233"/>
      <c r="F26" s="232"/>
      <c r="G26" s="234"/>
      <c r="H26" s="235"/>
      <c r="I26" s="232"/>
      <c r="J26" s="236"/>
      <c r="K26" s="242"/>
      <c r="L26" s="242"/>
      <c r="M26" s="239"/>
      <c r="N26" s="281"/>
      <c r="O26" s="260"/>
      <c r="P26" s="310"/>
    </row>
    <row r="27" spans="1:17" ht="78" x14ac:dyDescent="0.3">
      <c r="A27" s="20" t="s">
        <v>871</v>
      </c>
      <c r="B27" s="2" t="s">
        <v>26</v>
      </c>
      <c r="C27" s="2" t="s">
        <v>24</v>
      </c>
      <c r="D27" s="3" t="s">
        <v>34</v>
      </c>
      <c r="E27" s="108">
        <v>250</v>
      </c>
      <c r="F27" s="109" t="s">
        <v>2036</v>
      </c>
      <c r="G27" s="152" t="s">
        <v>2031</v>
      </c>
      <c r="H27" s="133">
        <v>25</v>
      </c>
      <c r="I27" s="109" t="s">
        <v>2041</v>
      </c>
      <c r="J27" s="6">
        <v>413771</v>
      </c>
      <c r="K27" s="241">
        <v>0.34499999999999997</v>
      </c>
      <c r="L27" s="241">
        <v>0.41399999999999998</v>
      </c>
      <c r="M27" s="86">
        <v>8.6300000000000008</v>
      </c>
      <c r="N27" s="280">
        <v>10.36</v>
      </c>
      <c r="O27" s="259">
        <v>0.34499999999999997</v>
      </c>
      <c r="P27" s="309">
        <v>1</v>
      </c>
    </row>
    <row r="28" spans="1:17" ht="15.6" x14ac:dyDescent="0.3">
      <c r="A28" s="230"/>
      <c r="B28" s="231"/>
      <c r="C28" s="231"/>
      <c r="D28" s="232"/>
      <c r="E28" s="233"/>
      <c r="F28" s="232"/>
      <c r="G28" s="234"/>
      <c r="H28" s="235"/>
      <c r="I28" s="232"/>
      <c r="J28" s="236"/>
      <c r="K28" s="242"/>
      <c r="L28" s="242"/>
      <c r="M28" s="239"/>
      <c r="N28" s="281"/>
      <c r="O28" s="260"/>
      <c r="P28" s="310"/>
    </row>
    <row r="29" spans="1:17" ht="78" x14ac:dyDescent="0.3">
      <c r="A29" s="20" t="s">
        <v>12</v>
      </c>
      <c r="B29" s="2" t="s">
        <v>28</v>
      </c>
      <c r="C29" s="2" t="s">
        <v>24</v>
      </c>
      <c r="D29" s="3" t="s">
        <v>34</v>
      </c>
      <c r="E29" s="108">
        <v>250</v>
      </c>
      <c r="F29" s="109" t="s">
        <v>2036</v>
      </c>
      <c r="G29" s="152" t="s">
        <v>2031</v>
      </c>
      <c r="H29" s="133">
        <v>25</v>
      </c>
      <c r="I29" s="109" t="s">
        <v>2041</v>
      </c>
      <c r="J29" s="6">
        <v>413772</v>
      </c>
      <c r="K29" s="241">
        <v>0.45400000000000001</v>
      </c>
      <c r="L29" s="241">
        <v>0.54479999999999995</v>
      </c>
      <c r="M29" s="8">
        <v>11.35</v>
      </c>
      <c r="N29" s="280">
        <v>13.62</v>
      </c>
      <c r="O29" s="259">
        <v>0.45400000000000001</v>
      </c>
      <c r="P29" s="309">
        <v>1</v>
      </c>
    </row>
    <row r="30" spans="1:17" ht="15.6" x14ac:dyDescent="0.3">
      <c r="A30" s="230"/>
      <c r="B30" s="231"/>
      <c r="C30" s="231"/>
      <c r="D30" s="232"/>
      <c r="E30" s="233"/>
      <c r="F30" s="232"/>
      <c r="G30" s="234"/>
      <c r="H30" s="235"/>
      <c r="I30" s="232"/>
      <c r="J30" s="236"/>
      <c r="K30" s="237"/>
      <c r="L30" s="242"/>
      <c r="M30" s="239"/>
      <c r="N30" s="281"/>
      <c r="O30" s="258"/>
      <c r="P30" s="310"/>
    </row>
    <row r="31" spans="1:17" ht="78" x14ac:dyDescent="0.3">
      <c r="A31" s="20" t="s">
        <v>14</v>
      </c>
      <c r="B31" s="2" t="s">
        <v>30</v>
      </c>
      <c r="C31" s="2" t="s">
        <v>24</v>
      </c>
      <c r="D31" s="3" t="s">
        <v>34</v>
      </c>
      <c r="E31" s="108">
        <v>250</v>
      </c>
      <c r="F31" s="109" t="s">
        <v>2036</v>
      </c>
      <c r="G31" s="152" t="s">
        <v>2031</v>
      </c>
      <c r="H31" s="133">
        <v>10</v>
      </c>
      <c r="I31" s="109" t="s">
        <v>2041</v>
      </c>
      <c r="J31" s="6">
        <v>413773</v>
      </c>
      <c r="K31" s="241">
        <v>0.53</v>
      </c>
      <c r="L31" s="241">
        <v>0.63600000000000001</v>
      </c>
      <c r="M31" s="86">
        <v>5.3</v>
      </c>
      <c r="N31" s="280">
        <v>6.36</v>
      </c>
      <c r="O31" s="259">
        <v>0.53</v>
      </c>
      <c r="P31" s="309">
        <v>1</v>
      </c>
    </row>
    <row r="32" spans="1:17" ht="15.6" x14ac:dyDescent="0.3">
      <c r="A32" s="230"/>
      <c r="B32" s="231"/>
      <c r="C32" s="231"/>
      <c r="D32" s="232"/>
      <c r="E32" s="233"/>
      <c r="F32" s="232"/>
      <c r="G32" s="234"/>
      <c r="H32" s="235"/>
      <c r="I32" s="232"/>
      <c r="J32" s="236"/>
      <c r="K32" s="242"/>
      <c r="L32" s="242"/>
      <c r="M32" s="239"/>
      <c r="N32" s="281"/>
      <c r="O32" s="260"/>
      <c r="P32" s="310"/>
    </row>
    <row r="33" spans="1:16" ht="78" x14ac:dyDescent="0.3">
      <c r="A33" s="20" t="s">
        <v>17</v>
      </c>
      <c r="B33" s="2" t="s">
        <v>33</v>
      </c>
      <c r="C33" s="2" t="s">
        <v>31</v>
      </c>
      <c r="D33" s="3" t="s">
        <v>34</v>
      </c>
      <c r="E33" s="108">
        <v>10</v>
      </c>
      <c r="F33" s="109" t="s">
        <v>1473</v>
      </c>
      <c r="G33" s="152" t="s">
        <v>1465</v>
      </c>
      <c r="H33" s="133">
        <v>1</v>
      </c>
      <c r="I33" s="109" t="s">
        <v>1474</v>
      </c>
      <c r="J33" s="6" t="s">
        <v>1475</v>
      </c>
      <c r="K33" s="241">
        <v>4</v>
      </c>
      <c r="L33" s="241">
        <f>MMULT(K33,1.2)</f>
        <v>4.8</v>
      </c>
      <c r="M33" s="86">
        <f>MMULT(H33,K33)</f>
        <v>4</v>
      </c>
      <c r="N33" s="280">
        <f>MMULT(M33,1.2)</f>
        <v>4.8</v>
      </c>
      <c r="O33" s="259">
        <v>4</v>
      </c>
      <c r="P33" s="309">
        <v>1</v>
      </c>
    </row>
    <row r="34" spans="1:16" ht="78" x14ac:dyDescent="0.3">
      <c r="A34" s="20" t="s">
        <v>17</v>
      </c>
      <c r="B34" s="2" t="s">
        <v>33</v>
      </c>
      <c r="C34" s="2" t="s">
        <v>31</v>
      </c>
      <c r="D34" s="3" t="s">
        <v>34</v>
      </c>
      <c r="E34" s="108">
        <v>10</v>
      </c>
      <c r="F34" s="109" t="s">
        <v>2036</v>
      </c>
      <c r="G34" s="152" t="s">
        <v>2031</v>
      </c>
      <c r="H34" s="133">
        <v>1</v>
      </c>
      <c r="I34" s="109" t="s">
        <v>2042</v>
      </c>
      <c r="J34" s="6">
        <v>900651</v>
      </c>
      <c r="K34" s="241">
        <v>5.67</v>
      </c>
      <c r="L34" s="241">
        <v>6.8040000000000003</v>
      </c>
      <c r="M34" s="86">
        <v>5.67</v>
      </c>
      <c r="N34" s="280">
        <v>6.8</v>
      </c>
      <c r="O34" s="259">
        <v>5.67</v>
      </c>
      <c r="P34" s="309">
        <v>2</v>
      </c>
    </row>
    <row r="35" spans="1:16" ht="15.6" x14ac:dyDescent="0.3">
      <c r="A35" s="230"/>
      <c r="B35" s="231"/>
      <c r="C35" s="231"/>
      <c r="D35" s="232"/>
      <c r="E35" s="233"/>
      <c r="F35" s="232"/>
      <c r="G35" s="234"/>
      <c r="H35" s="235"/>
      <c r="I35" s="232"/>
      <c r="J35" s="236"/>
      <c r="K35" s="242"/>
      <c r="L35" s="242"/>
      <c r="M35" s="239"/>
      <c r="N35" s="281"/>
      <c r="O35" s="260"/>
      <c r="P35" s="310"/>
    </row>
    <row r="36" spans="1:16" ht="62.4" x14ac:dyDescent="0.3">
      <c r="A36" s="20" t="s">
        <v>20</v>
      </c>
      <c r="B36" s="2" t="s">
        <v>36</v>
      </c>
      <c r="C36" s="2" t="s">
        <v>37</v>
      </c>
      <c r="D36" s="3" t="s">
        <v>34</v>
      </c>
      <c r="E36" s="108">
        <v>25</v>
      </c>
      <c r="F36" s="175" t="s">
        <v>2036</v>
      </c>
      <c r="G36" s="175" t="s">
        <v>2031</v>
      </c>
      <c r="H36" s="175">
        <v>1</v>
      </c>
      <c r="I36" s="211" t="s">
        <v>2043</v>
      </c>
      <c r="J36" s="6">
        <v>499572</v>
      </c>
      <c r="K36" s="241">
        <v>4.05</v>
      </c>
      <c r="L36" s="241">
        <v>4.8600000000000003</v>
      </c>
      <c r="M36" s="8">
        <v>4.05</v>
      </c>
      <c r="N36" s="280">
        <v>4.8600000000000003</v>
      </c>
      <c r="O36" s="259">
        <v>4.05</v>
      </c>
      <c r="P36" s="309">
        <v>1</v>
      </c>
    </row>
    <row r="37" spans="1:16" ht="62.4" x14ac:dyDescent="0.3">
      <c r="A37" s="20" t="s">
        <v>20</v>
      </c>
      <c r="B37" s="2" t="s">
        <v>36</v>
      </c>
      <c r="C37" s="2" t="s">
        <v>37</v>
      </c>
      <c r="D37" s="3" t="s">
        <v>34</v>
      </c>
      <c r="E37" s="108">
        <v>25</v>
      </c>
      <c r="F37" s="175" t="s">
        <v>1258</v>
      </c>
      <c r="G37" s="175" t="s">
        <v>1259</v>
      </c>
      <c r="H37" s="175">
        <v>10</v>
      </c>
      <c r="I37" s="211" t="s">
        <v>1260</v>
      </c>
      <c r="J37" s="6">
        <v>6201010</v>
      </c>
      <c r="K37" s="241">
        <v>6.4</v>
      </c>
      <c r="L37" s="241">
        <f>K37*1.2</f>
        <v>7.68</v>
      </c>
      <c r="M37" s="8">
        <f>K37*H37</f>
        <v>64</v>
      </c>
      <c r="N37" s="280">
        <f>M37*1.2</f>
        <v>76.8</v>
      </c>
      <c r="O37" s="259">
        <v>6.4</v>
      </c>
      <c r="P37" s="309">
        <v>2</v>
      </c>
    </row>
    <row r="38" spans="1:16" ht="15.6" x14ac:dyDescent="0.3">
      <c r="A38" s="230"/>
      <c r="B38" s="231"/>
      <c r="C38" s="231"/>
      <c r="D38" s="232"/>
      <c r="E38" s="233"/>
      <c r="F38" s="232"/>
      <c r="G38" s="234"/>
      <c r="H38" s="235"/>
      <c r="I38" s="232"/>
      <c r="J38" s="236"/>
      <c r="K38" s="242"/>
      <c r="L38" s="242"/>
      <c r="M38" s="239"/>
      <c r="N38" s="281"/>
      <c r="O38" s="260"/>
      <c r="P38" s="310"/>
    </row>
    <row r="39" spans="1:16" ht="109.2" x14ac:dyDescent="0.3">
      <c r="A39" s="20" t="s">
        <v>872</v>
      </c>
      <c r="B39" s="2" t="s">
        <v>36</v>
      </c>
      <c r="C39" s="2" t="s">
        <v>39</v>
      </c>
      <c r="D39" s="3" t="s">
        <v>34</v>
      </c>
      <c r="E39" s="108">
        <v>25</v>
      </c>
      <c r="F39" s="175" t="s">
        <v>1258</v>
      </c>
      <c r="G39" s="175" t="s">
        <v>1259</v>
      </c>
      <c r="H39" s="175">
        <v>10</v>
      </c>
      <c r="I39" s="3" t="s">
        <v>1261</v>
      </c>
      <c r="J39" s="6">
        <v>6211010</v>
      </c>
      <c r="K39" s="241">
        <v>6.63</v>
      </c>
      <c r="L39" s="241">
        <f t="shared" ref="L39:L43" si="0">K39*1.2</f>
        <v>7.9559999999999995</v>
      </c>
      <c r="M39" s="8">
        <f t="shared" ref="M39:M43" si="1">K39*H39</f>
        <v>66.3</v>
      </c>
      <c r="N39" s="280">
        <f t="shared" ref="N39:N43" si="2">M39*1.2</f>
        <v>79.559999999999988</v>
      </c>
      <c r="O39" s="259">
        <v>6.63</v>
      </c>
      <c r="P39" s="309">
        <v>1</v>
      </c>
    </row>
    <row r="40" spans="1:16" ht="15.6" x14ac:dyDescent="0.3">
      <c r="A40" s="230"/>
      <c r="B40" s="231"/>
      <c r="C40" s="231"/>
      <c r="D40" s="232"/>
      <c r="E40" s="233"/>
      <c r="F40" s="232"/>
      <c r="G40" s="234"/>
      <c r="H40" s="235"/>
      <c r="I40" s="232"/>
      <c r="J40" s="236"/>
      <c r="K40" s="242"/>
      <c r="L40" s="242"/>
      <c r="M40" s="239"/>
      <c r="N40" s="281"/>
      <c r="O40" s="260"/>
      <c r="P40" s="310"/>
    </row>
    <row r="41" spans="1:16" ht="109.2" x14ac:dyDescent="0.3">
      <c r="A41" s="20" t="s">
        <v>873</v>
      </c>
      <c r="B41" s="2" t="s">
        <v>41</v>
      </c>
      <c r="C41" s="2" t="s">
        <v>39</v>
      </c>
      <c r="D41" s="3" t="s">
        <v>34</v>
      </c>
      <c r="E41" s="108">
        <v>25</v>
      </c>
      <c r="F41" s="175" t="s">
        <v>1258</v>
      </c>
      <c r="G41" s="175" t="s">
        <v>1259</v>
      </c>
      <c r="H41" s="175">
        <v>10</v>
      </c>
      <c r="I41" s="3" t="s">
        <v>1262</v>
      </c>
      <c r="J41" s="6">
        <v>6211510</v>
      </c>
      <c r="K41" s="241">
        <v>14.36</v>
      </c>
      <c r="L41" s="241">
        <f t="shared" si="0"/>
        <v>17.231999999999999</v>
      </c>
      <c r="M41" s="8">
        <f t="shared" si="1"/>
        <v>143.6</v>
      </c>
      <c r="N41" s="280">
        <f t="shared" si="2"/>
        <v>172.32</v>
      </c>
      <c r="O41" s="259">
        <v>14.36</v>
      </c>
      <c r="P41" s="309">
        <v>1</v>
      </c>
    </row>
    <row r="42" spans="1:16" ht="15.6" x14ac:dyDescent="0.3">
      <c r="A42" s="230"/>
      <c r="B42" s="231"/>
      <c r="C42" s="231"/>
      <c r="D42" s="232"/>
      <c r="E42" s="233"/>
      <c r="F42" s="232"/>
      <c r="G42" s="234"/>
      <c r="H42" s="235"/>
      <c r="I42" s="232"/>
      <c r="J42" s="236"/>
      <c r="K42" s="242"/>
      <c r="L42" s="242"/>
      <c r="M42" s="239"/>
      <c r="N42" s="281"/>
      <c r="O42" s="260"/>
      <c r="P42" s="310"/>
    </row>
    <row r="43" spans="1:16" ht="62.4" x14ac:dyDescent="0.3">
      <c r="A43" s="20" t="s">
        <v>22</v>
      </c>
      <c r="B43" s="2" t="s">
        <v>44</v>
      </c>
      <c r="C43" s="2" t="s">
        <v>45</v>
      </c>
      <c r="D43" s="3" t="s">
        <v>34</v>
      </c>
      <c r="E43" s="108">
        <v>50</v>
      </c>
      <c r="F43" s="175" t="s">
        <v>1258</v>
      </c>
      <c r="G43" s="175" t="s">
        <v>1259</v>
      </c>
      <c r="H43" s="176">
        <v>30</v>
      </c>
      <c r="I43" s="3" t="s">
        <v>1263</v>
      </c>
      <c r="J43" s="6">
        <v>9086536</v>
      </c>
      <c r="K43" s="241">
        <v>0.92</v>
      </c>
      <c r="L43" s="241">
        <f t="shared" si="0"/>
        <v>1.1040000000000001</v>
      </c>
      <c r="M43" s="8">
        <f t="shared" si="1"/>
        <v>27.6</v>
      </c>
      <c r="N43" s="280">
        <f t="shared" si="2"/>
        <v>33.119999999999997</v>
      </c>
      <c r="O43" s="259">
        <v>0.92</v>
      </c>
      <c r="P43" s="309">
        <v>1</v>
      </c>
    </row>
    <row r="44" spans="1:16" ht="62.4" x14ac:dyDescent="0.3">
      <c r="A44" s="20" t="s">
        <v>22</v>
      </c>
      <c r="B44" s="2" t="s">
        <v>44</v>
      </c>
      <c r="C44" s="2" t="s">
        <v>45</v>
      </c>
      <c r="D44" s="3" t="s">
        <v>34</v>
      </c>
      <c r="E44" s="108">
        <v>50</v>
      </c>
      <c r="F44" s="175" t="s">
        <v>2036</v>
      </c>
      <c r="G44" s="175" t="s">
        <v>2031</v>
      </c>
      <c r="H44" s="176">
        <v>25</v>
      </c>
      <c r="I44" s="3" t="s">
        <v>2044</v>
      </c>
      <c r="J44" s="6">
        <v>685778</v>
      </c>
      <c r="K44" s="241">
        <v>0.97799999999999998</v>
      </c>
      <c r="L44" s="241">
        <v>1.1736</v>
      </c>
      <c r="M44" s="8">
        <v>24.45</v>
      </c>
      <c r="N44" s="280">
        <v>29.34</v>
      </c>
      <c r="O44" s="259">
        <v>0.97799999999999998</v>
      </c>
      <c r="P44" s="309">
        <v>2</v>
      </c>
    </row>
    <row r="45" spans="1:16" ht="15.6" x14ac:dyDescent="0.3">
      <c r="A45" s="230"/>
      <c r="B45" s="231"/>
      <c r="C45" s="231"/>
      <c r="D45" s="232"/>
      <c r="E45" s="233"/>
      <c r="F45" s="232"/>
      <c r="G45" s="234"/>
      <c r="H45" s="235"/>
      <c r="I45" s="232"/>
      <c r="J45" s="236"/>
      <c r="K45" s="242"/>
      <c r="L45" s="242"/>
      <c r="M45" s="239"/>
      <c r="N45" s="281"/>
      <c r="O45" s="260"/>
      <c r="P45" s="310"/>
    </row>
    <row r="46" spans="1:16" ht="78" x14ac:dyDescent="0.3">
      <c r="A46" s="20" t="s">
        <v>25</v>
      </c>
      <c r="B46" s="2" t="s">
        <v>47</v>
      </c>
      <c r="C46" s="2" t="s">
        <v>48</v>
      </c>
      <c r="D46" s="3" t="s">
        <v>34</v>
      </c>
      <c r="E46" s="108">
        <v>50</v>
      </c>
      <c r="F46" s="109" t="s">
        <v>2036</v>
      </c>
      <c r="G46" s="152" t="s">
        <v>2031</v>
      </c>
      <c r="H46" s="133">
        <v>25</v>
      </c>
      <c r="I46" s="109" t="s">
        <v>2044</v>
      </c>
      <c r="J46" s="6">
        <v>685779</v>
      </c>
      <c r="K46" s="241">
        <v>1.012</v>
      </c>
      <c r="L46" s="241">
        <v>1.2143999999999999</v>
      </c>
      <c r="M46" s="86">
        <v>25.3</v>
      </c>
      <c r="N46" s="280">
        <v>30.36</v>
      </c>
      <c r="O46" s="259">
        <v>1.012</v>
      </c>
      <c r="P46" s="309">
        <v>1</v>
      </c>
    </row>
    <row r="47" spans="1:16" ht="15.6" x14ac:dyDescent="0.3">
      <c r="A47" s="230"/>
      <c r="B47" s="231"/>
      <c r="C47" s="231"/>
      <c r="D47" s="232"/>
      <c r="E47" s="233"/>
      <c r="F47" s="232"/>
      <c r="G47" s="234"/>
      <c r="H47" s="235"/>
      <c r="I47" s="232"/>
      <c r="J47" s="236"/>
      <c r="K47" s="242"/>
      <c r="L47" s="242"/>
      <c r="M47" s="239"/>
      <c r="N47" s="281"/>
      <c r="O47" s="260"/>
      <c r="P47" s="310"/>
    </row>
    <row r="48" spans="1:16" ht="93.6" x14ac:dyDescent="0.3">
      <c r="A48" s="20" t="s">
        <v>27</v>
      </c>
      <c r="B48" s="2" t="s">
        <v>42</v>
      </c>
      <c r="C48" s="21" t="s">
        <v>799</v>
      </c>
      <c r="D48" s="3" t="s">
        <v>34</v>
      </c>
      <c r="E48" s="108">
        <v>100</v>
      </c>
      <c r="F48" s="175" t="s">
        <v>2036</v>
      </c>
      <c r="G48" s="175" t="s">
        <v>2031</v>
      </c>
      <c r="H48" s="176">
        <v>10</v>
      </c>
      <c r="I48" s="3" t="s">
        <v>2045</v>
      </c>
      <c r="J48" s="6">
        <v>685759</v>
      </c>
      <c r="K48" s="241">
        <v>0.73</v>
      </c>
      <c r="L48" s="241">
        <v>0.876</v>
      </c>
      <c r="M48" s="8">
        <v>7.3</v>
      </c>
      <c r="N48" s="280">
        <v>8.76</v>
      </c>
      <c r="O48" s="259">
        <v>0.73</v>
      </c>
      <c r="P48" s="309">
        <v>1</v>
      </c>
    </row>
    <row r="49" spans="1:17" ht="93.6" x14ac:dyDescent="0.3">
      <c r="A49" s="20" t="s">
        <v>27</v>
      </c>
      <c r="B49" s="2" t="s">
        <v>42</v>
      </c>
      <c r="C49" s="21" t="s">
        <v>799</v>
      </c>
      <c r="D49" s="3" t="s">
        <v>34</v>
      </c>
      <c r="E49" s="108">
        <v>100</v>
      </c>
      <c r="F49" s="175" t="s">
        <v>1258</v>
      </c>
      <c r="G49" s="175" t="s">
        <v>1259</v>
      </c>
      <c r="H49" s="176">
        <v>40</v>
      </c>
      <c r="I49" s="3" t="s">
        <v>1264</v>
      </c>
      <c r="J49" s="6">
        <v>9086528</v>
      </c>
      <c r="K49" s="241">
        <v>0.76</v>
      </c>
      <c r="L49" s="241">
        <f t="shared" ref="L49" si="3">K49*1.2</f>
        <v>0.91199999999999992</v>
      </c>
      <c r="M49" s="8">
        <f t="shared" ref="M49" si="4">K49*H49</f>
        <v>30.4</v>
      </c>
      <c r="N49" s="280">
        <f t="shared" ref="N49" si="5">M49*1.2</f>
        <v>36.479999999999997</v>
      </c>
      <c r="O49" s="259">
        <v>0.76</v>
      </c>
      <c r="P49" s="309">
        <v>2</v>
      </c>
    </row>
    <row r="50" spans="1:17" ht="15.6" x14ac:dyDescent="0.3">
      <c r="A50" s="230"/>
      <c r="B50" s="231"/>
      <c r="C50" s="231"/>
      <c r="D50" s="232"/>
      <c r="E50" s="233"/>
      <c r="F50" s="232"/>
      <c r="G50" s="234"/>
      <c r="H50" s="235"/>
      <c r="I50" s="232"/>
      <c r="J50" s="236"/>
      <c r="K50" s="242"/>
      <c r="L50" s="242"/>
      <c r="M50" s="239"/>
      <c r="N50" s="281"/>
      <c r="O50" s="260"/>
      <c r="P50" s="310"/>
    </row>
    <row r="51" spans="1:17" ht="78" x14ac:dyDescent="0.3">
      <c r="A51" s="20" t="s">
        <v>29</v>
      </c>
      <c r="B51" s="2" t="s">
        <v>51</v>
      </c>
      <c r="C51" s="2" t="s">
        <v>52</v>
      </c>
      <c r="D51" s="3" t="s">
        <v>34</v>
      </c>
      <c r="E51" s="108">
        <v>1000</v>
      </c>
      <c r="F51" s="109" t="s">
        <v>2036</v>
      </c>
      <c r="G51" s="152" t="s">
        <v>2031</v>
      </c>
      <c r="H51" s="133">
        <v>1000</v>
      </c>
      <c r="I51" s="109" t="s">
        <v>2046</v>
      </c>
      <c r="J51" s="6">
        <v>489290</v>
      </c>
      <c r="K51" s="241">
        <v>4.2000000000000003E-2</v>
      </c>
      <c r="L51" s="241">
        <v>5.04E-2</v>
      </c>
      <c r="M51" s="8">
        <v>42</v>
      </c>
      <c r="N51" s="280">
        <v>50.4</v>
      </c>
      <c r="O51" s="259">
        <v>4.2000000000000003E-2</v>
      </c>
      <c r="P51" s="309">
        <v>1</v>
      </c>
    </row>
    <row r="52" spans="1:17" ht="15.6" x14ac:dyDescent="0.3">
      <c r="A52" s="230"/>
      <c r="B52" s="231"/>
      <c r="C52" s="231"/>
      <c r="D52" s="232"/>
      <c r="E52" s="233"/>
      <c r="F52" s="232"/>
      <c r="G52" s="234"/>
      <c r="H52" s="235"/>
      <c r="I52" s="232"/>
      <c r="J52" s="236"/>
      <c r="K52" s="242"/>
      <c r="L52" s="242"/>
      <c r="M52" s="239"/>
      <c r="N52" s="281"/>
      <c r="O52" s="260"/>
      <c r="P52" s="310"/>
    </row>
    <row r="53" spans="1:17" ht="78" x14ac:dyDescent="0.3">
      <c r="A53" s="20" t="s">
        <v>874</v>
      </c>
      <c r="B53" s="2" t="s">
        <v>54</v>
      </c>
      <c r="C53" s="2" t="s">
        <v>55</v>
      </c>
      <c r="D53" s="3" t="s">
        <v>34</v>
      </c>
      <c r="E53" s="108">
        <v>1000</v>
      </c>
      <c r="F53" s="109" t="s">
        <v>2036</v>
      </c>
      <c r="G53" s="152" t="s">
        <v>2031</v>
      </c>
      <c r="H53" s="133">
        <v>1000</v>
      </c>
      <c r="I53" s="109" t="s">
        <v>2046</v>
      </c>
      <c r="J53" s="6" t="s">
        <v>2047</v>
      </c>
      <c r="K53" s="241">
        <v>0.14199999999999999</v>
      </c>
      <c r="L53" s="241">
        <v>0.1704</v>
      </c>
      <c r="M53" s="8">
        <v>142</v>
      </c>
      <c r="N53" s="280">
        <v>170.4</v>
      </c>
      <c r="O53" s="259">
        <v>0.14199999999999999</v>
      </c>
      <c r="P53" s="309">
        <v>1</v>
      </c>
    </row>
    <row r="54" spans="1:17" ht="15.6" x14ac:dyDescent="0.3">
      <c r="A54" s="230"/>
      <c r="B54" s="231"/>
      <c r="C54" s="231"/>
      <c r="D54" s="232"/>
      <c r="E54" s="233"/>
      <c r="F54" s="232"/>
      <c r="G54" s="234"/>
      <c r="H54" s="235"/>
      <c r="I54" s="232"/>
      <c r="J54" s="236"/>
      <c r="K54" s="242"/>
      <c r="L54" s="242"/>
      <c r="M54" s="239"/>
      <c r="N54" s="281"/>
      <c r="O54" s="260"/>
      <c r="P54" s="310"/>
    </row>
    <row r="55" spans="1:17" ht="93.6" x14ac:dyDescent="0.3">
      <c r="A55" s="20" t="s">
        <v>875</v>
      </c>
      <c r="B55" s="2" t="s">
        <v>57</v>
      </c>
      <c r="C55" s="21" t="s">
        <v>58</v>
      </c>
      <c r="D55" s="3" t="s">
        <v>34</v>
      </c>
      <c r="E55" s="108">
        <v>50</v>
      </c>
      <c r="F55" s="109" t="s">
        <v>2036</v>
      </c>
      <c r="G55" s="152" t="s">
        <v>2031</v>
      </c>
      <c r="H55" s="133">
        <v>1</v>
      </c>
      <c r="I55" s="109" t="s">
        <v>2048</v>
      </c>
      <c r="J55" s="6">
        <v>931323</v>
      </c>
      <c r="K55" s="241">
        <v>1.42</v>
      </c>
      <c r="L55" s="241">
        <v>1.704</v>
      </c>
      <c r="M55" s="86">
        <v>1.42</v>
      </c>
      <c r="N55" s="280">
        <v>1.7</v>
      </c>
      <c r="O55" s="259">
        <v>1.42</v>
      </c>
      <c r="P55" s="309">
        <v>1</v>
      </c>
    </row>
    <row r="56" spans="1:17" ht="15.6" x14ac:dyDescent="0.3">
      <c r="A56" s="230"/>
      <c r="B56" s="231"/>
      <c r="C56" s="231"/>
      <c r="D56" s="232"/>
      <c r="E56" s="233"/>
      <c r="F56" s="232"/>
      <c r="G56" s="234"/>
      <c r="H56" s="235"/>
      <c r="I56" s="232"/>
      <c r="J56" s="236"/>
      <c r="K56" s="242"/>
      <c r="L56" s="242"/>
      <c r="M56" s="239"/>
      <c r="N56" s="281"/>
      <c r="O56" s="260"/>
      <c r="P56" s="310"/>
    </row>
    <row r="57" spans="1:17" ht="156" x14ac:dyDescent="0.3">
      <c r="A57" s="20" t="s">
        <v>32</v>
      </c>
      <c r="B57" s="2" t="s">
        <v>57</v>
      </c>
      <c r="C57" s="74" t="s">
        <v>838</v>
      </c>
      <c r="D57" s="3" t="s">
        <v>34</v>
      </c>
      <c r="E57" s="108">
        <v>50</v>
      </c>
      <c r="F57" s="109" t="s">
        <v>2036</v>
      </c>
      <c r="G57" s="152" t="s">
        <v>2031</v>
      </c>
      <c r="H57" s="133">
        <v>1</v>
      </c>
      <c r="I57" s="109" t="s">
        <v>2049</v>
      </c>
      <c r="J57" s="6">
        <v>932449</v>
      </c>
      <c r="K57" s="241">
        <v>8.18</v>
      </c>
      <c r="L57" s="241">
        <v>9.8160000000000007</v>
      </c>
      <c r="M57" s="8">
        <v>8.18</v>
      </c>
      <c r="N57" s="280">
        <v>9.82</v>
      </c>
      <c r="O57" s="259">
        <v>8.18</v>
      </c>
      <c r="P57" s="309">
        <v>1</v>
      </c>
    </row>
    <row r="58" spans="1:17" ht="15.6" x14ac:dyDescent="0.3">
      <c r="A58" s="230"/>
      <c r="B58" s="231"/>
      <c r="C58" s="231"/>
      <c r="D58" s="232"/>
      <c r="E58" s="233"/>
      <c r="F58" s="232"/>
      <c r="G58" s="234"/>
      <c r="H58" s="235"/>
      <c r="I58" s="232"/>
      <c r="J58" s="236"/>
      <c r="K58" s="242"/>
      <c r="L58" s="242"/>
      <c r="M58" s="239"/>
      <c r="N58" s="281"/>
      <c r="O58" s="260"/>
      <c r="P58" s="310"/>
    </row>
    <row r="59" spans="1:17" ht="109.2" x14ac:dyDescent="0.3">
      <c r="A59" s="20" t="s">
        <v>876</v>
      </c>
      <c r="B59" s="2" t="s">
        <v>57</v>
      </c>
      <c r="C59" s="21" t="s">
        <v>61</v>
      </c>
      <c r="D59" s="3" t="s">
        <v>34</v>
      </c>
      <c r="E59" s="108">
        <v>50</v>
      </c>
      <c r="F59" s="109" t="s">
        <v>2036</v>
      </c>
      <c r="G59" s="152" t="s">
        <v>2031</v>
      </c>
      <c r="H59" s="133">
        <v>1</v>
      </c>
      <c r="I59" s="109" t="s">
        <v>2049</v>
      </c>
      <c r="J59" s="6">
        <v>303088</v>
      </c>
      <c r="K59" s="241">
        <v>0.56999999999999995</v>
      </c>
      <c r="L59" s="241">
        <v>0.68400000000000005</v>
      </c>
      <c r="M59" s="8">
        <v>0.56999999999999995</v>
      </c>
      <c r="N59" s="280">
        <v>0.68</v>
      </c>
      <c r="O59" s="259">
        <v>0.56999999999999995</v>
      </c>
      <c r="P59" s="309">
        <v>1</v>
      </c>
    </row>
    <row r="60" spans="1:17" ht="15.6" x14ac:dyDescent="0.3">
      <c r="A60" s="230"/>
      <c r="B60" s="231"/>
      <c r="C60" s="231"/>
      <c r="D60" s="232"/>
      <c r="E60" s="233"/>
      <c r="F60" s="232"/>
      <c r="G60" s="234"/>
      <c r="H60" s="235"/>
      <c r="I60" s="232"/>
      <c r="J60" s="236"/>
      <c r="K60" s="242"/>
      <c r="L60" s="242"/>
      <c r="M60" s="239"/>
      <c r="N60" s="281"/>
      <c r="O60" s="260"/>
      <c r="P60" s="310"/>
    </row>
    <row r="61" spans="1:17" ht="46.8" x14ac:dyDescent="0.3">
      <c r="A61" s="20" t="s">
        <v>877</v>
      </c>
      <c r="B61" s="2" t="s">
        <v>63</v>
      </c>
      <c r="C61" s="2" t="s">
        <v>64</v>
      </c>
      <c r="D61" s="3" t="s">
        <v>791</v>
      </c>
      <c r="E61" s="35">
        <v>400</v>
      </c>
      <c r="F61" s="3" t="s">
        <v>2030</v>
      </c>
      <c r="G61" s="325" t="s">
        <v>2031</v>
      </c>
      <c r="H61" s="176">
        <v>80</v>
      </c>
      <c r="I61" s="3" t="s">
        <v>2050</v>
      </c>
      <c r="J61" s="42">
        <v>400770</v>
      </c>
      <c r="K61" s="327">
        <v>8.8999999999999999E-3</v>
      </c>
      <c r="L61" s="327">
        <v>1.0699999999999999E-2</v>
      </c>
      <c r="M61" s="70">
        <v>0.71</v>
      </c>
      <c r="N61" s="329">
        <v>0.85</v>
      </c>
      <c r="O61" s="327">
        <v>8.8999999999999999E-3</v>
      </c>
      <c r="P61" s="331">
        <v>1</v>
      </c>
    </row>
    <row r="62" spans="1:17" ht="46.8" x14ac:dyDescent="0.3">
      <c r="A62" s="20" t="s">
        <v>877</v>
      </c>
      <c r="B62" s="2" t="s">
        <v>63</v>
      </c>
      <c r="C62" s="2" t="s">
        <v>64</v>
      </c>
      <c r="D62" s="3" t="s">
        <v>791</v>
      </c>
      <c r="E62" s="35">
        <v>400</v>
      </c>
      <c r="F62" s="3" t="s">
        <v>1468</v>
      </c>
      <c r="G62" s="325" t="s">
        <v>1465</v>
      </c>
      <c r="H62" s="176">
        <v>1</v>
      </c>
      <c r="I62" s="3" t="s">
        <v>1476</v>
      </c>
      <c r="J62" s="42" t="s">
        <v>1477</v>
      </c>
      <c r="K62" s="327">
        <v>0.6</v>
      </c>
      <c r="L62" s="327">
        <f>MMULT(K62,1.2)</f>
        <v>0.72</v>
      </c>
      <c r="M62" s="21">
        <f>MMULT(H62,K62)</f>
        <v>0.6</v>
      </c>
      <c r="N62" s="329">
        <f>MMULT(M62,1.2)</f>
        <v>0.72</v>
      </c>
      <c r="O62" s="330">
        <v>0.6</v>
      </c>
      <c r="P62" s="331">
        <v>2</v>
      </c>
    </row>
    <row r="63" spans="1:17" ht="15.6" x14ac:dyDescent="0.3">
      <c r="A63" s="230"/>
      <c r="B63" s="231"/>
      <c r="C63" s="231"/>
      <c r="D63" s="232"/>
      <c r="E63" s="233"/>
      <c r="F63" s="232"/>
      <c r="G63" s="234"/>
      <c r="H63" s="235"/>
      <c r="I63" s="232"/>
      <c r="J63" s="236"/>
      <c r="K63" s="242"/>
      <c r="L63" s="242"/>
      <c r="M63" s="239"/>
      <c r="N63" s="281"/>
      <c r="O63" s="260"/>
      <c r="P63" s="310"/>
    </row>
    <row r="64" spans="1:17" ht="140.4" x14ac:dyDescent="0.3">
      <c r="A64" s="20" t="s">
        <v>878</v>
      </c>
      <c r="B64" s="3" t="s">
        <v>66</v>
      </c>
      <c r="C64" s="3" t="s">
        <v>67</v>
      </c>
      <c r="D64" s="3" t="s">
        <v>34</v>
      </c>
      <c r="E64" s="108">
        <v>3000</v>
      </c>
      <c r="F64" s="175" t="s">
        <v>1468</v>
      </c>
      <c r="G64" s="175" t="s">
        <v>1465</v>
      </c>
      <c r="H64" s="176">
        <v>50</v>
      </c>
      <c r="I64" s="3" t="s">
        <v>1478</v>
      </c>
      <c r="J64" s="6" t="s">
        <v>1479</v>
      </c>
      <c r="K64" s="241">
        <v>7.8E-2</v>
      </c>
      <c r="L64" s="241">
        <f>MMULT(K64,1.2)</f>
        <v>9.3600000000000003E-2</v>
      </c>
      <c r="M64" s="8">
        <f>MMULT(H64,K64)</f>
        <v>3.9</v>
      </c>
      <c r="N64" s="280">
        <f>MMULT(M64,1.2)</f>
        <v>4.68</v>
      </c>
      <c r="O64" s="259">
        <v>7.8E-2</v>
      </c>
      <c r="P64" s="309">
        <v>1</v>
      </c>
      <c r="Q64" t="s">
        <v>2172</v>
      </c>
    </row>
    <row r="65" spans="1:18" ht="140.4" x14ac:dyDescent="0.3">
      <c r="A65" s="20" t="s">
        <v>878</v>
      </c>
      <c r="B65" s="3" t="s">
        <v>66</v>
      </c>
      <c r="C65" s="3" t="s">
        <v>67</v>
      </c>
      <c r="D65" s="3" t="s">
        <v>34</v>
      </c>
      <c r="E65" s="108">
        <v>3000</v>
      </c>
      <c r="F65" s="175" t="s">
        <v>2036</v>
      </c>
      <c r="G65" s="175" t="s">
        <v>2031</v>
      </c>
      <c r="H65" s="176">
        <v>50</v>
      </c>
      <c r="I65" s="3" t="s">
        <v>2051</v>
      </c>
      <c r="J65" s="6">
        <v>900805</v>
      </c>
      <c r="K65" s="241">
        <v>0.11799999999999999</v>
      </c>
      <c r="L65" s="241">
        <v>0.1416</v>
      </c>
      <c r="M65" s="8">
        <v>5.9</v>
      </c>
      <c r="N65" s="280">
        <v>7.08</v>
      </c>
      <c r="O65" s="259">
        <v>0.11799999999999999</v>
      </c>
      <c r="P65" s="309">
        <v>2</v>
      </c>
      <c r="Q65" t="s">
        <v>2172</v>
      </c>
    </row>
    <row r="66" spans="1:18" ht="140.4" x14ac:dyDescent="0.3">
      <c r="A66" s="20" t="s">
        <v>878</v>
      </c>
      <c r="B66" s="3" t="s">
        <v>66</v>
      </c>
      <c r="C66" s="3" t="s">
        <v>67</v>
      </c>
      <c r="D66" s="3" t="s">
        <v>34</v>
      </c>
      <c r="E66" s="108">
        <v>3000</v>
      </c>
      <c r="F66" s="175" t="s">
        <v>1258</v>
      </c>
      <c r="G66" s="175" t="s">
        <v>1259</v>
      </c>
      <c r="H66" s="176">
        <v>50</v>
      </c>
      <c r="I66" s="3" t="s">
        <v>1265</v>
      </c>
      <c r="J66" s="6">
        <v>9086919</v>
      </c>
      <c r="K66" s="241">
        <v>0.43</v>
      </c>
      <c r="L66" s="241">
        <f t="shared" ref="L66" si="6">K66*1.2</f>
        <v>0.51600000000000001</v>
      </c>
      <c r="M66" s="8">
        <f t="shared" ref="M66" si="7">K66*H66</f>
        <v>21.5</v>
      </c>
      <c r="N66" s="280">
        <f t="shared" ref="N66" si="8">M66*1.2</f>
        <v>25.8</v>
      </c>
      <c r="O66" s="259">
        <v>0.43</v>
      </c>
      <c r="P66" s="309">
        <v>3</v>
      </c>
    </row>
    <row r="67" spans="1:18" ht="15.6" x14ac:dyDescent="0.3">
      <c r="A67" s="230"/>
      <c r="B67" s="231"/>
      <c r="C67" s="231"/>
      <c r="D67" s="232"/>
      <c r="E67" s="233"/>
      <c r="F67" s="232"/>
      <c r="G67" s="234"/>
      <c r="H67" s="235"/>
      <c r="I67" s="232"/>
      <c r="J67" s="236"/>
      <c r="K67" s="242"/>
      <c r="L67" s="242"/>
      <c r="M67" s="239"/>
      <c r="N67" s="281"/>
      <c r="O67" s="260"/>
      <c r="P67" s="310"/>
    </row>
    <row r="68" spans="1:18" ht="72" x14ac:dyDescent="0.3">
      <c r="A68" s="20" t="s">
        <v>879</v>
      </c>
      <c r="B68" s="3" t="s">
        <v>68</v>
      </c>
      <c r="C68" s="3" t="s">
        <v>70</v>
      </c>
      <c r="D68" s="3" t="s">
        <v>34</v>
      </c>
      <c r="E68" s="35">
        <v>2000</v>
      </c>
      <c r="F68" s="175" t="s">
        <v>2006</v>
      </c>
      <c r="G68" s="175" t="s">
        <v>2007</v>
      </c>
      <c r="H68" s="176" t="s">
        <v>2011</v>
      </c>
      <c r="I68" s="3" t="s">
        <v>2012</v>
      </c>
      <c r="J68" s="42" t="s">
        <v>1931</v>
      </c>
      <c r="K68" s="327">
        <v>0.1444</v>
      </c>
      <c r="L68" s="327">
        <f>K68*1.2</f>
        <v>0.17327999999999999</v>
      </c>
      <c r="M68" s="328">
        <f>K68*E68</f>
        <v>288.8</v>
      </c>
      <c r="N68" s="329">
        <f>L68*E68</f>
        <v>346.56</v>
      </c>
      <c r="O68" s="330">
        <v>0.1444</v>
      </c>
      <c r="P68" s="331">
        <v>0</v>
      </c>
      <c r="Q68" t="s">
        <v>2172</v>
      </c>
      <c r="R68" s="14" t="s">
        <v>2173</v>
      </c>
    </row>
    <row r="69" spans="1:18" ht="46.8" x14ac:dyDescent="0.3">
      <c r="A69" s="20" t="s">
        <v>879</v>
      </c>
      <c r="B69" s="3" t="s">
        <v>68</v>
      </c>
      <c r="C69" s="3" t="s">
        <v>70</v>
      </c>
      <c r="D69" s="3" t="s">
        <v>34</v>
      </c>
      <c r="E69" s="108">
        <v>2000</v>
      </c>
      <c r="F69" s="175" t="s">
        <v>2030</v>
      </c>
      <c r="G69" s="175" t="s">
        <v>2031</v>
      </c>
      <c r="H69" s="176">
        <v>50</v>
      </c>
      <c r="I69" s="3" t="s">
        <v>2052</v>
      </c>
      <c r="J69" s="6">
        <v>497830</v>
      </c>
      <c r="K69" s="241">
        <v>0.17299999999999999</v>
      </c>
      <c r="L69" s="241">
        <v>0.20760000000000001</v>
      </c>
      <c r="M69" s="8">
        <v>8.65</v>
      </c>
      <c r="N69" s="280">
        <v>10.38</v>
      </c>
      <c r="O69" s="259">
        <v>0.17299999999999999</v>
      </c>
      <c r="P69" s="309">
        <v>1</v>
      </c>
      <c r="Q69" t="s">
        <v>2172</v>
      </c>
    </row>
    <row r="70" spans="1:18" ht="46.8" x14ac:dyDescent="0.3">
      <c r="A70" s="20" t="s">
        <v>879</v>
      </c>
      <c r="B70" s="3" t="s">
        <v>68</v>
      </c>
      <c r="C70" s="3" t="s">
        <v>70</v>
      </c>
      <c r="D70" s="3" t="s">
        <v>34</v>
      </c>
      <c r="E70" s="108">
        <v>2000</v>
      </c>
      <c r="F70" s="175" t="s">
        <v>1636</v>
      </c>
      <c r="G70" s="175" t="s">
        <v>1637</v>
      </c>
      <c r="H70" s="176">
        <v>100</v>
      </c>
      <c r="I70" s="3" t="s">
        <v>1639</v>
      </c>
      <c r="J70" s="6" t="s">
        <v>1640</v>
      </c>
      <c r="K70" s="241">
        <v>0.2</v>
      </c>
      <c r="L70" s="241">
        <f>SUM(K70*1.2)</f>
        <v>0.24</v>
      </c>
      <c r="M70" s="8">
        <f>SUM(H70*K70)</f>
        <v>20</v>
      </c>
      <c r="N70" s="280">
        <f>SUM(M70*1.2)</f>
        <v>24</v>
      </c>
      <c r="O70" s="259">
        <v>0.2</v>
      </c>
      <c r="P70" s="309">
        <v>2</v>
      </c>
      <c r="Q70" t="s">
        <v>2172</v>
      </c>
    </row>
    <row r="71" spans="1:18" ht="46.8" x14ac:dyDescent="0.3">
      <c r="A71" s="20" t="s">
        <v>879</v>
      </c>
      <c r="B71" s="3" t="s">
        <v>68</v>
      </c>
      <c r="C71" s="3" t="s">
        <v>70</v>
      </c>
      <c r="D71" s="3" t="s">
        <v>34</v>
      </c>
      <c r="E71" s="108">
        <v>2000</v>
      </c>
      <c r="F71" s="175" t="s">
        <v>1258</v>
      </c>
      <c r="G71" s="175" t="s">
        <v>1259</v>
      </c>
      <c r="H71" s="176">
        <v>50</v>
      </c>
      <c r="I71" s="3" t="s">
        <v>1266</v>
      </c>
      <c r="J71" s="6">
        <v>9086893</v>
      </c>
      <c r="K71" s="241">
        <v>0.46</v>
      </c>
      <c r="L71" s="241">
        <f>K71*1.2</f>
        <v>0.55200000000000005</v>
      </c>
      <c r="M71" s="8">
        <f>K71*H71</f>
        <v>23</v>
      </c>
      <c r="N71" s="280">
        <f>M71*1.2</f>
        <v>27.599999999999998</v>
      </c>
      <c r="O71" s="259">
        <v>0.46</v>
      </c>
      <c r="P71" s="309">
        <v>3</v>
      </c>
    </row>
    <row r="72" spans="1:18" ht="15.6" x14ac:dyDescent="0.3">
      <c r="A72" s="230"/>
      <c r="B72" s="231"/>
      <c r="C72" s="231"/>
      <c r="D72" s="232"/>
      <c r="E72" s="233"/>
      <c r="F72" s="232"/>
      <c r="G72" s="234"/>
      <c r="H72" s="235"/>
      <c r="I72" s="232"/>
      <c r="J72" s="236"/>
      <c r="K72" s="242"/>
      <c r="L72" s="242"/>
      <c r="M72" s="239"/>
      <c r="N72" s="281"/>
      <c r="O72" s="260"/>
      <c r="P72" s="310"/>
    </row>
    <row r="73" spans="1:18" ht="140.4" x14ac:dyDescent="0.3">
      <c r="A73" s="20" t="s">
        <v>880</v>
      </c>
      <c r="B73" s="3" t="s">
        <v>72</v>
      </c>
      <c r="C73" s="3" t="s">
        <v>73</v>
      </c>
      <c r="D73" s="3" t="s">
        <v>34</v>
      </c>
      <c r="E73" s="108">
        <v>2000</v>
      </c>
      <c r="F73" s="175" t="s">
        <v>1468</v>
      </c>
      <c r="G73" s="175" t="s">
        <v>1465</v>
      </c>
      <c r="H73" s="176">
        <v>50</v>
      </c>
      <c r="I73" s="3" t="s">
        <v>1478</v>
      </c>
      <c r="J73" s="6" t="s">
        <v>1479</v>
      </c>
      <c r="K73" s="241">
        <v>7.8E-2</v>
      </c>
      <c r="L73" s="241">
        <f>MMULT(K73,1.2)</f>
        <v>9.3600000000000003E-2</v>
      </c>
      <c r="M73" s="8">
        <f>MMULT(H73,K73)</f>
        <v>3.9</v>
      </c>
      <c r="N73" s="280">
        <f>MMULT(M73,1.2)</f>
        <v>4.68</v>
      </c>
      <c r="O73" s="259">
        <v>7.8E-2</v>
      </c>
      <c r="P73" s="309">
        <v>1</v>
      </c>
      <c r="Q73" t="s">
        <v>2172</v>
      </c>
    </row>
    <row r="74" spans="1:18" ht="140.4" x14ac:dyDescent="0.3">
      <c r="A74" s="20" t="s">
        <v>880</v>
      </c>
      <c r="B74" s="3" t="s">
        <v>72</v>
      </c>
      <c r="C74" s="3" t="s">
        <v>73</v>
      </c>
      <c r="D74" s="3" t="s">
        <v>34</v>
      </c>
      <c r="E74" s="108">
        <v>2000</v>
      </c>
      <c r="F74" s="175" t="s">
        <v>2036</v>
      </c>
      <c r="G74" s="175" t="s">
        <v>2031</v>
      </c>
      <c r="H74" s="176">
        <v>50</v>
      </c>
      <c r="I74" s="3" t="s">
        <v>2053</v>
      </c>
      <c r="J74" s="6">
        <v>685740</v>
      </c>
      <c r="K74" s="241">
        <v>0.36799999999999999</v>
      </c>
      <c r="L74" s="241">
        <v>0.44159999999999999</v>
      </c>
      <c r="M74" s="8">
        <v>18.399999999999999</v>
      </c>
      <c r="N74" s="280">
        <v>22.08</v>
      </c>
      <c r="O74" s="259">
        <v>0.36799999999999999</v>
      </c>
      <c r="P74" s="309">
        <v>2</v>
      </c>
    </row>
    <row r="75" spans="1:18" ht="140.4" x14ac:dyDescent="0.3">
      <c r="A75" s="20" t="s">
        <v>880</v>
      </c>
      <c r="B75" s="3" t="s">
        <v>72</v>
      </c>
      <c r="C75" s="3" t="s">
        <v>73</v>
      </c>
      <c r="D75" s="3" t="s">
        <v>34</v>
      </c>
      <c r="E75" s="108">
        <v>2000</v>
      </c>
      <c r="F75" s="175" t="s">
        <v>1258</v>
      </c>
      <c r="G75" s="175" t="s">
        <v>1259</v>
      </c>
      <c r="H75" s="176">
        <v>50</v>
      </c>
      <c r="I75" s="3" t="s">
        <v>1266</v>
      </c>
      <c r="J75" s="6">
        <v>9086893</v>
      </c>
      <c r="K75" s="241">
        <v>0.46</v>
      </c>
      <c r="L75" s="241">
        <f t="shared" ref="L75" si="9">K75*1.2</f>
        <v>0.55200000000000005</v>
      </c>
      <c r="M75" s="8">
        <f t="shared" ref="M75" si="10">K75*H75</f>
        <v>23</v>
      </c>
      <c r="N75" s="280">
        <f t="shared" ref="N75" si="11">M75*1.2</f>
        <v>27.599999999999998</v>
      </c>
      <c r="O75" s="259">
        <v>0.46</v>
      </c>
      <c r="P75" s="309">
        <v>3</v>
      </c>
    </row>
    <row r="76" spans="1:18" ht="15.6" x14ac:dyDescent="0.3">
      <c r="A76" s="230"/>
      <c r="B76" s="231"/>
      <c r="C76" s="231"/>
      <c r="D76" s="232"/>
      <c r="E76" s="233"/>
      <c r="F76" s="232"/>
      <c r="G76" s="234"/>
      <c r="H76" s="235"/>
      <c r="I76" s="232"/>
      <c r="J76" s="236"/>
      <c r="K76" s="242"/>
      <c r="L76" s="242"/>
      <c r="M76" s="239"/>
      <c r="N76" s="281"/>
      <c r="O76" s="260"/>
      <c r="P76" s="310"/>
    </row>
    <row r="77" spans="1:18" ht="62.4" x14ac:dyDescent="0.3">
      <c r="A77" s="20" t="s">
        <v>881</v>
      </c>
      <c r="B77" s="3" t="s">
        <v>68</v>
      </c>
      <c r="C77" s="21" t="s">
        <v>800</v>
      </c>
      <c r="D77" s="3" t="s">
        <v>34</v>
      </c>
      <c r="E77" s="108">
        <v>5000</v>
      </c>
      <c r="F77" s="109" t="s">
        <v>1897</v>
      </c>
      <c r="G77" s="152" t="s">
        <v>1898</v>
      </c>
      <c r="H77" s="133" t="s">
        <v>1899</v>
      </c>
      <c r="I77" s="109" t="s">
        <v>1900</v>
      </c>
      <c r="J77" s="6" t="s">
        <v>1901</v>
      </c>
      <c r="K77" s="241">
        <v>0.15</v>
      </c>
      <c r="L77" s="241">
        <f t="array" ref="L77">MMULT(K77,1.2)</f>
        <v>0.18</v>
      </c>
      <c r="M77" s="86">
        <f t="array" ref="M77">MMULT(K77,100)</f>
        <v>15</v>
      </c>
      <c r="N77" s="280">
        <f t="array" ref="N77">MMULT(M77,1.2)</f>
        <v>18</v>
      </c>
      <c r="O77" s="259">
        <v>0.15</v>
      </c>
      <c r="P77" s="309">
        <v>1</v>
      </c>
    </row>
    <row r="78" spans="1:18" ht="78" x14ac:dyDescent="0.3">
      <c r="A78" s="20" t="s">
        <v>881</v>
      </c>
      <c r="B78" s="3" t="s">
        <v>68</v>
      </c>
      <c r="C78" s="21" t="s">
        <v>800</v>
      </c>
      <c r="D78" s="3" t="s">
        <v>34</v>
      </c>
      <c r="E78" s="108">
        <v>5000</v>
      </c>
      <c r="F78" s="109" t="s">
        <v>2036</v>
      </c>
      <c r="G78" s="152" t="s">
        <v>2031</v>
      </c>
      <c r="H78" s="133">
        <v>100</v>
      </c>
      <c r="I78" s="109" t="s">
        <v>2054</v>
      </c>
      <c r="J78" s="6">
        <v>900818</v>
      </c>
      <c r="K78" s="241">
        <v>0.30399999999999999</v>
      </c>
      <c r="L78" s="241">
        <v>0.36480000000000001</v>
      </c>
      <c r="M78" s="86">
        <v>30.4</v>
      </c>
      <c r="N78" s="280">
        <v>36.479999999999997</v>
      </c>
      <c r="O78" s="259">
        <v>0.30399999999999999</v>
      </c>
      <c r="P78" s="309">
        <v>2</v>
      </c>
    </row>
    <row r="79" spans="1:18" ht="15.6" x14ac:dyDescent="0.3">
      <c r="A79" s="230"/>
      <c r="B79" s="231"/>
      <c r="C79" s="231"/>
      <c r="D79" s="232"/>
      <c r="E79" s="233"/>
      <c r="F79" s="232"/>
      <c r="G79" s="234"/>
      <c r="H79" s="235"/>
      <c r="I79" s="232"/>
      <c r="J79" s="236"/>
      <c r="K79" s="242"/>
      <c r="L79" s="242"/>
      <c r="M79" s="239"/>
      <c r="N79" s="281"/>
      <c r="O79" s="260"/>
      <c r="P79" s="310"/>
    </row>
    <row r="80" spans="1:18" ht="16.2" x14ac:dyDescent="0.35">
      <c r="A80" s="20"/>
      <c r="B80" s="22" t="s">
        <v>75</v>
      </c>
      <c r="C80" s="3"/>
      <c r="D80" s="3"/>
      <c r="E80" s="108"/>
      <c r="F80" s="109"/>
      <c r="G80" s="152"/>
      <c r="H80" s="133"/>
      <c r="I80" s="109"/>
      <c r="J80" s="149"/>
      <c r="K80" s="241"/>
      <c r="L80" s="241"/>
      <c r="M80" s="8"/>
      <c r="N80" s="280"/>
      <c r="O80" s="259"/>
      <c r="P80" s="309"/>
    </row>
    <row r="81" spans="1:17" ht="46.8" x14ac:dyDescent="0.3">
      <c r="A81" s="20" t="s">
        <v>882</v>
      </c>
      <c r="B81" s="1" t="s">
        <v>77</v>
      </c>
      <c r="C81" s="1" t="s">
        <v>78</v>
      </c>
      <c r="D81" s="1" t="s">
        <v>34</v>
      </c>
      <c r="E81" s="110">
        <v>10</v>
      </c>
      <c r="F81" s="5" t="s">
        <v>1641</v>
      </c>
      <c r="G81" s="152" t="s">
        <v>1637</v>
      </c>
      <c r="H81" s="133">
        <v>1</v>
      </c>
      <c r="I81" s="5" t="s">
        <v>1642</v>
      </c>
      <c r="J81" s="6" t="s">
        <v>1643</v>
      </c>
      <c r="K81" s="241">
        <v>13.5</v>
      </c>
      <c r="L81" s="241">
        <f t="shared" ref="L81:L83" si="12">K81*1.2</f>
        <v>16.2</v>
      </c>
      <c r="M81" s="8">
        <f t="shared" ref="M81:M83" si="13">K81*H81</f>
        <v>13.5</v>
      </c>
      <c r="N81" s="280">
        <f t="shared" ref="N81:N83" si="14">M81*1.2</f>
        <v>16.2</v>
      </c>
      <c r="O81" s="259">
        <v>13.5</v>
      </c>
      <c r="P81" s="309">
        <v>1</v>
      </c>
    </row>
    <row r="82" spans="1:17" ht="15.6" x14ac:dyDescent="0.3">
      <c r="A82" s="230"/>
      <c r="B82" s="231"/>
      <c r="C82" s="231"/>
      <c r="D82" s="232"/>
      <c r="E82" s="233"/>
      <c r="F82" s="232"/>
      <c r="G82" s="234"/>
      <c r="H82" s="235"/>
      <c r="I82" s="232"/>
      <c r="J82" s="236"/>
      <c r="K82" s="242"/>
      <c r="L82" s="242"/>
      <c r="M82" s="239"/>
      <c r="N82" s="281"/>
      <c r="O82" s="260"/>
      <c r="P82" s="310"/>
    </row>
    <row r="83" spans="1:17" ht="46.8" x14ac:dyDescent="0.3">
      <c r="A83" s="20" t="s">
        <v>883</v>
      </c>
      <c r="B83" s="1" t="s">
        <v>81</v>
      </c>
      <c r="C83" s="1" t="s">
        <v>82</v>
      </c>
      <c r="D83" s="1" t="s">
        <v>34</v>
      </c>
      <c r="E83" s="110">
        <v>10</v>
      </c>
      <c r="F83" s="5" t="s">
        <v>1641</v>
      </c>
      <c r="G83" s="152" t="s">
        <v>1637</v>
      </c>
      <c r="H83" s="133">
        <v>1</v>
      </c>
      <c r="I83" s="5" t="s">
        <v>1644</v>
      </c>
      <c r="J83" s="6" t="s">
        <v>1645</v>
      </c>
      <c r="K83" s="241">
        <v>135</v>
      </c>
      <c r="L83" s="241">
        <f t="shared" si="12"/>
        <v>162</v>
      </c>
      <c r="M83" s="8">
        <f t="shared" si="13"/>
        <v>135</v>
      </c>
      <c r="N83" s="280">
        <f t="shared" si="14"/>
        <v>162</v>
      </c>
      <c r="O83" s="259">
        <v>135</v>
      </c>
      <c r="P83" s="309">
        <v>1</v>
      </c>
    </row>
    <row r="84" spans="1:17" ht="15.6" x14ac:dyDescent="0.3">
      <c r="A84" s="230"/>
      <c r="B84" s="231"/>
      <c r="C84" s="231"/>
      <c r="D84" s="232"/>
      <c r="E84" s="233"/>
      <c r="F84" s="232"/>
      <c r="G84" s="234"/>
      <c r="H84" s="235"/>
      <c r="I84" s="232"/>
      <c r="J84" s="236"/>
      <c r="K84" s="242"/>
      <c r="L84" s="242"/>
      <c r="M84" s="239"/>
      <c r="N84" s="281"/>
      <c r="O84" s="260"/>
      <c r="P84" s="310"/>
    </row>
    <row r="85" spans="1:17" ht="46.8" x14ac:dyDescent="0.3">
      <c r="A85" s="20" t="s">
        <v>35</v>
      </c>
      <c r="B85" s="1" t="s">
        <v>84</v>
      </c>
      <c r="C85" s="1" t="s">
        <v>85</v>
      </c>
      <c r="D85" s="1" t="s">
        <v>34</v>
      </c>
      <c r="E85" s="110">
        <v>1000</v>
      </c>
      <c r="F85" s="5" t="s">
        <v>1473</v>
      </c>
      <c r="G85" s="152" t="s">
        <v>1465</v>
      </c>
      <c r="H85" s="133">
        <v>100</v>
      </c>
      <c r="I85" s="5" t="s">
        <v>1480</v>
      </c>
      <c r="J85" s="6" t="s">
        <v>1481</v>
      </c>
      <c r="K85" s="245">
        <v>0.27500000000000002</v>
      </c>
      <c r="L85" s="241">
        <f>MMULT(K85,1.2)</f>
        <v>0.33</v>
      </c>
      <c r="M85" s="86">
        <f>MMULT(H85,K85)</f>
        <v>27.500000000000004</v>
      </c>
      <c r="N85" s="280">
        <f>MMULT(M85,1.2)</f>
        <v>33</v>
      </c>
      <c r="O85" s="263">
        <v>0.27500000000000002</v>
      </c>
      <c r="P85" s="312">
        <v>1</v>
      </c>
      <c r="Q85" t="s">
        <v>2172</v>
      </c>
    </row>
    <row r="86" spans="1:17" ht="109.2" x14ac:dyDescent="0.3">
      <c r="A86" s="20" t="s">
        <v>35</v>
      </c>
      <c r="B86" s="1" t="s">
        <v>84</v>
      </c>
      <c r="C86" s="1" t="s">
        <v>85</v>
      </c>
      <c r="D86" s="1" t="s">
        <v>34</v>
      </c>
      <c r="E86" s="110">
        <v>1000</v>
      </c>
      <c r="F86" s="5" t="s">
        <v>1902</v>
      </c>
      <c r="G86" s="152" t="s">
        <v>1898</v>
      </c>
      <c r="H86" s="152" t="s">
        <v>1903</v>
      </c>
      <c r="I86" s="5"/>
      <c r="J86" s="6" t="s">
        <v>1904</v>
      </c>
      <c r="K86" s="245">
        <v>0.43</v>
      </c>
      <c r="L86" s="241">
        <f t="array" ref="L86">MMULT(K86,1.2)</f>
        <v>0.51600000000000001</v>
      </c>
      <c r="M86" s="86">
        <v>0.43</v>
      </c>
      <c r="N86" s="280">
        <v>0.51600000000000001</v>
      </c>
      <c r="O86" s="263">
        <v>0.43</v>
      </c>
      <c r="P86" s="312">
        <v>2</v>
      </c>
    </row>
    <row r="87" spans="1:17" ht="46.8" x14ac:dyDescent="0.3">
      <c r="A87" s="20" t="s">
        <v>35</v>
      </c>
      <c r="B87" s="1" t="s">
        <v>84</v>
      </c>
      <c r="C87" s="1" t="s">
        <v>85</v>
      </c>
      <c r="D87" s="1" t="s">
        <v>34</v>
      </c>
      <c r="E87" s="110">
        <v>1000</v>
      </c>
      <c r="F87" s="5" t="s">
        <v>2055</v>
      </c>
      <c r="G87" s="152" t="s">
        <v>2031</v>
      </c>
      <c r="H87" s="133">
        <v>1</v>
      </c>
      <c r="I87" s="5" t="s">
        <v>2056</v>
      </c>
      <c r="J87" s="6" t="s">
        <v>2057</v>
      </c>
      <c r="K87" s="245">
        <v>0.435</v>
      </c>
      <c r="L87" s="241">
        <v>0.52200000000000002</v>
      </c>
      <c r="M87" s="86">
        <v>0.44</v>
      </c>
      <c r="N87" s="280">
        <v>0.53</v>
      </c>
      <c r="O87" s="263">
        <v>0.435</v>
      </c>
      <c r="P87" s="312">
        <v>3</v>
      </c>
    </row>
    <row r="88" spans="1:17" ht="62.4" x14ac:dyDescent="0.3">
      <c r="A88" s="20" t="s">
        <v>35</v>
      </c>
      <c r="B88" s="1" t="s">
        <v>84</v>
      </c>
      <c r="C88" s="1" t="s">
        <v>85</v>
      </c>
      <c r="D88" s="1" t="s">
        <v>34</v>
      </c>
      <c r="E88" s="110">
        <v>1000</v>
      </c>
      <c r="F88" s="5" t="s">
        <v>2013</v>
      </c>
      <c r="G88" s="152" t="s">
        <v>2007</v>
      </c>
      <c r="H88" s="133" t="s">
        <v>2008</v>
      </c>
      <c r="I88" s="5" t="s">
        <v>2014</v>
      </c>
      <c r="J88" s="6" t="s">
        <v>1931</v>
      </c>
      <c r="K88" s="245">
        <v>0.46550000000000002</v>
      </c>
      <c r="L88" s="241">
        <f>K88*1.2</f>
        <v>0.55859999999999999</v>
      </c>
      <c r="M88" s="86">
        <f>K88*E88</f>
        <v>465.5</v>
      </c>
      <c r="N88" s="280">
        <f>L88*E88</f>
        <v>558.6</v>
      </c>
      <c r="O88" s="263">
        <v>0.46550000000000002</v>
      </c>
      <c r="P88" s="312">
        <v>4</v>
      </c>
    </row>
    <row r="89" spans="1:17" ht="15.6" x14ac:dyDescent="0.3">
      <c r="A89" s="230"/>
      <c r="B89" s="231"/>
      <c r="C89" s="231"/>
      <c r="D89" s="232"/>
      <c r="E89" s="233"/>
      <c r="F89" s="232"/>
      <c r="G89" s="234"/>
      <c r="H89" s="235"/>
      <c r="I89" s="232"/>
      <c r="J89" s="236"/>
      <c r="K89" s="242"/>
      <c r="L89" s="242"/>
      <c r="M89" s="239"/>
      <c r="N89" s="281"/>
      <c r="O89" s="260"/>
      <c r="P89" s="310"/>
    </row>
    <row r="90" spans="1:17" ht="46.8" x14ac:dyDescent="0.3">
      <c r="A90" s="20" t="s">
        <v>884</v>
      </c>
      <c r="B90" s="1" t="s">
        <v>87</v>
      </c>
      <c r="C90" s="23" t="s">
        <v>88</v>
      </c>
      <c r="D90" s="1" t="s">
        <v>34</v>
      </c>
      <c r="E90" s="110">
        <v>20</v>
      </c>
      <c r="F90" s="5" t="s">
        <v>1641</v>
      </c>
      <c r="G90" s="152" t="s">
        <v>1637</v>
      </c>
      <c r="H90" s="133">
        <v>5</v>
      </c>
      <c r="I90" s="5" t="s">
        <v>1646</v>
      </c>
      <c r="J90" s="6" t="s">
        <v>1647</v>
      </c>
      <c r="K90" s="241">
        <v>7</v>
      </c>
      <c r="L90" s="241">
        <f t="shared" ref="L90" si="15">K90*1.2</f>
        <v>8.4</v>
      </c>
      <c r="M90" s="8">
        <f t="shared" ref="M90" si="16">K90*H90</f>
        <v>35</v>
      </c>
      <c r="N90" s="280">
        <f t="shared" ref="N90" si="17">M90*1.2</f>
        <v>42</v>
      </c>
      <c r="O90" s="259">
        <v>7</v>
      </c>
      <c r="P90" s="309">
        <v>1</v>
      </c>
    </row>
    <row r="91" spans="1:17" ht="15.6" x14ac:dyDescent="0.3">
      <c r="A91" s="230"/>
      <c r="B91" s="231"/>
      <c r="C91" s="231"/>
      <c r="D91" s="232"/>
      <c r="E91" s="233"/>
      <c r="F91" s="232"/>
      <c r="G91" s="234"/>
      <c r="H91" s="235"/>
      <c r="I91" s="232"/>
      <c r="J91" s="236"/>
      <c r="K91" s="242"/>
      <c r="L91" s="242"/>
      <c r="M91" s="239"/>
      <c r="N91" s="281"/>
      <c r="O91" s="260"/>
      <c r="P91" s="310"/>
    </row>
    <row r="92" spans="1:17" ht="15.6" x14ac:dyDescent="0.3">
      <c r="A92" s="20" t="s">
        <v>38</v>
      </c>
      <c r="B92" s="1" t="s">
        <v>87</v>
      </c>
      <c r="C92" s="23" t="s">
        <v>90</v>
      </c>
      <c r="D92" s="1" t="s">
        <v>34</v>
      </c>
      <c r="E92" s="110">
        <v>20</v>
      </c>
      <c r="F92" s="5"/>
      <c r="G92" s="152"/>
      <c r="H92" s="133"/>
      <c r="I92" s="5"/>
      <c r="J92" s="6"/>
      <c r="K92" s="241"/>
      <c r="L92" s="241"/>
      <c r="M92" s="8"/>
      <c r="N92" s="280"/>
      <c r="O92" s="259"/>
      <c r="P92" s="309">
        <v>0</v>
      </c>
    </row>
    <row r="93" spans="1:17" ht="15.6" x14ac:dyDescent="0.3">
      <c r="A93" s="230"/>
      <c r="B93" s="231"/>
      <c r="C93" s="231"/>
      <c r="D93" s="232"/>
      <c r="E93" s="233"/>
      <c r="F93" s="232"/>
      <c r="G93" s="234"/>
      <c r="H93" s="235"/>
      <c r="I93" s="232"/>
      <c r="J93" s="236"/>
      <c r="K93" s="242"/>
      <c r="L93" s="242"/>
      <c r="M93" s="239"/>
      <c r="N93" s="281"/>
      <c r="O93" s="260"/>
      <c r="P93" s="310"/>
    </row>
    <row r="94" spans="1:17" ht="78" x14ac:dyDescent="0.3">
      <c r="A94" s="20" t="s">
        <v>40</v>
      </c>
      <c r="B94" s="1" t="s">
        <v>92</v>
      </c>
      <c r="C94" s="1" t="s">
        <v>93</v>
      </c>
      <c r="D94" s="1" t="s">
        <v>34</v>
      </c>
      <c r="E94" s="110">
        <v>50</v>
      </c>
      <c r="F94" s="5" t="s">
        <v>1905</v>
      </c>
      <c r="G94" s="152" t="s">
        <v>1898</v>
      </c>
      <c r="H94" s="133" t="s">
        <v>1903</v>
      </c>
      <c r="I94" s="5" t="s">
        <v>1906</v>
      </c>
      <c r="J94" s="6" t="s">
        <v>1907</v>
      </c>
      <c r="K94" s="241">
        <v>5</v>
      </c>
      <c r="L94" s="241">
        <v>6</v>
      </c>
      <c r="M94" s="8">
        <v>5</v>
      </c>
      <c r="N94" s="280">
        <v>6</v>
      </c>
      <c r="O94" s="259">
        <v>5</v>
      </c>
      <c r="P94" s="309">
        <v>1</v>
      </c>
    </row>
    <row r="95" spans="1:17" ht="15.6" x14ac:dyDescent="0.3">
      <c r="A95" s="230"/>
      <c r="B95" s="231"/>
      <c r="C95" s="231"/>
      <c r="D95" s="232"/>
      <c r="E95" s="233"/>
      <c r="F95" s="232"/>
      <c r="G95" s="234"/>
      <c r="H95" s="235"/>
      <c r="I95" s="232"/>
      <c r="J95" s="236"/>
      <c r="K95" s="242"/>
      <c r="L95" s="242"/>
      <c r="M95" s="239"/>
      <c r="N95" s="281"/>
      <c r="O95" s="260"/>
      <c r="P95" s="310"/>
    </row>
    <row r="96" spans="1:17" ht="46.8" x14ac:dyDescent="0.3">
      <c r="A96" s="20" t="s">
        <v>885</v>
      </c>
      <c r="B96" s="1" t="s">
        <v>95</v>
      </c>
      <c r="C96" s="1" t="s">
        <v>96</v>
      </c>
      <c r="D96" s="1" t="s">
        <v>34</v>
      </c>
      <c r="E96" s="110">
        <v>20</v>
      </c>
      <c r="F96" s="5" t="s">
        <v>2055</v>
      </c>
      <c r="G96" s="152" t="s">
        <v>2031</v>
      </c>
      <c r="H96" s="133">
        <v>1</v>
      </c>
      <c r="I96" s="5" t="s">
        <v>2058</v>
      </c>
      <c r="J96" s="6" t="s">
        <v>2059</v>
      </c>
      <c r="K96" s="241">
        <v>2.85</v>
      </c>
      <c r="L96" s="241">
        <v>3.42</v>
      </c>
      <c r="M96" s="8">
        <v>2.85</v>
      </c>
      <c r="N96" s="280">
        <v>3.42</v>
      </c>
      <c r="O96" s="259">
        <v>2.85</v>
      </c>
      <c r="P96" s="309">
        <v>1</v>
      </c>
    </row>
    <row r="97" spans="1:17" ht="15.6" x14ac:dyDescent="0.3">
      <c r="A97" s="230"/>
      <c r="B97" s="231"/>
      <c r="C97" s="231"/>
      <c r="D97" s="232"/>
      <c r="E97" s="233"/>
      <c r="F97" s="232"/>
      <c r="G97" s="234"/>
      <c r="H97" s="235"/>
      <c r="I97" s="232"/>
      <c r="J97" s="236"/>
      <c r="K97" s="242"/>
      <c r="L97" s="242"/>
      <c r="M97" s="239"/>
      <c r="N97" s="281"/>
      <c r="O97" s="260"/>
      <c r="P97" s="310"/>
    </row>
    <row r="98" spans="1:17" ht="32.4" x14ac:dyDescent="0.35">
      <c r="A98" s="20"/>
      <c r="B98" s="88" t="s">
        <v>97</v>
      </c>
      <c r="C98" s="88"/>
      <c r="D98" s="1"/>
      <c r="E98" s="110"/>
      <c r="F98" s="5"/>
      <c r="G98" s="152"/>
      <c r="H98" s="133"/>
      <c r="I98" s="5"/>
      <c r="J98" s="150"/>
      <c r="K98" s="241"/>
      <c r="L98" s="241"/>
      <c r="M98" s="8"/>
      <c r="N98" s="280"/>
      <c r="O98" s="259"/>
      <c r="P98" s="309"/>
    </row>
    <row r="99" spans="1:17" ht="78" x14ac:dyDescent="0.3">
      <c r="A99" s="20" t="s">
        <v>886</v>
      </c>
      <c r="B99" s="1" t="s">
        <v>98</v>
      </c>
      <c r="C99" s="3" t="s">
        <v>100</v>
      </c>
      <c r="D99" s="1" t="s">
        <v>34</v>
      </c>
      <c r="E99" s="110">
        <v>1000</v>
      </c>
      <c r="F99" s="5" t="s">
        <v>1648</v>
      </c>
      <c r="G99" s="152" t="s">
        <v>1637</v>
      </c>
      <c r="H99" s="133">
        <v>50</v>
      </c>
      <c r="I99" s="5" t="s">
        <v>1649</v>
      </c>
      <c r="J99" s="6" t="s">
        <v>1650</v>
      </c>
      <c r="K99" s="241">
        <v>0.25</v>
      </c>
      <c r="L99" s="241">
        <f>K99*1.2</f>
        <v>0.3</v>
      </c>
      <c r="M99" s="8">
        <f>H99*K99</f>
        <v>12.5</v>
      </c>
      <c r="N99" s="280">
        <f>M99*1.2</f>
        <v>15</v>
      </c>
      <c r="O99" s="259">
        <v>0.25</v>
      </c>
      <c r="P99" s="309">
        <v>1</v>
      </c>
    </row>
    <row r="100" spans="1:17" ht="15.6" x14ac:dyDescent="0.3">
      <c r="A100" s="230"/>
      <c r="B100" s="231"/>
      <c r="C100" s="231"/>
      <c r="D100" s="232"/>
      <c r="E100" s="233"/>
      <c r="F100" s="232"/>
      <c r="G100" s="234"/>
      <c r="H100" s="235"/>
      <c r="I100" s="232"/>
      <c r="J100" s="236"/>
      <c r="K100" s="237"/>
      <c r="L100" s="242"/>
      <c r="M100" s="239"/>
      <c r="N100" s="281"/>
      <c r="O100" s="258"/>
      <c r="P100" s="310"/>
    </row>
    <row r="101" spans="1:17" ht="15.6" x14ac:dyDescent="0.3">
      <c r="A101" s="20"/>
      <c r="B101" s="89" t="s">
        <v>101</v>
      </c>
      <c r="C101" s="89"/>
      <c r="D101" s="3"/>
      <c r="E101" s="108"/>
      <c r="F101" s="109"/>
      <c r="G101" s="152"/>
      <c r="H101" s="133"/>
      <c r="I101" s="109"/>
      <c r="J101" s="149"/>
      <c r="K101" s="8"/>
      <c r="L101" s="241"/>
      <c r="M101" s="8"/>
      <c r="N101" s="280"/>
      <c r="O101" s="257"/>
      <c r="P101" s="309"/>
    </row>
    <row r="102" spans="1:17" ht="46.8" x14ac:dyDescent="0.3">
      <c r="A102" s="20" t="s">
        <v>43</v>
      </c>
      <c r="B102" s="1" t="s">
        <v>103</v>
      </c>
      <c r="C102" s="1" t="s">
        <v>104</v>
      </c>
      <c r="D102" s="1" t="s">
        <v>34</v>
      </c>
      <c r="E102" s="110">
        <v>20</v>
      </c>
      <c r="F102" s="5" t="s">
        <v>1651</v>
      </c>
      <c r="G102" s="152" t="s">
        <v>1637</v>
      </c>
      <c r="H102" s="133">
        <v>1</v>
      </c>
      <c r="I102" s="5" t="s">
        <v>1652</v>
      </c>
      <c r="J102" s="6" t="s">
        <v>1653</v>
      </c>
      <c r="K102" s="241">
        <v>10</v>
      </c>
      <c r="L102" s="241">
        <f t="shared" ref="L102" si="18">K102*1.2</f>
        <v>12</v>
      </c>
      <c r="M102" s="8">
        <f t="shared" ref="M102" si="19">K102*H102</f>
        <v>10</v>
      </c>
      <c r="N102" s="280">
        <f t="shared" ref="N102" si="20">M102*1.2</f>
        <v>12</v>
      </c>
      <c r="O102" s="259">
        <v>10</v>
      </c>
      <c r="P102" s="309">
        <v>1</v>
      </c>
    </row>
    <row r="103" spans="1:17" ht="15.6" x14ac:dyDescent="0.3">
      <c r="A103" s="230"/>
      <c r="B103" s="231"/>
      <c r="C103" s="231"/>
      <c r="D103" s="232"/>
      <c r="E103" s="233"/>
      <c r="F103" s="232"/>
      <c r="G103" s="234"/>
      <c r="H103" s="235"/>
      <c r="I103" s="232"/>
      <c r="J103" s="236"/>
      <c r="K103" s="242"/>
      <c r="L103" s="242"/>
      <c r="M103" s="239"/>
      <c r="N103" s="281"/>
      <c r="O103" s="260"/>
      <c r="P103" s="310"/>
    </row>
    <row r="104" spans="1:17" ht="15.6" x14ac:dyDescent="0.3">
      <c r="A104" s="20" t="s">
        <v>46</v>
      </c>
      <c r="B104" s="1" t="s">
        <v>106</v>
      </c>
      <c r="C104" s="1" t="s">
        <v>107</v>
      </c>
      <c r="D104" s="1" t="s">
        <v>34</v>
      </c>
      <c r="E104" s="110">
        <v>10</v>
      </c>
      <c r="F104" s="5"/>
      <c r="G104" s="152"/>
      <c r="H104" s="133"/>
      <c r="I104" s="5"/>
      <c r="J104" s="6"/>
      <c r="K104" s="241"/>
      <c r="L104" s="241"/>
      <c r="M104" s="8"/>
      <c r="N104" s="280"/>
      <c r="O104" s="259"/>
      <c r="P104" s="309"/>
    </row>
    <row r="105" spans="1:17" ht="15.6" x14ac:dyDescent="0.3">
      <c r="A105" s="230"/>
      <c r="B105" s="231"/>
      <c r="C105" s="231"/>
      <c r="D105" s="232"/>
      <c r="E105" s="233"/>
      <c r="F105" s="232"/>
      <c r="G105" s="234"/>
      <c r="H105" s="235"/>
      <c r="I105" s="232"/>
      <c r="J105" s="236"/>
      <c r="K105" s="242"/>
      <c r="L105" s="242"/>
      <c r="M105" s="239"/>
      <c r="N105" s="281"/>
      <c r="O105" s="260"/>
      <c r="P105" s="310"/>
    </row>
    <row r="106" spans="1:17" ht="46.8" x14ac:dyDescent="0.3">
      <c r="A106" s="20" t="s">
        <v>49</v>
      </c>
      <c r="B106" s="1" t="s">
        <v>109</v>
      </c>
      <c r="C106" s="1" t="s">
        <v>110</v>
      </c>
      <c r="D106" s="1" t="s">
        <v>34</v>
      </c>
      <c r="E106" s="110">
        <v>10</v>
      </c>
      <c r="F106" s="5" t="s">
        <v>1651</v>
      </c>
      <c r="G106" s="152" t="s">
        <v>1637</v>
      </c>
      <c r="H106" s="133">
        <v>1</v>
      </c>
      <c r="I106" s="5" t="s">
        <v>1654</v>
      </c>
      <c r="J106" s="6" t="s">
        <v>1655</v>
      </c>
      <c r="K106" s="241">
        <v>1.35</v>
      </c>
      <c r="L106" s="241">
        <f t="shared" ref="L106" si="21">K106*1.2</f>
        <v>1.62</v>
      </c>
      <c r="M106" s="8">
        <f t="shared" ref="M106" si="22">K106*H106</f>
        <v>1.35</v>
      </c>
      <c r="N106" s="280">
        <f t="shared" ref="N106" si="23">M106*1.2</f>
        <v>1.62</v>
      </c>
      <c r="O106" s="259">
        <v>1.35</v>
      </c>
      <c r="P106" s="309">
        <v>1</v>
      </c>
    </row>
    <row r="107" spans="1:17" ht="15.6" x14ac:dyDescent="0.3">
      <c r="A107" s="230"/>
      <c r="B107" s="231"/>
      <c r="C107" s="231"/>
      <c r="D107" s="232"/>
      <c r="E107" s="233"/>
      <c r="F107" s="232"/>
      <c r="G107" s="234"/>
      <c r="H107" s="235"/>
      <c r="I107" s="232"/>
      <c r="J107" s="236"/>
      <c r="K107" s="242"/>
      <c r="L107" s="242"/>
      <c r="M107" s="239"/>
      <c r="N107" s="281"/>
      <c r="O107" s="260"/>
      <c r="P107" s="310"/>
    </row>
    <row r="108" spans="1:17" ht="93.6" x14ac:dyDescent="0.3">
      <c r="A108" s="20" t="s">
        <v>50</v>
      </c>
      <c r="B108" s="15" t="s">
        <v>112</v>
      </c>
      <c r="C108" s="15" t="s">
        <v>113</v>
      </c>
      <c r="D108" s="1" t="s">
        <v>34</v>
      </c>
      <c r="E108" s="110">
        <v>400</v>
      </c>
      <c r="F108" s="175" t="s">
        <v>1482</v>
      </c>
      <c r="G108" s="175" t="s">
        <v>1465</v>
      </c>
      <c r="H108" s="175">
        <v>50</v>
      </c>
      <c r="I108" s="175" t="s">
        <v>1483</v>
      </c>
      <c r="J108" s="175" t="s">
        <v>1484</v>
      </c>
      <c r="K108" s="241">
        <v>0.18</v>
      </c>
      <c r="L108" s="241">
        <f>MMULT(K108,1.2)</f>
        <v>0.216</v>
      </c>
      <c r="M108" s="8">
        <f>MMULT(H108,K108)</f>
        <v>9</v>
      </c>
      <c r="N108" s="280">
        <f>MMULT(M108,1.2)</f>
        <v>10.799999999999999</v>
      </c>
      <c r="O108" s="259">
        <v>0.18</v>
      </c>
      <c r="P108" s="309">
        <v>1</v>
      </c>
      <c r="Q108" t="s">
        <v>2172</v>
      </c>
    </row>
    <row r="109" spans="1:17" ht="93.6" x14ac:dyDescent="0.3">
      <c r="A109" s="20" t="s">
        <v>50</v>
      </c>
      <c r="B109" s="15" t="s">
        <v>112</v>
      </c>
      <c r="C109" s="15" t="s">
        <v>113</v>
      </c>
      <c r="D109" s="1" t="s">
        <v>34</v>
      </c>
      <c r="E109" s="110">
        <v>400</v>
      </c>
      <c r="F109" s="175" t="s">
        <v>2060</v>
      </c>
      <c r="G109" s="175" t="s">
        <v>2031</v>
      </c>
      <c r="H109" s="175">
        <v>50</v>
      </c>
      <c r="I109" s="175" t="s">
        <v>2061</v>
      </c>
      <c r="J109" s="175" t="s">
        <v>2062</v>
      </c>
      <c r="K109" s="241">
        <v>0.19</v>
      </c>
      <c r="L109" s="241">
        <v>0.22800000000000001</v>
      </c>
      <c r="M109" s="8">
        <v>9.5</v>
      </c>
      <c r="N109" s="280">
        <v>11.4</v>
      </c>
      <c r="O109" s="259">
        <v>0.19</v>
      </c>
      <c r="P109" s="309">
        <v>2</v>
      </c>
      <c r="Q109" t="s">
        <v>2172</v>
      </c>
    </row>
    <row r="110" spans="1:17" ht="93.6" x14ac:dyDescent="0.3">
      <c r="A110" s="20" t="s">
        <v>50</v>
      </c>
      <c r="B110" s="15" t="s">
        <v>112</v>
      </c>
      <c r="C110" s="15" t="s">
        <v>113</v>
      </c>
      <c r="D110" s="1" t="s">
        <v>34</v>
      </c>
      <c r="E110" s="110">
        <v>400</v>
      </c>
      <c r="F110" s="175" t="s">
        <v>2015</v>
      </c>
      <c r="G110" s="175" t="s">
        <v>2007</v>
      </c>
      <c r="H110" s="175" t="s">
        <v>2008</v>
      </c>
      <c r="I110" s="175" t="s">
        <v>2016</v>
      </c>
      <c r="J110" s="175" t="s">
        <v>2017</v>
      </c>
      <c r="K110" s="241">
        <v>0.24</v>
      </c>
      <c r="L110" s="241">
        <v>0.28799999999999998</v>
      </c>
      <c r="M110" s="8">
        <v>144</v>
      </c>
      <c r="N110" s="280">
        <v>172.8</v>
      </c>
      <c r="O110" s="259">
        <v>0.24</v>
      </c>
      <c r="P110" s="309">
        <v>3</v>
      </c>
    </row>
    <row r="111" spans="1:17" ht="93.6" x14ac:dyDescent="0.3">
      <c r="A111" s="20" t="s">
        <v>50</v>
      </c>
      <c r="B111" s="15" t="s">
        <v>112</v>
      </c>
      <c r="C111" s="15" t="s">
        <v>113</v>
      </c>
      <c r="D111" s="1" t="s">
        <v>34</v>
      </c>
      <c r="E111" s="110">
        <v>400</v>
      </c>
      <c r="F111" s="175" t="s">
        <v>1656</v>
      </c>
      <c r="G111" s="175" t="s">
        <v>1637</v>
      </c>
      <c r="H111" s="175">
        <v>1</v>
      </c>
      <c r="I111" s="175" t="s">
        <v>1657</v>
      </c>
      <c r="J111" s="175">
        <v>773499</v>
      </c>
      <c r="K111" s="241">
        <v>0.25</v>
      </c>
      <c r="L111" s="241">
        <f t="shared" ref="L111:L112" si="24">K111*1.2</f>
        <v>0.3</v>
      </c>
      <c r="M111" s="8">
        <f t="shared" ref="M111" si="25">H111*K111</f>
        <v>0.25</v>
      </c>
      <c r="N111" s="280">
        <f t="shared" ref="N111:N112" si="26">M111*1.2</f>
        <v>0.3</v>
      </c>
      <c r="O111" s="259">
        <v>0.25</v>
      </c>
      <c r="P111" s="309">
        <v>4</v>
      </c>
    </row>
    <row r="112" spans="1:17" ht="93.6" x14ac:dyDescent="0.3">
      <c r="A112" s="20" t="s">
        <v>50</v>
      </c>
      <c r="B112" s="15" t="s">
        <v>112</v>
      </c>
      <c r="C112" s="15" t="s">
        <v>113</v>
      </c>
      <c r="D112" s="1" t="s">
        <v>34</v>
      </c>
      <c r="E112" s="110">
        <v>400</v>
      </c>
      <c r="F112" s="175" t="s">
        <v>1267</v>
      </c>
      <c r="G112" s="175" t="s">
        <v>1259</v>
      </c>
      <c r="H112" s="175">
        <v>100</v>
      </c>
      <c r="I112" s="175" t="s">
        <v>1268</v>
      </c>
      <c r="J112" s="175" t="s">
        <v>1269</v>
      </c>
      <c r="K112" s="241">
        <v>0.51</v>
      </c>
      <c r="L112" s="241">
        <f t="shared" si="24"/>
        <v>0.61199999999999999</v>
      </c>
      <c r="M112" s="8">
        <f t="shared" ref="M112" si="27">K112*H112</f>
        <v>51</v>
      </c>
      <c r="N112" s="280">
        <f t="shared" si="26"/>
        <v>61.199999999999996</v>
      </c>
      <c r="O112" s="259">
        <v>0.51</v>
      </c>
      <c r="P112" s="309">
        <v>5</v>
      </c>
    </row>
    <row r="113" spans="1:16" ht="15.6" x14ac:dyDescent="0.3">
      <c r="A113" s="230"/>
      <c r="B113" s="231"/>
      <c r="C113" s="231"/>
      <c r="D113" s="232"/>
      <c r="E113" s="233"/>
      <c r="F113" s="232"/>
      <c r="G113" s="234"/>
      <c r="H113" s="235"/>
      <c r="I113" s="232"/>
      <c r="J113" s="236"/>
      <c r="K113" s="242"/>
      <c r="L113" s="242"/>
      <c r="M113" s="239"/>
      <c r="N113" s="281"/>
      <c r="O113" s="260"/>
      <c r="P113" s="310"/>
    </row>
    <row r="114" spans="1:16" ht="46.8" x14ac:dyDescent="0.3">
      <c r="A114" s="20" t="s">
        <v>887</v>
      </c>
      <c r="B114" s="15" t="s">
        <v>115</v>
      </c>
      <c r="C114" s="4" t="s">
        <v>116</v>
      </c>
      <c r="D114" s="1" t="s">
        <v>34</v>
      </c>
      <c r="E114" s="110">
        <v>100</v>
      </c>
      <c r="F114" s="5" t="s">
        <v>1485</v>
      </c>
      <c r="G114" s="152" t="s">
        <v>1465</v>
      </c>
      <c r="H114" s="133">
        <v>1</v>
      </c>
      <c r="I114" s="5" t="s">
        <v>1486</v>
      </c>
      <c r="J114" s="6" t="s">
        <v>1487</v>
      </c>
      <c r="K114" s="241">
        <v>10</v>
      </c>
      <c r="L114" s="241">
        <f>MMULT(K114,1.2)</f>
        <v>12</v>
      </c>
      <c r="M114" s="86">
        <f>MMULT(H114,K114)</f>
        <v>10</v>
      </c>
      <c r="N114" s="280">
        <f>MMULT(M114,1.2)</f>
        <v>12</v>
      </c>
      <c r="O114" s="259">
        <v>10</v>
      </c>
      <c r="P114" s="309">
        <v>1</v>
      </c>
    </row>
    <row r="115" spans="1:16" ht="15.6" x14ac:dyDescent="0.3">
      <c r="A115" s="230"/>
      <c r="B115" s="231"/>
      <c r="C115" s="231"/>
      <c r="D115" s="232"/>
      <c r="E115" s="233"/>
      <c r="F115" s="232"/>
      <c r="G115" s="234"/>
      <c r="H115" s="235"/>
      <c r="I115" s="232"/>
      <c r="J115" s="236"/>
      <c r="K115" s="242"/>
      <c r="L115" s="242"/>
      <c r="M115" s="239"/>
      <c r="N115" s="281"/>
      <c r="O115" s="260"/>
      <c r="P115" s="310"/>
    </row>
    <row r="116" spans="1:16" ht="109.2" x14ac:dyDescent="0.3">
      <c r="A116" s="20" t="s">
        <v>53</v>
      </c>
      <c r="B116" s="15" t="s">
        <v>118</v>
      </c>
      <c r="C116" s="1" t="s">
        <v>119</v>
      </c>
      <c r="D116" s="1" t="s">
        <v>34</v>
      </c>
      <c r="E116" s="110">
        <v>10</v>
      </c>
      <c r="F116" s="5" t="s">
        <v>2063</v>
      </c>
      <c r="G116" s="152" t="s">
        <v>2031</v>
      </c>
      <c r="H116" s="133">
        <v>1</v>
      </c>
      <c r="I116" s="5" t="s">
        <v>2064</v>
      </c>
      <c r="J116" s="6" t="s">
        <v>2065</v>
      </c>
      <c r="K116" s="241">
        <v>0.7</v>
      </c>
      <c r="L116" s="241">
        <v>0.84</v>
      </c>
      <c r="M116" s="8">
        <v>0.7</v>
      </c>
      <c r="N116" s="280">
        <v>0.84</v>
      </c>
      <c r="O116" s="259">
        <v>0.7</v>
      </c>
      <c r="P116" s="309">
        <v>1</v>
      </c>
    </row>
    <row r="117" spans="1:16" ht="15.6" x14ac:dyDescent="0.3">
      <c r="A117" s="230"/>
      <c r="B117" s="231"/>
      <c r="C117" s="231"/>
      <c r="D117" s="232"/>
      <c r="E117" s="233"/>
      <c r="F117" s="232"/>
      <c r="G117" s="234"/>
      <c r="H117" s="235"/>
      <c r="I117" s="232"/>
      <c r="J117" s="236"/>
      <c r="K117" s="242"/>
      <c r="L117" s="242"/>
      <c r="M117" s="239"/>
      <c r="N117" s="281"/>
      <c r="O117" s="260"/>
      <c r="P117" s="310"/>
    </row>
    <row r="118" spans="1:16" ht="15.6" x14ac:dyDescent="0.3">
      <c r="A118" s="20" t="s">
        <v>888</v>
      </c>
      <c r="B118" s="15" t="s">
        <v>121</v>
      </c>
      <c r="C118" s="4"/>
      <c r="D118" s="1" t="s">
        <v>34</v>
      </c>
      <c r="E118" s="110">
        <v>5</v>
      </c>
      <c r="F118" s="5"/>
      <c r="G118" s="152"/>
      <c r="H118" s="133"/>
      <c r="I118" s="5"/>
      <c r="J118" s="6"/>
      <c r="K118" s="241"/>
      <c r="L118" s="241"/>
      <c r="M118" s="86"/>
      <c r="N118" s="280"/>
      <c r="O118" s="259"/>
      <c r="P118" s="309">
        <v>0</v>
      </c>
    </row>
    <row r="119" spans="1:16" ht="15.6" x14ac:dyDescent="0.3">
      <c r="A119" s="230"/>
      <c r="B119" s="231"/>
      <c r="C119" s="231"/>
      <c r="D119" s="232"/>
      <c r="E119" s="233"/>
      <c r="F119" s="232"/>
      <c r="G119" s="234"/>
      <c r="H119" s="235"/>
      <c r="I119" s="232"/>
      <c r="J119" s="236"/>
      <c r="K119" s="242"/>
      <c r="L119" s="242"/>
      <c r="M119" s="239"/>
      <c r="N119" s="281"/>
      <c r="O119" s="260"/>
      <c r="P119" s="310"/>
    </row>
    <row r="120" spans="1:16" ht="93.6" x14ac:dyDescent="0.3">
      <c r="A120" s="20" t="s">
        <v>889</v>
      </c>
      <c r="B120" s="3" t="s">
        <v>123</v>
      </c>
      <c r="C120" s="3" t="s">
        <v>124</v>
      </c>
      <c r="D120" s="1" t="s">
        <v>34</v>
      </c>
      <c r="E120" s="110">
        <v>10</v>
      </c>
      <c r="F120" s="5" t="s">
        <v>2066</v>
      </c>
      <c r="G120" s="152" t="s">
        <v>2031</v>
      </c>
      <c r="H120" s="133">
        <v>1</v>
      </c>
      <c r="I120" s="5" t="s">
        <v>2067</v>
      </c>
      <c r="J120" s="6" t="s">
        <v>2068</v>
      </c>
      <c r="K120" s="241">
        <v>0.19</v>
      </c>
      <c r="L120" s="241">
        <v>0.22800000000000001</v>
      </c>
      <c r="M120" s="86">
        <v>0.19</v>
      </c>
      <c r="N120" s="280">
        <v>0.23</v>
      </c>
      <c r="O120" s="259">
        <v>0.19</v>
      </c>
      <c r="P120" s="309">
        <v>1</v>
      </c>
    </row>
    <row r="121" spans="1:16" ht="15.6" x14ac:dyDescent="0.3">
      <c r="A121" s="230"/>
      <c r="B121" s="231"/>
      <c r="C121" s="231"/>
      <c r="D121" s="232"/>
      <c r="E121" s="233"/>
      <c r="F121" s="232"/>
      <c r="G121" s="234"/>
      <c r="H121" s="235"/>
      <c r="I121" s="232"/>
      <c r="J121" s="236"/>
      <c r="K121" s="242"/>
      <c r="L121" s="242"/>
      <c r="M121" s="239"/>
      <c r="N121" s="281"/>
      <c r="O121" s="260"/>
      <c r="P121" s="310"/>
    </row>
    <row r="122" spans="1:16" ht="93.6" x14ac:dyDescent="0.3">
      <c r="A122" s="20" t="s">
        <v>890</v>
      </c>
      <c r="B122" s="1" t="s">
        <v>126</v>
      </c>
      <c r="C122" s="1" t="s">
        <v>127</v>
      </c>
      <c r="D122" s="1" t="s">
        <v>34</v>
      </c>
      <c r="E122" s="110">
        <v>10</v>
      </c>
      <c r="F122" s="5" t="s">
        <v>1897</v>
      </c>
      <c r="G122" s="152" t="s">
        <v>1898</v>
      </c>
      <c r="H122" s="133" t="s">
        <v>1903</v>
      </c>
      <c r="I122" s="5" t="s">
        <v>1908</v>
      </c>
      <c r="J122" s="6" t="s">
        <v>1909</v>
      </c>
      <c r="K122" s="241">
        <v>2</v>
      </c>
      <c r="L122" s="241">
        <v>2.4</v>
      </c>
      <c r="M122" s="8">
        <v>2</v>
      </c>
      <c r="N122" s="280">
        <v>2.4</v>
      </c>
      <c r="O122" s="259">
        <v>2</v>
      </c>
      <c r="P122" s="309">
        <v>1</v>
      </c>
    </row>
    <row r="123" spans="1:16" ht="15.6" x14ac:dyDescent="0.3">
      <c r="A123" s="230"/>
      <c r="B123" s="231"/>
      <c r="C123" s="231"/>
      <c r="D123" s="232"/>
      <c r="E123" s="233"/>
      <c r="F123" s="232"/>
      <c r="G123" s="234"/>
      <c r="H123" s="235"/>
      <c r="I123" s="232"/>
      <c r="J123" s="236"/>
      <c r="K123" s="242"/>
      <c r="L123" s="242"/>
      <c r="M123" s="239"/>
      <c r="N123" s="281"/>
      <c r="O123" s="260"/>
      <c r="P123" s="310"/>
    </row>
    <row r="124" spans="1:16" ht="93.6" x14ac:dyDescent="0.3">
      <c r="A124" s="20" t="s">
        <v>891</v>
      </c>
      <c r="B124" s="1" t="s">
        <v>126</v>
      </c>
      <c r="C124" s="1" t="s">
        <v>129</v>
      </c>
      <c r="D124" s="1" t="s">
        <v>34</v>
      </c>
      <c r="E124" s="110">
        <v>10</v>
      </c>
      <c r="F124" s="5" t="s">
        <v>1897</v>
      </c>
      <c r="G124" s="152" t="s">
        <v>1898</v>
      </c>
      <c r="H124" s="133" t="s">
        <v>1903</v>
      </c>
      <c r="I124" s="5" t="s">
        <v>1908</v>
      </c>
      <c r="J124" s="6" t="s">
        <v>1910</v>
      </c>
      <c r="K124" s="241">
        <v>2.6</v>
      </c>
      <c r="L124" s="241">
        <v>3.12</v>
      </c>
      <c r="M124" s="8">
        <v>2.6</v>
      </c>
      <c r="N124" s="280">
        <v>3.12</v>
      </c>
      <c r="O124" s="259">
        <v>2.6</v>
      </c>
      <c r="P124" s="309">
        <v>1</v>
      </c>
    </row>
    <row r="125" spans="1:16" ht="15.6" x14ac:dyDescent="0.3">
      <c r="A125" s="230"/>
      <c r="B125" s="231"/>
      <c r="C125" s="231"/>
      <c r="D125" s="232"/>
      <c r="E125" s="233"/>
      <c r="F125" s="232"/>
      <c r="G125" s="234"/>
      <c r="H125" s="235"/>
      <c r="I125" s="232"/>
      <c r="J125" s="236"/>
      <c r="K125" s="242"/>
      <c r="L125" s="242"/>
      <c r="M125" s="239"/>
      <c r="N125" s="281"/>
      <c r="O125" s="260"/>
      <c r="P125" s="310"/>
    </row>
    <row r="126" spans="1:16" ht="15.6" x14ac:dyDescent="0.3">
      <c r="A126" s="20" t="s">
        <v>892</v>
      </c>
      <c r="B126" s="15" t="s">
        <v>131</v>
      </c>
      <c r="C126" s="4" t="s">
        <v>132</v>
      </c>
      <c r="D126" s="1" t="s">
        <v>34</v>
      </c>
      <c r="E126" s="110">
        <v>10</v>
      </c>
      <c r="F126" s="5"/>
      <c r="G126" s="152"/>
      <c r="H126" s="133"/>
      <c r="I126" s="5"/>
      <c r="J126" s="6"/>
      <c r="K126" s="241"/>
      <c r="L126" s="241"/>
      <c r="M126" s="86"/>
      <c r="N126" s="280"/>
      <c r="O126" s="259">
        <v>0</v>
      </c>
      <c r="P126" s="309">
        <v>0</v>
      </c>
    </row>
    <row r="127" spans="1:16" ht="15.6" x14ac:dyDescent="0.3">
      <c r="A127" s="230"/>
      <c r="B127" s="231"/>
      <c r="C127" s="231"/>
      <c r="D127" s="232"/>
      <c r="E127" s="233"/>
      <c r="F127" s="232"/>
      <c r="G127" s="234"/>
      <c r="H127" s="235"/>
      <c r="I127" s="232"/>
      <c r="J127" s="236"/>
      <c r="K127" s="242"/>
      <c r="L127" s="242"/>
      <c r="M127" s="239"/>
      <c r="N127" s="281"/>
      <c r="O127" s="260"/>
      <c r="P127" s="310"/>
    </row>
    <row r="128" spans="1:16" ht="78" x14ac:dyDescent="0.3">
      <c r="A128" s="20" t="s">
        <v>56</v>
      </c>
      <c r="B128" s="1" t="s">
        <v>131</v>
      </c>
      <c r="C128" s="1" t="s">
        <v>134</v>
      </c>
      <c r="D128" s="1" t="s">
        <v>34</v>
      </c>
      <c r="E128" s="110">
        <v>10</v>
      </c>
      <c r="F128" s="5" t="s">
        <v>1897</v>
      </c>
      <c r="G128" s="152" t="s">
        <v>1898</v>
      </c>
      <c r="H128" s="133" t="s">
        <v>1903</v>
      </c>
      <c r="I128" s="5" t="s">
        <v>1911</v>
      </c>
      <c r="J128" s="6" t="s">
        <v>1912</v>
      </c>
      <c r="K128" s="241">
        <v>3</v>
      </c>
      <c r="L128" s="241">
        <v>3.6</v>
      </c>
      <c r="M128" s="8">
        <v>3</v>
      </c>
      <c r="N128" s="280">
        <v>3.6</v>
      </c>
      <c r="O128" s="259">
        <v>3</v>
      </c>
      <c r="P128" s="309">
        <v>1</v>
      </c>
    </row>
    <row r="129" spans="1:16" ht="15.6" x14ac:dyDescent="0.3">
      <c r="A129" s="230"/>
      <c r="B129" s="231"/>
      <c r="C129" s="231"/>
      <c r="D129" s="232"/>
      <c r="E129" s="233"/>
      <c r="F129" s="232"/>
      <c r="G129" s="234"/>
      <c r="H129" s="235"/>
      <c r="I129" s="232"/>
      <c r="J129" s="236"/>
      <c r="K129" s="242"/>
      <c r="L129" s="242"/>
      <c r="M129" s="239"/>
      <c r="N129" s="281"/>
      <c r="O129" s="260"/>
      <c r="P129" s="310"/>
    </row>
    <row r="130" spans="1:16" ht="78" x14ac:dyDescent="0.3">
      <c r="A130" s="20" t="s">
        <v>59</v>
      </c>
      <c r="B130" s="1" t="s">
        <v>136</v>
      </c>
      <c r="C130" s="1" t="s">
        <v>137</v>
      </c>
      <c r="D130" s="1" t="s">
        <v>34</v>
      </c>
      <c r="E130" s="110">
        <v>10</v>
      </c>
      <c r="F130" s="5" t="s">
        <v>1897</v>
      </c>
      <c r="G130" s="152" t="s">
        <v>1898</v>
      </c>
      <c r="H130" s="133" t="s">
        <v>1903</v>
      </c>
      <c r="I130" s="5" t="s">
        <v>1911</v>
      </c>
      <c r="J130" s="6" t="s">
        <v>1912</v>
      </c>
      <c r="K130" s="241">
        <v>3</v>
      </c>
      <c r="L130" s="241">
        <v>3.6</v>
      </c>
      <c r="M130" s="8">
        <v>3</v>
      </c>
      <c r="N130" s="280">
        <v>3.6</v>
      </c>
      <c r="O130" s="259">
        <v>3</v>
      </c>
      <c r="P130" s="309">
        <v>1</v>
      </c>
    </row>
    <row r="131" spans="1:16" ht="15.6" x14ac:dyDescent="0.3">
      <c r="A131" s="230"/>
      <c r="B131" s="231"/>
      <c r="C131" s="231"/>
      <c r="D131" s="232"/>
      <c r="E131" s="233"/>
      <c r="F131" s="232"/>
      <c r="G131" s="234"/>
      <c r="H131" s="235"/>
      <c r="I131" s="232"/>
      <c r="J131" s="236"/>
      <c r="K131" s="242"/>
      <c r="L131" s="242"/>
      <c r="M131" s="239"/>
      <c r="N131" s="281"/>
      <c r="O131" s="260"/>
      <c r="P131" s="310"/>
    </row>
    <row r="132" spans="1:16" ht="124.8" x14ac:dyDescent="0.3">
      <c r="A132" s="20" t="s">
        <v>60</v>
      </c>
      <c r="B132" s="1" t="s">
        <v>139</v>
      </c>
      <c r="C132" s="2" t="s">
        <v>140</v>
      </c>
      <c r="D132" s="1" t="s">
        <v>34</v>
      </c>
      <c r="E132" s="110">
        <v>100</v>
      </c>
      <c r="F132" s="175" t="s">
        <v>1267</v>
      </c>
      <c r="G132" s="175" t="s">
        <v>1259</v>
      </c>
      <c r="H132" s="176">
        <v>50</v>
      </c>
      <c r="I132" s="1" t="s">
        <v>1270</v>
      </c>
      <c r="J132" s="6" t="s">
        <v>1271</v>
      </c>
      <c r="K132" s="241">
        <v>1.2</v>
      </c>
      <c r="L132" s="241">
        <f t="shared" ref="L132:L139" si="28">K132*1.2</f>
        <v>1.44</v>
      </c>
      <c r="M132" s="8">
        <f t="shared" ref="M132:M139" si="29">K132*H132</f>
        <v>60</v>
      </c>
      <c r="N132" s="280">
        <f t="shared" ref="N132:N139" si="30">M132*1.2</f>
        <v>72</v>
      </c>
      <c r="O132" s="259">
        <v>1.2</v>
      </c>
      <c r="P132" s="309">
        <v>1</v>
      </c>
    </row>
    <row r="133" spans="1:16" ht="15.6" x14ac:dyDescent="0.3">
      <c r="A133" s="230"/>
      <c r="B133" s="231"/>
      <c r="C133" s="231"/>
      <c r="D133" s="232"/>
      <c r="E133" s="233"/>
      <c r="F133" s="232"/>
      <c r="G133" s="234"/>
      <c r="H133" s="235"/>
      <c r="I133" s="232"/>
      <c r="J133" s="236"/>
      <c r="K133" s="242"/>
      <c r="L133" s="242"/>
      <c r="M133" s="239"/>
      <c r="N133" s="281"/>
      <c r="O133" s="260"/>
      <c r="P133" s="310"/>
    </row>
    <row r="134" spans="1:16" ht="124.8" x14ac:dyDescent="0.3">
      <c r="A134" s="20" t="s">
        <v>62</v>
      </c>
      <c r="B134" s="1" t="s">
        <v>139</v>
      </c>
      <c r="C134" s="2" t="s">
        <v>142</v>
      </c>
      <c r="D134" s="1" t="s">
        <v>34</v>
      </c>
      <c r="E134" s="110">
        <v>100</v>
      </c>
      <c r="F134" s="175" t="s">
        <v>1656</v>
      </c>
      <c r="G134" s="175" t="s">
        <v>1637</v>
      </c>
      <c r="H134" s="176">
        <v>1</v>
      </c>
      <c r="I134" s="1" t="s">
        <v>1658</v>
      </c>
      <c r="J134" s="6">
        <v>767221</v>
      </c>
      <c r="K134" s="241">
        <v>0.75</v>
      </c>
      <c r="L134" s="241">
        <f>K134*1.2</f>
        <v>0.89999999999999991</v>
      </c>
      <c r="M134" s="8">
        <f t="shared" ref="M134" si="31">H134*K134</f>
        <v>0.75</v>
      </c>
      <c r="N134" s="280">
        <f>M134*1.2</f>
        <v>0.89999999999999991</v>
      </c>
      <c r="O134" s="259">
        <v>0.75</v>
      </c>
      <c r="P134" s="309">
        <v>1</v>
      </c>
    </row>
    <row r="135" spans="1:16" ht="124.8" x14ac:dyDescent="0.3">
      <c r="A135" s="20" t="s">
        <v>62</v>
      </c>
      <c r="B135" s="1" t="s">
        <v>139</v>
      </c>
      <c r="C135" s="2" t="s">
        <v>142</v>
      </c>
      <c r="D135" s="1" t="s">
        <v>34</v>
      </c>
      <c r="E135" s="110">
        <v>100</v>
      </c>
      <c r="F135" s="175" t="s">
        <v>1267</v>
      </c>
      <c r="G135" s="175" t="s">
        <v>1259</v>
      </c>
      <c r="H135" s="176">
        <v>50</v>
      </c>
      <c r="I135" s="1" t="s">
        <v>1272</v>
      </c>
      <c r="J135" s="6" t="s">
        <v>1273</v>
      </c>
      <c r="K135" s="241">
        <v>1.2</v>
      </c>
      <c r="L135" s="241">
        <f t="shared" ref="L135" si="32">K135*1.2</f>
        <v>1.44</v>
      </c>
      <c r="M135" s="8">
        <f t="shared" ref="M135" si="33">K135*H135</f>
        <v>60</v>
      </c>
      <c r="N135" s="280">
        <f t="shared" ref="N135" si="34">M135*1.2</f>
        <v>72</v>
      </c>
      <c r="O135" s="259">
        <v>1.2</v>
      </c>
      <c r="P135" s="309">
        <v>2</v>
      </c>
    </row>
    <row r="136" spans="1:16" ht="15.6" x14ac:dyDescent="0.3">
      <c r="A136" s="230"/>
      <c r="B136" s="231"/>
      <c r="C136" s="231"/>
      <c r="D136" s="232"/>
      <c r="E136" s="233"/>
      <c r="F136" s="232"/>
      <c r="G136" s="234"/>
      <c r="H136" s="235"/>
      <c r="I136" s="232"/>
      <c r="J136" s="236"/>
      <c r="K136" s="242"/>
      <c r="L136" s="242"/>
      <c r="M136" s="239"/>
      <c r="N136" s="281"/>
      <c r="O136" s="260"/>
      <c r="P136" s="310"/>
    </row>
    <row r="137" spans="1:16" ht="124.8" x14ac:dyDescent="0.3">
      <c r="A137" s="20" t="s">
        <v>893</v>
      </c>
      <c r="B137" s="1" t="s">
        <v>139</v>
      </c>
      <c r="C137" s="2" t="s">
        <v>144</v>
      </c>
      <c r="D137" s="1" t="s">
        <v>34</v>
      </c>
      <c r="E137" s="110">
        <v>100</v>
      </c>
      <c r="F137" s="175" t="s">
        <v>1267</v>
      </c>
      <c r="G137" s="175" t="s">
        <v>1259</v>
      </c>
      <c r="H137" s="176">
        <v>50</v>
      </c>
      <c r="I137" s="1" t="s">
        <v>1274</v>
      </c>
      <c r="J137" s="6" t="s">
        <v>1275</v>
      </c>
      <c r="K137" s="241">
        <v>1.2</v>
      </c>
      <c r="L137" s="241">
        <f t="shared" si="28"/>
        <v>1.44</v>
      </c>
      <c r="M137" s="8">
        <f t="shared" si="29"/>
        <v>60</v>
      </c>
      <c r="N137" s="280">
        <f t="shared" si="30"/>
        <v>72</v>
      </c>
      <c r="O137" s="259">
        <v>1.2</v>
      </c>
      <c r="P137" s="309">
        <v>1</v>
      </c>
    </row>
    <row r="138" spans="1:16" ht="15.6" x14ac:dyDescent="0.3">
      <c r="A138" s="230"/>
      <c r="B138" s="231"/>
      <c r="C138" s="231"/>
      <c r="D138" s="232"/>
      <c r="E138" s="233"/>
      <c r="F138" s="232"/>
      <c r="G138" s="234"/>
      <c r="H138" s="235"/>
      <c r="I138" s="232"/>
      <c r="J138" s="236"/>
      <c r="K138" s="242"/>
      <c r="L138" s="242"/>
      <c r="M138" s="239"/>
      <c r="N138" s="281"/>
      <c r="O138" s="260"/>
      <c r="P138" s="310"/>
    </row>
    <row r="139" spans="1:16" ht="46.8" x14ac:dyDescent="0.3">
      <c r="A139" s="20" t="s">
        <v>894</v>
      </c>
      <c r="B139" s="3" t="s">
        <v>146</v>
      </c>
      <c r="C139" s="3" t="s">
        <v>147</v>
      </c>
      <c r="D139" s="1" t="s">
        <v>34</v>
      </c>
      <c r="E139" s="110">
        <v>10</v>
      </c>
      <c r="F139" s="175" t="s">
        <v>1267</v>
      </c>
      <c r="G139" s="175" t="s">
        <v>1259</v>
      </c>
      <c r="H139" s="176">
        <v>10</v>
      </c>
      <c r="I139" s="1" t="s">
        <v>1276</v>
      </c>
      <c r="J139" s="6">
        <v>4462505</v>
      </c>
      <c r="K139" s="241">
        <v>38</v>
      </c>
      <c r="L139" s="241">
        <f t="shared" si="28"/>
        <v>45.6</v>
      </c>
      <c r="M139" s="8">
        <f t="shared" si="29"/>
        <v>380</v>
      </c>
      <c r="N139" s="280">
        <f t="shared" si="30"/>
        <v>456</v>
      </c>
      <c r="O139" s="259">
        <v>38</v>
      </c>
      <c r="P139" s="309">
        <v>1</v>
      </c>
    </row>
    <row r="140" spans="1:16" ht="15.6" x14ac:dyDescent="0.3">
      <c r="A140" s="230"/>
      <c r="B140" s="231"/>
      <c r="C140" s="231"/>
      <c r="D140" s="232"/>
      <c r="E140" s="233"/>
      <c r="F140" s="232"/>
      <c r="G140" s="234"/>
      <c r="H140" s="235"/>
      <c r="I140" s="232"/>
      <c r="J140" s="236"/>
      <c r="K140" s="242"/>
      <c r="L140" s="242"/>
      <c r="M140" s="239"/>
      <c r="N140" s="281"/>
      <c r="O140" s="260"/>
      <c r="P140" s="310"/>
    </row>
    <row r="141" spans="1:16" ht="16.2" x14ac:dyDescent="0.35">
      <c r="A141" s="20"/>
      <c r="B141" s="22" t="s">
        <v>148</v>
      </c>
      <c r="C141" s="3"/>
      <c r="D141" s="3"/>
      <c r="E141" s="108"/>
      <c r="F141" s="109"/>
      <c r="G141" s="152"/>
      <c r="H141" s="133"/>
      <c r="I141" s="109"/>
      <c r="J141" s="149"/>
      <c r="K141" s="241"/>
      <c r="L141" s="241"/>
      <c r="M141" s="8"/>
      <c r="N141" s="280"/>
      <c r="O141" s="259"/>
      <c r="P141" s="309"/>
    </row>
    <row r="142" spans="1:16" ht="15.6" x14ac:dyDescent="0.3">
      <c r="A142" s="20" t="s">
        <v>895</v>
      </c>
      <c r="B142" s="3" t="s">
        <v>842</v>
      </c>
      <c r="C142" s="3" t="s">
        <v>843</v>
      </c>
      <c r="D142" s="1" t="s">
        <v>34</v>
      </c>
      <c r="E142" s="110">
        <v>4</v>
      </c>
      <c r="F142" s="175"/>
      <c r="G142" s="175"/>
      <c r="H142" s="176"/>
      <c r="I142" s="1"/>
      <c r="J142" s="6"/>
      <c r="K142" s="241"/>
      <c r="L142" s="241"/>
      <c r="M142" s="8"/>
      <c r="N142" s="280"/>
      <c r="O142" s="259">
        <v>0</v>
      </c>
      <c r="P142" s="309">
        <v>0</v>
      </c>
    </row>
    <row r="143" spans="1:16" ht="15.6" x14ac:dyDescent="0.3">
      <c r="A143" s="230"/>
      <c r="B143" s="231"/>
      <c r="C143" s="231"/>
      <c r="D143" s="232"/>
      <c r="E143" s="233"/>
      <c r="F143" s="232"/>
      <c r="G143" s="234"/>
      <c r="H143" s="235"/>
      <c r="I143" s="232"/>
      <c r="J143" s="236"/>
      <c r="K143" s="242"/>
      <c r="L143" s="242"/>
      <c r="M143" s="239"/>
      <c r="N143" s="281"/>
      <c r="O143" s="260"/>
      <c r="P143" s="310"/>
    </row>
    <row r="144" spans="1:16" ht="15.6" x14ac:dyDescent="0.3">
      <c r="A144" s="20" t="s">
        <v>65</v>
      </c>
      <c r="B144" s="3" t="s">
        <v>840</v>
      </c>
      <c r="C144" s="3" t="s">
        <v>841</v>
      </c>
      <c r="D144" s="1" t="s">
        <v>34</v>
      </c>
      <c r="E144" s="110">
        <v>4</v>
      </c>
      <c r="F144" s="175"/>
      <c r="G144" s="175"/>
      <c r="H144" s="176"/>
      <c r="I144" s="1"/>
      <c r="J144" s="6"/>
      <c r="K144" s="241"/>
      <c r="L144" s="241"/>
      <c r="M144" s="8"/>
      <c r="N144" s="280"/>
      <c r="O144" s="259">
        <v>0</v>
      </c>
      <c r="P144" s="309">
        <v>0</v>
      </c>
    </row>
    <row r="145" spans="1:17" ht="15.6" x14ac:dyDescent="0.3">
      <c r="A145" s="230"/>
      <c r="B145" s="231"/>
      <c r="C145" s="231"/>
      <c r="D145" s="232"/>
      <c r="E145" s="233"/>
      <c r="F145" s="232"/>
      <c r="G145" s="234"/>
      <c r="H145" s="235"/>
      <c r="I145" s="232"/>
      <c r="J145" s="236"/>
      <c r="K145" s="242"/>
      <c r="L145" s="242"/>
      <c r="M145" s="239"/>
      <c r="N145" s="281"/>
      <c r="O145" s="260"/>
      <c r="P145" s="310"/>
    </row>
    <row r="146" spans="1:17" ht="202.8" x14ac:dyDescent="0.3">
      <c r="A146" s="20" t="s">
        <v>896</v>
      </c>
      <c r="B146" s="1" t="s">
        <v>150</v>
      </c>
      <c r="C146" s="1" t="s">
        <v>151</v>
      </c>
      <c r="D146" s="1" t="s">
        <v>34</v>
      </c>
      <c r="E146" s="110">
        <v>10</v>
      </c>
      <c r="F146" s="175" t="s">
        <v>1258</v>
      </c>
      <c r="G146" s="175" t="s">
        <v>1259</v>
      </c>
      <c r="H146" s="176">
        <v>10</v>
      </c>
      <c r="I146" s="1" t="s">
        <v>1277</v>
      </c>
      <c r="J146" s="177" t="s">
        <v>1278</v>
      </c>
      <c r="K146" s="241">
        <v>29</v>
      </c>
      <c r="L146" s="241">
        <f t="shared" ref="L146:L148" si="35">K146*1.2</f>
        <v>34.799999999999997</v>
      </c>
      <c r="M146" s="8">
        <f t="shared" ref="M146:M148" si="36">K146*H146</f>
        <v>290</v>
      </c>
      <c r="N146" s="280">
        <f t="shared" ref="N146:N148" si="37">M146*1.2</f>
        <v>348</v>
      </c>
      <c r="O146" s="259">
        <v>29</v>
      </c>
      <c r="P146" s="309">
        <v>1</v>
      </c>
    </row>
    <row r="147" spans="1:17" ht="15.6" x14ac:dyDescent="0.3">
      <c r="A147" s="230"/>
      <c r="B147" s="231"/>
      <c r="C147" s="231"/>
      <c r="D147" s="232"/>
      <c r="E147" s="233"/>
      <c r="F147" s="232"/>
      <c r="G147" s="234"/>
      <c r="H147" s="235"/>
      <c r="I147" s="232"/>
      <c r="J147" s="236"/>
      <c r="K147" s="242"/>
      <c r="L147" s="242"/>
      <c r="M147" s="239"/>
      <c r="N147" s="281"/>
      <c r="O147" s="260"/>
      <c r="P147" s="310"/>
    </row>
    <row r="148" spans="1:17" ht="62.4" x14ac:dyDescent="0.3">
      <c r="A148" s="20" t="s">
        <v>69</v>
      </c>
      <c r="B148" s="1" t="s">
        <v>153</v>
      </c>
      <c r="C148" s="1" t="s">
        <v>154</v>
      </c>
      <c r="D148" s="1" t="s">
        <v>34</v>
      </c>
      <c r="E148" s="110">
        <v>10</v>
      </c>
      <c r="F148" s="175" t="s">
        <v>1258</v>
      </c>
      <c r="G148" s="175" t="s">
        <v>1259</v>
      </c>
      <c r="H148" s="176">
        <v>100</v>
      </c>
      <c r="I148" s="1"/>
      <c r="J148" s="6" t="s">
        <v>1279</v>
      </c>
      <c r="K148" s="241">
        <v>0.47</v>
      </c>
      <c r="L148" s="241">
        <f t="shared" si="35"/>
        <v>0.56399999999999995</v>
      </c>
      <c r="M148" s="8">
        <f t="shared" si="36"/>
        <v>47</v>
      </c>
      <c r="N148" s="280">
        <f t="shared" si="37"/>
        <v>56.4</v>
      </c>
      <c r="O148" s="259">
        <v>0.47</v>
      </c>
      <c r="P148" s="309">
        <v>1</v>
      </c>
    </row>
    <row r="149" spans="1:17" ht="15.6" x14ac:dyDescent="0.3">
      <c r="A149" s="230"/>
      <c r="B149" s="231"/>
      <c r="C149" s="231"/>
      <c r="D149" s="232"/>
      <c r="E149" s="233"/>
      <c r="F149" s="232"/>
      <c r="G149" s="234"/>
      <c r="H149" s="235"/>
      <c r="I149" s="232"/>
      <c r="J149" s="236"/>
      <c r="K149" s="242"/>
      <c r="L149" s="242"/>
      <c r="M149" s="239"/>
      <c r="N149" s="281"/>
      <c r="O149" s="260"/>
      <c r="P149" s="310"/>
    </row>
    <row r="150" spans="1:17" ht="124.8" x14ac:dyDescent="0.3">
      <c r="A150" s="20" t="s">
        <v>71</v>
      </c>
      <c r="B150" s="1" t="s">
        <v>156</v>
      </c>
      <c r="C150" s="75" t="s">
        <v>839</v>
      </c>
      <c r="D150" s="1" t="s">
        <v>34</v>
      </c>
      <c r="E150" s="110">
        <v>10</v>
      </c>
      <c r="F150" s="5" t="s">
        <v>1473</v>
      </c>
      <c r="G150" s="152" t="s">
        <v>1465</v>
      </c>
      <c r="H150" s="133">
        <v>1</v>
      </c>
      <c r="I150" s="5" t="s">
        <v>1488</v>
      </c>
      <c r="J150" s="6" t="s">
        <v>1489</v>
      </c>
      <c r="K150" s="241">
        <v>4</v>
      </c>
      <c r="L150" s="241">
        <f>MMULT(K150,1.2)</f>
        <v>4.8</v>
      </c>
      <c r="M150" s="8">
        <f>MMULT(H150,K150)</f>
        <v>4</v>
      </c>
      <c r="N150" s="280">
        <f>MMULT(M150,1.2)</f>
        <v>4.8</v>
      </c>
      <c r="O150" s="259">
        <v>4</v>
      </c>
      <c r="P150" s="309">
        <v>1</v>
      </c>
    </row>
    <row r="151" spans="1:17" ht="15.6" x14ac:dyDescent="0.3">
      <c r="A151" s="230"/>
      <c r="B151" s="231"/>
      <c r="C151" s="231"/>
      <c r="D151" s="232"/>
      <c r="E151" s="233"/>
      <c r="F151" s="232"/>
      <c r="G151" s="234"/>
      <c r="H151" s="235"/>
      <c r="I151" s="232"/>
      <c r="J151" s="236"/>
      <c r="K151" s="242"/>
      <c r="L151" s="242"/>
      <c r="M151" s="239"/>
      <c r="N151" s="281"/>
      <c r="O151" s="260"/>
      <c r="P151" s="310"/>
    </row>
    <row r="152" spans="1:17" ht="46.8" x14ac:dyDescent="0.3">
      <c r="A152" s="20" t="s">
        <v>74</v>
      </c>
      <c r="B152" s="1" t="s">
        <v>158</v>
      </c>
      <c r="C152" s="1" t="s">
        <v>159</v>
      </c>
      <c r="D152" s="1" t="s">
        <v>34</v>
      </c>
      <c r="E152" s="110">
        <v>10</v>
      </c>
      <c r="F152" s="5" t="s">
        <v>1641</v>
      </c>
      <c r="G152" s="152" t="s">
        <v>1637</v>
      </c>
      <c r="H152" s="133">
        <v>1</v>
      </c>
      <c r="I152" s="5" t="s">
        <v>1659</v>
      </c>
      <c r="J152" s="6" t="s">
        <v>1660</v>
      </c>
      <c r="K152" s="241">
        <v>8.5</v>
      </c>
      <c r="L152" s="241">
        <f t="shared" ref="L152" si="38">K152*1.2</f>
        <v>10.199999999999999</v>
      </c>
      <c r="M152" s="8">
        <f t="shared" ref="M152" si="39">K152*H152</f>
        <v>8.5</v>
      </c>
      <c r="N152" s="280">
        <f t="shared" ref="N152" si="40">M152*1.2</f>
        <v>10.199999999999999</v>
      </c>
      <c r="O152" s="259">
        <v>8.5</v>
      </c>
      <c r="P152" s="309">
        <v>1</v>
      </c>
    </row>
    <row r="153" spans="1:17" ht="15.6" x14ac:dyDescent="0.3">
      <c r="A153" s="230"/>
      <c r="B153" s="231"/>
      <c r="C153" s="231"/>
      <c r="D153" s="232"/>
      <c r="E153" s="233"/>
      <c r="F153" s="232"/>
      <c r="G153" s="234"/>
      <c r="H153" s="235"/>
      <c r="I153" s="232"/>
      <c r="J153" s="236"/>
      <c r="K153" s="242"/>
      <c r="L153" s="242"/>
      <c r="M153" s="239"/>
      <c r="N153" s="281"/>
      <c r="O153" s="260"/>
      <c r="P153" s="310"/>
    </row>
    <row r="154" spans="1:17" ht="202.8" x14ac:dyDescent="0.3">
      <c r="A154" s="20" t="s">
        <v>76</v>
      </c>
      <c r="B154" s="1" t="s">
        <v>161</v>
      </c>
      <c r="C154" s="15" t="s">
        <v>162</v>
      </c>
      <c r="D154" s="1" t="s">
        <v>34</v>
      </c>
      <c r="E154" s="110">
        <v>10</v>
      </c>
      <c r="F154" s="175" t="s">
        <v>1641</v>
      </c>
      <c r="G154" s="175" t="s">
        <v>1637</v>
      </c>
      <c r="H154" s="176">
        <v>1</v>
      </c>
      <c r="I154" s="1" t="s">
        <v>1661</v>
      </c>
      <c r="J154" s="6" t="s">
        <v>1662</v>
      </c>
      <c r="K154" s="241">
        <v>45</v>
      </c>
      <c r="L154" s="241">
        <f>K154*1.2</f>
        <v>54</v>
      </c>
      <c r="M154" s="8">
        <f>K154*H154</f>
        <v>45</v>
      </c>
      <c r="N154" s="280">
        <f>M154*1.2</f>
        <v>54</v>
      </c>
      <c r="O154" s="259">
        <v>45</v>
      </c>
      <c r="P154" s="309">
        <v>1</v>
      </c>
    </row>
    <row r="155" spans="1:17" ht="202.8" x14ac:dyDescent="0.3">
      <c r="A155" s="20" t="s">
        <v>76</v>
      </c>
      <c r="B155" s="1" t="s">
        <v>161</v>
      </c>
      <c r="C155" s="15" t="s">
        <v>162</v>
      </c>
      <c r="D155" s="1" t="s">
        <v>34</v>
      </c>
      <c r="E155" s="110">
        <v>10</v>
      </c>
      <c r="F155" s="175" t="s">
        <v>1258</v>
      </c>
      <c r="G155" s="175" t="s">
        <v>1259</v>
      </c>
      <c r="H155" s="176">
        <v>10</v>
      </c>
      <c r="I155" s="1" t="s">
        <v>1280</v>
      </c>
      <c r="J155" s="6" t="s">
        <v>1281</v>
      </c>
      <c r="K155" s="241">
        <v>52.48</v>
      </c>
      <c r="L155" s="241">
        <f t="shared" ref="L155" si="41">K155*1.2</f>
        <v>62.975999999999992</v>
      </c>
      <c r="M155" s="8">
        <f t="shared" ref="M155" si="42">K155*H155</f>
        <v>524.79999999999995</v>
      </c>
      <c r="N155" s="280">
        <f t="shared" ref="N155" si="43">M155*1.2</f>
        <v>629.75999999999988</v>
      </c>
      <c r="O155" s="259">
        <v>52.48</v>
      </c>
      <c r="P155" s="309">
        <v>2</v>
      </c>
    </row>
    <row r="156" spans="1:17" ht="15.6" x14ac:dyDescent="0.3">
      <c r="A156" s="230"/>
      <c r="B156" s="231"/>
      <c r="C156" s="231"/>
      <c r="D156" s="232"/>
      <c r="E156" s="233"/>
      <c r="F156" s="232"/>
      <c r="G156" s="234"/>
      <c r="H156" s="235"/>
      <c r="I156" s="232"/>
      <c r="J156" s="236"/>
      <c r="K156" s="242"/>
      <c r="L156" s="242"/>
      <c r="M156" s="239"/>
      <c r="N156" s="281"/>
      <c r="O156" s="260"/>
      <c r="P156" s="310"/>
    </row>
    <row r="157" spans="1:17" ht="202.8" x14ac:dyDescent="0.3">
      <c r="A157" s="20" t="s">
        <v>80</v>
      </c>
      <c r="B157" s="1" t="s">
        <v>164</v>
      </c>
      <c r="C157" s="15" t="s">
        <v>165</v>
      </c>
      <c r="D157" s="1" t="s">
        <v>34</v>
      </c>
      <c r="E157" s="110">
        <v>10</v>
      </c>
      <c r="F157" s="175" t="s">
        <v>1641</v>
      </c>
      <c r="G157" s="175" t="s">
        <v>1637</v>
      </c>
      <c r="H157" s="176">
        <v>1</v>
      </c>
      <c r="I157" s="1" t="s">
        <v>1661</v>
      </c>
      <c r="J157" s="6" t="s">
        <v>1663</v>
      </c>
      <c r="K157" s="241">
        <v>45</v>
      </c>
      <c r="L157" s="241">
        <f>K157*1.2</f>
        <v>54</v>
      </c>
      <c r="M157" s="8">
        <f>K157*H157</f>
        <v>45</v>
      </c>
      <c r="N157" s="280">
        <f>M157*1.2</f>
        <v>54</v>
      </c>
      <c r="O157" s="259">
        <v>45</v>
      </c>
      <c r="P157" s="309">
        <v>1</v>
      </c>
    </row>
    <row r="158" spans="1:17" ht="202.8" x14ac:dyDescent="0.3">
      <c r="A158" s="20" t="s">
        <v>80</v>
      </c>
      <c r="B158" s="1" t="s">
        <v>164</v>
      </c>
      <c r="C158" s="15" t="s">
        <v>165</v>
      </c>
      <c r="D158" s="1" t="s">
        <v>34</v>
      </c>
      <c r="E158" s="110">
        <v>10</v>
      </c>
      <c r="F158" s="175" t="s">
        <v>1258</v>
      </c>
      <c r="G158" s="175" t="s">
        <v>1259</v>
      </c>
      <c r="H158" s="176">
        <v>10</v>
      </c>
      <c r="I158" s="1" t="s">
        <v>1282</v>
      </c>
      <c r="J158" s="6" t="s">
        <v>1283</v>
      </c>
      <c r="K158" s="241">
        <v>52.72</v>
      </c>
      <c r="L158" s="241">
        <f t="shared" ref="L158" si="44">K158*1.2</f>
        <v>63.263999999999996</v>
      </c>
      <c r="M158" s="8">
        <f t="shared" ref="M158" si="45">K158*H158</f>
        <v>527.20000000000005</v>
      </c>
      <c r="N158" s="280">
        <f t="shared" ref="N158" si="46">M158*1.2</f>
        <v>632.64</v>
      </c>
      <c r="O158" s="259">
        <v>52.72</v>
      </c>
      <c r="P158" s="309">
        <v>2</v>
      </c>
    </row>
    <row r="159" spans="1:17" ht="15.6" x14ac:dyDescent="0.3">
      <c r="A159" s="230"/>
      <c r="B159" s="231"/>
      <c r="C159" s="231"/>
      <c r="D159" s="232"/>
      <c r="E159" s="233"/>
      <c r="F159" s="232"/>
      <c r="G159" s="234"/>
      <c r="H159" s="235"/>
      <c r="I159" s="232"/>
      <c r="J159" s="236"/>
      <c r="K159" s="242"/>
      <c r="L159" s="242"/>
      <c r="M159" s="239"/>
      <c r="N159" s="281"/>
      <c r="O159" s="260"/>
      <c r="P159" s="310"/>
    </row>
    <row r="160" spans="1:17" ht="62.4" x14ac:dyDescent="0.3">
      <c r="A160" s="20" t="s">
        <v>897</v>
      </c>
      <c r="B160" s="1" t="s">
        <v>167</v>
      </c>
      <c r="C160" s="1" t="s">
        <v>168</v>
      </c>
      <c r="D160" s="1" t="s">
        <v>34</v>
      </c>
      <c r="E160" s="110">
        <v>50</v>
      </c>
      <c r="F160" s="175" t="s">
        <v>1473</v>
      </c>
      <c r="G160" s="175" t="s">
        <v>1465</v>
      </c>
      <c r="H160" s="176">
        <v>1</v>
      </c>
      <c r="I160" s="1" t="s">
        <v>1490</v>
      </c>
      <c r="J160" s="6" t="s">
        <v>1491</v>
      </c>
      <c r="K160" s="241">
        <v>4</v>
      </c>
      <c r="L160" s="241">
        <f>MMULT(K160,1.2)</f>
        <v>4.8</v>
      </c>
      <c r="M160" s="8">
        <f>MMULT(H160,K160)</f>
        <v>4</v>
      </c>
      <c r="N160" s="280">
        <f>MMULT(M160,1.2)</f>
        <v>4.8</v>
      </c>
      <c r="O160" s="259">
        <v>4</v>
      </c>
      <c r="P160" s="309">
        <v>1</v>
      </c>
      <c r="Q160" t="s">
        <v>2172</v>
      </c>
    </row>
    <row r="161" spans="1:17" ht="109.2" x14ac:dyDescent="0.3">
      <c r="A161" s="20" t="s">
        <v>897</v>
      </c>
      <c r="B161" s="1" t="s">
        <v>167</v>
      </c>
      <c r="C161" s="1" t="s">
        <v>168</v>
      </c>
      <c r="D161" s="1" t="s">
        <v>34</v>
      </c>
      <c r="E161" s="110">
        <v>50</v>
      </c>
      <c r="F161" s="175" t="s">
        <v>1258</v>
      </c>
      <c r="G161" s="175" t="s">
        <v>1259</v>
      </c>
      <c r="H161" s="176">
        <v>10</v>
      </c>
      <c r="I161" s="1" t="s">
        <v>1284</v>
      </c>
      <c r="J161" s="6" t="s">
        <v>1285</v>
      </c>
      <c r="K161" s="241">
        <v>4.51</v>
      </c>
      <c r="L161" s="241">
        <f t="shared" ref="L161:L162" si="47">K161*1.2</f>
        <v>5.4119999999999999</v>
      </c>
      <c r="M161" s="8">
        <f t="shared" ref="M161:M162" si="48">K161*H161</f>
        <v>45.099999999999994</v>
      </c>
      <c r="N161" s="280">
        <f t="shared" ref="N161:N162" si="49">M161*1.2</f>
        <v>54.11999999999999</v>
      </c>
      <c r="O161" s="259">
        <v>4.51</v>
      </c>
      <c r="P161" s="309">
        <v>2</v>
      </c>
      <c r="Q161" t="s">
        <v>2172</v>
      </c>
    </row>
    <row r="162" spans="1:17" ht="46.8" x14ac:dyDescent="0.3">
      <c r="A162" s="20" t="s">
        <v>897</v>
      </c>
      <c r="B162" s="1" t="s">
        <v>167</v>
      </c>
      <c r="C162" s="1" t="s">
        <v>168</v>
      </c>
      <c r="D162" s="1" t="s">
        <v>34</v>
      </c>
      <c r="E162" s="110">
        <v>50</v>
      </c>
      <c r="F162" s="175" t="s">
        <v>1641</v>
      </c>
      <c r="G162" s="175" t="s">
        <v>1637</v>
      </c>
      <c r="H162" s="176">
        <v>1</v>
      </c>
      <c r="I162" s="1" t="s">
        <v>1664</v>
      </c>
      <c r="J162" s="6" t="s">
        <v>1665</v>
      </c>
      <c r="K162" s="241">
        <v>12.5</v>
      </c>
      <c r="L162" s="241">
        <f t="shared" si="47"/>
        <v>15</v>
      </c>
      <c r="M162" s="8">
        <f t="shared" si="48"/>
        <v>12.5</v>
      </c>
      <c r="N162" s="280">
        <f t="shared" si="49"/>
        <v>15</v>
      </c>
      <c r="O162" s="259">
        <v>12.5</v>
      </c>
      <c r="P162" s="309">
        <v>3</v>
      </c>
    </row>
    <row r="163" spans="1:17" ht="15.6" x14ac:dyDescent="0.3">
      <c r="A163" s="230"/>
      <c r="B163" s="231"/>
      <c r="C163" s="231"/>
      <c r="D163" s="232"/>
      <c r="E163" s="233"/>
      <c r="F163" s="232"/>
      <c r="G163" s="234"/>
      <c r="H163" s="235"/>
      <c r="I163" s="232"/>
      <c r="J163" s="236"/>
      <c r="K163" s="242"/>
      <c r="L163" s="242"/>
      <c r="M163" s="239"/>
      <c r="N163" s="281"/>
      <c r="O163" s="260"/>
      <c r="P163" s="310"/>
    </row>
    <row r="164" spans="1:17" ht="46.8" x14ac:dyDescent="0.3">
      <c r="A164" s="20" t="s">
        <v>83</v>
      </c>
      <c r="B164" s="1" t="s">
        <v>170</v>
      </c>
      <c r="C164" s="1" t="s">
        <v>171</v>
      </c>
      <c r="D164" s="1" t="s">
        <v>34</v>
      </c>
      <c r="E164" s="110">
        <v>500</v>
      </c>
      <c r="F164" s="5" t="s">
        <v>1666</v>
      </c>
      <c r="G164" s="152" t="s">
        <v>1637</v>
      </c>
      <c r="H164" s="133">
        <v>50</v>
      </c>
      <c r="I164" s="5" t="s">
        <v>1667</v>
      </c>
      <c r="J164" s="216" t="s">
        <v>1668</v>
      </c>
      <c r="K164" s="241">
        <v>0.22500000000000001</v>
      </c>
      <c r="L164" s="241">
        <f t="shared" ref="L164" si="50">K164*1.2</f>
        <v>0.27</v>
      </c>
      <c r="M164" s="86">
        <f t="shared" ref="M164" si="51">K164*H164</f>
        <v>11.25</v>
      </c>
      <c r="N164" s="280">
        <f t="shared" ref="N164" si="52">M164*1.2</f>
        <v>13.5</v>
      </c>
      <c r="O164" s="259">
        <v>0.22500000000000001</v>
      </c>
      <c r="P164" s="309">
        <v>1</v>
      </c>
    </row>
    <row r="165" spans="1:17" ht="15.6" x14ac:dyDescent="0.3">
      <c r="A165" s="230"/>
      <c r="B165" s="231"/>
      <c r="C165" s="231"/>
      <c r="D165" s="232"/>
      <c r="E165" s="233"/>
      <c r="F165" s="232"/>
      <c r="G165" s="234"/>
      <c r="H165" s="235"/>
      <c r="I165" s="232"/>
      <c r="J165" s="236"/>
      <c r="K165" s="242"/>
      <c r="L165" s="242"/>
      <c r="M165" s="239"/>
      <c r="N165" s="281"/>
      <c r="O165" s="260"/>
      <c r="P165" s="310"/>
    </row>
    <row r="166" spans="1:17" ht="187.2" x14ac:dyDescent="0.3">
      <c r="A166" s="20" t="s">
        <v>898</v>
      </c>
      <c r="B166" s="1" t="s">
        <v>146</v>
      </c>
      <c r="C166" s="1" t="s">
        <v>173</v>
      </c>
      <c r="D166" s="1" t="s">
        <v>34</v>
      </c>
      <c r="E166" s="110">
        <v>5</v>
      </c>
      <c r="F166" s="175" t="s">
        <v>1258</v>
      </c>
      <c r="G166" s="175" t="s">
        <v>1259</v>
      </c>
      <c r="H166" s="176">
        <v>1</v>
      </c>
      <c r="I166" s="1" t="s">
        <v>1286</v>
      </c>
      <c r="J166" s="14" t="s">
        <v>1287</v>
      </c>
      <c r="K166" s="241">
        <v>37.5</v>
      </c>
      <c r="L166" s="241">
        <f t="shared" ref="L166" si="53">K166*1.2</f>
        <v>45</v>
      </c>
      <c r="M166" s="8">
        <f t="shared" ref="M166" si="54">K166*H166</f>
        <v>37.5</v>
      </c>
      <c r="N166" s="280">
        <f t="shared" ref="N166" si="55">M166*1.2</f>
        <v>45</v>
      </c>
      <c r="O166" s="259">
        <v>37.5</v>
      </c>
      <c r="P166" s="309">
        <v>1</v>
      </c>
    </row>
    <row r="167" spans="1:17" ht="15.6" x14ac:dyDescent="0.3">
      <c r="A167" s="230"/>
      <c r="B167" s="231"/>
      <c r="C167" s="231"/>
      <c r="D167" s="232"/>
      <c r="E167" s="233"/>
      <c r="F167" s="232"/>
      <c r="G167" s="234"/>
      <c r="H167" s="235"/>
      <c r="I167" s="232"/>
      <c r="J167" s="236"/>
      <c r="K167" s="242"/>
      <c r="L167" s="242"/>
      <c r="M167" s="239"/>
      <c r="N167" s="281"/>
      <c r="O167" s="260"/>
      <c r="P167" s="310"/>
    </row>
    <row r="168" spans="1:17" ht="187.2" x14ac:dyDescent="0.3">
      <c r="A168" s="20" t="s">
        <v>899</v>
      </c>
      <c r="B168" s="1" t="s">
        <v>175</v>
      </c>
      <c r="C168" s="1" t="s">
        <v>176</v>
      </c>
      <c r="D168" s="1" t="s">
        <v>793</v>
      </c>
      <c r="E168" s="110">
        <v>10</v>
      </c>
      <c r="F168" s="5"/>
      <c r="G168" s="152"/>
      <c r="H168" s="133"/>
      <c r="I168" s="5"/>
      <c r="J168" s="6"/>
      <c r="K168" s="241"/>
      <c r="L168" s="241"/>
      <c r="M168" s="86"/>
      <c r="N168" s="280"/>
      <c r="O168" s="259"/>
      <c r="P168" s="309">
        <v>0</v>
      </c>
    </row>
    <row r="169" spans="1:17" ht="15.6" x14ac:dyDescent="0.3">
      <c r="A169" s="230"/>
      <c r="B169" s="231"/>
      <c r="C169" s="231"/>
      <c r="D169" s="232"/>
      <c r="E169" s="233"/>
      <c r="F169" s="232"/>
      <c r="G169" s="234"/>
      <c r="H169" s="235"/>
      <c r="I169" s="232"/>
      <c r="J169" s="236"/>
      <c r="K169" s="242"/>
      <c r="L169" s="242"/>
      <c r="M169" s="239"/>
      <c r="N169" s="281"/>
      <c r="O169" s="260"/>
      <c r="P169" s="310"/>
    </row>
    <row r="170" spans="1:17" ht="187.2" x14ac:dyDescent="0.3">
      <c r="A170" s="20" t="s">
        <v>86</v>
      </c>
      <c r="B170" s="1" t="s">
        <v>178</v>
      </c>
      <c r="C170" s="1" t="s">
        <v>179</v>
      </c>
      <c r="D170" s="1" t="s">
        <v>793</v>
      </c>
      <c r="E170" s="110">
        <v>10</v>
      </c>
      <c r="F170" s="175" t="s">
        <v>1258</v>
      </c>
      <c r="G170" s="175" t="s">
        <v>1259</v>
      </c>
      <c r="H170" s="176">
        <v>1</v>
      </c>
      <c r="I170" s="1" t="s">
        <v>1288</v>
      </c>
      <c r="J170" s="6">
        <v>4435087</v>
      </c>
      <c r="K170" s="241">
        <v>73.75</v>
      </c>
      <c r="L170" s="241">
        <f t="shared" ref="L170:L177" si="56">K170*1.2</f>
        <v>88.5</v>
      </c>
      <c r="M170" s="8">
        <f t="shared" ref="M170:M177" si="57">K170*H170</f>
        <v>73.75</v>
      </c>
      <c r="N170" s="280">
        <f t="shared" ref="N170:N177" si="58">M170*1.2</f>
        <v>88.5</v>
      </c>
      <c r="O170" s="259">
        <v>73.75</v>
      </c>
      <c r="P170" s="309">
        <v>1</v>
      </c>
    </row>
    <row r="171" spans="1:17" ht="15.6" x14ac:dyDescent="0.3">
      <c r="A171" s="230"/>
      <c r="B171" s="231"/>
      <c r="C171" s="231"/>
      <c r="D171" s="232"/>
      <c r="E171" s="233"/>
      <c r="F171" s="232"/>
      <c r="G171" s="234"/>
      <c r="H171" s="235"/>
      <c r="I171" s="232"/>
      <c r="J171" s="236"/>
      <c r="K171" s="242"/>
      <c r="L171" s="242"/>
      <c r="M171" s="239"/>
      <c r="N171" s="281"/>
      <c r="O171" s="260"/>
      <c r="P171" s="310"/>
    </row>
    <row r="172" spans="1:17" ht="187.2" x14ac:dyDescent="0.3">
      <c r="A172" s="20" t="s">
        <v>89</v>
      </c>
      <c r="B172" s="1" t="s">
        <v>181</v>
      </c>
      <c r="C172" s="1" t="s">
        <v>182</v>
      </c>
      <c r="D172" s="1" t="s">
        <v>793</v>
      </c>
      <c r="E172" s="110">
        <v>10</v>
      </c>
      <c r="F172" s="175" t="s">
        <v>1258</v>
      </c>
      <c r="G172" s="175" t="s">
        <v>1259</v>
      </c>
      <c r="H172" s="176">
        <v>1</v>
      </c>
      <c r="I172" s="1" t="s">
        <v>1288</v>
      </c>
      <c r="J172" s="6">
        <v>4435117</v>
      </c>
      <c r="K172" s="241">
        <v>78.3</v>
      </c>
      <c r="L172" s="241">
        <f t="shared" si="56"/>
        <v>93.96</v>
      </c>
      <c r="M172" s="8">
        <f t="shared" si="57"/>
        <v>78.3</v>
      </c>
      <c r="N172" s="280">
        <f t="shared" si="58"/>
        <v>93.96</v>
      </c>
      <c r="O172" s="259">
        <v>78.3</v>
      </c>
      <c r="P172" s="309">
        <v>1</v>
      </c>
    </row>
    <row r="173" spans="1:17" ht="15.6" x14ac:dyDescent="0.3">
      <c r="A173" s="230"/>
      <c r="B173" s="231"/>
      <c r="C173" s="231"/>
      <c r="D173" s="232"/>
      <c r="E173" s="233"/>
      <c r="F173" s="232"/>
      <c r="G173" s="234"/>
      <c r="H173" s="235"/>
      <c r="I173" s="232"/>
      <c r="J173" s="236"/>
      <c r="K173" s="242"/>
      <c r="L173" s="242"/>
      <c r="M173" s="239"/>
      <c r="N173" s="281"/>
      <c r="O173" s="260"/>
      <c r="P173" s="310"/>
    </row>
    <row r="174" spans="1:17" ht="296.39999999999998" x14ac:dyDescent="0.3">
      <c r="A174" s="20" t="s">
        <v>91</v>
      </c>
      <c r="B174" s="1" t="s">
        <v>184</v>
      </c>
      <c r="C174" s="1" t="s">
        <v>185</v>
      </c>
      <c r="D174" s="1" t="s">
        <v>34</v>
      </c>
      <c r="E174" s="110">
        <v>10</v>
      </c>
      <c r="F174" s="175" t="s">
        <v>1902</v>
      </c>
      <c r="G174" s="175" t="s">
        <v>1898</v>
      </c>
      <c r="H174" s="176">
        <v>1</v>
      </c>
      <c r="I174" s="1"/>
      <c r="J174" s="6" t="s">
        <v>1913</v>
      </c>
      <c r="K174" s="241">
        <v>14</v>
      </c>
      <c r="L174" s="241">
        <v>16.8</v>
      </c>
      <c r="M174" s="8">
        <v>14</v>
      </c>
      <c r="N174" s="280">
        <v>16.8</v>
      </c>
      <c r="O174" s="259">
        <v>14</v>
      </c>
      <c r="P174" s="309">
        <v>1</v>
      </c>
    </row>
    <row r="175" spans="1:17" ht="296.39999999999998" x14ac:dyDescent="0.3">
      <c r="A175" s="20" t="s">
        <v>91</v>
      </c>
      <c r="B175" s="1" t="s">
        <v>184</v>
      </c>
      <c r="C175" s="1" t="s">
        <v>185</v>
      </c>
      <c r="D175" s="1" t="s">
        <v>34</v>
      </c>
      <c r="E175" s="110">
        <v>10</v>
      </c>
      <c r="F175" s="175" t="s">
        <v>1258</v>
      </c>
      <c r="G175" s="175" t="s">
        <v>1259</v>
      </c>
      <c r="H175" s="176">
        <v>10</v>
      </c>
      <c r="I175" s="1" t="s">
        <v>1289</v>
      </c>
      <c r="J175" s="6">
        <v>4417920</v>
      </c>
      <c r="K175" s="241">
        <v>14.32</v>
      </c>
      <c r="L175" s="241">
        <f t="shared" ref="L175" si="59">K175*1.2</f>
        <v>17.184000000000001</v>
      </c>
      <c r="M175" s="8">
        <f t="shared" ref="M175" si="60">K175*H175</f>
        <v>143.19999999999999</v>
      </c>
      <c r="N175" s="280">
        <f t="shared" ref="N175" si="61">M175*1.2</f>
        <v>171.83999999999997</v>
      </c>
      <c r="O175" s="259">
        <v>14.32</v>
      </c>
      <c r="P175" s="309">
        <v>2</v>
      </c>
    </row>
    <row r="176" spans="1:17" ht="15.6" x14ac:dyDescent="0.3">
      <c r="A176" s="230"/>
      <c r="B176" s="231"/>
      <c r="C176" s="231"/>
      <c r="D176" s="232"/>
      <c r="E176" s="233"/>
      <c r="F176" s="232"/>
      <c r="G176" s="234"/>
      <c r="H176" s="235"/>
      <c r="I176" s="232"/>
      <c r="J176" s="236"/>
      <c r="K176" s="242"/>
      <c r="L176" s="242"/>
      <c r="M176" s="239"/>
      <c r="N176" s="281"/>
      <c r="O176" s="260"/>
      <c r="P176" s="310"/>
    </row>
    <row r="177" spans="1:17" ht="62.4" x14ac:dyDescent="0.3">
      <c r="A177" s="20" t="s">
        <v>900</v>
      </c>
      <c r="B177" s="1" t="s">
        <v>187</v>
      </c>
      <c r="C177" s="1" t="s">
        <v>188</v>
      </c>
      <c r="D177" s="1" t="s">
        <v>34</v>
      </c>
      <c r="E177" s="110">
        <v>20</v>
      </c>
      <c r="F177" s="175" t="s">
        <v>1258</v>
      </c>
      <c r="G177" s="175" t="s">
        <v>1259</v>
      </c>
      <c r="H177" s="176">
        <v>100</v>
      </c>
      <c r="I177" s="1"/>
      <c r="J177" s="6">
        <v>29450</v>
      </c>
      <c r="K177" s="241">
        <v>0.63</v>
      </c>
      <c r="L177" s="241">
        <f t="shared" si="56"/>
        <v>0.75600000000000001</v>
      </c>
      <c r="M177" s="8">
        <f t="shared" si="57"/>
        <v>63</v>
      </c>
      <c r="N177" s="280">
        <f t="shared" si="58"/>
        <v>75.599999999999994</v>
      </c>
      <c r="O177" s="259">
        <v>0.63</v>
      </c>
      <c r="P177" s="309">
        <v>1</v>
      </c>
    </row>
    <row r="178" spans="1:17" ht="62.4" x14ac:dyDescent="0.3">
      <c r="A178" s="20" t="s">
        <v>900</v>
      </c>
      <c r="B178" s="1" t="s">
        <v>187</v>
      </c>
      <c r="C178" s="1" t="s">
        <v>188</v>
      </c>
      <c r="D178" s="1" t="s">
        <v>34</v>
      </c>
      <c r="E178" s="110">
        <v>20</v>
      </c>
      <c r="F178" s="175" t="s">
        <v>1902</v>
      </c>
      <c r="G178" s="175" t="s">
        <v>1898</v>
      </c>
      <c r="H178" s="176">
        <v>1</v>
      </c>
      <c r="I178" s="1"/>
      <c r="J178" s="6" t="s">
        <v>1914</v>
      </c>
      <c r="K178" s="241">
        <v>1.9</v>
      </c>
      <c r="L178" s="241">
        <v>2.2799999999999998</v>
      </c>
      <c r="M178" s="8">
        <v>1.9</v>
      </c>
      <c r="N178" s="280">
        <v>2.2799999999999998</v>
      </c>
      <c r="O178" s="259">
        <v>1.9</v>
      </c>
      <c r="P178" s="309">
        <v>2</v>
      </c>
    </row>
    <row r="179" spans="1:17" ht="15.6" x14ac:dyDescent="0.3">
      <c r="A179" s="230"/>
      <c r="B179" s="231"/>
      <c r="C179" s="231"/>
      <c r="D179" s="232"/>
      <c r="E179" s="233"/>
      <c r="F179" s="232"/>
      <c r="G179" s="234"/>
      <c r="H179" s="235"/>
      <c r="I179" s="232"/>
      <c r="J179" s="236"/>
      <c r="K179" s="242"/>
      <c r="L179" s="242"/>
      <c r="M179" s="239"/>
      <c r="N179" s="281"/>
      <c r="O179" s="260"/>
      <c r="P179" s="310"/>
    </row>
    <row r="180" spans="1:17" ht="124.8" x14ac:dyDescent="0.3">
      <c r="A180" s="20" t="s">
        <v>901</v>
      </c>
      <c r="B180" s="25" t="s">
        <v>189</v>
      </c>
      <c r="C180" s="21" t="s">
        <v>191</v>
      </c>
      <c r="D180" s="3" t="s">
        <v>34</v>
      </c>
      <c r="E180" s="108">
        <v>12</v>
      </c>
      <c r="F180" s="109"/>
      <c r="G180" s="152"/>
      <c r="H180" s="133"/>
      <c r="I180" s="109"/>
      <c r="J180" s="6"/>
      <c r="K180" s="241"/>
      <c r="L180" s="241"/>
      <c r="M180" s="8"/>
      <c r="N180" s="280"/>
      <c r="O180" s="259">
        <v>0</v>
      </c>
      <c r="P180" s="309">
        <v>0</v>
      </c>
    </row>
    <row r="181" spans="1:17" ht="15.6" x14ac:dyDescent="0.3">
      <c r="A181" s="230"/>
      <c r="B181" s="231"/>
      <c r="C181" s="231"/>
      <c r="D181" s="232"/>
      <c r="E181" s="233"/>
      <c r="F181" s="232"/>
      <c r="G181" s="234"/>
      <c r="H181" s="235"/>
      <c r="I181" s="232"/>
      <c r="J181" s="236"/>
      <c r="K181" s="242"/>
      <c r="L181" s="242"/>
      <c r="M181" s="239"/>
      <c r="N181" s="281"/>
      <c r="O181" s="260"/>
      <c r="P181" s="310"/>
    </row>
    <row r="182" spans="1:17" ht="32.4" x14ac:dyDescent="0.35">
      <c r="A182" s="20" t="s">
        <v>94</v>
      </c>
      <c r="B182" s="22" t="s">
        <v>192</v>
      </c>
      <c r="C182" s="21"/>
      <c r="D182" s="3"/>
      <c r="E182" s="108"/>
      <c r="F182" s="109"/>
      <c r="G182" s="152"/>
      <c r="H182" s="133"/>
      <c r="I182" s="109"/>
      <c r="J182" s="135"/>
      <c r="K182" s="241"/>
      <c r="L182" s="241"/>
      <c r="M182" s="8"/>
      <c r="N182" s="280"/>
      <c r="O182" s="259"/>
      <c r="P182" s="309"/>
    </row>
    <row r="183" spans="1:17" ht="15.6" x14ac:dyDescent="0.3">
      <c r="A183" s="230"/>
      <c r="B183" s="231"/>
      <c r="C183" s="231"/>
      <c r="D183" s="232"/>
      <c r="E183" s="233"/>
      <c r="F183" s="232"/>
      <c r="G183" s="234"/>
      <c r="H183" s="235"/>
      <c r="I183" s="232"/>
      <c r="J183" s="236"/>
      <c r="K183" s="242"/>
      <c r="L183" s="242"/>
      <c r="M183" s="239"/>
      <c r="N183" s="281"/>
      <c r="O183" s="260"/>
      <c r="P183" s="310"/>
    </row>
    <row r="184" spans="1:17" ht="171.6" x14ac:dyDescent="0.3">
      <c r="A184" s="20" t="s">
        <v>902</v>
      </c>
      <c r="B184" s="26" t="s">
        <v>831</v>
      </c>
      <c r="C184" s="27" t="s">
        <v>832</v>
      </c>
      <c r="D184" s="1" t="s">
        <v>193</v>
      </c>
      <c r="E184" s="110">
        <v>500</v>
      </c>
      <c r="F184" s="152" t="s">
        <v>2069</v>
      </c>
      <c r="G184" s="152" t="s">
        <v>2031</v>
      </c>
      <c r="H184" s="176">
        <v>50</v>
      </c>
      <c r="I184" s="1" t="s">
        <v>2070</v>
      </c>
      <c r="J184" s="14" t="s">
        <v>2071</v>
      </c>
      <c r="K184" s="241">
        <v>0.47</v>
      </c>
      <c r="L184" s="241">
        <v>0.56399999999999995</v>
      </c>
      <c r="M184" s="8">
        <v>23.5</v>
      </c>
      <c r="N184" s="280">
        <v>28.2</v>
      </c>
      <c r="O184" s="259">
        <v>0.47</v>
      </c>
      <c r="P184" s="309">
        <v>1</v>
      </c>
      <c r="Q184" t="s">
        <v>2172</v>
      </c>
    </row>
    <row r="185" spans="1:17" ht="171.6" x14ac:dyDescent="0.3">
      <c r="A185" s="20" t="s">
        <v>902</v>
      </c>
      <c r="B185" s="26" t="s">
        <v>831</v>
      </c>
      <c r="C185" s="27" t="s">
        <v>832</v>
      </c>
      <c r="D185" s="1" t="s">
        <v>193</v>
      </c>
      <c r="E185" s="110">
        <v>500</v>
      </c>
      <c r="F185" s="152" t="s">
        <v>1669</v>
      </c>
      <c r="G185" s="152" t="s">
        <v>1637</v>
      </c>
      <c r="H185" s="176">
        <v>1</v>
      </c>
      <c r="I185" s="1" t="s">
        <v>1670</v>
      </c>
      <c r="J185" s="14" t="s">
        <v>1671</v>
      </c>
      <c r="K185" s="241">
        <v>0.95</v>
      </c>
      <c r="L185" s="241">
        <f>SUM(K185*1.2)</f>
        <v>1.1399999999999999</v>
      </c>
      <c r="M185" s="8">
        <v>0.95</v>
      </c>
      <c r="N185" s="280">
        <f>SUM(M185*1.2)</f>
        <v>1.1399999999999999</v>
      </c>
      <c r="O185" s="259">
        <v>0.95</v>
      </c>
      <c r="P185" s="309">
        <v>2</v>
      </c>
    </row>
    <row r="186" spans="1:17" ht="171.6" x14ac:dyDescent="0.3">
      <c r="A186" s="20" t="s">
        <v>902</v>
      </c>
      <c r="B186" s="26" t="s">
        <v>831</v>
      </c>
      <c r="C186" s="27" t="s">
        <v>832</v>
      </c>
      <c r="D186" s="1" t="s">
        <v>193</v>
      </c>
      <c r="E186" s="110">
        <v>500</v>
      </c>
      <c r="F186" s="152" t="s">
        <v>1267</v>
      </c>
      <c r="G186" s="152" t="s">
        <v>1259</v>
      </c>
      <c r="H186" s="176">
        <v>40</v>
      </c>
      <c r="I186" s="1" t="s">
        <v>1290</v>
      </c>
      <c r="J186" s="14" t="s">
        <v>1291</v>
      </c>
      <c r="K186" s="241">
        <v>1</v>
      </c>
      <c r="L186" s="241">
        <f t="shared" ref="L186" si="62">K186*1.2</f>
        <v>1.2</v>
      </c>
      <c r="M186" s="8">
        <f t="shared" ref="M186" si="63">K186*H186</f>
        <v>40</v>
      </c>
      <c r="N186" s="280">
        <f t="shared" ref="N186" si="64">M186*1.2</f>
        <v>48</v>
      </c>
      <c r="O186" s="259">
        <v>1</v>
      </c>
      <c r="P186" s="309">
        <v>3</v>
      </c>
    </row>
    <row r="187" spans="1:17" ht="15.6" x14ac:dyDescent="0.3">
      <c r="A187" s="230"/>
      <c r="B187" s="231"/>
      <c r="C187" s="231"/>
      <c r="D187" s="232"/>
      <c r="E187" s="233"/>
      <c r="F187" s="232"/>
      <c r="G187" s="234"/>
      <c r="H187" s="235"/>
      <c r="I187" s="232"/>
      <c r="J187" s="236"/>
      <c r="K187" s="242"/>
      <c r="L187" s="242"/>
      <c r="M187" s="239"/>
      <c r="N187" s="281"/>
      <c r="O187" s="260"/>
      <c r="P187" s="310"/>
    </row>
    <row r="188" spans="1:17" ht="109.2" x14ac:dyDescent="0.3">
      <c r="A188" s="20" t="s">
        <v>903</v>
      </c>
      <c r="B188" s="1" t="s">
        <v>835</v>
      </c>
      <c r="C188" s="4" t="s">
        <v>836</v>
      </c>
      <c r="D188" s="1" t="s">
        <v>193</v>
      </c>
      <c r="E188" s="110">
        <v>200</v>
      </c>
      <c r="F188" s="5" t="s">
        <v>2036</v>
      </c>
      <c r="G188" s="152" t="s">
        <v>2031</v>
      </c>
      <c r="H188" s="133">
        <v>100</v>
      </c>
      <c r="I188" s="5" t="s">
        <v>2072</v>
      </c>
      <c r="J188" s="6" t="s">
        <v>2073</v>
      </c>
      <c r="K188" s="241">
        <v>0.158</v>
      </c>
      <c r="L188" s="241">
        <v>0.18959999999999999</v>
      </c>
      <c r="M188" s="86">
        <v>15.8</v>
      </c>
      <c r="N188" s="280">
        <v>18.96</v>
      </c>
      <c r="O188" s="259">
        <v>0.158</v>
      </c>
      <c r="P188" s="309">
        <v>1</v>
      </c>
      <c r="Q188" t="s">
        <v>2172</v>
      </c>
    </row>
    <row r="189" spans="1:17" ht="109.2" x14ac:dyDescent="0.3">
      <c r="A189" s="20" t="s">
        <v>903</v>
      </c>
      <c r="B189" s="1" t="s">
        <v>835</v>
      </c>
      <c r="C189" s="4" t="s">
        <v>836</v>
      </c>
      <c r="D189" s="1" t="s">
        <v>193</v>
      </c>
      <c r="E189" s="110">
        <v>200</v>
      </c>
      <c r="F189" s="5" t="s">
        <v>1669</v>
      </c>
      <c r="G189" s="152" t="s">
        <v>1637</v>
      </c>
      <c r="H189" s="133">
        <v>100</v>
      </c>
      <c r="I189" s="5" t="s">
        <v>1672</v>
      </c>
      <c r="J189" s="6" t="s">
        <v>1673</v>
      </c>
      <c r="K189" s="241">
        <v>0.245</v>
      </c>
      <c r="L189" s="241">
        <f>SUM(K189*1.2)</f>
        <v>0.29399999999999998</v>
      </c>
      <c r="M189" s="86">
        <f>SUM(K189*H189)</f>
        <v>24.5</v>
      </c>
      <c r="N189" s="280">
        <f t="shared" ref="N189" si="65">SUM(M189*1.2)</f>
        <v>29.4</v>
      </c>
      <c r="O189" s="259">
        <v>0.245</v>
      </c>
      <c r="P189" s="309">
        <v>2</v>
      </c>
    </row>
    <row r="190" spans="1:17" ht="140.4" x14ac:dyDescent="0.3">
      <c r="A190" s="20" t="s">
        <v>903</v>
      </c>
      <c r="B190" s="1" t="s">
        <v>835</v>
      </c>
      <c r="C190" s="4" t="s">
        <v>836</v>
      </c>
      <c r="D190" s="1" t="s">
        <v>193</v>
      </c>
      <c r="E190" s="110">
        <v>200</v>
      </c>
      <c r="F190" s="5" t="s">
        <v>2112</v>
      </c>
      <c r="G190" s="152" t="s">
        <v>2113</v>
      </c>
      <c r="H190" s="133" t="s">
        <v>2114</v>
      </c>
      <c r="I190" s="5" t="s">
        <v>2115</v>
      </c>
      <c r="J190" s="6" t="s">
        <v>2116</v>
      </c>
      <c r="K190" s="241">
        <v>0.3</v>
      </c>
      <c r="L190" s="241">
        <v>0.36</v>
      </c>
      <c r="M190" s="86">
        <f>K190*E190</f>
        <v>60</v>
      </c>
      <c r="N190" s="280">
        <f>E190*L190</f>
        <v>72</v>
      </c>
      <c r="O190" s="259">
        <v>0.3</v>
      </c>
      <c r="P190" s="309">
        <v>3</v>
      </c>
    </row>
    <row r="191" spans="1:17" ht="109.2" x14ac:dyDescent="0.3">
      <c r="A191" s="20" t="s">
        <v>903</v>
      </c>
      <c r="B191" s="1" t="s">
        <v>835</v>
      </c>
      <c r="C191" s="4" t="s">
        <v>836</v>
      </c>
      <c r="D191" s="1" t="s">
        <v>193</v>
      </c>
      <c r="E191" s="110">
        <v>200</v>
      </c>
      <c r="F191" s="5" t="s">
        <v>1492</v>
      </c>
      <c r="G191" s="152" t="s">
        <v>1465</v>
      </c>
      <c r="H191" s="133">
        <v>50</v>
      </c>
      <c r="I191" s="5" t="s">
        <v>1493</v>
      </c>
      <c r="J191" s="6" t="s">
        <v>1494</v>
      </c>
      <c r="K191" s="241">
        <v>0.36</v>
      </c>
      <c r="L191" s="241">
        <f>MMULT(K191,1.2)</f>
        <v>0.432</v>
      </c>
      <c r="M191" s="86">
        <f>MMULT(H191,K191)</f>
        <v>18</v>
      </c>
      <c r="N191" s="280">
        <f>MMULT(M191,1.2)</f>
        <v>21.599999999999998</v>
      </c>
      <c r="O191" s="259">
        <v>0.36</v>
      </c>
      <c r="P191" s="309">
        <v>4</v>
      </c>
    </row>
    <row r="192" spans="1:17" ht="15.6" x14ac:dyDescent="0.3">
      <c r="A192" s="230"/>
      <c r="B192" s="231"/>
      <c r="C192" s="231"/>
      <c r="D192" s="232"/>
      <c r="E192" s="233"/>
      <c r="F192" s="232"/>
      <c r="G192" s="234"/>
      <c r="H192" s="235"/>
      <c r="I192" s="232"/>
      <c r="J192" s="236"/>
      <c r="K192" s="242"/>
      <c r="L192" s="242"/>
      <c r="M192" s="239"/>
      <c r="N192" s="281"/>
      <c r="O192" s="260"/>
      <c r="P192" s="310"/>
    </row>
    <row r="193" spans="1:18" ht="78" x14ac:dyDescent="0.3">
      <c r="A193" s="20" t="s">
        <v>904</v>
      </c>
      <c r="B193" s="1" t="s">
        <v>196</v>
      </c>
      <c r="C193" s="4" t="s">
        <v>197</v>
      </c>
      <c r="D193" s="1" t="s">
        <v>34</v>
      </c>
      <c r="E193" s="41">
        <v>200</v>
      </c>
      <c r="F193" s="1" t="s">
        <v>2112</v>
      </c>
      <c r="G193" s="325" t="s">
        <v>2113</v>
      </c>
      <c r="H193" s="325" t="s">
        <v>2117</v>
      </c>
      <c r="I193" s="1" t="s">
        <v>2118</v>
      </c>
      <c r="J193" s="42" t="s">
        <v>2119</v>
      </c>
      <c r="K193" s="327">
        <v>2</v>
      </c>
      <c r="L193" s="327">
        <v>2.4</v>
      </c>
      <c r="M193" s="21">
        <f>E193*K193</f>
        <v>400</v>
      </c>
      <c r="N193" s="329">
        <f>L193*E193</f>
        <v>480</v>
      </c>
      <c r="O193" s="330">
        <v>2</v>
      </c>
      <c r="P193" s="331">
        <v>0</v>
      </c>
      <c r="Q193" t="s">
        <v>2172</v>
      </c>
      <c r="R193" s="14" t="s">
        <v>2173</v>
      </c>
    </row>
    <row r="194" spans="1:18" ht="46.8" x14ac:dyDescent="0.3">
      <c r="A194" s="20" t="s">
        <v>904</v>
      </c>
      <c r="B194" s="1" t="s">
        <v>196</v>
      </c>
      <c r="C194" s="4" t="s">
        <v>197</v>
      </c>
      <c r="D194" s="1" t="s">
        <v>34</v>
      </c>
      <c r="E194" s="110">
        <v>200</v>
      </c>
      <c r="F194" s="5" t="s">
        <v>1674</v>
      </c>
      <c r="G194" s="152" t="s">
        <v>1637</v>
      </c>
      <c r="H194" s="133">
        <v>10</v>
      </c>
      <c r="I194" s="5" t="s">
        <v>1675</v>
      </c>
      <c r="J194" s="6">
        <v>1131991</v>
      </c>
      <c r="K194" s="241">
        <v>2.75</v>
      </c>
      <c r="L194" s="241">
        <f>SUM(K194*1.2)</f>
        <v>3.3</v>
      </c>
      <c r="M194" s="86">
        <f>SUM(K194*H194)</f>
        <v>27.5</v>
      </c>
      <c r="N194" s="280">
        <f t="shared" ref="N194" si="66">SUM(M194*1.2)</f>
        <v>33</v>
      </c>
      <c r="O194" s="259">
        <v>2.75</v>
      </c>
      <c r="P194" s="309">
        <v>1</v>
      </c>
    </row>
    <row r="195" spans="1:18" ht="109.2" x14ac:dyDescent="0.3">
      <c r="A195" s="20" t="s">
        <v>904</v>
      </c>
      <c r="B195" s="1" t="s">
        <v>196</v>
      </c>
      <c r="C195" s="4" t="s">
        <v>197</v>
      </c>
      <c r="D195" s="1" t="s">
        <v>34</v>
      </c>
      <c r="E195" s="110">
        <v>200</v>
      </c>
      <c r="F195" s="5" t="s">
        <v>2074</v>
      </c>
      <c r="G195" s="152" t="s">
        <v>2031</v>
      </c>
      <c r="H195" s="133">
        <v>100</v>
      </c>
      <c r="I195" s="5" t="s">
        <v>2075</v>
      </c>
      <c r="J195" s="6" t="s">
        <v>2076</v>
      </c>
      <c r="K195" s="241">
        <v>2.9</v>
      </c>
      <c r="L195" s="241">
        <v>3.48</v>
      </c>
      <c r="M195" s="86">
        <v>290</v>
      </c>
      <c r="N195" s="280">
        <v>348</v>
      </c>
      <c r="O195" s="259">
        <v>2.9</v>
      </c>
      <c r="P195" s="309">
        <v>2</v>
      </c>
    </row>
    <row r="196" spans="1:18" ht="46.8" x14ac:dyDescent="0.3">
      <c r="A196" s="20" t="s">
        <v>904</v>
      </c>
      <c r="B196" s="1" t="s">
        <v>196</v>
      </c>
      <c r="C196" s="4" t="s">
        <v>197</v>
      </c>
      <c r="D196" s="1" t="s">
        <v>34</v>
      </c>
      <c r="E196" s="110">
        <v>200</v>
      </c>
      <c r="F196" s="5" t="s">
        <v>1485</v>
      </c>
      <c r="G196" s="152" t="s">
        <v>1465</v>
      </c>
      <c r="H196" s="133">
        <v>10</v>
      </c>
      <c r="I196" s="5" t="s">
        <v>1495</v>
      </c>
      <c r="J196" s="6" t="s">
        <v>1496</v>
      </c>
      <c r="K196" s="241">
        <v>3</v>
      </c>
      <c r="L196" s="241">
        <f>MMULT(K196,1.2)</f>
        <v>3.5999999999999996</v>
      </c>
      <c r="M196" s="86">
        <f>MMULT(H196,K196)</f>
        <v>30</v>
      </c>
      <c r="N196" s="280">
        <f>MMULT(M196,1.2)</f>
        <v>36</v>
      </c>
      <c r="O196" s="259">
        <v>3</v>
      </c>
      <c r="P196" s="309">
        <v>3</v>
      </c>
    </row>
    <row r="197" spans="1:18" ht="15.6" x14ac:dyDescent="0.3">
      <c r="A197" s="230"/>
      <c r="B197" s="231"/>
      <c r="C197" s="231"/>
      <c r="D197" s="232"/>
      <c r="E197" s="233"/>
      <c r="F197" s="232"/>
      <c r="G197" s="234"/>
      <c r="H197" s="235"/>
      <c r="I197" s="232"/>
      <c r="J197" s="236"/>
      <c r="K197" s="242"/>
      <c r="L197" s="242"/>
      <c r="M197" s="239"/>
      <c r="N197" s="281"/>
      <c r="O197" s="260"/>
      <c r="P197" s="310"/>
    </row>
    <row r="198" spans="1:18" ht="62.4" x14ac:dyDescent="0.3">
      <c r="A198" s="20" t="s">
        <v>905</v>
      </c>
      <c r="B198" s="3" t="s">
        <v>199</v>
      </c>
      <c r="C198" s="3" t="s">
        <v>801</v>
      </c>
      <c r="D198" s="1" t="s">
        <v>34</v>
      </c>
      <c r="E198" s="110">
        <v>100</v>
      </c>
      <c r="F198" s="5"/>
      <c r="G198" s="152"/>
      <c r="H198" s="133"/>
      <c r="I198" s="5"/>
      <c r="J198" s="6"/>
      <c r="K198" s="241"/>
      <c r="L198" s="241"/>
      <c r="M198" s="86"/>
      <c r="N198" s="280"/>
      <c r="O198" s="259">
        <v>0</v>
      </c>
      <c r="P198" s="309">
        <v>0</v>
      </c>
    </row>
    <row r="199" spans="1:18" ht="15.6" x14ac:dyDescent="0.3">
      <c r="A199" s="230"/>
      <c r="B199" s="231"/>
      <c r="C199" s="231"/>
      <c r="D199" s="232"/>
      <c r="E199" s="233"/>
      <c r="F199" s="232"/>
      <c r="G199" s="234"/>
      <c r="H199" s="235"/>
      <c r="I199" s="232"/>
      <c r="J199" s="236"/>
      <c r="K199" s="242"/>
      <c r="L199" s="242"/>
      <c r="M199" s="239"/>
      <c r="N199" s="281"/>
      <c r="O199" s="260"/>
      <c r="P199" s="310"/>
    </row>
    <row r="200" spans="1:18" ht="140.4" x14ac:dyDescent="0.3">
      <c r="A200" s="20" t="s">
        <v>99</v>
      </c>
      <c r="B200" s="3" t="s">
        <v>201</v>
      </c>
      <c r="C200" s="3" t="s">
        <v>202</v>
      </c>
      <c r="D200" s="1" t="s">
        <v>34</v>
      </c>
      <c r="E200" s="110">
        <v>20</v>
      </c>
      <c r="F200" s="5" t="s">
        <v>2036</v>
      </c>
      <c r="G200" s="152" t="s">
        <v>2031</v>
      </c>
      <c r="H200" s="133">
        <v>1</v>
      </c>
      <c r="I200" s="5" t="s">
        <v>2077</v>
      </c>
      <c r="J200" s="6">
        <v>938754</v>
      </c>
      <c r="K200" s="241">
        <v>17.350000000000001</v>
      </c>
      <c r="L200" s="241">
        <v>20.82</v>
      </c>
      <c r="M200" s="8">
        <v>17.350000000000001</v>
      </c>
      <c r="N200" s="280">
        <v>20.82</v>
      </c>
      <c r="O200" s="259">
        <v>17.350000000000001</v>
      </c>
      <c r="P200" s="309">
        <v>1</v>
      </c>
    </row>
    <row r="201" spans="1:18" ht="15.6" x14ac:dyDescent="0.3">
      <c r="A201" s="230"/>
      <c r="B201" s="231"/>
      <c r="C201" s="231"/>
      <c r="D201" s="232"/>
      <c r="E201" s="233"/>
      <c r="F201" s="232"/>
      <c r="G201" s="234"/>
      <c r="H201" s="235"/>
      <c r="I201" s="232"/>
      <c r="J201" s="236"/>
      <c r="K201" s="242"/>
      <c r="L201" s="242"/>
      <c r="M201" s="239"/>
      <c r="N201" s="281"/>
      <c r="O201" s="260"/>
      <c r="P201" s="310"/>
    </row>
    <row r="202" spans="1:18" ht="140.4" x14ac:dyDescent="0.3">
      <c r="A202" s="20" t="s">
        <v>906</v>
      </c>
      <c r="B202" s="3" t="s">
        <v>204</v>
      </c>
      <c r="C202" s="3" t="s">
        <v>205</v>
      </c>
      <c r="D202" s="1" t="s">
        <v>34</v>
      </c>
      <c r="E202" s="110">
        <v>20</v>
      </c>
      <c r="F202" s="5" t="s">
        <v>2036</v>
      </c>
      <c r="G202" s="152" t="s">
        <v>2031</v>
      </c>
      <c r="H202" s="133">
        <v>1</v>
      </c>
      <c r="I202" s="5" t="s">
        <v>2078</v>
      </c>
      <c r="J202" s="6">
        <v>938713</v>
      </c>
      <c r="K202" s="241">
        <v>37.450000000000003</v>
      </c>
      <c r="L202" s="241">
        <v>44.94</v>
      </c>
      <c r="M202" s="86">
        <v>37.450000000000003</v>
      </c>
      <c r="N202" s="280">
        <v>44.94</v>
      </c>
      <c r="O202" s="259">
        <v>37.450000000000003</v>
      </c>
      <c r="P202" s="309">
        <v>1</v>
      </c>
    </row>
    <row r="203" spans="1:18" ht="15.6" x14ac:dyDescent="0.3">
      <c r="A203" s="230"/>
      <c r="B203" s="231"/>
      <c r="C203" s="231"/>
      <c r="D203" s="232"/>
      <c r="E203" s="233"/>
      <c r="F203" s="232"/>
      <c r="G203" s="234"/>
      <c r="H203" s="235"/>
      <c r="I203" s="232"/>
      <c r="J203" s="236"/>
      <c r="K203" s="242"/>
      <c r="L203" s="242"/>
      <c r="M203" s="239"/>
      <c r="N203" s="281"/>
      <c r="O203" s="260"/>
      <c r="P203" s="310"/>
    </row>
    <row r="204" spans="1:18" ht="156" x14ac:dyDescent="0.3">
      <c r="A204" s="20" t="s">
        <v>907</v>
      </c>
      <c r="B204" s="3" t="s">
        <v>207</v>
      </c>
      <c r="C204" s="21" t="s">
        <v>208</v>
      </c>
      <c r="D204" s="1" t="s">
        <v>34</v>
      </c>
      <c r="E204" s="110">
        <v>20</v>
      </c>
      <c r="F204" s="5" t="s">
        <v>2036</v>
      </c>
      <c r="G204" s="152" t="s">
        <v>2031</v>
      </c>
      <c r="H204" s="133">
        <v>1</v>
      </c>
      <c r="I204" s="5" t="s">
        <v>2079</v>
      </c>
      <c r="J204" s="6">
        <v>475633</v>
      </c>
      <c r="K204" s="241">
        <v>5.6</v>
      </c>
      <c r="L204" s="241">
        <v>6.72</v>
      </c>
      <c r="M204" s="8">
        <v>5.6</v>
      </c>
      <c r="N204" s="280">
        <v>6.72</v>
      </c>
      <c r="O204" s="259">
        <v>5.6</v>
      </c>
      <c r="P204" s="309">
        <v>1</v>
      </c>
    </row>
    <row r="205" spans="1:18" ht="15.6" x14ac:dyDescent="0.3">
      <c r="A205" s="230"/>
      <c r="B205" s="231"/>
      <c r="C205" s="231"/>
      <c r="D205" s="232"/>
      <c r="E205" s="233"/>
      <c r="F205" s="232"/>
      <c r="G205" s="234"/>
      <c r="H205" s="235"/>
      <c r="I205" s="232"/>
      <c r="J205" s="236"/>
      <c r="K205" s="242"/>
      <c r="L205" s="242"/>
      <c r="M205" s="239"/>
      <c r="N205" s="281"/>
      <c r="O205" s="260"/>
      <c r="P205" s="310"/>
    </row>
    <row r="206" spans="1:18" ht="78" x14ac:dyDescent="0.3">
      <c r="A206" s="196" t="s">
        <v>908</v>
      </c>
      <c r="B206" s="197" t="s">
        <v>210</v>
      </c>
      <c r="C206" s="197" t="s">
        <v>211</v>
      </c>
      <c r="D206" s="198" t="s">
        <v>34</v>
      </c>
      <c r="E206" s="199">
        <v>900</v>
      </c>
      <c r="F206" s="200" t="s">
        <v>2036</v>
      </c>
      <c r="G206" s="152" t="s">
        <v>2031</v>
      </c>
      <c r="H206" s="133">
        <v>35</v>
      </c>
      <c r="I206" s="200" t="s">
        <v>2080</v>
      </c>
      <c r="J206" s="201">
        <v>277502</v>
      </c>
      <c r="K206" s="202">
        <v>1.03</v>
      </c>
      <c r="L206" s="202">
        <v>1.236</v>
      </c>
      <c r="M206" s="203">
        <v>36.049999999999997</v>
      </c>
      <c r="N206" s="283">
        <v>43.26</v>
      </c>
      <c r="O206" s="264">
        <v>1.03</v>
      </c>
      <c r="P206" s="309">
        <v>1</v>
      </c>
    </row>
    <row r="207" spans="1:18" ht="46.8" x14ac:dyDescent="0.3">
      <c r="A207" s="196" t="s">
        <v>908</v>
      </c>
      <c r="B207" s="197" t="s">
        <v>210</v>
      </c>
      <c r="C207" s="197" t="s">
        <v>211</v>
      </c>
      <c r="D207" s="198" t="s">
        <v>34</v>
      </c>
      <c r="E207" s="199">
        <v>900</v>
      </c>
      <c r="F207" s="200" t="s">
        <v>1522</v>
      </c>
      <c r="G207" s="152" t="s">
        <v>1523</v>
      </c>
      <c r="H207" s="133">
        <v>100</v>
      </c>
      <c r="I207" s="200" t="s">
        <v>1524</v>
      </c>
      <c r="J207" s="201">
        <v>402916</v>
      </c>
      <c r="K207" s="202">
        <v>2</v>
      </c>
      <c r="L207" s="202">
        <f t="shared" ref="L207" si="67">K207*1.2</f>
        <v>2.4</v>
      </c>
      <c r="M207" s="203">
        <f>H207*K207</f>
        <v>200</v>
      </c>
      <c r="N207" s="283">
        <f t="shared" ref="N207" si="68">H207*L207</f>
        <v>240</v>
      </c>
      <c r="O207" s="264">
        <v>2</v>
      </c>
      <c r="P207" s="309">
        <v>2</v>
      </c>
    </row>
    <row r="208" spans="1:18" ht="15.6" x14ac:dyDescent="0.3">
      <c r="A208" s="230"/>
      <c r="B208" s="231"/>
      <c r="C208" s="231"/>
      <c r="D208" s="232"/>
      <c r="E208" s="233"/>
      <c r="F208" s="232"/>
      <c r="G208" s="234"/>
      <c r="H208" s="235"/>
      <c r="I208" s="232"/>
      <c r="J208" s="236"/>
      <c r="K208" s="242"/>
      <c r="L208" s="242"/>
      <c r="M208" s="239"/>
      <c r="N208" s="281"/>
      <c r="O208" s="260"/>
      <c r="P208" s="310"/>
    </row>
    <row r="209" spans="1:17" ht="78" x14ac:dyDescent="0.3">
      <c r="A209" s="196" t="s">
        <v>909</v>
      </c>
      <c r="B209" s="197" t="s">
        <v>807</v>
      </c>
      <c r="C209" s="197" t="s">
        <v>213</v>
      </c>
      <c r="D209" s="198" t="s">
        <v>34</v>
      </c>
      <c r="E209" s="199">
        <v>600</v>
      </c>
      <c r="F209" s="200" t="s">
        <v>2036</v>
      </c>
      <c r="G209" s="152" t="s">
        <v>2031</v>
      </c>
      <c r="H209" s="133">
        <v>20</v>
      </c>
      <c r="I209" s="200" t="s">
        <v>2080</v>
      </c>
      <c r="J209" s="201">
        <v>277506</v>
      </c>
      <c r="K209" s="202">
        <v>1.91</v>
      </c>
      <c r="L209" s="202">
        <v>2.2919999999999998</v>
      </c>
      <c r="M209" s="203">
        <v>38.200000000000003</v>
      </c>
      <c r="N209" s="283">
        <v>45.84</v>
      </c>
      <c r="O209" s="264">
        <v>1.91</v>
      </c>
      <c r="P209" s="309">
        <v>1</v>
      </c>
    </row>
    <row r="210" spans="1:17" ht="15.6" x14ac:dyDescent="0.3">
      <c r="A210" s="230"/>
      <c r="B210" s="231"/>
      <c r="C210" s="231"/>
      <c r="D210" s="232"/>
      <c r="E210" s="233"/>
      <c r="F210" s="232"/>
      <c r="G210" s="234"/>
      <c r="H210" s="235"/>
      <c r="I210" s="232"/>
      <c r="J210" s="236"/>
      <c r="K210" s="242"/>
      <c r="L210" s="242"/>
      <c r="M210" s="239"/>
      <c r="N210" s="281"/>
      <c r="O210" s="260"/>
      <c r="P210" s="310"/>
    </row>
    <row r="211" spans="1:17" ht="62.4" x14ac:dyDescent="0.3">
      <c r="A211" s="196" t="s">
        <v>910</v>
      </c>
      <c r="B211" s="197" t="s">
        <v>806</v>
      </c>
      <c r="C211" s="197" t="s">
        <v>215</v>
      </c>
      <c r="D211" s="198" t="s">
        <v>34</v>
      </c>
      <c r="E211" s="199">
        <v>390</v>
      </c>
      <c r="F211" s="200" t="s">
        <v>2120</v>
      </c>
      <c r="G211" s="152" t="s">
        <v>2113</v>
      </c>
      <c r="H211" s="152" t="s">
        <v>2117</v>
      </c>
      <c r="I211" s="200" t="s">
        <v>2133</v>
      </c>
      <c r="J211" s="201" t="s">
        <v>2134</v>
      </c>
      <c r="K211" s="202">
        <v>2.4</v>
      </c>
      <c r="L211" s="202">
        <v>2.88</v>
      </c>
      <c r="M211" s="203">
        <f>K211*E211</f>
        <v>936</v>
      </c>
      <c r="N211" s="283">
        <f>L211*E211</f>
        <v>1123.2</v>
      </c>
      <c r="O211" s="264">
        <v>2.4</v>
      </c>
      <c r="P211" s="309">
        <v>1</v>
      </c>
      <c r="Q211" t="s">
        <v>2172</v>
      </c>
    </row>
    <row r="212" spans="1:17" ht="78" x14ac:dyDescent="0.3">
      <c r="A212" s="196" t="s">
        <v>910</v>
      </c>
      <c r="B212" s="197" t="s">
        <v>806</v>
      </c>
      <c r="C212" s="197" t="s">
        <v>215</v>
      </c>
      <c r="D212" s="198" t="s">
        <v>34</v>
      </c>
      <c r="E212" s="199">
        <v>390</v>
      </c>
      <c r="F212" s="200" t="s">
        <v>2036</v>
      </c>
      <c r="G212" s="152" t="s">
        <v>2031</v>
      </c>
      <c r="H212" s="133">
        <v>13</v>
      </c>
      <c r="I212" s="200" t="s">
        <v>2080</v>
      </c>
      <c r="J212" s="201">
        <v>938810</v>
      </c>
      <c r="K212" s="202">
        <v>4.3600000000000003</v>
      </c>
      <c r="L212" s="202">
        <v>5.2320000000000002</v>
      </c>
      <c r="M212" s="203">
        <v>56.68</v>
      </c>
      <c r="N212" s="283">
        <v>68.02</v>
      </c>
      <c r="O212" s="264">
        <v>4.3600000000000003</v>
      </c>
      <c r="P212" s="309">
        <v>2</v>
      </c>
    </row>
    <row r="213" spans="1:17" ht="46.8" x14ac:dyDescent="0.3">
      <c r="A213" s="196" t="s">
        <v>910</v>
      </c>
      <c r="B213" s="197" t="s">
        <v>806</v>
      </c>
      <c r="C213" s="197" t="s">
        <v>215</v>
      </c>
      <c r="D213" s="198" t="s">
        <v>34</v>
      </c>
      <c r="E213" s="199">
        <v>390</v>
      </c>
      <c r="F213" s="200" t="s">
        <v>1522</v>
      </c>
      <c r="G213" s="152" t="s">
        <v>1523</v>
      </c>
      <c r="H213" s="133">
        <v>75</v>
      </c>
      <c r="I213" s="200" t="s">
        <v>1524</v>
      </c>
      <c r="J213" s="201">
        <v>404416</v>
      </c>
      <c r="K213" s="202">
        <v>4.45</v>
      </c>
      <c r="L213" s="202">
        <f t="shared" ref="L213" si="69">K213*1.2</f>
        <v>5.34</v>
      </c>
      <c r="M213" s="203">
        <f t="shared" ref="M213" si="70">H213*K213</f>
        <v>333.75</v>
      </c>
      <c r="N213" s="283">
        <f t="shared" ref="N213" si="71">H213*L213</f>
        <v>400.5</v>
      </c>
      <c r="O213" s="264">
        <v>4.45</v>
      </c>
      <c r="P213" s="309">
        <v>3</v>
      </c>
    </row>
    <row r="214" spans="1:17" ht="15.6" x14ac:dyDescent="0.3">
      <c r="A214" s="230"/>
      <c r="B214" s="231"/>
      <c r="C214" s="231"/>
      <c r="D214" s="232"/>
      <c r="E214" s="233"/>
      <c r="F214" s="232"/>
      <c r="G214" s="234"/>
      <c r="H214" s="235"/>
      <c r="I214" s="232"/>
      <c r="J214" s="236"/>
      <c r="K214" s="242"/>
      <c r="L214" s="242"/>
      <c r="M214" s="239"/>
      <c r="N214" s="281"/>
      <c r="O214" s="260"/>
      <c r="P214" s="310"/>
    </row>
    <row r="215" spans="1:17" ht="78" x14ac:dyDescent="0.3">
      <c r="A215" s="196" t="s">
        <v>911</v>
      </c>
      <c r="B215" s="197" t="s">
        <v>805</v>
      </c>
      <c r="C215" s="197" t="s">
        <v>217</v>
      </c>
      <c r="D215" s="198" t="s">
        <v>34</v>
      </c>
      <c r="E215" s="199">
        <v>3000</v>
      </c>
      <c r="F215" s="200" t="s">
        <v>2036</v>
      </c>
      <c r="G215" s="152" t="s">
        <v>2031</v>
      </c>
      <c r="H215" s="133">
        <v>90</v>
      </c>
      <c r="I215" s="200" t="s">
        <v>2080</v>
      </c>
      <c r="J215" s="201">
        <v>277546</v>
      </c>
      <c r="K215" s="202">
        <v>0.624</v>
      </c>
      <c r="L215" s="202">
        <v>0.74880000000000002</v>
      </c>
      <c r="M215" s="203">
        <v>56.16</v>
      </c>
      <c r="N215" s="283">
        <v>67.39</v>
      </c>
      <c r="O215" s="264">
        <v>0.624</v>
      </c>
      <c r="P215" s="305">
        <v>1</v>
      </c>
    </row>
    <row r="216" spans="1:17" ht="15.6" x14ac:dyDescent="0.3">
      <c r="A216" s="230"/>
      <c r="B216" s="231"/>
      <c r="C216" s="231"/>
      <c r="D216" s="232"/>
      <c r="E216" s="233"/>
      <c r="F216" s="232"/>
      <c r="G216" s="234"/>
      <c r="H216" s="235"/>
      <c r="I216" s="232"/>
      <c r="J216" s="236"/>
      <c r="K216" s="242"/>
      <c r="L216" s="242"/>
      <c r="M216" s="239"/>
      <c r="N216" s="281"/>
      <c r="O216" s="260"/>
      <c r="P216" s="310"/>
    </row>
    <row r="217" spans="1:17" ht="78" x14ac:dyDescent="0.3">
      <c r="A217" s="196" t="s">
        <v>102</v>
      </c>
      <c r="B217" s="197" t="s">
        <v>803</v>
      </c>
      <c r="C217" s="197" t="s">
        <v>219</v>
      </c>
      <c r="D217" s="198" t="s">
        <v>34</v>
      </c>
      <c r="E217" s="199">
        <v>1200</v>
      </c>
      <c r="F217" s="200" t="s">
        <v>2036</v>
      </c>
      <c r="G217" s="152" t="s">
        <v>2031</v>
      </c>
      <c r="H217" s="133">
        <v>40</v>
      </c>
      <c r="I217" s="200" t="s">
        <v>2080</v>
      </c>
      <c r="J217" s="201">
        <v>277508</v>
      </c>
      <c r="K217" s="202">
        <v>1.1870000000000001</v>
      </c>
      <c r="L217" s="202">
        <v>1.4244000000000001</v>
      </c>
      <c r="M217" s="203">
        <v>47.48</v>
      </c>
      <c r="N217" s="283">
        <v>56.98</v>
      </c>
      <c r="O217" s="264">
        <v>1.1870000000000001</v>
      </c>
      <c r="P217" s="305">
        <v>1</v>
      </c>
    </row>
    <row r="218" spans="1:17" ht="15.6" x14ac:dyDescent="0.3">
      <c r="A218" s="230"/>
      <c r="B218" s="231"/>
      <c r="C218" s="231"/>
      <c r="D218" s="232"/>
      <c r="E218" s="233"/>
      <c r="F218" s="232"/>
      <c r="G218" s="234"/>
      <c r="H218" s="235"/>
      <c r="I218" s="232"/>
      <c r="J218" s="236"/>
      <c r="K218" s="242"/>
      <c r="L218" s="242"/>
      <c r="M218" s="239"/>
      <c r="N218" s="281"/>
      <c r="O218" s="260"/>
      <c r="P218" s="310"/>
    </row>
    <row r="219" spans="1:17" ht="78" x14ac:dyDescent="0.3">
      <c r="A219" s="196" t="s">
        <v>105</v>
      </c>
      <c r="B219" s="197" t="s">
        <v>804</v>
      </c>
      <c r="C219" s="197" t="s">
        <v>802</v>
      </c>
      <c r="D219" s="198" t="s">
        <v>34</v>
      </c>
      <c r="E219" s="199">
        <v>420</v>
      </c>
      <c r="F219" s="200" t="s">
        <v>2036</v>
      </c>
      <c r="G219" s="152" t="s">
        <v>2031</v>
      </c>
      <c r="H219" s="133">
        <v>19</v>
      </c>
      <c r="I219" s="200" t="s">
        <v>2080</v>
      </c>
      <c r="J219" s="201">
        <v>277543</v>
      </c>
      <c r="K219" s="202">
        <v>5.0599999999999996</v>
      </c>
      <c r="L219" s="202">
        <v>6.0720000000000001</v>
      </c>
      <c r="M219" s="203">
        <v>96.14</v>
      </c>
      <c r="N219" s="283">
        <v>115.37</v>
      </c>
      <c r="O219" s="264">
        <v>5.0599999999999996</v>
      </c>
      <c r="P219" s="305">
        <v>1</v>
      </c>
    </row>
    <row r="220" spans="1:17" ht="15.6" x14ac:dyDescent="0.3">
      <c r="A220" s="230"/>
      <c r="B220" s="231"/>
      <c r="C220" s="231"/>
      <c r="D220" s="232"/>
      <c r="E220" s="233"/>
      <c r="F220" s="232"/>
      <c r="G220" s="234"/>
      <c r="H220" s="235"/>
      <c r="I220" s="232"/>
      <c r="J220" s="236"/>
      <c r="K220" s="242"/>
      <c r="L220" s="242"/>
      <c r="M220" s="239"/>
      <c r="N220" s="281"/>
      <c r="O220" s="260"/>
      <c r="P220" s="310"/>
    </row>
    <row r="221" spans="1:17" ht="109.2" x14ac:dyDescent="0.3">
      <c r="A221" s="196" t="s">
        <v>108</v>
      </c>
      <c r="B221" s="197" t="s">
        <v>808</v>
      </c>
      <c r="C221" s="197" t="s">
        <v>222</v>
      </c>
      <c r="D221" s="198" t="s">
        <v>34</v>
      </c>
      <c r="E221" s="199">
        <v>360</v>
      </c>
      <c r="F221" s="200" t="s">
        <v>2074</v>
      </c>
      <c r="G221" s="152" t="s">
        <v>2031</v>
      </c>
      <c r="H221" s="133">
        <v>40</v>
      </c>
      <c r="I221" s="200" t="s">
        <v>2081</v>
      </c>
      <c r="J221" s="201">
        <v>10391127</v>
      </c>
      <c r="K221" s="202">
        <v>2.5</v>
      </c>
      <c r="L221" s="202">
        <v>3</v>
      </c>
      <c r="M221" s="203">
        <v>100</v>
      </c>
      <c r="N221" s="283">
        <v>120</v>
      </c>
      <c r="O221" s="264">
        <v>2.5</v>
      </c>
      <c r="P221" s="305">
        <v>1</v>
      </c>
    </row>
    <row r="222" spans="1:17" ht="15.6" x14ac:dyDescent="0.3">
      <c r="A222" s="230"/>
      <c r="B222" s="231"/>
      <c r="C222" s="231"/>
      <c r="D222" s="232"/>
      <c r="E222" s="233"/>
      <c r="F222" s="232"/>
      <c r="G222" s="234"/>
      <c r="H222" s="235"/>
      <c r="I222" s="232"/>
      <c r="J222" s="236"/>
      <c r="K222" s="242"/>
      <c r="L222" s="242"/>
      <c r="M222" s="239"/>
      <c r="N222" s="281"/>
      <c r="O222" s="260"/>
      <c r="P222" s="310"/>
    </row>
    <row r="223" spans="1:17" ht="124.8" x14ac:dyDescent="0.3">
      <c r="A223" s="196" t="s">
        <v>912</v>
      </c>
      <c r="B223" s="197" t="s">
        <v>224</v>
      </c>
      <c r="C223" s="197" t="s">
        <v>225</v>
      </c>
      <c r="D223" s="198" t="s">
        <v>34</v>
      </c>
      <c r="E223" s="199">
        <v>30</v>
      </c>
      <c r="F223" s="200" t="s">
        <v>2036</v>
      </c>
      <c r="G223" s="152" t="s">
        <v>2031</v>
      </c>
      <c r="H223" s="133">
        <v>1</v>
      </c>
      <c r="I223" s="200" t="s">
        <v>2077</v>
      </c>
      <c r="J223" s="204">
        <v>938721</v>
      </c>
      <c r="K223" s="202">
        <v>17.21</v>
      </c>
      <c r="L223" s="202">
        <v>20.652000000000001</v>
      </c>
      <c r="M223" s="203">
        <v>17.21</v>
      </c>
      <c r="N223" s="283">
        <v>20.65</v>
      </c>
      <c r="O223" s="264">
        <v>17.21</v>
      </c>
      <c r="P223" s="305">
        <v>1</v>
      </c>
    </row>
    <row r="224" spans="1:17" ht="15.6" x14ac:dyDescent="0.3">
      <c r="A224" s="230"/>
      <c r="B224" s="231"/>
      <c r="C224" s="231"/>
      <c r="D224" s="232"/>
      <c r="E224" s="233"/>
      <c r="F224" s="232"/>
      <c r="G224" s="234"/>
      <c r="H224" s="235"/>
      <c r="I224" s="232"/>
      <c r="J224" s="236"/>
      <c r="K224" s="242"/>
      <c r="L224" s="242"/>
      <c r="M224" s="239"/>
      <c r="N224" s="281"/>
      <c r="O224" s="260"/>
      <c r="P224" s="310"/>
    </row>
    <row r="225" spans="1:16" ht="46.8" x14ac:dyDescent="0.3">
      <c r="A225" s="20" t="s">
        <v>913</v>
      </c>
      <c r="B225" s="3" t="s">
        <v>227</v>
      </c>
      <c r="C225" s="3" t="s">
        <v>228</v>
      </c>
      <c r="D225" s="1" t="s">
        <v>34</v>
      </c>
      <c r="E225" s="110">
        <v>10</v>
      </c>
      <c r="F225" s="5" t="s">
        <v>1636</v>
      </c>
      <c r="G225" s="152" t="s">
        <v>1637</v>
      </c>
      <c r="H225" s="133">
        <v>1</v>
      </c>
      <c r="I225" s="5" t="s">
        <v>1676</v>
      </c>
      <c r="J225" s="135">
        <v>717915</v>
      </c>
      <c r="K225" s="241">
        <v>2.8</v>
      </c>
      <c r="L225" s="241">
        <f>SUM(K225*1.2)</f>
        <v>3.36</v>
      </c>
      <c r="M225" s="8">
        <f>SUM(H225*K225)</f>
        <v>2.8</v>
      </c>
      <c r="N225" s="280">
        <f>SUM(M225*1.2)</f>
        <v>3.36</v>
      </c>
      <c r="O225" s="259">
        <v>2.8</v>
      </c>
      <c r="P225" s="309">
        <v>1</v>
      </c>
    </row>
    <row r="226" spans="1:16" ht="15.6" x14ac:dyDescent="0.3">
      <c r="A226" s="230"/>
      <c r="B226" s="231"/>
      <c r="C226" s="231"/>
      <c r="D226" s="232"/>
      <c r="E226" s="233"/>
      <c r="F226" s="232"/>
      <c r="G226" s="234"/>
      <c r="H226" s="235"/>
      <c r="I226" s="232"/>
      <c r="J226" s="236"/>
      <c r="K226" s="242"/>
      <c r="L226" s="242"/>
      <c r="M226" s="239"/>
      <c r="N226" s="281"/>
      <c r="O226" s="260"/>
      <c r="P226" s="310"/>
    </row>
    <row r="227" spans="1:16" ht="31.2" x14ac:dyDescent="0.3">
      <c r="A227" s="20" t="s">
        <v>111</v>
      </c>
      <c r="B227" s="3" t="s">
        <v>230</v>
      </c>
      <c r="C227" s="3" t="s">
        <v>231</v>
      </c>
      <c r="D227" s="1" t="s">
        <v>34</v>
      </c>
      <c r="E227" s="110">
        <v>10</v>
      </c>
      <c r="F227" s="5"/>
      <c r="G227" s="152"/>
      <c r="H227" s="133"/>
      <c r="I227" s="5"/>
      <c r="J227" s="135"/>
      <c r="K227" s="241"/>
      <c r="L227" s="241"/>
      <c r="M227" s="8"/>
      <c r="N227" s="280"/>
      <c r="O227" s="259">
        <v>0</v>
      </c>
      <c r="P227" s="309">
        <v>0</v>
      </c>
    </row>
    <row r="228" spans="1:16" ht="15.6" x14ac:dyDescent="0.3">
      <c r="A228" s="230"/>
      <c r="B228" s="231"/>
      <c r="C228" s="231"/>
      <c r="D228" s="232"/>
      <c r="E228" s="233"/>
      <c r="F228" s="232"/>
      <c r="G228" s="234"/>
      <c r="H228" s="235"/>
      <c r="I228" s="232"/>
      <c r="J228" s="236"/>
      <c r="K228" s="242"/>
      <c r="L228" s="242"/>
      <c r="M228" s="239"/>
      <c r="N228" s="281"/>
      <c r="O228" s="260"/>
      <c r="P228" s="310"/>
    </row>
    <row r="229" spans="1:16" ht="46.8" x14ac:dyDescent="0.3">
      <c r="A229" s="20" t="s">
        <v>914</v>
      </c>
      <c r="B229" s="3" t="s">
        <v>233</v>
      </c>
      <c r="C229" s="3" t="s">
        <v>234</v>
      </c>
      <c r="D229" s="1" t="s">
        <v>34</v>
      </c>
      <c r="E229" s="110">
        <v>10</v>
      </c>
      <c r="F229" s="5" t="s">
        <v>1636</v>
      </c>
      <c r="G229" s="152" t="s">
        <v>1637</v>
      </c>
      <c r="H229" s="133">
        <v>1</v>
      </c>
      <c r="I229" s="5" t="s">
        <v>1677</v>
      </c>
      <c r="J229" s="135">
        <v>717960</v>
      </c>
      <c r="K229" s="241">
        <v>9.6</v>
      </c>
      <c r="L229" s="241">
        <f>SUM(K229*1.2)</f>
        <v>11.52</v>
      </c>
      <c r="M229" s="8">
        <f>SUM(H229*K229)</f>
        <v>9.6</v>
      </c>
      <c r="N229" s="280">
        <f>SUM(M229*1.2)</f>
        <v>11.52</v>
      </c>
      <c r="O229" s="259">
        <v>9.6</v>
      </c>
      <c r="P229" s="309">
        <v>1</v>
      </c>
    </row>
    <row r="230" spans="1:16" ht="15.6" x14ac:dyDescent="0.3">
      <c r="A230" s="230"/>
      <c r="B230" s="231"/>
      <c r="C230" s="231"/>
      <c r="D230" s="232"/>
      <c r="E230" s="233"/>
      <c r="F230" s="232"/>
      <c r="G230" s="234"/>
      <c r="H230" s="235"/>
      <c r="I230" s="232"/>
      <c r="J230" s="236"/>
      <c r="K230" s="242"/>
      <c r="L230" s="242"/>
      <c r="M230" s="239"/>
      <c r="N230" s="281"/>
      <c r="O230" s="260"/>
      <c r="P230" s="310"/>
    </row>
    <row r="231" spans="1:16" ht="46.8" x14ac:dyDescent="0.3">
      <c r="A231" s="20" t="s">
        <v>915</v>
      </c>
      <c r="B231" s="3" t="s">
        <v>236</v>
      </c>
      <c r="C231" s="3" t="s">
        <v>237</v>
      </c>
      <c r="D231" s="1" t="s">
        <v>34</v>
      </c>
      <c r="E231" s="110">
        <v>10</v>
      </c>
      <c r="F231" s="5" t="s">
        <v>1636</v>
      </c>
      <c r="G231" s="152" t="s">
        <v>1637</v>
      </c>
      <c r="H231" s="133">
        <v>1</v>
      </c>
      <c r="I231" s="5" t="s">
        <v>1678</v>
      </c>
      <c r="J231" s="135">
        <v>717980</v>
      </c>
      <c r="K231" s="241">
        <v>12.9</v>
      </c>
      <c r="L231" s="241">
        <f>SUM(K231*1.2)</f>
        <v>15.48</v>
      </c>
      <c r="M231" s="8">
        <f>SUM(H231*K231)</f>
        <v>12.9</v>
      </c>
      <c r="N231" s="280">
        <f>SUM(M231*1.2)</f>
        <v>15.48</v>
      </c>
      <c r="O231" s="259">
        <v>12.9</v>
      </c>
      <c r="P231" s="309">
        <v>1</v>
      </c>
    </row>
    <row r="232" spans="1:16" ht="15.6" x14ac:dyDescent="0.3">
      <c r="A232" s="230"/>
      <c r="B232" s="231"/>
      <c r="C232" s="231"/>
      <c r="D232" s="232"/>
      <c r="E232" s="233"/>
      <c r="F232" s="232"/>
      <c r="G232" s="234"/>
      <c r="H232" s="235"/>
      <c r="I232" s="232"/>
      <c r="J232" s="236"/>
      <c r="K232" s="242"/>
      <c r="L232" s="242"/>
      <c r="M232" s="239"/>
      <c r="N232" s="281"/>
      <c r="O232" s="260"/>
      <c r="P232" s="310"/>
    </row>
    <row r="233" spans="1:16" ht="31.2" x14ac:dyDescent="0.3">
      <c r="A233" s="20"/>
      <c r="B233" s="19" t="s">
        <v>238</v>
      </c>
      <c r="C233" s="3"/>
      <c r="D233" s="3"/>
      <c r="E233" s="108"/>
      <c r="F233" s="109"/>
      <c r="G233" s="152"/>
      <c r="H233" s="133"/>
      <c r="I233" s="109"/>
      <c r="J233" s="149"/>
      <c r="K233" s="241"/>
      <c r="L233" s="241"/>
      <c r="M233" s="8"/>
      <c r="N233" s="280"/>
      <c r="O233" s="259"/>
      <c r="P233" s="309"/>
    </row>
    <row r="234" spans="1:16" ht="46.8" x14ac:dyDescent="0.3">
      <c r="A234" s="196" t="s">
        <v>114</v>
      </c>
      <c r="B234" s="198" t="s">
        <v>239</v>
      </c>
      <c r="C234" s="205" t="s">
        <v>241</v>
      </c>
      <c r="D234" s="198" t="s">
        <v>34</v>
      </c>
      <c r="E234" s="199">
        <v>30000</v>
      </c>
      <c r="F234" s="200" t="s">
        <v>1656</v>
      </c>
      <c r="G234" s="152" t="s">
        <v>1637</v>
      </c>
      <c r="H234" s="133">
        <v>100</v>
      </c>
      <c r="I234" s="200" t="s">
        <v>1679</v>
      </c>
      <c r="J234" s="204">
        <v>810200</v>
      </c>
      <c r="K234" s="202">
        <v>0.05</v>
      </c>
      <c r="L234" s="202">
        <f t="shared" ref="L234" si="72">K234*1.2</f>
        <v>0.06</v>
      </c>
      <c r="M234" s="203">
        <f t="shared" ref="M234" si="73">H234*K234</f>
        <v>5</v>
      </c>
      <c r="N234" s="283">
        <f t="shared" ref="N234" si="74">M234*1.2</f>
        <v>6</v>
      </c>
      <c r="O234" s="264">
        <v>0.05</v>
      </c>
      <c r="P234" s="305">
        <v>1</v>
      </c>
    </row>
    <row r="235" spans="1:16" ht="124.8" x14ac:dyDescent="0.3">
      <c r="A235" s="196" t="s">
        <v>114</v>
      </c>
      <c r="B235" s="198" t="s">
        <v>239</v>
      </c>
      <c r="C235" s="205" t="s">
        <v>241</v>
      </c>
      <c r="D235" s="198" t="s">
        <v>34</v>
      </c>
      <c r="E235" s="199">
        <v>30000</v>
      </c>
      <c r="F235" s="200" t="s">
        <v>2082</v>
      </c>
      <c r="G235" s="152" t="s">
        <v>2031</v>
      </c>
      <c r="H235" s="133">
        <v>100</v>
      </c>
      <c r="I235" s="200" t="s">
        <v>2083</v>
      </c>
      <c r="J235" s="204">
        <v>102710</v>
      </c>
      <c r="K235" s="202">
        <v>5.5E-2</v>
      </c>
      <c r="L235" s="202">
        <v>6.6000000000000003E-2</v>
      </c>
      <c r="M235" s="203">
        <v>5.5</v>
      </c>
      <c r="N235" s="283">
        <v>6.6</v>
      </c>
      <c r="O235" s="264">
        <v>5.5E-2</v>
      </c>
      <c r="P235" s="305">
        <v>2</v>
      </c>
    </row>
    <row r="236" spans="1:16" ht="46.8" x14ac:dyDescent="0.3">
      <c r="A236" s="196" t="s">
        <v>114</v>
      </c>
      <c r="B236" s="198" t="s">
        <v>239</v>
      </c>
      <c r="C236" s="205" t="s">
        <v>241</v>
      </c>
      <c r="D236" s="198" t="s">
        <v>34</v>
      </c>
      <c r="E236" s="199">
        <v>30000</v>
      </c>
      <c r="F236" s="200" t="s">
        <v>2018</v>
      </c>
      <c r="G236" s="152" t="s">
        <v>2007</v>
      </c>
      <c r="H236" s="133" t="s">
        <v>2008</v>
      </c>
      <c r="I236" s="200" t="s">
        <v>2019</v>
      </c>
      <c r="J236" s="204" t="s">
        <v>2020</v>
      </c>
      <c r="K236" s="202">
        <v>5.9799999999999999E-2</v>
      </c>
      <c r="L236" s="202">
        <v>7.1800000000000003E-2</v>
      </c>
      <c r="M236" s="203">
        <f>K236*E236</f>
        <v>1794</v>
      </c>
      <c r="N236" s="283">
        <f>L236*E236</f>
        <v>2154</v>
      </c>
      <c r="O236" s="264">
        <v>5.9799999999999999E-2</v>
      </c>
      <c r="P236" s="305">
        <v>3</v>
      </c>
    </row>
    <row r="237" spans="1:16" ht="109.2" x14ac:dyDescent="0.3">
      <c r="A237" s="196" t="s">
        <v>114</v>
      </c>
      <c r="B237" s="198" t="s">
        <v>239</v>
      </c>
      <c r="C237" s="205" t="s">
        <v>241</v>
      </c>
      <c r="D237" s="198" t="s">
        <v>34</v>
      </c>
      <c r="E237" s="199">
        <v>30000</v>
      </c>
      <c r="F237" s="200" t="s">
        <v>1527</v>
      </c>
      <c r="G237" s="152" t="s">
        <v>1523</v>
      </c>
      <c r="H237" s="133">
        <v>1600</v>
      </c>
      <c r="I237" s="200" t="s">
        <v>1528</v>
      </c>
      <c r="J237" s="204" t="s">
        <v>1529</v>
      </c>
      <c r="K237" s="202">
        <v>0.06</v>
      </c>
      <c r="L237" s="202">
        <f>K237*1.2</f>
        <v>7.1999999999999995E-2</v>
      </c>
      <c r="M237" s="203">
        <f>H237*K237</f>
        <v>96</v>
      </c>
      <c r="N237" s="283">
        <f>H237*L237</f>
        <v>115.19999999999999</v>
      </c>
      <c r="O237" s="264">
        <v>0.06</v>
      </c>
      <c r="P237" s="305">
        <v>4</v>
      </c>
    </row>
    <row r="238" spans="1:16" ht="15.6" x14ac:dyDescent="0.3">
      <c r="A238" s="230"/>
      <c r="B238" s="231"/>
      <c r="C238" s="231"/>
      <c r="D238" s="232"/>
      <c r="E238" s="233"/>
      <c r="F238" s="232"/>
      <c r="G238" s="234"/>
      <c r="H238" s="235"/>
      <c r="I238" s="232"/>
      <c r="J238" s="236"/>
      <c r="K238" s="242"/>
      <c r="L238" s="242"/>
      <c r="M238" s="239"/>
      <c r="N238" s="281"/>
      <c r="O238" s="260"/>
      <c r="P238" s="310"/>
    </row>
    <row r="239" spans="1:16" ht="124.8" x14ac:dyDescent="0.3">
      <c r="A239" s="196" t="s">
        <v>916</v>
      </c>
      <c r="B239" s="198" t="s">
        <v>239</v>
      </c>
      <c r="C239" s="205" t="s">
        <v>243</v>
      </c>
      <c r="D239" s="198" t="s">
        <v>34</v>
      </c>
      <c r="E239" s="199">
        <v>15000</v>
      </c>
      <c r="F239" s="200" t="s">
        <v>2082</v>
      </c>
      <c r="G239" s="152" t="s">
        <v>2031</v>
      </c>
      <c r="H239" s="133">
        <v>50</v>
      </c>
      <c r="I239" s="200" t="s">
        <v>2083</v>
      </c>
      <c r="J239" s="204">
        <v>102720</v>
      </c>
      <c r="K239" s="202">
        <v>0.08</v>
      </c>
      <c r="L239" s="202">
        <v>9.6000000000000002E-2</v>
      </c>
      <c r="M239" s="203">
        <v>4</v>
      </c>
      <c r="N239" s="283">
        <v>4.8</v>
      </c>
      <c r="O239" s="264">
        <v>0.08</v>
      </c>
      <c r="P239" s="305">
        <v>1</v>
      </c>
    </row>
    <row r="240" spans="1:16" ht="46.8" x14ac:dyDescent="0.3">
      <c r="A240" s="196" t="s">
        <v>916</v>
      </c>
      <c r="B240" s="198" t="s">
        <v>239</v>
      </c>
      <c r="C240" s="205" t="s">
        <v>243</v>
      </c>
      <c r="D240" s="198" t="s">
        <v>34</v>
      </c>
      <c r="E240" s="199">
        <v>15000</v>
      </c>
      <c r="F240" s="200" t="s">
        <v>1656</v>
      </c>
      <c r="G240" s="152" t="s">
        <v>1637</v>
      </c>
      <c r="H240" s="133">
        <v>100</v>
      </c>
      <c r="I240" s="200" t="s">
        <v>1680</v>
      </c>
      <c r="J240" s="204">
        <v>820209</v>
      </c>
      <c r="K240" s="202">
        <v>8.7499999999999994E-2</v>
      </c>
      <c r="L240" s="202">
        <f t="shared" ref="L240" si="75">K240*1.2</f>
        <v>0.105</v>
      </c>
      <c r="M240" s="203">
        <f t="shared" ref="M240" si="76">H240*K240</f>
        <v>8.75</v>
      </c>
      <c r="N240" s="283">
        <f t="shared" ref="N240" si="77">M240*1.2</f>
        <v>10.5</v>
      </c>
      <c r="O240" s="264">
        <v>8.7499999999999994E-2</v>
      </c>
      <c r="P240" s="305">
        <v>2</v>
      </c>
    </row>
    <row r="241" spans="1:17" ht="46.8" x14ac:dyDescent="0.3">
      <c r="A241" s="196" t="s">
        <v>916</v>
      </c>
      <c r="B241" s="198" t="s">
        <v>239</v>
      </c>
      <c r="C241" s="205" t="s">
        <v>243</v>
      </c>
      <c r="D241" s="198" t="s">
        <v>34</v>
      </c>
      <c r="E241" s="199">
        <v>15000</v>
      </c>
      <c r="F241" s="200" t="s">
        <v>2018</v>
      </c>
      <c r="G241" s="152" t="s">
        <v>2007</v>
      </c>
      <c r="H241" s="133" t="s">
        <v>2008</v>
      </c>
      <c r="I241" s="200" t="s">
        <v>2021</v>
      </c>
      <c r="J241" s="204" t="s">
        <v>2022</v>
      </c>
      <c r="K241" s="202">
        <v>8.8400000000000006E-2</v>
      </c>
      <c r="L241" s="202">
        <f>K241*1.2</f>
        <v>0.10608000000000001</v>
      </c>
      <c r="M241" s="203">
        <f>K241*E241</f>
        <v>1326</v>
      </c>
      <c r="N241" s="283">
        <f>L241*E241</f>
        <v>1591.2</v>
      </c>
      <c r="O241" s="264">
        <v>8.8400000000000006E-2</v>
      </c>
      <c r="P241" s="305">
        <v>3</v>
      </c>
    </row>
    <row r="242" spans="1:17" ht="109.2" x14ac:dyDescent="0.3">
      <c r="A242" s="196" t="s">
        <v>916</v>
      </c>
      <c r="B242" s="198" t="s">
        <v>239</v>
      </c>
      <c r="C242" s="205" t="s">
        <v>243</v>
      </c>
      <c r="D242" s="198" t="s">
        <v>34</v>
      </c>
      <c r="E242" s="199">
        <v>15000</v>
      </c>
      <c r="F242" s="200" t="s">
        <v>1527</v>
      </c>
      <c r="G242" s="152" t="s">
        <v>1523</v>
      </c>
      <c r="H242" s="133">
        <v>800</v>
      </c>
      <c r="I242" s="200" t="s">
        <v>1528</v>
      </c>
      <c r="J242" s="204" t="s">
        <v>1530</v>
      </c>
      <c r="K242" s="202">
        <v>0.09</v>
      </c>
      <c r="L242" s="202">
        <f>K242*1.2</f>
        <v>0.108</v>
      </c>
      <c r="M242" s="203">
        <f>H242*K242</f>
        <v>72</v>
      </c>
      <c r="N242" s="283">
        <f>H242*L242</f>
        <v>86.4</v>
      </c>
      <c r="O242" s="264">
        <v>0.09</v>
      </c>
      <c r="P242" s="305">
        <v>4</v>
      </c>
    </row>
    <row r="243" spans="1:17" ht="15.6" x14ac:dyDescent="0.3">
      <c r="A243" s="230"/>
      <c r="B243" s="231"/>
      <c r="C243" s="231"/>
      <c r="D243" s="232"/>
      <c r="E243" s="233"/>
      <c r="F243" s="232"/>
      <c r="G243" s="234"/>
      <c r="H243" s="235"/>
      <c r="I243" s="232"/>
      <c r="J243" s="236"/>
      <c r="K243" s="242"/>
      <c r="L243" s="242"/>
      <c r="M243" s="239"/>
      <c r="N243" s="281"/>
      <c r="O243" s="260"/>
      <c r="P243" s="310"/>
    </row>
    <row r="244" spans="1:17" ht="124.8" x14ac:dyDescent="0.3">
      <c r="A244" s="196" t="s">
        <v>117</v>
      </c>
      <c r="B244" s="198" t="s">
        <v>239</v>
      </c>
      <c r="C244" s="205" t="s">
        <v>245</v>
      </c>
      <c r="D244" s="198" t="s">
        <v>34</v>
      </c>
      <c r="E244" s="199">
        <v>1000</v>
      </c>
      <c r="F244" s="200" t="s">
        <v>2082</v>
      </c>
      <c r="G244" s="152" t="s">
        <v>2031</v>
      </c>
      <c r="H244" s="133">
        <v>25</v>
      </c>
      <c r="I244" s="200" t="s">
        <v>2084</v>
      </c>
      <c r="J244" s="204">
        <v>102550</v>
      </c>
      <c r="K244" s="202">
        <v>0.21</v>
      </c>
      <c r="L244" s="202">
        <v>0.252</v>
      </c>
      <c r="M244" s="203">
        <v>5.25</v>
      </c>
      <c r="N244" s="283">
        <v>6.3</v>
      </c>
      <c r="O244" s="264">
        <v>0.21</v>
      </c>
      <c r="P244" s="305">
        <v>1</v>
      </c>
      <c r="Q244" t="s">
        <v>2172</v>
      </c>
    </row>
    <row r="245" spans="1:17" ht="109.2" x14ac:dyDescent="0.3">
      <c r="A245" s="196" t="s">
        <v>117</v>
      </c>
      <c r="B245" s="198" t="s">
        <v>239</v>
      </c>
      <c r="C245" s="205" t="s">
        <v>245</v>
      </c>
      <c r="D245" s="198" t="s">
        <v>34</v>
      </c>
      <c r="E245" s="199">
        <v>1000</v>
      </c>
      <c r="F245" s="200" t="s">
        <v>1527</v>
      </c>
      <c r="G245" s="152" t="s">
        <v>1523</v>
      </c>
      <c r="H245" s="133">
        <v>400</v>
      </c>
      <c r="I245" s="200" t="s">
        <v>1528</v>
      </c>
      <c r="J245" s="204" t="s">
        <v>1531</v>
      </c>
      <c r="K245" s="202">
        <v>0.4</v>
      </c>
      <c r="L245" s="202">
        <f>K245*1.2</f>
        <v>0.48</v>
      </c>
      <c r="M245" s="203">
        <f>H245*K245</f>
        <v>160</v>
      </c>
      <c r="N245" s="283">
        <f>H245*L245</f>
        <v>192</v>
      </c>
      <c r="O245" s="264">
        <v>0.4</v>
      </c>
      <c r="P245" s="305">
        <v>2</v>
      </c>
    </row>
    <row r="246" spans="1:17" ht="62.4" x14ac:dyDescent="0.3">
      <c r="A246" s="196" t="s">
        <v>117</v>
      </c>
      <c r="B246" s="198" t="s">
        <v>239</v>
      </c>
      <c r="C246" s="205" t="s">
        <v>245</v>
      </c>
      <c r="D246" s="198" t="s">
        <v>34</v>
      </c>
      <c r="E246" s="199">
        <v>1000</v>
      </c>
      <c r="F246" s="200" t="s">
        <v>2018</v>
      </c>
      <c r="G246" s="152" t="s">
        <v>2007</v>
      </c>
      <c r="H246" s="133" t="s">
        <v>2008</v>
      </c>
      <c r="I246" s="200" t="s">
        <v>2023</v>
      </c>
      <c r="J246" s="204" t="s">
        <v>2024</v>
      </c>
      <c r="K246" s="202">
        <v>0.4587</v>
      </c>
      <c r="L246" s="202">
        <f>K246*1.2</f>
        <v>0.55043999999999993</v>
      </c>
      <c r="M246" s="203">
        <f>K246*E246</f>
        <v>458.7</v>
      </c>
      <c r="N246" s="283">
        <f>L246*E246</f>
        <v>550.43999999999994</v>
      </c>
      <c r="O246" s="264">
        <v>0.4587</v>
      </c>
      <c r="P246" s="305">
        <v>3</v>
      </c>
    </row>
    <row r="247" spans="1:17" ht="15.6" x14ac:dyDescent="0.3">
      <c r="A247" s="230"/>
      <c r="B247" s="231"/>
      <c r="C247" s="231"/>
      <c r="D247" s="232"/>
      <c r="E247" s="233"/>
      <c r="F247" s="232"/>
      <c r="G247" s="234"/>
      <c r="H247" s="235"/>
      <c r="I247" s="232"/>
      <c r="J247" s="236"/>
      <c r="K247" s="242"/>
      <c r="L247" s="242"/>
      <c r="M247" s="239"/>
      <c r="N247" s="281"/>
      <c r="O247" s="260"/>
      <c r="P247" s="310"/>
    </row>
    <row r="248" spans="1:17" ht="100.8" x14ac:dyDescent="0.3">
      <c r="A248" s="20" t="s">
        <v>917</v>
      </c>
      <c r="B248" s="1" t="s">
        <v>247</v>
      </c>
      <c r="C248" s="1" t="s">
        <v>248</v>
      </c>
      <c r="D248" s="1" t="s">
        <v>34</v>
      </c>
      <c r="E248" s="110">
        <v>10000</v>
      </c>
      <c r="F248" s="152" t="s">
        <v>2082</v>
      </c>
      <c r="G248" s="152" t="s">
        <v>2031</v>
      </c>
      <c r="H248" s="176">
        <v>100</v>
      </c>
      <c r="I248" s="1" t="s">
        <v>2085</v>
      </c>
      <c r="J248" s="6" t="s">
        <v>2086</v>
      </c>
      <c r="K248" s="241">
        <v>4.8000000000000001E-2</v>
      </c>
      <c r="L248" s="241">
        <v>5.7599999999999998E-2</v>
      </c>
      <c r="M248" s="8">
        <v>4.8</v>
      </c>
      <c r="N248" s="280">
        <v>5.76</v>
      </c>
      <c r="O248" s="259">
        <v>4.8000000000000001E-2</v>
      </c>
      <c r="P248" s="309">
        <v>1</v>
      </c>
      <c r="Q248" t="s">
        <v>2172</v>
      </c>
    </row>
    <row r="249" spans="1:17" ht="93.6" x14ac:dyDescent="0.3">
      <c r="A249" s="20" t="s">
        <v>917</v>
      </c>
      <c r="B249" s="1" t="s">
        <v>247</v>
      </c>
      <c r="C249" s="1" t="s">
        <v>248</v>
      </c>
      <c r="D249" s="1" t="s">
        <v>34</v>
      </c>
      <c r="E249" s="110">
        <v>10000</v>
      </c>
      <c r="F249" s="152" t="s">
        <v>1656</v>
      </c>
      <c r="G249" s="152" t="s">
        <v>1637</v>
      </c>
      <c r="H249" s="176">
        <v>100</v>
      </c>
      <c r="I249" s="1" t="s">
        <v>1681</v>
      </c>
      <c r="J249" s="6">
        <v>831922</v>
      </c>
      <c r="K249" s="241">
        <v>7.0000000000000007E-2</v>
      </c>
      <c r="L249" s="241">
        <f t="shared" ref="L249" si="78">K249*1.2</f>
        <v>8.4000000000000005E-2</v>
      </c>
      <c r="M249" s="8">
        <f t="shared" ref="M249" si="79">H249*K249</f>
        <v>7.0000000000000009</v>
      </c>
      <c r="N249" s="280">
        <f t="shared" ref="N249" si="80">M249*1.2</f>
        <v>8.4</v>
      </c>
      <c r="O249" s="259">
        <v>7.0000000000000007E-2</v>
      </c>
      <c r="P249" s="309">
        <v>2</v>
      </c>
      <c r="Q249" t="s">
        <v>2172</v>
      </c>
    </row>
    <row r="250" spans="1:17" ht="93.6" x14ac:dyDescent="0.3">
      <c r="A250" s="20" t="s">
        <v>917</v>
      </c>
      <c r="B250" s="1" t="s">
        <v>247</v>
      </c>
      <c r="C250" s="1" t="s">
        <v>248</v>
      </c>
      <c r="D250" s="1" t="s">
        <v>34</v>
      </c>
      <c r="E250" s="110">
        <v>10000</v>
      </c>
      <c r="F250" s="152" t="s">
        <v>1267</v>
      </c>
      <c r="G250" s="152" t="s">
        <v>1259</v>
      </c>
      <c r="H250" s="176">
        <v>20</v>
      </c>
      <c r="I250" s="1" t="s">
        <v>1292</v>
      </c>
      <c r="J250" s="6" t="s">
        <v>1293</v>
      </c>
      <c r="K250" s="241">
        <v>0.13</v>
      </c>
      <c r="L250" s="241">
        <f>K250*1.2</f>
        <v>0.156</v>
      </c>
      <c r="M250" s="8">
        <f t="shared" ref="M250" si="81">K250*H250</f>
        <v>2.6</v>
      </c>
      <c r="N250" s="280">
        <f>M250*1.2</f>
        <v>3.12</v>
      </c>
      <c r="O250" s="259">
        <v>0.13</v>
      </c>
      <c r="P250" s="309">
        <v>3</v>
      </c>
    </row>
    <row r="251" spans="1:17" ht="15.6" x14ac:dyDescent="0.3">
      <c r="A251" s="230"/>
      <c r="B251" s="231"/>
      <c r="C251" s="231"/>
      <c r="D251" s="232"/>
      <c r="E251" s="233"/>
      <c r="F251" s="232"/>
      <c r="G251" s="234"/>
      <c r="H251" s="235"/>
      <c r="I251" s="232"/>
      <c r="J251" s="236"/>
      <c r="K251" s="242"/>
      <c r="L251" s="242"/>
      <c r="M251" s="239"/>
      <c r="N251" s="281"/>
      <c r="O251" s="260"/>
      <c r="P251" s="310"/>
    </row>
    <row r="252" spans="1:17" ht="31.2" x14ac:dyDescent="0.3">
      <c r="A252" s="20" t="s">
        <v>120</v>
      </c>
      <c r="B252" s="1" t="s">
        <v>250</v>
      </c>
      <c r="C252" s="3" t="s">
        <v>251</v>
      </c>
      <c r="D252" s="1" t="s">
        <v>34</v>
      </c>
      <c r="E252" s="110">
        <v>50</v>
      </c>
      <c r="F252" s="5"/>
      <c r="G252" s="152"/>
      <c r="H252" s="133"/>
      <c r="I252" s="5"/>
      <c r="J252" s="6"/>
      <c r="K252" s="241"/>
      <c r="L252" s="241"/>
      <c r="M252" s="8"/>
      <c r="N252" s="280"/>
      <c r="O252" s="259"/>
      <c r="P252" s="309">
        <v>0</v>
      </c>
    </row>
    <row r="253" spans="1:17" ht="15.6" x14ac:dyDescent="0.3">
      <c r="A253" s="230"/>
      <c r="B253" s="231"/>
      <c r="C253" s="231"/>
      <c r="D253" s="232"/>
      <c r="E253" s="233"/>
      <c r="F253" s="232"/>
      <c r="G253" s="234"/>
      <c r="H253" s="235"/>
      <c r="I253" s="232"/>
      <c r="J253" s="236"/>
      <c r="K253" s="242"/>
      <c r="L253" s="242"/>
      <c r="M253" s="239"/>
      <c r="N253" s="281"/>
      <c r="O253" s="260"/>
      <c r="P253" s="310"/>
    </row>
    <row r="254" spans="1:17" ht="15.6" x14ac:dyDescent="0.3">
      <c r="A254" s="20"/>
      <c r="B254" s="19" t="s">
        <v>252</v>
      </c>
      <c r="C254" s="3"/>
      <c r="D254" s="1"/>
      <c r="E254" s="110"/>
      <c r="F254" s="5"/>
      <c r="G254" s="152"/>
      <c r="H254" s="133"/>
      <c r="I254" s="5"/>
      <c r="J254" s="6"/>
      <c r="K254" s="241"/>
      <c r="L254" s="241"/>
      <c r="M254" s="8"/>
      <c r="N254" s="280"/>
      <c r="O254" s="259"/>
      <c r="P254" s="309"/>
    </row>
    <row r="255" spans="1:17" ht="100.8" x14ac:dyDescent="0.3">
      <c r="A255" s="20" t="s">
        <v>122</v>
      </c>
      <c r="B255" s="2" t="s">
        <v>253</v>
      </c>
      <c r="C255" s="3" t="s">
        <v>255</v>
      </c>
      <c r="D255" s="1" t="s">
        <v>34</v>
      </c>
      <c r="E255" s="110">
        <v>500</v>
      </c>
      <c r="F255" s="152" t="s">
        <v>2082</v>
      </c>
      <c r="G255" s="152" t="s">
        <v>2031</v>
      </c>
      <c r="H255" s="176">
        <v>40</v>
      </c>
      <c r="I255" s="1" t="s">
        <v>2087</v>
      </c>
      <c r="J255" s="6" t="s">
        <v>2088</v>
      </c>
      <c r="K255" s="241">
        <v>0.22</v>
      </c>
      <c r="L255" s="241">
        <v>0.26400000000000001</v>
      </c>
      <c r="M255" s="8">
        <v>8.8000000000000007</v>
      </c>
      <c r="N255" s="280">
        <v>10.56</v>
      </c>
      <c r="O255" s="259">
        <v>0.22</v>
      </c>
      <c r="P255" s="309">
        <v>1</v>
      </c>
      <c r="Q255" t="s">
        <v>2172</v>
      </c>
    </row>
    <row r="256" spans="1:17" ht="93.6" x14ac:dyDescent="0.3">
      <c r="A256" s="20" t="s">
        <v>122</v>
      </c>
      <c r="B256" s="2" t="s">
        <v>253</v>
      </c>
      <c r="C256" s="3" t="s">
        <v>255</v>
      </c>
      <c r="D256" s="1" t="s">
        <v>34</v>
      </c>
      <c r="E256" s="110">
        <v>500</v>
      </c>
      <c r="F256" s="152" t="s">
        <v>1482</v>
      </c>
      <c r="G256" s="152" t="s">
        <v>1465</v>
      </c>
      <c r="H256" s="176">
        <v>25</v>
      </c>
      <c r="I256" s="1" t="s">
        <v>1497</v>
      </c>
      <c r="J256" s="6" t="s">
        <v>1498</v>
      </c>
      <c r="K256" s="241">
        <v>0.23</v>
      </c>
      <c r="L256" s="241">
        <f>MMULT(K256,1.2)</f>
        <v>0.27600000000000002</v>
      </c>
      <c r="M256" s="8">
        <f>MMULT(H256,K256)</f>
        <v>5.75</v>
      </c>
      <c r="N256" s="280">
        <f>MMULT(M256,1.2)</f>
        <v>6.8999999999999995</v>
      </c>
      <c r="O256" s="259">
        <v>0.23</v>
      </c>
      <c r="P256" s="309">
        <v>2</v>
      </c>
      <c r="Q256" t="s">
        <v>2172</v>
      </c>
    </row>
    <row r="257" spans="1:18" ht="93.6" x14ac:dyDescent="0.3">
      <c r="A257" s="20" t="s">
        <v>122</v>
      </c>
      <c r="B257" s="2" t="s">
        <v>253</v>
      </c>
      <c r="C257" s="3" t="s">
        <v>255</v>
      </c>
      <c r="D257" s="1" t="s">
        <v>34</v>
      </c>
      <c r="E257" s="41">
        <v>500</v>
      </c>
      <c r="F257" s="325" t="s">
        <v>2018</v>
      </c>
      <c r="G257" s="325" t="s">
        <v>2007</v>
      </c>
      <c r="H257" s="176" t="s">
        <v>2008</v>
      </c>
      <c r="I257" s="1" t="s">
        <v>2025</v>
      </c>
      <c r="J257" s="42" t="s">
        <v>2026</v>
      </c>
      <c r="K257" s="327">
        <v>0.44829999999999998</v>
      </c>
      <c r="L257" s="327">
        <f>K257*1.2</f>
        <v>0.53795999999999999</v>
      </c>
      <c r="M257" s="328">
        <f>K257*E257</f>
        <v>224.14999999999998</v>
      </c>
      <c r="N257" s="329">
        <f>L257*E257</f>
        <v>268.98</v>
      </c>
      <c r="O257" s="330">
        <v>0.44829999999999998</v>
      </c>
      <c r="P257" s="331">
        <v>0</v>
      </c>
      <c r="Q257" t="s">
        <v>2172</v>
      </c>
      <c r="R257" s="14" t="s">
        <v>2173</v>
      </c>
    </row>
    <row r="258" spans="1:18" ht="93.6" x14ac:dyDescent="0.3">
      <c r="A258" s="20" t="s">
        <v>122</v>
      </c>
      <c r="B258" s="2" t="s">
        <v>253</v>
      </c>
      <c r="C258" s="3" t="s">
        <v>255</v>
      </c>
      <c r="D258" s="1" t="s">
        <v>34</v>
      </c>
      <c r="E258" s="110">
        <v>500</v>
      </c>
      <c r="F258" s="152" t="s">
        <v>1905</v>
      </c>
      <c r="G258" s="152" t="s">
        <v>1898</v>
      </c>
      <c r="H258" s="176" t="s">
        <v>1903</v>
      </c>
      <c r="I258" s="1" t="s">
        <v>1915</v>
      </c>
      <c r="J258" s="6" t="s">
        <v>1916</v>
      </c>
      <c r="K258" s="241">
        <v>0.95</v>
      </c>
      <c r="L258" s="241">
        <v>1.1399999999999999</v>
      </c>
      <c r="M258" s="8">
        <v>0.95</v>
      </c>
      <c r="N258" s="280">
        <v>1.1399999999999999</v>
      </c>
      <c r="O258" s="259">
        <v>0.95</v>
      </c>
      <c r="P258" s="309">
        <v>3</v>
      </c>
    </row>
    <row r="259" spans="1:18" ht="93.6" x14ac:dyDescent="0.3">
      <c r="A259" s="20" t="s">
        <v>122</v>
      </c>
      <c r="B259" s="2" t="s">
        <v>253</v>
      </c>
      <c r="C259" s="3" t="s">
        <v>255</v>
      </c>
      <c r="D259" s="1" t="s">
        <v>34</v>
      </c>
      <c r="E259" s="110">
        <v>500</v>
      </c>
      <c r="F259" s="152" t="s">
        <v>1267</v>
      </c>
      <c r="G259" s="152" t="s">
        <v>1259</v>
      </c>
      <c r="H259" s="176">
        <v>100</v>
      </c>
      <c r="I259" s="1" t="s">
        <v>1294</v>
      </c>
      <c r="J259" s="6">
        <v>8722960</v>
      </c>
      <c r="K259" s="241">
        <v>1.1499999999999999</v>
      </c>
      <c r="L259" s="241">
        <f>K259*1.2</f>
        <v>1.38</v>
      </c>
      <c r="M259" s="8">
        <f>K259*H259</f>
        <v>114.99999999999999</v>
      </c>
      <c r="N259" s="280">
        <f>M259*1.2</f>
        <v>137.99999999999997</v>
      </c>
      <c r="O259" s="259">
        <v>1.1499999999999999</v>
      </c>
      <c r="P259" s="309">
        <v>4</v>
      </c>
    </row>
    <row r="260" spans="1:18" ht="15.6" x14ac:dyDescent="0.3">
      <c r="A260" s="230"/>
      <c r="B260" s="231"/>
      <c r="C260" s="231"/>
      <c r="D260" s="232"/>
      <c r="E260" s="233"/>
      <c r="F260" s="232"/>
      <c r="G260" s="234"/>
      <c r="H260" s="235"/>
      <c r="I260" s="232"/>
      <c r="J260" s="236"/>
      <c r="K260" s="242"/>
      <c r="L260" s="242"/>
      <c r="M260" s="239"/>
      <c r="N260" s="281"/>
      <c r="O260" s="260"/>
      <c r="P260" s="310"/>
    </row>
    <row r="261" spans="1:18" ht="109.2" x14ac:dyDescent="0.3">
      <c r="A261" s="20" t="s">
        <v>125</v>
      </c>
      <c r="B261" s="1" t="s">
        <v>257</v>
      </c>
      <c r="C261" s="1" t="s">
        <v>258</v>
      </c>
      <c r="D261" s="1" t="s">
        <v>34</v>
      </c>
      <c r="E261" s="110">
        <v>2000</v>
      </c>
      <c r="F261" s="152" t="s">
        <v>1905</v>
      </c>
      <c r="G261" s="152" t="s">
        <v>1898</v>
      </c>
      <c r="H261" s="176" t="s">
        <v>1903</v>
      </c>
      <c r="I261" s="1" t="s">
        <v>1917</v>
      </c>
      <c r="J261" s="6" t="s">
        <v>1918</v>
      </c>
      <c r="K261" s="241">
        <v>7.5</v>
      </c>
      <c r="L261" s="241">
        <v>9</v>
      </c>
      <c r="M261" s="8">
        <v>7.5</v>
      </c>
      <c r="N261" s="280">
        <v>9</v>
      </c>
      <c r="O261" s="259">
        <v>7.5</v>
      </c>
      <c r="P261" s="309">
        <v>1</v>
      </c>
    </row>
    <row r="262" spans="1:18" ht="109.2" x14ac:dyDescent="0.3">
      <c r="A262" s="20" t="s">
        <v>125</v>
      </c>
      <c r="B262" s="1" t="s">
        <v>257</v>
      </c>
      <c r="C262" s="1" t="s">
        <v>258</v>
      </c>
      <c r="D262" s="1" t="s">
        <v>34</v>
      </c>
      <c r="E262" s="110">
        <v>2000</v>
      </c>
      <c r="F262" s="152" t="s">
        <v>1267</v>
      </c>
      <c r="G262" s="152" t="s">
        <v>1259</v>
      </c>
      <c r="H262" s="176">
        <v>20</v>
      </c>
      <c r="I262" s="1" t="s">
        <v>1295</v>
      </c>
      <c r="J262" s="6" t="s">
        <v>1296</v>
      </c>
      <c r="K262" s="241">
        <v>10.5</v>
      </c>
      <c r="L262" s="241">
        <f t="shared" ref="L262" si="82">K262*1.2</f>
        <v>12.6</v>
      </c>
      <c r="M262" s="8">
        <f t="shared" ref="M262" si="83">K262*H262</f>
        <v>210</v>
      </c>
      <c r="N262" s="280">
        <f t="shared" ref="N262" si="84">M262*1.2</f>
        <v>252</v>
      </c>
      <c r="O262" s="259">
        <v>10.5</v>
      </c>
      <c r="P262" s="309">
        <v>2</v>
      </c>
    </row>
    <row r="263" spans="1:18" ht="15.6" x14ac:dyDescent="0.3">
      <c r="A263" s="230"/>
      <c r="B263" s="231"/>
      <c r="C263" s="231"/>
      <c r="D263" s="232"/>
      <c r="E263" s="233"/>
      <c r="F263" s="232"/>
      <c r="G263" s="234"/>
      <c r="H263" s="235"/>
      <c r="I263" s="232"/>
      <c r="J263" s="236"/>
      <c r="K263" s="242"/>
      <c r="L263" s="242"/>
      <c r="M263" s="239"/>
      <c r="N263" s="281"/>
      <c r="O263" s="260"/>
      <c r="P263" s="310"/>
    </row>
    <row r="264" spans="1:18" ht="78" x14ac:dyDescent="0.3">
      <c r="A264" s="20" t="s">
        <v>128</v>
      </c>
      <c r="B264" s="1" t="s">
        <v>259</v>
      </c>
      <c r="C264" s="1" t="s">
        <v>260</v>
      </c>
      <c r="D264" s="1" t="s">
        <v>34</v>
      </c>
      <c r="E264" s="110">
        <v>1000</v>
      </c>
      <c r="F264" s="152" t="s">
        <v>1473</v>
      </c>
      <c r="G264" s="152" t="s">
        <v>1465</v>
      </c>
      <c r="H264" s="176">
        <v>100</v>
      </c>
      <c r="I264" s="1" t="s">
        <v>1499</v>
      </c>
      <c r="J264" s="6" t="s">
        <v>1500</v>
      </c>
      <c r="K264" s="241">
        <v>0.75</v>
      </c>
      <c r="L264" s="241">
        <f>MMULT(K264,1.2)</f>
        <v>0.89999999999999991</v>
      </c>
      <c r="M264" s="8">
        <f>MMULT(H264,K264)</f>
        <v>75</v>
      </c>
      <c r="N264" s="280">
        <f>MMULT(M264,1.2)</f>
        <v>90</v>
      </c>
      <c r="O264" s="259">
        <v>0.75</v>
      </c>
      <c r="P264" s="309">
        <v>1</v>
      </c>
    </row>
    <row r="265" spans="1:18" ht="78" x14ac:dyDescent="0.3">
      <c r="A265" s="20" t="s">
        <v>128</v>
      </c>
      <c r="B265" s="1" t="s">
        <v>259</v>
      </c>
      <c r="C265" s="1" t="s">
        <v>260</v>
      </c>
      <c r="D265" s="1" t="s">
        <v>34</v>
      </c>
      <c r="E265" s="110">
        <v>1000</v>
      </c>
      <c r="F265" s="152" t="s">
        <v>1267</v>
      </c>
      <c r="G265" s="152" t="s">
        <v>1259</v>
      </c>
      <c r="H265" s="176">
        <v>50</v>
      </c>
      <c r="I265" s="1" t="s">
        <v>1297</v>
      </c>
      <c r="J265" s="6">
        <v>4550579</v>
      </c>
      <c r="K265" s="241">
        <v>1.55</v>
      </c>
      <c r="L265" s="241">
        <f t="shared" ref="L265" si="85">K265*1.2</f>
        <v>1.8599999999999999</v>
      </c>
      <c r="M265" s="8">
        <f t="shared" ref="M265" si="86">K265*H265</f>
        <v>77.5</v>
      </c>
      <c r="N265" s="280">
        <f t="shared" ref="N265" si="87">M265*1.2</f>
        <v>93</v>
      </c>
      <c r="O265" s="259">
        <v>1.55</v>
      </c>
      <c r="P265" s="309">
        <v>2</v>
      </c>
    </row>
    <row r="266" spans="1:18" ht="15.6" x14ac:dyDescent="0.3">
      <c r="A266" s="230"/>
      <c r="B266" s="231"/>
      <c r="C266" s="231"/>
      <c r="D266" s="232"/>
      <c r="E266" s="233"/>
      <c r="F266" s="232"/>
      <c r="G266" s="234"/>
      <c r="H266" s="235"/>
      <c r="I266" s="232"/>
      <c r="J266" s="236"/>
      <c r="K266" s="242"/>
      <c r="L266" s="242"/>
      <c r="M266" s="239"/>
      <c r="N266" s="281"/>
      <c r="O266" s="260"/>
      <c r="P266" s="310"/>
    </row>
    <row r="267" spans="1:18" ht="109.2" x14ac:dyDescent="0.3">
      <c r="A267" s="196" t="s">
        <v>130</v>
      </c>
      <c r="B267" s="198" t="s">
        <v>261</v>
      </c>
      <c r="C267" s="198" t="s">
        <v>262</v>
      </c>
      <c r="D267" s="205" t="s">
        <v>34</v>
      </c>
      <c r="E267" s="207">
        <v>2000</v>
      </c>
      <c r="F267" s="200" t="s">
        <v>2063</v>
      </c>
      <c r="G267" s="152" t="s">
        <v>2031</v>
      </c>
      <c r="H267" s="133">
        <v>10</v>
      </c>
      <c r="I267" s="208" t="s">
        <v>2089</v>
      </c>
      <c r="J267" s="201" t="s">
        <v>2090</v>
      </c>
      <c r="K267" s="202">
        <v>0.31</v>
      </c>
      <c r="L267" s="202">
        <v>0.372</v>
      </c>
      <c r="M267" s="203">
        <v>3.1</v>
      </c>
      <c r="N267" s="283">
        <v>3.72</v>
      </c>
      <c r="O267" s="264">
        <v>0.31</v>
      </c>
      <c r="P267" s="305">
        <v>1</v>
      </c>
    </row>
    <row r="268" spans="1:18" ht="109.2" x14ac:dyDescent="0.3">
      <c r="A268" s="196" t="s">
        <v>130</v>
      </c>
      <c r="B268" s="198" t="s">
        <v>261</v>
      </c>
      <c r="C268" s="198" t="s">
        <v>262</v>
      </c>
      <c r="D268" s="205" t="s">
        <v>34</v>
      </c>
      <c r="E268" s="207">
        <v>2000</v>
      </c>
      <c r="F268" s="200" t="s">
        <v>1527</v>
      </c>
      <c r="G268" s="152" t="s">
        <v>1523</v>
      </c>
      <c r="H268" s="133">
        <v>160</v>
      </c>
      <c r="I268" s="208" t="s">
        <v>1532</v>
      </c>
      <c r="J268" s="201" t="s">
        <v>1533</v>
      </c>
      <c r="K268" s="202">
        <v>0.32</v>
      </c>
      <c r="L268" s="202">
        <f>K268*1.2</f>
        <v>0.38400000000000001</v>
      </c>
      <c r="M268" s="203">
        <f>H268*K268</f>
        <v>51.2</v>
      </c>
      <c r="N268" s="283">
        <f>H268*L268</f>
        <v>61.44</v>
      </c>
      <c r="O268" s="264">
        <v>0.32</v>
      </c>
      <c r="P268" s="305">
        <v>2</v>
      </c>
    </row>
    <row r="269" spans="1:18" ht="46.8" x14ac:dyDescent="0.3">
      <c r="A269" s="20" t="s">
        <v>130</v>
      </c>
      <c r="B269" s="1" t="s">
        <v>261</v>
      </c>
      <c r="C269" s="1" t="s">
        <v>262</v>
      </c>
      <c r="D269" s="3" t="s">
        <v>34</v>
      </c>
      <c r="E269" s="108">
        <v>2000</v>
      </c>
      <c r="F269" s="109" t="s">
        <v>1501</v>
      </c>
      <c r="G269" s="152" t="s">
        <v>1465</v>
      </c>
      <c r="H269" s="133">
        <v>10</v>
      </c>
      <c r="I269" s="109" t="s">
        <v>1502</v>
      </c>
      <c r="J269" s="135" t="s">
        <v>1503</v>
      </c>
      <c r="K269" s="241">
        <v>0.35</v>
      </c>
      <c r="L269" s="241">
        <f>MMULT(K269,1.2)</f>
        <v>0.42</v>
      </c>
      <c r="M269" s="86">
        <f>MMULT(H269,K269)</f>
        <v>3.5</v>
      </c>
      <c r="N269" s="280">
        <f>MMULT(M269,1.2)</f>
        <v>4.2</v>
      </c>
      <c r="O269" s="259">
        <v>0.35</v>
      </c>
      <c r="P269" s="309">
        <v>3</v>
      </c>
    </row>
    <row r="270" spans="1:18" ht="62.4" x14ac:dyDescent="0.3">
      <c r="A270" s="196" t="s">
        <v>130</v>
      </c>
      <c r="B270" s="198" t="s">
        <v>261</v>
      </c>
      <c r="C270" s="198" t="s">
        <v>262</v>
      </c>
      <c r="D270" s="205" t="s">
        <v>34</v>
      </c>
      <c r="E270" s="207">
        <v>2000</v>
      </c>
      <c r="F270" s="200" t="s">
        <v>2015</v>
      </c>
      <c r="G270" s="152" t="s">
        <v>2007</v>
      </c>
      <c r="H270" s="133" t="s">
        <v>2008</v>
      </c>
      <c r="I270" s="208" t="s">
        <v>2027</v>
      </c>
      <c r="J270" s="201" t="s">
        <v>1931</v>
      </c>
      <c r="K270" s="202">
        <v>0.35549999999999998</v>
      </c>
      <c r="L270" s="202">
        <f>K270*1.2</f>
        <v>0.42659999999999998</v>
      </c>
      <c r="M270" s="203">
        <f>K270*E270</f>
        <v>711</v>
      </c>
      <c r="N270" s="283">
        <f>L270*E270</f>
        <v>853.19999999999993</v>
      </c>
      <c r="O270" s="264">
        <v>0.35549999999999998</v>
      </c>
      <c r="P270" s="305">
        <v>4</v>
      </c>
    </row>
    <row r="271" spans="1:18" ht="62.4" x14ac:dyDescent="0.3">
      <c r="A271" s="196" t="s">
        <v>130</v>
      </c>
      <c r="B271" s="198" t="s">
        <v>261</v>
      </c>
      <c r="C271" s="198" t="s">
        <v>262</v>
      </c>
      <c r="D271" s="205" t="s">
        <v>34</v>
      </c>
      <c r="E271" s="207">
        <v>2000</v>
      </c>
      <c r="F271" s="200" t="s">
        <v>1682</v>
      </c>
      <c r="G271" s="152" t="s">
        <v>1637</v>
      </c>
      <c r="H271" s="133">
        <v>10</v>
      </c>
      <c r="I271" s="208" t="s">
        <v>1683</v>
      </c>
      <c r="J271" s="201">
        <v>203869</v>
      </c>
      <c r="K271" s="202">
        <v>0.47</v>
      </c>
      <c r="L271" s="202">
        <f t="shared" ref="L271" si="88">K271*1.2</f>
        <v>0.56399999999999995</v>
      </c>
      <c r="M271" s="203">
        <f t="shared" ref="M271" si="89">H271*K271</f>
        <v>4.6999999999999993</v>
      </c>
      <c r="N271" s="283">
        <f t="shared" ref="N271" si="90">M271*1.2</f>
        <v>5.6399999999999988</v>
      </c>
      <c r="O271" s="264">
        <v>0.47</v>
      </c>
      <c r="P271" s="305">
        <v>5</v>
      </c>
    </row>
    <row r="272" spans="1:18" ht="15.6" x14ac:dyDescent="0.3">
      <c r="A272" s="230"/>
      <c r="B272" s="231"/>
      <c r="C272" s="231"/>
      <c r="D272" s="232"/>
      <c r="E272" s="233"/>
      <c r="F272" s="232"/>
      <c r="G272" s="234"/>
      <c r="H272" s="235"/>
      <c r="I272" s="232"/>
      <c r="J272" s="236"/>
      <c r="K272" s="242"/>
      <c r="L272" s="242"/>
      <c r="M272" s="239"/>
      <c r="N272" s="281"/>
      <c r="O272" s="260"/>
      <c r="P272" s="310"/>
    </row>
    <row r="273" spans="1:17" ht="93.6" x14ac:dyDescent="0.3">
      <c r="A273" s="20" t="s">
        <v>133</v>
      </c>
      <c r="B273" s="1" t="s">
        <v>263</v>
      </c>
      <c r="C273" s="3" t="s">
        <v>264</v>
      </c>
      <c r="D273" s="3" t="s">
        <v>34</v>
      </c>
      <c r="E273" s="108">
        <v>1000</v>
      </c>
      <c r="F273" s="109" t="s">
        <v>2091</v>
      </c>
      <c r="G273" s="152" t="s">
        <v>2031</v>
      </c>
      <c r="H273" s="133">
        <v>100</v>
      </c>
      <c r="I273" s="109" t="s">
        <v>2092</v>
      </c>
      <c r="J273" s="135" t="s">
        <v>2093</v>
      </c>
      <c r="K273" s="241">
        <v>7.4999999999999997E-2</v>
      </c>
      <c r="L273" s="241">
        <v>0.09</v>
      </c>
      <c r="M273" s="86">
        <v>7.5</v>
      </c>
      <c r="N273" s="280">
        <v>9</v>
      </c>
      <c r="O273" s="259">
        <v>7.4999999999999997E-2</v>
      </c>
      <c r="P273" s="309">
        <v>1</v>
      </c>
    </row>
    <row r="274" spans="1:17" ht="62.4" x14ac:dyDescent="0.3">
      <c r="A274" s="20" t="s">
        <v>133</v>
      </c>
      <c r="B274" s="1" t="s">
        <v>263</v>
      </c>
      <c r="C274" s="3" t="s">
        <v>264</v>
      </c>
      <c r="D274" s="3" t="s">
        <v>34</v>
      </c>
      <c r="E274" s="108">
        <v>1000</v>
      </c>
      <c r="F274" s="109" t="s">
        <v>2018</v>
      </c>
      <c r="G274" s="152" t="s">
        <v>2007</v>
      </c>
      <c r="H274" s="133" t="s">
        <v>2008</v>
      </c>
      <c r="I274" s="109" t="s">
        <v>2028</v>
      </c>
      <c r="J274" s="135" t="s">
        <v>2029</v>
      </c>
      <c r="K274" s="241">
        <v>9.4399999999999998E-2</v>
      </c>
      <c r="L274" s="241">
        <f>K274*1.2</f>
        <v>0.11327999999999999</v>
      </c>
      <c r="M274" s="86">
        <f>K274*E274</f>
        <v>94.399999999999991</v>
      </c>
      <c r="N274" s="280">
        <f>L274*E274</f>
        <v>113.27999999999999</v>
      </c>
      <c r="O274" s="259">
        <v>9.4399999999999998E-2</v>
      </c>
      <c r="P274" s="309">
        <v>2</v>
      </c>
    </row>
    <row r="275" spans="1:17" ht="15.6" x14ac:dyDescent="0.3">
      <c r="A275" s="230"/>
      <c r="B275" s="231"/>
      <c r="C275" s="231"/>
      <c r="D275" s="232"/>
      <c r="E275" s="233"/>
      <c r="F275" s="232"/>
      <c r="G275" s="234"/>
      <c r="H275" s="235"/>
      <c r="I275" s="232"/>
      <c r="J275" s="236"/>
      <c r="K275" s="242"/>
      <c r="L275" s="242"/>
      <c r="M275" s="239"/>
      <c r="N275" s="281"/>
      <c r="O275" s="260"/>
      <c r="P275" s="310"/>
    </row>
    <row r="276" spans="1:17" ht="156" x14ac:dyDescent="0.3">
      <c r="A276" s="20" t="s">
        <v>135</v>
      </c>
      <c r="B276" s="3" t="s">
        <v>265</v>
      </c>
      <c r="C276" s="3" t="s">
        <v>266</v>
      </c>
      <c r="D276" s="3" t="s">
        <v>34</v>
      </c>
      <c r="E276" s="35">
        <v>5000</v>
      </c>
      <c r="F276" s="175" t="s">
        <v>1504</v>
      </c>
      <c r="G276" s="175" t="s">
        <v>1465</v>
      </c>
      <c r="H276" s="175">
        <v>500</v>
      </c>
      <c r="I276" s="1" t="s">
        <v>1505</v>
      </c>
      <c r="J276" s="42" t="s">
        <v>1506</v>
      </c>
      <c r="K276" s="327">
        <v>0.18</v>
      </c>
      <c r="L276" s="327">
        <f>MMULT(K276,1.2)</f>
        <v>0.216</v>
      </c>
      <c r="M276" s="328">
        <f>MMULT(H276,K276)</f>
        <v>90</v>
      </c>
      <c r="N276" s="329">
        <f>MMULT(M276,1.2)</f>
        <v>108</v>
      </c>
      <c r="O276" s="330">
        <v>0.18</v>
      </c>
      <c r="P276" s="331">
        <v>1</v>
      </c>
      <c r="Q276" t="s">
        <v>2172</v>
      </c>
    </row>
    <row r="277" spans="1:17" ht="156" x14ac:dyDescent="0.3">
      <c r="A277" s="196" t="s">
        <v>135</v>
      </c>
      <c r="B277" s="205" t="s">
        <v>265</v>
      </c>
      <c r="C277" s="205" t="s">
        <v>266</v>
      </c>
      <c r="D277" s="205" t="s">
        <v>34</v>
      </c>
      <c r="E277" s="335">
        <v>5000</v>
      </c>
      <c r="F277" s="205" t="s">
        <v>2082</v>
      </c>
      <c r="G277" s="325" t="s">
        <v>2031</v>
      </c>
      <c r="H277" s="176">
        <v>25</v>
      </c>
      <c r="I277" s="205" t="s">
        <v>2094</v>
      </c>
      <c r="J277" s="336" t="s">
        <v>2095</v>
      </c>
      <c r="K277" s="337">
        <v>0.18</v>
      </c>
      <c r="L277" s="338">
        <v>0.216</v>
      </c>
      <c r="M277" s="339">
        <v>4.5</v>
      </c>
      <c r="N277" s="340">
        <v>5.4</v>
      </c>
      <c r="O277" s="341">
        <v>0.18</v>
      </c>
      <c r="P277" s="342">
        <v>2</v>
      </c>
      <c r="Q277" t="s">
        <v>2172</v>
      </c>
    </row>
    <row r="278" spans="1:17" ht="156" x14ac:dyDescent="0.3">
      <c r="A278" s="196" t="s">
        <v>135</v>
      </c>
      <c r="B278" s="205" t="s">
        <v>265</v>
      </c>
      <c r="C278" s="205" t="s">
        <v>266</v>
      </c>
      <c r="D278" s="205" t="s">
        <v>34</v>
      </c>
      <c r="E278" s="207">
        <v>5000</v>
      </c>
      <c r="F278" s="208" t="s">
        <v>1527</v>
      </c>
      <c r="G278" s="152" t="s">
        <v>1523</v>
      </c>
      <c r="H278" s="133">
        <v>500</v>
      </c>
      <c r="I278" s="208" t="s">
        <v>1534</v>
      </c>
      <c r="J278" s="201" t="s">
        <v>1535</v>
      </c>
      <c r="K278" s="209">
        <v>0.22</v>
      </c>
      <c r="L278" s="202">
        <f>K278*1.2</f>
        <v>0.26400000000000001</v>
      </c>
      <c r="M278" s="203">
        <f>H278*K278</f>
        <v>110</v>
      </c>
      <c r="N278" s="283">
        <f>H278*L278</f>
        <v>132</v>
      </c>
      <c r="O278" s="265">
        <v>0.22</v>
      </c>
      <c r="P278" s="313">
        <v>3</v>
      </c>
      <c r="Q278" t="s">
        <v>2172</v>
      </c>
    </row>
    <row r="279" spans="1:17" ht="156" x14ac:dyDescent="0.3">
      <c r="A279" s="196" t="s">
        <v>135</v>
      </c>
      <c r="B279" s="205" t="s">
        <v>265</v>
      </c>
      <c r="C279" s="205" t="s">
        <v>266</v>
      </c>
      <c r="D279" s="205" t="s">
        <v>34</v>
      </c>
      <c r="E279" s="207">
        <v>5000</v>
      </c>
      <c r="F279" s="208" t="s">
        <v>1905</v>
      </c>
      <c r="G279" s="152" t="s">
        <v>1898</v>
      </c>
      <c r="H279" s="133">
        <v>1</v>
      </c>
      <c r="I279" s="208" t="s">
        <v>1919</v>
      </c>
      <c r="J279" s="201" t="s">
        <v>1920</v>
      </c>
      <c r="K279" s="209">
        <v>2.8</v>
      </c>
      <c r="L279" s="202">
        <v>3.36</v>
      </c>
      <c r="M279" s="203">
        <v>2.8</v>
      </c>
      <c r="N279" s="283">
        <v>3.36</v>
      </c>
      <c r="O279" s="265">
        <v>2.8</v>
      </c>
      <c r="P279" s="313">
        <v>4</v>
      </c>
    </row>
    <row r="280" spans="1:17" ht="156" x14ac:dyDescent="0.3">
      <c r="A280" s="20" t="s">
        <v>135</v>
      </c>
      <c r="B280" s="3" t="s">
        <v>265</v>
      </c>
      <c r="C280" s="3" t="s">
        <v>266</v>
      </c>
      <c r="D280" s="3" t="s">
        <v>34</v>
      </c>
      <c r="E280" s="108">
        <v>5000</v>
      </c>
      <c r="F280" s="175" t="s">
        <v>1267</v>
      </c>
      <c r="G280" s="175" t="s">
        <v>1259</v>
      </c>
      <c r="H280" s="175">
        <v>50</v>
      </c>
      <c r="I280" s="1" t="s">
        <v>1298</v>
      </c>
      <c r="J280" s="6">
        <v>4061209</v>
      </c>
      <c r="K280" s="241">
        <v>3.9</v>
      </c>
      <c r="L280" s="241">
        <f>K280*1.2</f>
        <v>4.68</v>
      </c>
      <c r="M280" s="8">
        <f>K280*H280</f>
        <v>195</v>
      </c>
      <c r="N280" s="280">
        <f>M280*1.2</f>
        <v>234</v>
      </c>
      <c r="O280" s="259">
        <v>3.9</v>
      </c>
      <c r="P280" s="309">
        <v>5</v>
      </c>
    </row>
    <row r="281" spans="1:17" ht="15.6" x14ac:dyDescent="0.3">
      <c r="A281" s="230"/>
      <c r="B281" s="231"/>
      <c r="C281" s="231"/>
      <c r="D281" s="232"/>
      <c r="E281" s="233"/>
      <c r="F281" s="232"/>
      <c r="G281" s="234"/>
      <c r="H281" s="235"/>
      <c r="I281" s="232"/>
      <c r="J281" s="236"/>
      <c r="K281" s="242"/>
      <c r="L281" s="242"/>
      <c r="M281" s="239"/>
      <c r="N281" s="281"/>
      <c r="O281" s="260"/>
      <c r="P281" s="310"/>
    </row>
    <row r="282" spans="1:17" ht="218.4" x14ac:dyDescent="0.3">
      <c r="A282" s="20" t="s">
        <v>918</v>
      </c>
      <c r="B282" s="3" t="s">
        <v>265</v>
      </c>
      <c r="C282" s="3" t="s">
        <v>267</v>
      </c>
      <c r="D282" s="3" t="s">
        <v>34</v>
      </c>
      <c r="E282" s="108">
        <v>1000</v>
      </c>
      <c r="F282" s="175" t="s">
        <v>1267</v>
      </c>
      <c r="G282" s="175" t="s">
        <v>1259</v>
      </c>
      <c r="H282" s="176">
        <v>100</v>
      </c>
      <c r="I282" s="1" t="s">
        <v>1299</v>
      </c>
      <c r="J282" s="6" t="s">
        <v>1300</v>
      </c>
      <c r="K282" s="241">
        <v>2.2000000000000002</v>
      </c>
      <c r="L282" s="241">
        <f t="shared" ref="L282:L291" si="91">K282*1.2</f>
        <v>2.64</v>
      </c>
      <c r="M282" s="8">
        <f t="shared" ref="M282:M291" si="92">K282*H282</f>
        <v>220.00000000000003</v>
      </c>
      <c r="N282" s="280">
        <f t="shared" ref="N282:N291" si="93">M282*1.2</f>
        <v>264</v>
      </c>
      <c r="O282" s="259">
        <v>2.2000000000000002</v>
      </c>
      <c r="P282" s="309">
        <v>1</v>
      </c>
    </row>
    <row r="283" spans="1:17" ht="218.4" x14ac:dyDescent="0.3">
      <c r="A283" s="20" t="s">
        <v>918</v>
      </c>
      <c r="B283" s="3" t="s">
        <v>265</v>
      </c>
      <c r="C283" s="3" t="s">
        <v>1923</v>
      </c>
      <c r="D283" s="3" t="s">
        <v>34</v>
      </c>
      <c r="E283" s="108">
        <v>1000</v>
      </c>
      <c r="F283" s="175" t="s">
        <v>1905</v>
      </c>
      <c r="G283" s="175" t="s">
        <v>1898</v>
      </c>
      <c r="H283" s="176">
        <v>1</v>
      </c>
      <c r="I283" s="1" t="s">
        <v>1921</v>
      </c>
      <c r="J283" s="6" t="s">
        <v>1922</v>
      </c>
      <c r="K283" s="241">
        <v>2.6</v>
      </c>
      <c r="L283" s="241">
        <v>3.12</v>
      </c>
      <c r="M283" s="8">
        <v>2.6</v>
      </c>
      <c r="N283" s="280">
        <v>3.12</v>
      </c>
      <c r="O283" s="259">
        <v>2.6</v>
      </c>
      <c r="P283" s="309">
        <v>2</v>
      </c>
    </row>
    <row r="284" spans="1:17" ht="15.6" x14ac:dyDescent="0.3">
      <c r="A284" s="230"/>
      <c r="B284" s="231"/>
      <c r="C284" s="231"/>
      <c r="D284" s="232"/>
      <c r="E284" s="233"/>
      <c r="F284" s="232"/>
      <c r="G284" s="234"/>
      <c r="H284" s="235"/>
      <c r="I284" s="232"/>
      <c r="J284" s="236"/>
      <c r="K284" s="242"/>
      <c r="L284" s="242"/>
      <c r="M284" s="239"/>
      <c r="N284" s="281"/>
      <c r="O284" s="260"/>
      <c r="P284" s="310"/>
    </row>
    <row r="285" spans="1:17" ht="93.6" x14ac:dyDescent="0.3">
      <c r="A285" s="20" t="s">
        <v>138</v>
      </c>
      <c r="B285" s="3" t="s">
        <v>268</v>
      </c>
      <c r="C285" s="3" t="s">
        <v>269</v>
      </c>
      <c r="D285" s="3" t="s">
        <v>34</v>
      </c>
      <c r="E285" s="108">
        <v>10</v>
      </c>
      <c r="F285" s="175" t="s">
        <v>1267</v>
      </c>
      <c r="G285" s="175" t="s">
        <v>1259</v>
      </c>
      <c r="H285" s="176">
        <v>20</v>
      </c>
      <c r="I285" s="3" t="s">
        <v>1301</v>
      </c>
      <c r="J285" s="6" t="s">
        <v>1302</v>
      </c>
      <c r="K285" s="241">
        <v>16</v>
      </c>
      <c r="L285" s="241">
        <f t="shared" si="91"/>
        <v>19.2</v>
      </c>
      <c r="M285" s="8">
        <f t="shared" si="92"/>
        <v>320</v>
      </c>
      <c r="N285" s="280">
        <f t="shared" si="93"/>
        <v>384</v>
      </c>
      <c r="O285" s="259">
        <v>16</v>
      </c>
      <c r="P285" s="309">
        <v>1</v>
      </c>
    </row>
    <row r="286" spans="1:17" ht="15.6" x14ac:dyDescent="0.3">
      <c r="A286" s="230"/>
      <c r="B286" s="231"/>
      <c r="C286" s="231"/>
      <c r="D286" s="232"/>
      <c r="E286" s="233"/>
      <c r="F286" s="232"/>
      <c r="G286" s="234"/>
      <c r="H286" s="235"/>
      <c r="I286" s="232"/>
      <c r="J286" s="236"/>
      <c r="K286" s="242"/>
      <c r="L286" s="242"/>
      <c r="M286" s="239"/>
      <c r="N286" s="281"/>
      <c r="O286" s="260"/>
      <c r="P286" s="310"/>
    </row>
    <row r="287" spans="1:17" ht="62.4" x14ac:dyDescent="0.3">
      <c r="A287" s="20" t="s">
        <v>141</v>
      </c>
      <c r="B287" s="3" t="s">
        <v>270</v>
      </c>
      <c r="C287" s="3" t="s">
        <v>271</v>
      </c>
      <c r="D287" s="3" t="s">
        <v>34</v>
      </c>
      <c r="E287" s="108">
        <v>100</v>
      </c>
      <c r="F287" s="175" t="s">
        <v>1267</v>
      </c>
      <c r="G287" s="175" t="s">
        <v>1259</v>
      </c>
      <c r="H287" s="176">
        <v>20</v>
      </c>
      <c r="I287" s="3"/>
      <c r="J287" s="6" t="s">
        <v>1303</v>
      </c>
      <c r="K287" s="241">
        <v>10.8</v>
      </c>
      <c r="L287" s="241">
        <f t="shared" si="91"/>
        <v>12.96</v>
      </c>
      <c r="M287" s="8">
        <f t="shared" si="92"/>
        <v>216</v>
      </c>
      <c r="N287" s="280">
        <f t="shared" si="93"/>
        <v>259.2</v>
      </c>
      <c r="O287" s="259">
        <v>10.8</v>
      </c>
      <c r="P287" s="309">
        <v>1</v>
      </c>
    </row>
    <row r="288" spans="1:17" ht="15.6" x14ac:dyDescent="0.3">
      <c r="A288" s="230"/>
      <c r="B288" s="231"/>
      <c r="C288" s="231"/>
      <c r="D288" s="232"/>
      <c r="E288" s="233"/>
      <c r="F288" s="232"/>
      <c r="G288" s="234"/>
      <c r="H288" s="235"/>
      <c r="I288" s="232"/>
      <c r="J288" s="236"/>
      <c r="K288" s="242"/>
      <c r="L288" s="242"/>
      <c r="M288" s="239"/>
      <c r="N288" s="281"/>
      <c r="O288" s="260"/>
      <c r="P288" s="310"/>
    </row>
    <row r="289" spans="1:16" ht="46.8" x14ac:dyDescent="0.3">
      <c r="A289" s="20" t="s">
        <v>143</v>
      </c>
      <c r="B289" s="3" t="s">
        <v>272</v>
      </c>
      <c r="C289" s="3" t="s">
        <v>273</v>
      </c>
      <c r="D289" s="3" t="s">
        <v>34</v>
      </c>
      <c r="E289" s="108">
        <v>100</v>
      </c>
      <c r="F289" s="175" t="s">
        <v>1267</v>
      </c>
      <c r="G289" s="175" t="s">
        <v>1259</v>
      </c>
      <c r="H289" s="176">
        <v>20</v>
      </c>
      <c r="I289" s="3" t="s">
        <v>1304</v>
      </c>
      <c r="J289" s="6" t="s">
        <v>1305</v>
      </c>
      <c r="K289" s="241">
        <v>3.1</v>
      </c>
      <c r="L289" s="241">
        <f t="shared" si="91"/>
        <v>3.7199999999999998</v>
      </c>
      <c r="M289" s="8">
        <f t="shared" si="92"/>
        <v>62</v>
      </c>
      <c r="N289" s="280">
        <f t="shared" si="93"/>
        <v>74.399999999999991</v>
      </c>
      <c r="O289" s="259">
        <v>3.1</v>
      </c>
      <c r="P289" s="309">
        <v>1</v>
      </c>
    </row>
    <row r="290" spans="1:16" ht="15.6" x14ac:dyDescent="0.3">
      <c r="A290" s="230"/>
      <c r="B290" s="231"/>
      <c r="C290" s="231"/>
      <c r="D290" s="232"/>
      <c r="E290" s="233"/>
      <c r="F290" s="232"/>
      <c r="G290" s="234"/>
      <c r="H290" s="235"/>
      <c r="I290" s="232"/>
      <c r="J290" s="236"/>
      <c r="K290" s="242"/>
      <c r="L290" s="242"/>
      <c r="M290" s="239"/>
      <c r="N290" s="281"/>
      <c r="O290" s="260"/>
      <c r="P290" s="310"/>
    </row>
    <row r="291" spans="1:16" ht="46.8" x14ac:dyDescent="0.3">
      <c r="A291" s="20" t="s">
        <v>919</v>
      </c>
      <c r="B291" s="28" t="s">
        <v>274</v>
      </c>
      <c r="C291" s="28" t="s">
        <v>275</v>
      </c>
      <c r="D291" s="3" t="s">
        <v>34</v>
      </c>
      <c r="E291" s="108">
        <v>100</v>
      </c>
      <c r="F291" s="175" t="s">
        <v>1267</v>
      </c>
      <c r="G291" s="175" t="s">
        <v>1259</v>
      </c>
      <c r="H291" s="176">
        <v>250</v>
      </c>
      <c r="I291" s="3" t="s">
        <v>1306</v>
      </c>
      <c r="J291" s="6">
        <v>16401</v>
      </c>
      <c r="K291" s="241">
        <v>0.65</v>
      </c>
      <c r="L291" s="241">
        <f t="shared" si="91"/>
        <v>0.78</v>
      </c>
      <c r="M291" s="8">
        <f t="shared" si="92"/>
        <v>162.5</v>
      </c>
      <c r="N291" s="280">
        <f t="shared" si="93"/>
        <v>195</v>
      </c>
      <c r="O291" s="259">
        <v>0.65</v>
      </c>
      <c r="P291" s="309">
        <v>1</v>
      </c>
    </row>
    <row r="292" spans="1:16" ht="15.6" x14ac:dyDescent="0.3">
      <c r="A292" s="230"/>
      <c r="B292" s="231"/>
      <c r="C292" s="231"/>
      <c r="D292" s="232"/>
      <c r="E292" s="233"/>
      <c r="F292" s="232"/>
      <c r="G292" s="234"/>
      <c r="H292" s="235"/>
      <c r="I292" s="232"/>
      <c r="J292" s="236"/>
      <c r="K292" s="242"/>
      <c r="L292" s="242"/>
      <c r="M292" s="239"/>
      <c r="N292" s="281"/>
      <c r="O292" s="260"/>
      <c r="P292" s="310"/>
    </row>
    <row r="293" spans="1:16" ht="62.4" x14ac:dyDescent="0.3">
      <c r="A293" s="20" t="s">
        <v>145</v>
      </c>
      <c r="B293" s="29" t="s">
        <v>276</v>
      </c>
      <c r="C293" s="28"/>
      <c r="D293" s="3" t="s">
        <v>34</v>
      </c>
      <c r="E293" s="108">
        <v>100</v>
      </c>
      <c r="F293" s="109"/>
      <c r="G293" s="152"/>
      <c r="H293" s="133"/>
      <c r="I293" s="109"/>
      <c r="J293" s="135"/>
      <c r="K293" s="241"/>
      <c r="L293" s="241"/>
      <c r="M293" s="86"/>
      <c r="N293" s="280"/>
      <c r="O293" s="259">
        <v>0</v>
      </c>
      <c r="P293" s="309">
        <v>0</v>
      </c>
    </row>
    <row r="294" spans="1:16" ht="15.6" x14ac:dyDescent="0.3">
      <c r="A294" s="230"/>
      <c r="B294" s="231"/>
      <c r="C294" s="231"/>
      <c r="D294" s="232"/>
      <c r="E294" s="233"/>
      <c r="F294" s="232"/>
      <c r="G294" s="234"/>
      <c r="H294" s="235"/>
      <c r="I294" s="232"/>
      <c r="J294" s="236"/>
      <c r="K294" s="242"/>
      <c r="L294" s="242"/>
      <c r="M294" s="239"/>
      <c r="N294" s="281"/>
      <c r="O294" s="260"/>
      <c r="P294" s="310"/>
    </row>
    <row r="295" spans="1:16" ht="62.4" x14ac:dyDescent="0.3">
      <c r="A295" s="20" t="s">
        <v>149</v>
      </c>
      <c r="B295" s="29" t="s">
        <v>277</v>
      </c>
      <c r="C295" s="28"/>
      <c r="D295" s="3" t="s">
        <v>34</v>
      </c>
      <c r="E295" s="108">
        <v>100</v>
      </c>
      <c r="F295" s="175" t="s">
        <v>1267</v>
      </c>
      <c r="G295" s="175" t="s">
        <v>1259</v>
      </c>
      <c r="H295" s="176">
        <v>20</v>
      </c>
      <c r="I295" s="3" t="s">
        <v>1304</v>
      </c>
      <c r="J295" s="6" t="s">
        <v>1305</v>
      </c>
      <c r="K295" s="241">
        <v>3.1</v>
      </c>
      <c r="L295" s="241">
        <f t="shared" ref="L295" si="94">K295*1.2</f>
        <v>3.7199999999999998</v>
      </c>
      <c r="M295" s="8">
        <f t="shared" ref="M295" si="95">K295*H295</f>
        <v>62</v>
      </c>
      <c r="N295" s="280">
        <f t="shared" ref="N295" si="96">M295*1.2</f>
        <v>74.399999999999991</v>
      </c>
      <c r="O295" s="259">
        <v>3.1</v>
      </c>
      <c r="P295" s="309">
        <v>1</v>
      </c>
    </row>
    <row r="296" spans="1:16" ht="15.6" x14ac:dyDescent="0.3">
      <c r="A296" s="230"/>
      <c r="B296" s="231"/>
      <c r="C296" s="231"/>
      <c r="D296" s="232"/>
      <c r="E296" s="233"/>
      <c r="F296" s="232"/>
      <c r="G296" s="234"/>
      <c r="H296" s="235"/>
      <c r="I296" s="232"/>
      <c r="J296" s="236"/>
      <c r="K296" s="242"/>
      <c r="L296" s="242"/>
      <c r="M296" s="239"/>
      <c r="N296" s="281"/>
      <c r="O296" s="260"/>
      <c r="P296" s="310"/>
    </row>
    <row r="297" spans="1:16" ht="78" x14ac:dyDescent="0.3">
      <c r="A297" s="20" t="s">
        <v>920</v>
      </c>
      <c r="B297" s="29" t="s">
        <v>278</v>
      </c>
      <c r="C297" s="28"/>
      <c r="D297" s="3" t="s">
        <v>34</v>
      </c>
      <c r="E297" s="108">
        <v>100</v>
      </c>
      <c r="F297" s="109"/>
      <c r="G297" s="152"/>
      <c r="H297" s="133"/>
      <c r="I297" s="109"/>
      <c r="J297" s="135"/>
      <c r="K297" s="241"/>
      <c r="L297" s="241"/>
      <c r="M297" s="86"/>
      <c r="N297" s="280"/>
      <c r="O297" s="259">
        <v>0</v>
      </c>
      <c r="P297" s="309">
        <v>0</v>
      </c>
    </row>
    <row r="298" spans="1:16" ht="15.6" x14ac:dyDescent="0.3">
      <c r="A298" s="230"/>
      <c r="B298" s="231"/>
      <c r="C298" s="231"/>
      <c r="D298" s="232"/>
      <c r="E298" s="233"/>
      <c r="F298" s="232"/>
      <c r="G298" s="234"/>
      <c r="H298" s="235"/>
      <c r="I298" s="232"/>
      <c r="J298" s="236"/>
      <c r="K298" s="242"/>
      <c r="L298" s="242"/>
      <c r="M298" s="239"/>
      <c r="N298" s="281"/>
      <c r="O298" s="260"/>
      <c r="P298" s="310"/>
    </row>
    <row r="299" spans="1:16" ht="31.2" x14ac:dyDescent="0.3">
      <c r="A299" s="20" t="s">
        <v>152</v>
      </c>
      <c r="B299" s="30" t="s">
        <v>279</v>
      </c>
      <c r="C299" s="28"/>
      <c r="D299" s="3" t="s">
        <v>34</v>
      </c>
      <c r="E299" s="108">
        <v>100</v>
      </c>
      <c r="F299" s="109"/>
      <c r="G299" s="152"/>
      <c r="H299" s="133"/>
      <c r="I299" s="109"/>
      <c r="J299" s="135"/>
      <c r="K299" s="241"/>
      <c r="L299" s="241"/>
      <c r="M299" s="8"/>
      <c r="N299" s="280"/>
      <c r="O299" s="259"/>
      <c r="P299" s="309">
        <v>0</v>
      </c>
    </row>
    <row r="300" spans="1:16" ht="15.6" x14ac:dyDescent="0.3">
      <c r="A300" s="230"/>
      <c r="B300" s="231"/>
      <c r="C300" s="231"/>
      <c r="D300" s="232"/>
      <c r="E300" s="233"/>
      <c r="F300" s="232"/>
      <c r="G300" s="234"/>
      <c r="H300" s="235"/>
      <c r="I300" s="232"/>
      <c r="J300" s="236"/>
      <c r="K300" s="242"/>
      <c r="L300" s="242"/>
      <c r="M300" s="239"/>
      <c r="N300" s="281"/>
      <c r="O300" s="260"/>
      <c r="P300" s="310"/>
    </row>
    <row r="301" spans="1:16" ht="46.8" x14ac:dyDescent="0.3">
      <c r="A301" s="20" t="s">
        <v>155</v>
      </c>
      <c r="B301" s="66" t="s">
        <v>280</v>
      </c>
      <c r="C301" s="28"/>
      <c r="D301" s="3" t="s">
        <v>34</v>
      </c>
      <c r="E301" s="108">
        <v>100</v>
      </c>
      <c r="F301" s="175" t="s">
        <v>1267</v>
      </c>
      <c r="G301" s="175" t="s">
        <v>1259</v>
      </c>
      <c r="H301" s="176">
        <v>50</v>
      </c>
      <c r="I301" s="3" t="s">
        <v>1307</v>
      </c>
      <c r="J301" s="135">
        <v>4550587</v>
      </c>
      <c r="K301" s="241">
        <v>2</v>
      </c>
      <c r="L301" s="241">
        <f t="shared" ref="L301" si="97">K301*1.2</f>
        <v>2.4</v>
      </c>
      <c r="M301" s="8">
        <f t="shared" ref="M301" si="98">K301*H301</f>
        <v>100</v>
      </c>
      <c r="N301" s="280">
        <f t="shared" ref="N301" si="99">M301*1.2</f>
        <v>120</v>
      </c>
      <c r="O301" s="259">
        <v>2</v>
      </c>
      <c r="P301" s="309">
        <v>1</v>
      </c>
    </row>
    <row r="302" spans="1:16" ht="15.6" x14ac:dyDescent="0.3">
      <c r="A302" s="230"/>
      <c r="B302" s="231"/>
      <c r="C302" s="231"/>
      <c r="D302" s="232"/>
      <c r="E302" s="233"/>
      <c r="F302" s="232"/>
      <c r="G302" s="234"/>
      <c r="H302" s="235"/>
      <c r="I302" s="232"/>
      <c r="J302" s="236"/>
      <c r="K302" s="242"/>
      <c r="L302" s="242"/>
      <c r="M302" s="239"/>
      <c r="N302" s="281"/>
      <c r="O302" s="260"/>
      <c r="P302" s="310"/>
    </row>
    <row r="303" spans="1:16" ht="46.8" x14ac:dyDescent="0.3">
      <c r="A303" s="20" t="s">
        <v>157</v>
      </c>
      <c r="B303" s="30" t="s">
        <v>281</v>
      </c>
      <c r="C303" s="28"/>
      <c r="D303" s="3" t="s">
        <v>34</v>
      </c>
      <c r="E303" s="108">
        <v>100</v>
      </c>
      <c r="F303" s="109"/>
      <c r="G303" s="152"/>
      <c r="H303" s="133"/>
      <c r="I303" s="109"/>
      <c r="J303" s="135"/>
      <c r="K303" s="241"/>
      <c r="L303" s="241"/>
      <c r="M303" s="8"/>
      <c r="N303" s="280"/>
      <c r="O303" s="259"/>
      <c r="P303" s="309">
        <v>0</v>
      </c>
    </row>
    <row r="304" spans="1:16" ht="15.6" x14ac:dyDescent="0.3">
      <c r="A304" s="230"/>
      <c r="B304" s="231"/>
      <c r="C304" s="231"/>
      <c r="D304" s="232"/>
      <c r="E304" s="233"/>
      <c r="F304" s="232"/>
      <c r="G304" s="234"/>
      <c r="H304" s="235"/>
      <c r="I304" s="232"/>
      <c r="J304" s="236"/>
      <c r="K304" s="242"/>
      <c r="L304" s="242"/>
      <c r="M304" s="239"/>
      <c r="N304" s="281"/>
      <c r="O304" s="260"/>
      <c r="P304" s="310"/>
    </row>
    <row r="305" spans="1:16" ht="46.8" x14ac:dyDescent="0.3">
      <c r="A305" s="20" t="s">
        <v>921</v>
      </c>
      <c r="B305" s="67" t="s">
        <v>282</v>
      </c>
      <c r="C305" s="28"/>
      <c r="D305" s="3" t="s">
        <v>34</v>
      </c>
      <c r="E305" s="108">
        <v>100</v>
      </c>
      <c r="F305" s="109"/>
      <c r="G305" s="152"/>
      <c r="H305" s="133"/>
      <c r="I305" s="109"/>
      <c r="J305" s="135"/>
      <c r="K305" s="241"/>
      <c r="L305" s="241"/>
      <c r="M305" s="8"/>
      <c r="N305" s="280"/>
      <c r="O305" s="259"/>
      <c r="P305" s="309">
        <v>0</v>
      </c>
    </row>
    <row r="306" spans="1:16" ht="15.6" x14ac:dyDescent="0.3">
      <c r="A306" s="230"/>
      <c r="B306" s="231"/>
      <c r="C306" s="231"/>
      <c r="D306" s="232"/>
      <c r="E306" s="233"/>
      <c r="F306" s="232"/>
      <c r="G306" s="234"/>
      <c r="H306" s="235"/>
      <c r="I306" s="232"/>
      <c r="J306" s="236"/>
      <c r="K306" s="242"/>
      <c r="L306" s="242"/>
      <c r="M306" s="239"/>
      <c r="N306" s="281"/>
      <c r="O306" s="260"/>
      <c r="P306" s="310"/>
    </row>
    <row r="307" spans="1:16" ht="46.8" x14ac:dyDescent="0.3">
      <c r="A307" s="20" t="s">
        <v>160</v>
      </c>
      <c r="B307" s="31" t="s">
        <v>283</v>
      </c>
      <c r="C307" s="28"/>
      <c r="D307" s="3" t="s">
        <v>34</v>
      </c>
      <c r="E307" s="108">
        <v>100</v>
      </c>
      <c r="F307" s="178" t="s">
        <v>1267</v>
      </c>
      <c r="G307" s="178" t="s">
        <v>1259</v>
      </c>
      <c r="H307" s="176">
        <v>100</v>
      </c>
      <c r="I307" s="3" t="s">
        <v>1308</v>
      </c>
      <c r="J307" s="135">
        <v>4110001</v>
      </c>
      <c r="K307" s="241">
        <v>0.92</v>
      </c>
      <c r="L307" s="241">
        <f t="shared" ref="L307" si="100">K307*1.2</f>
        <v>1.1040000000000001</v>
      </c>
      <c r="M307" s="8">
        <f t="shared" ref="M307" si="101">K307*H307</f>
        <v>92</v>
      </c>
      <c r="N307" s="280">
        <f t="shared" ref="N307" si="102">M307*1.2</f>
        <v>110.39999999999999</v>
      </c>
      <c r="O307" s="259">
        <v>0.92</v>
      </c>
      <c r="P307" s="309">
        <v>1</v>
      </c>
    </row>
    <row r="308" spans="1:16" ht="15.6" x14ac:dyDescent="0.3">
      <c r="A308" s="230"/>
      <c r="B308" s="231"/>
      <c r="C308" s="231"/>
      <c r="D308" s="232"/>
      <c r="E308" s="233"/>
      <c r="F308" s="232"/>
      <c r="G308" s="234"/>
      <c r="H308" s="235"/>
      <c r="I308" s="232"/>
      <c r="J308" s="236"/>
      <c r="K308" s="242"/>
      <c r="L308" s="242"/>
      <c r="M308" s="239"/>
      <c r="N308" s="281"/>
      <c r="O308" s="260"/>
      <c r="P308" s="310"/>
    </row>
    <row r="309" spans="1:16" ht="62.4" x14ac:dyDescent="0.3">
      <c r="A309" s="20" t="s">
        <v>163</v>
      </c>
      <c r="B309" s="31" t="s">
        <v>284</v>
      </c>
      <c r="C309" s="28"/>
      <c r="D309" s="3" t="s">
        <v>34</v>
      </c>
      <c r="E309" s="108">
        <v>100</v>
      </c>
      <c r="F309" s="109"/>
      <c r="G309" s="152"/>
      <c r="H309" s="133"/>
      <c r="I309" s="109"/>
      <c r="J309" s="135"/>
      <c r="K309" s="241"/>
      <c r="L309" s="241"/>
      <c r="M309" s="8"/>
      <c r="N309" s="280"/>
      <c r="O309" s="259"/>
      <c r="P309" s="309">
        <v>0</v>
      </c>
    </row>
    <row r="310" spans="1:16" ht="15.6" x14ac:dyDescent="0.3">
      <c r="A310" s="230"/>
      <c r="B310" s="231"/>
      <c r="C310" s="231"/>
      <c r="D310" s="232"/>
      <c r="E310" s="233"/>
      <c r="F310" s="232"/>
      <c r="G310" s="234"/>
      <c r="H310" s="235"/>
      <c r="I310" s="232"/>
      <c r="J310" s="236"/>
      <c r="K310" s="242"/>
      <c r="L310" s="242"/>
      <c r="M310" s="239"/>
      <c r="N310" s="281"/>
      <c r="O310" s="260"/>
      <c r="P310" s="310"/>
    </row>
    <row r="311" spans="1:16" ht="78" x14ac:dyDescent="0.3">
      <c r="A311" s="20" t="s">
        <v>922</v>
      </c>
      <c r="B311" s="32" t="s">
        <v>285</v>
      </c>
      <c r="C311" s="28"/>
      <c r="D311" s="3" t="s">
        <v>34</v>
      </c>
      <c r="E311" s="108">
        <v>100</v>
      </c>
      <c r="F311" s="109"/>
      <c r="G311" s="152"/>
      <c r="H311" s="133"/>
      <c r="I311" s="109"/>
      <c r="J311" s="135"/>
      <c r="K311" s="241"/>
      <c r="L311" s="241"/>
      <c r="M311" s="8"/>
      <c r="N311" s="280"/>
      <c r="O311" s="259"/>
      <c r="P311" s="309">
        <v>0</v>
      </c>
    </row>
    <row r="312" spans="1:16" ht="15.6" x14ac:dyDescent="0.3">
      <c r="A312" s="230"/>
      <c r="B312" s="231"/>
      <c r="C312" s="231"/>
      <c r="D312" s="232"/>
      <c r="E312" s="233"/>
      <c r="F312" s="232"/>
      <c r="G312" s="234"/>
      <c r="H312" s="235"/>
      <c r="I312" s="232"/>
      <c r="J312" s="236"/>
      <c r="K312" s="242"/>
      <c r="L312" s="242"/>
      <c r="M312" s="239"/>
      <c r="N312" s="281"/>
      <c r="O312" s="260"/>
      <c r="P312" s="310"/>
    </row>
    <row r="313" spans="1:16" ht="265.2" x14ac:dyDescent="0.3">
      <c r="A313" s="20" t="s">
        <v>166</v>
      </c>
      <c r="B313" s="32" t="s">
        <v>286</v>
      </c>
      <c r="C313" s="28" t="s">
        <v>287</v>
      </c>
      <c r="D313" s="3" t="s">
        <v>34</v>
      </c>
      <c r="E313" s="108">
        <v>500</v>
      </c>
      <c r="F313" s="109"/>
      <c r="G313" s="152"/>
      <c r="H313" s="133"/>
      <c r="I313" s="109"/>
      <c r="J313" s="135"/>
      <c r="K313" s="241"/>
      <c r="L313" s="241"/>
      <c r="M313" s="86"/>
      <c r="N313" s="280"/>
      <c r="O313" s="259"/>
      <c r="P313" s="309">
        <v>0</v>
      </c>
    </row>
    <row r="314" spans="1:16" ht="15.6" x14ac:dyDescent="0.3">
      <c r="A314" s="230"/>
      <c r="B314" s="231"/>
      <c r="C314" s="231"/>
      <c r="D314" s="232"/>
      <c r="E314" s="233"/>
      <c r="F314" s="232"/>
      <c r="G314" s="234"/>
      <c r="H314" s="235"/>
      <c r="I314" s="232"/>
      <c r="J314" s="236"/>
      <c r="K314" s="242"/>
      <c r="L314" s="242"/>
      <c r="M314" s="239"/>
      <c r="N314" s="281"/>
      <c r="O314" s="260"/>
      <c r="P314" s="310"/>
    </row>
    <row r="315" spans="1:16" ht="31.2" x14ac:dyDescent="0.3">
      <c r="A315" s="20"/>
      <c r="B315" s="19" t="s">
        <v>288</v>
      </c>
      <c r="C315" s="3"/>
      <c r="D315" s="33"/>
      <c r="E315" s="111"/>
      <c r="F315" s="212"/>
      <c r="G315" s="152"/>
      <c r="H315" s="133"/>
      <c r="I315" s="212"/>
      <c r="J315" s="149"/>
      <c r="K315" s="241"/>
      <c r="L315" s="241"/>
      <c r="M315" s="8"/>
      <c r="N315" s="280"/>
      <c r="O315" s="259"/>
      <c r="P315" s="309"/>
    </row>
    <row r="316" spans="1:16" ht="72" x14ac:dyDescent="0.3">
      <c r="A316" s="20" t="s">
        <v>169</v>
      </c>
      <c r="B316" s="1" t="s">
        <v>289</v>
      </c>
      <c r="C316" s="1" t="s">
        <v>290</v>
      </c>
      <c r="D316" s="3" t="s">
        <v>34</v>
      </c>
      <c r="E316" s="108">
        <v>700</v>
      </c>
      <c r="F316" s="175" t="s">
        <v>1238</v>
      </c>
      <c r="G316" s="175" t="s">
        <v>1239</v>
      </c>
      <c r="H316" s="176">
        <v>1</v>
      </c>
      <c r="I316" s="1" t="s">
        <v>1240</v>
      </c>
      <c r="J316" s="6" t="s">
        <v>1241</v>
      </c>
      <c r="K316" s="241">
        <v>4.2165999999999997</v>
      </c>
      <c r="L316" s="241">
        <v>5.0599999999999996</v>
      </c>
      <c r="M316" s="8">
        <v>4.22</v>
      </c>
      <c r="N316" s="280">
        <v>5.0599999999999996</v>
      </c>
      <c r="O316" s="259">
        <v>4.2165999999999997</v>
      </c>
      <c r="P316" s="309">
        <v>1</v>
      </c>
    </row>
    <row r="317" spans="1:16" ht="78" x14ac:dyDescent="0.3">
      <c r="A317" s="20" t="s">
        <v>169</v>
      </c>
      <c r="B317" s="1" t="s">
        <v>289</v>
      </c>
      <c r="C317" s="1" t="s">
        <v>290</v>
      </c>
      <c r="D317" s="3" t="s">
        <v>34</v>
      </c>
      <c r="E317" s="108">
        <v>700</v>
      </c>
      <c r="F317" s="175" t="s">
        <v>1924</v>
      </c>
      <c r="G317" s="175" t="s">
        <v>1898</v>
      </c>
      <c r="H317" s="176">
        <v>10</v>
      </c>
      <c r="I317" s="1" t="s">
        <v>1925</v>
      </c>
      <c r="J317" s="6" t="s">
        <v>1926</v>
      </c>
      <c r="K317" s="241">
        <f>L317/1.2</f>
        <v>5.2083333333333339</v>
      </c>
      <c r="L317" s="241">
        <v>6.25</v>
      </c>
      <c r="M317" s="8">
        <f>E317*K317</f>
        <v>3645.8333333333339</v>
      </c>
      <c r="N317" s="280">
        <f>E317*L317</f>
        <v>4375</v>
      </c>
      <c r="O317" s="259">
        <v>5.2083333333333339</v>
      </c>
      <c r="P317" s="309">
        <v>2</v>
      </c>
    </row>
    <row r="318" spans="1:16" ht="15.6" x14ac:dyDescent="0.3">
      <c r="A318" s="230"/>
      <c r="B318" s="231"/>
      <c r="C318" s="231"/>
      <c r="D318" s="232"/>
      <c r="E318" s="233"/>
      <c r="F318" s="232"/>
      <c r="G318" s="234"/>
      <c r="H318" s="235"/>
      <c r="I318" s="232"/>
      <c r="J318" s="236"/>
      <c r="K318" s="242"/>
      <c r="L318" s="242"/>
      <c r="M318" s="239"/>
      <c r="N318" s="281"/>
      <c r="O318" s="260"/>
      <c r="P318" s="310"/>
    </row>
    <row r="319" spans="1:16" ht="171.6" x14ac:dyDescent="0.3">
      <c r="A319" s="20" t="s">
        <v>172</v>
      </c>
      <c r="B319" s="1" t="s">
        <v>289</v>
      </c>
      <c r="C319" s="1" t="s">
        <v>291</v>
      </c>
      <c r="D319" s="3" t="s">
        <v>34</v>
      </c>
      <c r="E319" s="108">
        <v>700</v>
      </c>
      <c r="F319" s="175" t="s">
        <v>1334</v>
      </c>
      <c r="G319" s="175" t="s">
        <v>1335</v>
      </c>
      <c r="H319" s="176" t="s">
        <v>1336</v>
      </c>
      <c r="I319" s="1" t="s">
        <v>1337</v>
      </c>
      <c r="J319" s="6" t="s">
        <v>1338</v>
      </c>
      <c r="K319" s="241">
        <v>5.62</v>
      </c>
      <c r="L319" s="241">
        <v>6.74</v>
      </c>
      <c r="M319" s="8">
        <f>K319*30</f>
        <v>168.6</v>
      </c>
      <c r="N319" s="280">
        <f>L319*30</f>
        <v>202.20000000000002</v>
      </c>
      <c r="O319" s="259">
        <v>5.62</v>
      </c>
      <c r="P319" s="309">
        <v>1</v>
      </c>
    </row>
    <row r="320" spans="1:16" ht="15.6" x14ac:dyDescent="0.3">
      <c r="A320" s="230"/>
      <c r="B320" s="231"/>
      <c r="C320" s="231"/>
      <c r="D320" s="232"/>
      <c r="E320" s="233"/>
      <c r="F320" s="232"/>
      <c r="G320" s="234"/>
      <c r="H320" s="235"/>
      <c r="I320" s="232"/>
      <c r="J320" s="236"/>
      <c r="K320" s="242"/>
      <c r="L320" s="242"/>
      <c r="M320" s="239"/>
      <c r="N320" s="281"/>
      <c r="O320" s="260"/>
      <c r="P320" s="310"/>
    </row>
    <row r="321" spans="1:16" ht="46.8" x14ac:dyDescent="0.3">
      <c r="A321" s="20" t="s">
        <v>174</v>
      </c>
      <c r="B321" s="1" t="s">
        <v>292</v>
      </c>
      <c r="C321" s="1"/>
      <c r="D321" s="1" t="s">
        <v>34</v>
      </c>
      <c r="E321" s="110">
        <v>10</v>
      </c>
      <c r="F321" s="5" t="s">
        <v>1507</v>
      </c>
      <c r="G321" s="152" t="s">
        <v>1465</v>
      </c>
      <c r="H321" s="133">
        <v>1</v>
      </c>
      <c r="I321" s="5" t="s">
        <v>1508</v>
      </c>
      <c r="J321" s="6" t="s">
        <v>1509</v>
      </c>
      <c r="K321" s="241">
        <v>5</v>
      </c>
      <c r="L321" s="241">
        <f>MMULT(K321,1.2)</f>
        <v>6</v>
      </c>
      <c r="M321" s="8">
        <f>MMULT(H321,K321)</f>
        <v>5</v>
      </c>
      <c r="N321" s="280">
        <f>MMULT(M321,1.2)</f>
        <v>6</v>
      </c>
      <c r="O321" s="259">
        <v>5</v>
      </c>
      <c r="P321" s="309">
        <v>1</v>
      </c>
    </row>
    <row r="322" spans="1:16" ht="15.6" x14ac:dyDescent="0.3">
      <c r="A322" s="230"/>
      <c r="B322" s="231"/>
      <c r="C322" s="231"/>
      <c r="D322" s="232"/>
      <c r="E322" s="233"/>
      <c r="F322" s="232"/>
      <c r="G322" s="234"/>
      <c r="H322" s="235"/>
      <c r="I322" s="232"/>
      <c r="J322" s="236"/>
      <c r="K322" s="242"/>
      <c r="L322" s="242"/>
      <c r="M322" s="239"/>
      <c r="N322" s="281"/>
      <c r="O322" s="260"/>
      <c r="P322" s="310"/>
    </row>
    <row r="323" spans="1:16" ht="46.8" x14ac:dyDescent="0.3">
      <c r="A323" s="20" t="s">
        <v>177</v>
      </c>
      <c r="B323" s="1" t="s">
        <v>293</v>
      </c>
      <c r="C323" s="1"/>
      <c r="D323" s="1" t="s">
        <v>34</v>
      </c>
      <c r="E323" s="110">
        <v>10</v>
      </c>
      <c r="F323" s="5" t="s">
        <v>1485</v>
      </c>
      <c r="G323" s="152" t="s">
        <v>1465</v>
      </c>
      <c r="H323" s="133">
        <v>1</v>
      </c>
      <c r="I323" s="5" t="s">
        <v>1508</v>
      </c>
      <c r="J323" s="6" t="s">
        <v>1510</v>
      </c>
      <c r="K323" s="241">
        <v>2</v>
      </c>
      <c r="L323" s="241">
        <f>MMULT(K323,1.2)</f>
        <v>2.4</v>
      </c>
      <c r="M323" s="8">
        <f>MMULT(H323,K323)</f>
        <v>2</v>
      </c>
      <c r="N323" s="280">
        <f>MMULT(M323,1.2)</f>
        <v>2.4</v>
      </c>
      <c r="O323" s="259">
        <v>2</v>
      </c>
      <c r="P323" s="309">
        <v>1</v>
      </c>
    </row>
    <row r="324" spans="1:16" ht="15.6" x14ac:dyDescent="0.3">
      <c r="A324" s="230"/>
      <c r="B324" s="231"/>
      <c r="C324" s="231"/>
      <c r="D324" s="232"/>
      <c r="E324" s="233"/>
      <c r="F324" s="232"/>
      <c r="G324" s="234"/>
      <c r="H324" s="235"/>
      <c r="I324" s="232"/>
      <c r="J324" s="236"/>
      <c r="K324" s="242"/>
      <c r="L324" s="242"/>
      <c r="M324" s="239"/>
      <c r="N324" s="281"/>
      <c r="O324" s="260"/>
      <c r="P324" s="310"/>
    </row>
    <row r="325" spans="1:16" ht="15.6" x14ac:dyDescent="0.3">
      <c r="A325" s="20" t="s">
        <v>180</v>
      </c>
      <c r="B325" s="1" t="s">
        <v>294</v>
      </c>
      <c r="C325" s="1" t="s">
        <v>295</v>
      </c>
      <c r="D325" s="1" t="s">
        <v>34</v>
      </c>
      <c r="E325" s="110">
        <v>10</v>
      </c>
      <c r="F325" s="5"/>
      <c r="G325" s="152"/>
      <c r="H325" s="133"/>
      <c r="I325" s="5"/>
      <c r="J325" s="6"/>
      <c r="K325" s="241"/>
      <c r="L325" s="241"/>
      <c r="M325" s="8"/>
      <c r="N325" s="280"/>
      <c r="O325" s="259"/>
      <c r="P325" s="309">
        <v>0</v>
      </c>
    </row>
    <row r="326" spans="1:16" ht="15.6" x14ac:dyDescent="0.3">
      <c r="A326" s="230"/>
      <c r="B326" s="231"/>
      <c r="C326" s="231"/>
      <c r="D326" s="232"/>
      <c r="E326" s="233"/>
      <c r="F326" s="232"/>
      <c r="G326" s="234"/>
      <c r="H326" s="235"/>
      <c r="I326" s="232"/>
      <c r="J326" s="236"/>
      <c r="K326" s="242"/>
      <c r="L326" s="242"/>
      <c r="M326" s="239"/>
      <c r="N326" s="281"/>
      <c r="O326" s="260"/>
      <c r="P326" s="310"/>
    </row>
    <row r="327" spans="1:16" ht="15.6" x14ac:dyDescent="0.3">
      <c r="A327" s="20" t="s">
        <v>183</v>
      </c>
      <c r="B327" s="1" t="s">
        <v>296</v>
      </c>
      <c r="C327" s="15" t="s">
        <v>297</v>
      </c>
      <c r="D327" s="1" t="s">
        <v>34</v>
      </c>
      <c r="E327" s="110">
        <v>50</v>
      </c>
      <c r="F327" s="5"/>
      <c r="G327" s="152"/>
      <c r="H327" s="133"/>
      <c r="I327" s="5"/>
      <c r="J327" s="6"/>
      <c r="K327" s="241"/>
      <c r="L327" s="241"/>
      <c r="M327" s="8"/>
      <c r="N327" s="280"/>
      <c r="O327" s="259"/>
      <c r="P327" s="309">
        <v>0</v>
      </c>
    </row>
    <row r="328" spans="1:16" ht="15.6" x14ac:dyDescent="0.3">
      <c r="A328" s="230"/>
      <c r="B328" s="231"/>
      <c r="C328" s="231"/>
      <c r="D328" s="232"/>
      <c r="E328" s="233"/>
      <c r="F328" s="232"/>
      <c r="G328" s="234"/>
      <c r="H328" s="235"/>
      <c r="I328" s="232"/>
      <c r="J328" s="236"/>
      <c r="K328" s="242"/>
      <c r="L328" s="242"/>
      <c r="M328" s="239"/>
      <c r="N328" s="281"/>
      <c r="O328" s="260"/>
      <c r="P328" s="310"/>
    </row>
    <row r="329" spans="1:16" ht="31.2" x14ac:dyDescent="0.3">
      <c r="A329" s="20"/>
      <c r="B329" s="19" t="s">
        <v>298</v>
      </c>
      <c r="C329" s="3"/>
      <c r="D329" s="3"/>
      <c r="E329" s="108"/>
      <c r="F329" s="109"/>
      <c r="G329" s="152"/>
      <c r="H329" s="133"/>
      <c r="I329" s="109"/>
      <c r="J329" s="135"/>
      <c r="K329" s="241"/>
      <c r="L329" s="241"/>
      <c r="M329" s="8"/>
      <c r="N329" s="280"/>
      <c r="O329" s="259"/>
      <c r="P329" s="309"/>
    </row>
    <row r="330" spans="1:16" ht="46.8" x14ac:dyDescent="0.3">
      <c r="A330" s="20" t="s">
        <v>186</v>
      </c>
      <c r="B330" s="3" t="s">
        <v>299</v>
      </c>
      <c r="C330" s="3" t="s">
        <v>300</v>
      </c>
      <c r="D330" s="3" t="s">
        <v>34</v>
      </c>
      <c r="E330" s="108">
        <v>100</v>
      </c>
      <c r="F330" s="109" t="s">
        <v>1511</v>
      </c>
      <c r="G330" s="152" t="s">
        <v>1465</v>
      </c>
      <c r="H330" s="133">
        <v>50</v>
      </c>
      <c r="I330" s="109" t="s">
        <v>1512</v>
      </c>
      <c r="J330" s="135" t="s">
        <v>1513</v>
      </c>
      <c r="K330" s="241">
        <v>7.8E-2</v>
      </c>
      <c r="L330" s="241">
        <f t="shared" ref="L330:L335" si="103">MMULT(K330,1.2)</f>
        <v>9.3600000000000003E-2</v>
      </c>
      <c r="M330" s="8">
        <f t="shared" ref="M330:M335" si="104">MMULT(H330,K330)</f>
        <v>3.9</v>
      </c>
      <c r="N330" s="280">
        <f t="shared" ref="N330:N335" si="105">MMULT(M330,1.2)</f>
        <v>4.68</v>
      </c>
      <c r="O330" s="259">
        <v>7.8E-2</v>
      </c>
      <c r="P330" s="309">
        <v>1</v>
      </c>
    </row>
    <row r="331" spans="1:16" ht="62.4" x14ac:dyDescent="0.3">
      <c r="A331" s="20" t="s">
        <v>186</v>
      </c>
      <c r="B331" s="3" t="s">
        <v>299</v>
      </c>
      <c r="C331" s="3" t="s">
        <v>300</v>
      </c>
      <c r="D331" s="3" t="s">
        <v>34</v>
      </c>
      <c r="E331" s="108">
        <v>100</v>
      </c>
      <c r="F331" s="109" t="s">
        <v>1684</v>
      </c>
      <c r="G331" s="152" t="s">
        <v>1637</v>
      </c>
      <c r="H331" s="133">
        <v>30</v>
      </c>
      <c r="I331" s="109" t="s">
        <v>1685</v>
      </c>
      <c r="J331" s="135">
        <v>59651</v>
      </c>
      <c r="K331" s="241">
        <v>8.5000000000000006E-2</v>
      </c>
      <c r="L331" s="241">
        <f>SUM(K331*1.2)</f>
        <v>0.10200000000000001</v>
      </c>
      <c r="M331" s="8">
        <f>SUM(H331*K331)</f>
        <v>2.5500000000000003</v>
      </c>
      <c r="N331" s="280">
        <f>SUM(M331*1.2)</f>
        <v>3.06</v>
      </c>
      <c r="O331" s="259">
        <v>8.5000000000000006E-2</v>
      </c>
      <c r="P331" s="309">
        <v>2</v>
      </c>
    </row>
    <row r="332" spans="1:16" ht="46.8" x14ac:dyDescent="0.3">
      <c r="A332" s="20" t="s">
        <v>186</v>
      </c>
      <c r="B332" s="3" t="s">
        <v>299</v>
      </c>
      <c r="C332" s="3" t="s">
        <v>300</v>
      </c>
      <c r="D332" s="3" t="s">
        <v>34</v>
      </c>
      <c r="E332" s="108">
        <v>100</v>
      </c>
      <c r="F332" s="109" t="s">
        <v>2138</v>
      </c>
      <c r="G332" s="152" t="s">
        <v>2139</v>
      </c>
      <c r="H332" s="133" t="s">
        <v>2140</v>
      </c>
      <c r="I332" s="109"/>
      <c r="J332" s="135" t="s">
        <v>2141</v>
      </c>
      <c r="K332" s="241">
        <v>0.09</v>
      </c>
      <c r="L332" s="241">
        <v>0.1</v>
      </c>
      <c r="M332" s="8">
        <v>4.5</v>
      </c>
      <c r="N332" s="280">
        <v>5.4</v>
      </c>
      <c r="O332" s="259">
        <v>0.09</v>
      </c>
      <c r="P332" s="309">
        <v>3</v>
      </c>
    </row>
    <row r="333" spans="1:16" ht="46.8" x14ac:dyDescent="0.3">
      <c r="A333" s="20" t="s">
        <v>186</v>
      </c>
      <c r="B333" s="3" t="s">
        <v>299</v>
      </c>
      <c r="C333" s="3" t="s">
        <v>300</v>
      </c>
      <c r="D333" s="3" t="s">
        <v>34</v>
      </c>
      <c r="E333" s="108">
        <v>100</v>
      </c>
      <c r="F333" s="109" t="s">
        <v>2096</v>
      </c>
      <c r="G333" s="152" t="s">
        <v>2031</v>
      </c>
      <c r="H333" s="133">
        <v>50</v>
      </c>
      <c r="I333" s="109" t="s">
        <v>2097</v>
      </c>
      <c r="J333" s="135" t="s">
        <v>2098</v>
      </c>
      <c r="K333" s="241">
        <v>0.1</v>
      </c>
      <c r="L333" s="241">
        <v>0.12</v>
      </c>
      <c r="M333" s="8">
        <v>5</v>
      </c>
      <c r="N333" s="280">
        <v>6</v>
      </c>
      <c r="O333" s="259">
        <v>0.1</v>
      </c>
      <c r="P333" s="309">
        <v>4</v>
      </c>
    </row>
    <row r="334" spans="1:16" ht="15.6" x14ac:dyDescent="0.3">
      <c r="A334" s="230"/>
      <c r="B334" s="231"/>
      <c r="C334" s="231"/>
      <c r="D334" s="232"/>
      <c r="E334" s="233"/>
      <c r="F334" s="232"/>
      <c r="G334" s="234"/>
      <c r="H334" s="235"/>
      <c r="I334" s="232"/>
      <c r="J334" s="236"/>
      <c r="K334" s="242"/>
      <c r="L334" s="242"/>
      <c r="M334" s="239"/>
      <c r="N334" s="281"/>
      <c r="O334" s="260"/>
      <c r="P334" s="310"/>
    </row>
    <row r="335" spans="1:16" ht="46.8" x14ac:dyDescent="0.3">
      <c r="A335" s="20" t="s">
        <v>923</v>
      </c>
      <c r="B335" s="3" t="s">
        <v>301</v>
      </c>
      <c r="C335" s="3" t="s">
        <v>300</v>
      </c>
      <c r="D335" s="3" t="s">
        <v>34</v>
      </c>
      <c r="E335" s="108">
        <v>100</v>
      </c>
      <c r="F335" s="109" t="s">
        <v>1511</v>
      </c>
      <c r="G335" s="152" t="s">
        <v>1465</v>
      </c>
      <c r="H335" s="133">
        <v>50</v>
      </c>
      <c r="I335" s="109" t="s">
        <v>1512</v>
      </c>
      <c r="J335" s="135" t="s">
        <v>1513</v>
      </c>
      <c r="K335" s="241">
        <v>7.8E-2</v>
      </c>
      <c r="L335" s="241">
        <f t="shared" si="103"/>
        <v>9.3600000000000003E-2</v>
      </c>
      <c r="M335" s="86">
        <f t="shared" si="104"/>
        <v>3.9</v>
      </c>
      <c r="N335" s="280">
        <f t="shared" si="105"/>
        <v>4.68</v>
      </c>
      <c r="O335" s="259">
        <v>7.8E-2</v>
      </c>
      <c r="P335" s="309">
        <v>1</v>
      </c>
    </row>
    <row r="336" spans="1:16" ht="46.8" x14ac:dyDescent="0.3">
      <c r="A336" s="20" t="s">
        <v>923</v>
      </c>
      <c r="B336" s="3" t="s">
        <v>301</v>
      </c>
      <c r="C336" s="3" t="s">
        <v>300</v>
      </c>
      <c r="D336" s="3" t="s">
        <v>34</v>
      </c>
      <c r="E336" s="108">
        <v>100</v>
      </c>
      <c r="F336" s="109" t="s">
        <v>2138</v>
      </c>
      <c r="G336" s="152" t="s">
        <v>2139</v>
      </c>
      <c r="H336" s="133" t="s">
        <v>2140</v>
      </c>
      <c r="I336" s="109"/>
      <c r="J336" s="135" t="s">
        <v>2142</v>
      </c>
      <c r="K336" s="241">
        <v>0.09</v>
      </c>
      <c r="L336" s="241">
        <v>0.1</v>
      </c>
      <c r="M336" s="86">
        <v>4.5</v>
      </c>
      <c r="N336" s="280">
        <v>5.4</v>
      </c>
      <c r="O336" s="259">
        <v>0.09</v>
      </c>
      <c r="P336" s="309">
        <v>2</v>
      </c>
    </row>
    <row r="337" spans="1:16" ht="46.8" x14ac:dyDescent="0.3">
      <c r="A337" s="20" t="s">
        <v>923</v>
      </c>
      <c r="B337" s="3" t="s">
        <v>301</v>
      </c>
      <c r="C337" s="3" t="s">
        <v>300</v>
      </c>
      <c r="D337" s="3" t="s">
        <v>34</v>
      </c>
      <c r="E337" s="108">
        <v>100</v>
      </c>
      <c r="F337" s="109" t="s">
        <v>2096</v>
      </c>
      <c r="G337" s="152" t="s">
        <v>2031</v>
      </c>
      <c r="H337" s="133">
        <v>50</v>
      </c>
      <c r="I337" s="109" t="s">
        <v>2097</v>
      </c>
      <c r="J337" s="135" t="s">
        <v>2098</v>
      </c>
      <c r="K337" s="241">
        <v>0.1</v>
      </c>
      <c r="L337" s="241">
        <v>0.12</v>
      </c>
      <c r="M337" s="86">
        <v>5</v>
      </c>
      <c r="N337" s="280">
        <v>6</v>
      </c>
      <c r="O337" s="259">
        <v>0.1</v>
      </c>
      <c r="P337" s="309">
        <v>3</v>
      </c>
    </row>
    <row r="338" spans="1:16" ht="15.6" x14ac:dyDescent="0.3">
      <c r="A338" s="230"/>
      <c r="B338" s="231"/>
      <c r="C338" s="231"/>
      <c r="D338" s="232"/>
      <c r="E338" s="233"/>
      <c r="F338" s="232"/>
      <c r="G338" s="234"/>
      <c r="H338" s="235"/>
      <c r="I338" s="232"/>
      <c r="J338" s="236"/>
      <c r="K338" s="242"/>
      <c r="L338" s="242"/>
      <c r="M338" s="239"/>
      <c r="N338" s="281"/>
      <c r="O338" s="260"/>
      <c r="P338" s="310"/>
    </row>
    <row r="339" spans="1:16" ht="46.8" x14ac:dyDescent="0.3">
      <c r="A339" s="20" t="s">
        <v>190</v>
      </c>
      <c r="B339" s="3" t="s">
        <v>302</v>
      </c>
      <c r="C339" s="3"/>
      <c r="D339" s="3" t="s">
        <v>34</v>
      </c>
      <c r="E339" s="108">
        <v>4</v>
      </c>
      <c r="F339" s="109" t="s">
        <v>2143</v>
      </c>
      <c r="G339" s="152" t="s">
        <v>2139</v>
      </c>
      <c r="H339" s="133" t="s">
        <v>34</v>
      </c>
      <c r="I339" s="109"/>
      <c r="J339" s="135" t="s">
        <v>2144</v>
      </c>
      <c r="K339" s="241">
        <v>90</v>
      </c>
      <c r="L339" s="241">
        <v>108</v>
      </c>
      <c r="M339" s="86" t="s">
        <v>2145</v>
      </c>
      <c r="N339" s="280" t="s">
        <v>2146</v>
      </c>
      <c r="O339" s="324">
        <v>90</v>
      </c>
      <c r="P339" s="309">
        <v>1</v>
      </c>
    </row>
    <row r="340" spans="1:16" ht="15.6" x14ac:dyDescent="0.3">
      <c r="A340" s="230"/>
      <c r="B340" s="231"/>
      <c r="C340" s="231"/>
      <c r="D340" s="232"/>
      <c r="E340" s="233"/>
      <c r="F340" s="232"/>
      <c r="G340" s="234"/>
      <c r="H340" s="235"/>
      <c r="I340" s="232"/>
      <c r="J340" s="236"/>
      <c r="K340" s="242"/>
      <c r="L340" s="242"/>
      <c r="M340" s="239"/>
      <c r="N340" s="281"/>
      <c r="O340" s="260"/>
      <c r="P340" s="310"/>
    </row>
    <row r="341" spans="1:16" ht="78" x14ac:dyDescent="0.3">
      <c r="A341" s="20" t="s">
        <v>924</v>
      </c>
      <c r="B341" s="3" t="s">
        <v>303</v>
      </c>
      <c r="C341" s="3" t="s">
        <v>304</v>
      </c>
      <c r="D341" s="3" t="s">
        <v>34</v>
      </c>
      <c r="E341" s="108">
        <v>10</v>
      </c>
      <c r="F341" s="109" t="s">
        <v>2143</v>
      </c>
      <c r="G341" s="152" t="s">
        <v>2139</v>
      </c>
      <c r="H341" s="133" t="s">
        <v>34</v>
      </c>
      <c r="I341" s="109"/>
      <c r="J341" s="135" t="s">
        <v>2147</v>
      </c>
      <c r="K341" s="241">
        <v>6</v>
      </c>
      <c r="L341" s="241">
        <v>7.2</v>
      </c>
      <c r="M341" s="8" t="s">
        <v>2148</v>
      </c>
      <c r="N341" s="280">
        <v>7.2</v>
      </c>
      <c r="O341" s="259">
        <v>6</v>
      </c>
      <c r="P341" s="309">
        <v>1</v>
      </c>
    </row>
    <row r="342" spans="1:16" ht="15.6" x14ac:dyDescent="0.3">
      <c r="A342" s="230"/>
      <c r="B342" s="231"/>
      <c r="C342" s="231"/>
      <c r="D342" s="232"/>
      <c r="E342" s="233"/>
      <c r="F342" s="232"/>
      <c r="G342" s="234"/>
      <c r="H342" s="235"/>
      <c r="I342" s="232"/>
      <c r="J342" s="236"/>
      <c r="K342" s="242"/>
      <c r="L342" s="242"/>
      <c r="M342" s="239"/>
      <c r="N342" s="281"/>
      <c r="O342" s="260"/>
      <c r="P342" s="310"/>
    </row>
    <row r="343" spans="1:16" ht="31.2" x14ac:dyDescent="0.3">
      <c r="A343" s="20"/>
      <c r="B343" s="19" t="s">
        <v>305</v>
      </c>
      <c r="C343" s="3"/>
      <c r="D343" s="3"/>
      <c r="E343" s="108"/>
      <c r="F343" s="109"/>
      <c r="G343" s="152"/>
      <c r="H343" s="133"/>
      <c r="I343" s="109"/>
      <c r="J343" s="135"/>
      <c r="K343" s="241"/>
      <c r="L343" s="241"/>
      <c r="M343" s="8"/>
      <c r="N343" s="280"/>
      <c r="O343" s="259"/>
      <c r="P343" s="309"/>
    </row>
    <row r="344" spans="1:16" ht="15.6" x14ac:dyDescent="0.3">
      <c r="A344" s="20" t="s">
        <v>925</v>
      </c>
      <c r="B344" s="1" t="s">
        <v>306</v>
      </c>
      <c r="C344" s="1" t="s">
        <v>307</v>
      </c>
      <c r="D344" s="1" t="s">
        <v>34</v>
      </c>
      <c r="E344" s="110">
        <v>1000</v>
      </c>
      <c r="F344" s="5"/>
      <c r="G344" s="152"/>
      <c r="H344" s="133"/>
      <c r="I344" s="5"/>
      <c r="J344" s="6"/>
      <c r="K344" s="241"/>
      <c r="L344" s="241"/>
      <c r="M344" s="8"/>
      <c r="N344" s="280"/>
      <c r="O344" s="259"/>
      <c r="P344" s="309">
        <v>0</v>
      </c>
    </row>
    <row r="345" spans="1:16" ht="15.6" x14ac:dyDescent="0.3">
      <c r="A345" s="230"/>
      <c r="B345" s="231"/>
      <c r="C345" s="231"/>
      <c r="D345" s="232"/>
      <c r="E345" s="233"/>
      <c r="F345" s="232"/>
      <c r="G345" s="234"/>
      <c r="H345" s="235"/>
      <c r="I345" s="232"/>
      <c r="J345" s="236"/>
      <c r="K345" s="242"/>
      <c r="L345" s="242"/>
      <c r="M345" s="239"/>
      <c r="N345" s="281"/>
      <c r="O345" s="260"/>
      <c r="P345" s="310"/>
    </row>
    <row r="346" spans="1:16" ht="15.6" x14ac:dyDescent="0.3">
      <c r="A346" s="20" t="s">
        <v>926</v>
      </c>
      <c r="B346" s="1" t="s">
        <v>306</v>
      </c>
      <c r="C346" s="1" t="s">
        <v>308</v>
      </c>
      <c r="D346" s="1" t="s">
        <v>34</v>
      </c>
      <c r="E346" s="110">
        <v>500</v>
      </c>
      <c r="F346" s="5"/>
      <c r="G346" s="152"/>
      <c r="H346" s="133"/>
      <c r="I346" s="5"/>
      <c r="J346" s="135"/>
      <c r="K346" s="241"/>
      <c r="L346" s="241"/>
      <c r="M346" s="8"/>
      <c r="N346" s="280"/>
      <c r="O346" s="259"/>
      <c r="P346" s="309">
        <v>0</v>
      </c>
    </row>
    <row r="347" spans="1:16" ht="15.6" x14ac:dyDescent="0.3">
      <c r="A347" s="230"/>
      <c r="B347" s="231"/>
      <c r="C347" s="231"/>
      <c r="D347" s="232"/>
      <c r="E347" s="233"/>
      <c r="F347" s="232"/>
      <c r="G347" s="234"/>
      <c r="H347" s="235"/>
      <c r="I347" s="232"/>
      <c r="J347" s="236"/>
      <c r="K347" s="242"/>
      <c r="L347" s="242"/>
      <c r="M347" s="239"/>
      <c r="N347" s="281"/>
      <c r="O347" s="260"/>
      <c r="P347" s="310"/>
    </row>
    <row r="348" spans="1:16" ht="156" x14ac:dyDescent="0.3">
      <c r="A348" s="20" t="s">
        <v>927</v>
      </c>
      <c r="B348" s="1" t="s">
        <v>309</v>
      </c>
      <c r="C348" s="1" t="s">
        <v>310</v>
      </c>
      <c r="D348" s="1" t="s">
        <v>34</v>
      </c>
      <c r="E348" s="110">
        <v>10</v>
      </c>
      <c r="F348" s="5"/>
      <c r="G348" s="152"/>
      <c r="H348" s="133"/>
      <c r="I348" s="5"/>
      <c r="J348" s="135"/>
      <c r="K348" s="241"/>
      <c r="L348" s="241"/>
      <c r="M348" s="8"/>
      <c r="N348" s="280"/>
      <c r="O348" s="259"/>
      <c r="P348" s="309">
        <v>0</v>
      </c>
    </row>
    <row r="349" spans="1:16" ht="15.6" x14ac:dyDescent="0.3">
      <c r="A349" s="230"/>
      <c r="B349" s="231"/>
      <c r="C349" s="231"/>
      <c r="D349" s="232"/>
      <c r="E349" s="233"/>
      <c r="F349" s="232"/>
      <c r="G349" s="234"/>
      <c r="H349" s="235"/>
      <c r="I349" s="232"/>
      <c r="J349" s="236"/>
      <c r="K349" s="242"/>
      <c r="L349" s="242"/>
      <c r="M349" s="239"/>
      <c r="N349" s="281"/>
      <c r="O349" s="260"/>
      <c r="P349" s="310"/>
    </row>
    <row r="350" spans="1:16" ht="156" x14ac:dyDescent="0.3">
      <c r="A350" s="20" t="s">
        <v>928</v>
      </c>
      <c r="B350" s="1" t="s">
        <v>311</v>
      </c>
      <c r="C350" s="1" t="s">
        <v>312</v>
      </c>
      <c r="D350" s="1" t="s">
        <v>34</v>
      </c>
      <c r="E350" s="110">
        <v>10</v>
      </c>
      <c r="F350" s="5"/>
      <c r="G350" s="152"/>
      <c r="H350" s="133"/>
      <c r="I350" s="5"/>
      <c r="J350" s="135"/>
      <c r="K350" s="241"/>
      <c r="L350" s="241"/>
      <c r="M350" s="8"/>
      <c r="N350" s="280"/>
      <c r="O350" s="259"/>
      <c r="P350" s="309">
        <v>0</v>
      </c>
    </row>
    <row r="351" spans="1:16" ht="15.6" x14ac:dyDescent="0.3">
      <c r="A351" s="230"/>
      <c r="B351" s="231"/>
      <c r="C351" s="231"/>
      <c r="D351" s="232"/>
      <c r="E351" s="233"/>
      <c r="F351" s="232"/>
      <c r="G351" s="234"/>
      <c r="H351" s="235"/>
      <c r="I351" s="232"/>
      <c r="J351" s="236"/>
      <c r="K351" s="242"/>
      <c r="L351" s="242"/>
      <c r="M351" s="239"/>
      <c r="N351" s="281"/>
      <c r="O351" s="260"/>
      <c r="P351" s="310"/>
    </row>
    <row r="352" spans="1:16" ht="409.6" x14ac:dyDescent="0.3">
      <c r="A352" s="179" t="s">
        <v>929</v>
      </c>
      <c r="B352" s="5" t="s">
        <v>313</v>
      </c>
      <c r="C352" s="5" t="s">
        <v>314</v>
      </c>
      <c r="D352" s="5" t="s">
        <v>34</v>
      </c>
      <c r="E352" s="110">
        <v>100</v>
      </c>
      <c r="F352" s="5" t="s">
        <v>1258</v>
      </c>
      <c r="G352" s="152" t="s">
        <v>1259</v>
      </c>
      <c r="H352" s="176">
        <v>15</v>
      </c>
      <c r="I352" s="1" t="s">
        <v>1313</v>
      </c>
      <c r="J352" s="134" t="s">
        <v>1314</v>
      </c>
      <c r="K352" s="241">
        <v>4.87</v>
      </c>
      <c r="L352" s="241">
        <v>5.8440000000000003</v>
      </c>
      <c r="M352" s="86">
        <v>73.05</v>
      </c>
      <c r="N352" s="280">
        <v>87.66</v>
      </c>
      <c r="O352" s="259">
        <v>4.87</v>
      </c>
      <c r="P352" s="309">
        <v>1</v>
      </c>
    </row>
    <row r="353" spans="1:16" ht="140.4" x14ac:dyDescent="0.3">
      <c r="A353" s="179" t="s">
        <v>929</v>
      </c>
      <c r="B353" s="5" t="s">
        <v>313</v>
      </c>
      <c r="C353" s="5" t="s">
        <v>314</v>
      </c>
      <c r="D353" s="5" t="s">
        <v>34</v>
      </c>
      <c r="E353" s="110">
        <v>100</v>
      </c>
      <c r="F353" s="5" t="s">
        <v>1905</v>
      </c>
      <c r="G353" s="152" t="s">
        <v>1898</v>
      </c>
      <c r="H353" s="176" t="s">
        <v>1903</v>
      </c>
      <c r="I353" s="1"/>
      <c r="J353" s="134" t="s">
        <v>1930</v>
      </c>
      <c r="K353" s="241">
        <v>8.7799999999999994</v>
      </c>
      <c r="L353" s="241">
        <v>10.536</v>
      </c>
      <c r="M353" s="86">
        <v>8.7799999999999994</v>
      </c>
      <c r="N353" s="280">
        <v>10.536</v>
      </c>
      <c r="O353" s="259">
        <v>8.7799999999999994</v>
      </c>
      <c r="P353" s="309">
        <v>2</v>
      </c>
    </row>
    <row r="354" spans="1:16" ht="15.6" x14ac:dyDescent="0.3">
      <c r="A354" s="230"/>
      <c r="B354" s="231"/>
      <c r="C354" s="231"/>
      <c r="D354" s="232"/>
      <c r="E354" s="233"/>
      <c r="F354" s="232"/>
      <c r="G354" s="234"/>
      <c r="H354" s="235"/>
      <c r="I354" s="232"/>
      <c r="J354" s="236"/>
      <c r="K354" s="242"/>
      <c r="L354" s="242"/>
      <c r="M354" s="239"/>
      <c r="N354" s="281"/>
      <c r="O354" s="260"/>
      <c r="P354" s="310"/>
    </row>
    <row r="355" spans="1:16" ht="171.6" x14ac:dyDescent="0.3">
      <c r="A355" s="20" t="s">
        <v>930</v>
      </c>
      <c r="B355" s="1" t="s">
        <v>315</v>
      </c>
      <c r="C355" s="1" t="s">
        <v>316</v>
      </c>
      <c r="D355" s="1" t="s">
        <v>34</v>
      </c>
      <c r="E355" s="110">
        <v>5</v>
      </c>
      <c r="F355" s="5"/>
      <c r="G355" s="152"/>
      <c r="H355" s="133"/>
      <c r="I355" s="5"/>
      <c r="J355" s="135"/>
      <c r="K355" s="241"/>
      <c r="L355" s="241"/>
      <c r="M355" s="8"/>
      <c r="N355" s="280"/>
      <c r="O355" s="259"/>
      <c r="P355" s="309">
        <v>0</v>
      </c>
    </row>
    <row r="356" spans="1:16" ht="15.6" x14ac:dyDescent="0.3">
      <c r="A356" s="230"/>
      <c r="B356" s="231"/>
      <c r="C356" s="231"/>
      <c r="D356" s="232"/>
      <c r="E356" s="233"/>
      <c r="F356" s="232"/>
      <c r="G356" s="234"/>
      <c r="H356" s="235"/>
      <c r="I356" s="232"/>
      <c r="J356" s="236"/>
      <c r="K356" s="242"/>
      <c r="L356" s="242"/>
      <c r="M356" s="239"/>
      <c r="N356" s="281"/>
      <c r="O356" s="260"/>
      <c r="P356" s="310"/>
    </row>
    <row r="357" spans="1:16" ht="62.4" x14ac:dyDescent="0.3">
      <c r="A357" s="20" t="s">
        <v>931</v>
      </c>
      <c r="B357" s="1" t="s">
        <v>317</v>
      </c>
      <c r="C357" s="1" t="s">
        <v>318</v>
      </c>
      <c r="D357" s="1" t="s">
        <v>34</v>
      </c>
      <c r="E357" s="110">
        <v>5</v>
      </c>
      <c r="F357" s="5"/>
      <c r="G357" s="152"/>
      <c r="H357" s="133"/>
      <c r="I357" s="5"/>
      <c r="J357" s="135"/>
      <c r="K357" s="241"/>
      <c r="L357" s="241"/>
      <c r="M357" s="8"/>
      <c r="N357" s="280"/>
      <c r="O357" s="259"/>
      <c r="P357" s="309">
        <v>0</v>
      </c>
    </row>
    <row r="358" spans="1:16" ht="15.6" x14ac:dyDescent="0.3">
      <c r="A358" s="230"/>
      <c r="B358" s="231"/>
      <c r="C358" s="231"/>
      <c r="D358" s="232"/>
      <c r="E358" s="233"/>
      <c r="F358" s="232"/>
      <c r="G358" s="234"/>
      <c r="H358" s="235"/>
      <c r="I358" s="232"/>
      <c r="J358" s="236"/>
      <c r="K358" s="242"/>
      <c r="L358" s="242"/>
      <c r="M358" s="239"/>
      <c r="N358" s="281"/>
      <c r="O358" s="260"/>
      <c r="P358" s="310"/>
    </row>
    <row r="359" spans="1:16" ht="46.8" x14ac:dyDescent="0.3">
      <c r="A359" s="20"/>
      <c r="B359" s="90" t="s">
        <v>319</v>
      </c>
      <c r="C359" s="90"/>
      <c r="D359" s="3"/>
      <c r="E359" s="108"/>
      <c r="F359" s="109"/>
      <c r="G359" s="152"/>
      <c r="H359" s="133"/>
      <c r="I359" s="109"/>
      <c r="J359" s="135"/>
      <c r="K359" s="241"/>
      <c r="L359" s="241"/>
      <c r="M359" s="8"/>
      <c r="N359" s="280"/>
      <c r="O359" s="259"/>
      <c r="P359" s="309"/>
    </row>
    <row r="360" spans="1:16" ht="93.6" x14ac:dyDescent="0.3">
      <c r="A360" s="20" t="s">
        <v>932</v>
      </c>
      <c r="B360" s="3" t="s">
        <v>320</v>
      </c>
      <c r="C360" s="3" t="s">
        <v>321</v>
      </c>
      <c r="D360" s="3" t="s">
        <v>34</v>
      </c>
      <c r="E360" s="108">
        <v>120</v>
      </c>
      <c r="F360" s="109" t="s">
        <v>1686</v>
      </c>
      <c r="G360" s="152" t="s">
        <v>1637</v>
      </c>
      <c r="H360" s="133">
        <v>12</v>
      </c>
      <c r="I360" s="109" t="s">
        <v>1687</v>
      </c>
      <c r="J360" s="135" t="s">
        <v>1688</v>
      </c>
      <c r="K360" s="241">
        <v>0.95</v>
      </c>
      <c r="L360" s="241">
        <f t="shared" ref="L360:L380" si="106">K360*1.2</f>
        <v>1.1399999999999999</v>
      </c>
      <c r="M360" s="86">
        <f t="shared" ref="M360:M380" si="107">K360*H360</f>
        <v>11.399999999999999</v>
      </c>
      <c r="N360" s="280">
        <f t="shared" ref="N360:N380" si="108">M360*1.2</f>
        <v>13.679999999999998</v>
      </c>
      <c r="O360" s="259">
        <v>0.95</v>
      </c>
      <c r="P360" s="309">
        <v>1</v>
      </c>
    </row>
    <row r="361" spans="1:16" ht="15.6" x14ac:dyDescent="0.3">
      <c r="A361" s="230"/>
      <c r="B361" s="231"/>
      <c r="C361" s="231"/>
      <c r="D361" s="232"/>
      <c r="E361" s="233"/>
      <c r="F361" s="232"/>
      <c r="G361" s="234"/>
      <c r="H361" s="235"/>
      <c r="I361" s="232"/>
      <c r="J361" s="236"/>
      <c r="K361" s="242"/>
      <c r="L361" s="242"/>
      <c r="M361" s="239"/>
      <c r="N361" s="281"/>
      <c r="O361" s="260"/>
      <c r="P361" s="310"/>
    </row>
    <row r="362" spans="1:16" ht="93.6" x14ac:dyDescent="0.3">
      <c r="A362" s="20" t="s">
        <v>933</v>
      </c>
      <c r="B362" s="3" t="s">
        <v>322</v>
      </c>
      <c r="C362" s="3" t="s">
        <v>323</v>
      </c>
      <c r="D362" s="3" t="s">
        <v>34</v>
      </c>
      <c r="E362" s="108">
        <v>120</v>
      </c>
      <c r="F362" s="109" t="s">
        <v>1686</v>
      </c>
      <c r="G362" s="152" t="s">
        <v>1637</v>
      </c>
      <c r="H362" s="133">
        <v>12</v>
      </c>
      <c r="I362" s="109" t="s">
        <v>1689</v>
      </c>
      <c r="J362" s="135" t="s">
        <v>1690</v>
      </c>
      <c r="K362" s="241">
        <v>0.8</v>
      </c>
      <c r="L362" s="241">
        <f t="shared" si="106"/>
        <v>0.96</v>
      </c>
      <c r="M362" s="86">
        <f t="shared" si="107"/>
        <v>9.6000000000000014</v>
      </c>
      <c r="N362" s="280">
        <f t="shared" si="108"/>
        <v>11.520000000000001</v>
      </c>
      <c r="O362" s="259">
        <v>0.8</v>
      </c>
      <c r="P362" s="309">
        <v>1</v>
      </c>
    </row>
    <row r="363" spans="1:16" ht="15.6" x14ac:dyDescent="0.3">
      <c r="A363" s="230"/>
      <c r="B363" s="231"/>
      <c r="C363" s="231"/>
      <c r="D363" s="232"/>
      <c r="E363" s="233"/>
      <c r="F363" s="232"/>
      <c r="G363" s="234"/>
      <c r="H363" s="235"/>
      <c r="I363" s="232"/>
      <c r="J363" s="236"/>
      <c r="K363" s="242"/>
      <c r="L363" s="242"/>
      <c r="M363" s="239"/>
      <c r="N363" s="281"/>
      <c r="O363" s="260"/>
      <c r="P363" s="310"/>
    </row>
    <row r="364" spans="1:16" ht="93.6" x14ac:dyDescent="0.3">
      <c r="A364" s="20" t="s">
        <v>194</v>
      </c>
      <c r="B364" s="3" t="s">
        <v>324</v>
      </c>
      <c r="C364" s="3" t="s">
        <v>325</v>
      </c>
      <c r="D364" s="3" t="s">
        <v>34</v>
      </c>
      <c r="E364" s="108">
        <v>120</v>
      </c>
      <c r="F364" s="109" t="s">
        <v>1686</v>
      </c>
      <c r="G364" s="152" t="s">
        <v>1637</v>
      </c>
      <c r="H364" s="133">
        <v>12</v>
      </c>
      <c r="I364" s="109" t="s">
        <v>1691</v>
      </c>
      <c r="J364" s="135" t="s">
        <v>1692</v>
      </c>
      <c r="K364" s="241">
        <v>1.1000000000000001</v>
      </c>
      <c r="L364" s="241">
        <f t="shared" si="106"/>
        <v>1.32</v>
      </c>
      <c r="M364" s="86">
        <f t="shared" si="107"/>
        <v>13.200000000000001</v>
      </c>
      <c r="N364" s="280">
        <f t="shared" si="108"/>
        <v>15.84</v>
      </c>
      <c r="O364" s="259">
        <v>1.1000000000000001</v>
      </c>
      <c r="P364" s="309">
        <v>1</v>
      </c>
    </row>
    <row r="365" spans="1:16" ht="15.6" x14ac:dyDescent="0.3">
      <c r="A365" s="230"/>
      <c r="B365" s="231"/>
      <c r="C365" s="231"/>
      <c r="D365" s="232"/>
      <c r="E365" s="233"/>
      <c r="F365" s="232"/>
      <c r="G365" s="234"/>
      <c r="H365" s="235"/>
      <c r="I365" s="232"/>
      <c r="J365" s="236"/>
      <c r="K365" s="242"/>
      <c r="L365" s="242"/>
      <c r="M365" s="239"/>
      <c r="N365" s="281"/>
      <c r="O365" s="260"/>
      <c r="P365" s="310"/>
    </row>
    <row r="366" spans="1:16" ht="93.6" x14ac:dyDescent="0.3">
      <c r="A366" s="20" t="s">
        <v>837</v>
      </c>
      <c r="B366" s="3" t="s">
        <v>324</v>
      </c>
      <c r="C366" s="3" t="s">
        <v>326</v>
      </c>
      <c r="D366" s="3" t="s">
        <v>34</v>
      </c>
      <c r="E366" s="108">
        <v>120</v>
      </c>
      <c r="F366" s="109" t="s">
        <v>1686</v>
      </c>
      <c r="G366" s="152" t="s">
        <v>1637</v>
      </c>
      <c r="H366" s="133">
        <v>12</v>
      </c>
      <c r="I366" s="109" t="s">
        <v>1693</v>
      </c>
      <c r="J366" s="135" t="s">
        <v>1694</v>
      </c>
      <c r="K366" s="241">
        <v>0.95</v>
      </c>
      <c r="L366" s="241">
        <f t="shared" si="106"/>
        <v>1.1399999999999999</v>
      </c>
      <c r="M366" s="86">
        <f t="shared" si="107"/>
        <v>11.399999999999999</v>
      </c>
      <c r="N366" s="280">
        <f t="shared" si="108"/>
        <v>13.679999999999998</v>
      </c>
      <c r="O366" s="259">
        <v>0.95</v>
      </c>
      <c r="P366" s="309">
        <v>1</v>
      </c>
    </row>
    <row r="367" spans="1:16" ht="15.6" x14ac:dyDescent="0.3">
      <c r="A367" s="230"/>
      <c r="B367" s="231"/>
      <c r="C367" s="231"/>
      <c r="D367" s="232"/>
      <c r="E367" s="233"/>
      <c r="F367" s="232"/>
      <c r="G367" s="234"/>
      <c r="H367" s="235"/>
      <c r="I367" s="232"/>
      <c r="J367" s="236"/>
      <c r="K367" s="242"/>
      <c r="L367" s="242"/>
      <c r="M367" s="239"/>
      <c r="N367" s="281"/>
      <c r="O367" s="260"/>
      <c r="P367" s="310"/>
    </row>
    <row r="368" spans="1:16" ht="46.8" x14ac:dyDescent="0.3">
      <c r="A368" s="20" t="s">
        <v>934</v>
      </c>
      <c r="B368" s="3" t="s">
        <v>327</v>
      </c>
      <c r="C368" s="3" t="s">
        <v>328</v>
      </c>
      <c r="D368" s="3" t="s">
        <v>34</v>
      </c>
      <c r="E368" s="108">
        <v>120</v>
      </c>
      <c r="F368" s="109" t="s">
        <v>1686</v>
      </c>
      <c r="G368" s="152" t="s">
        <v>1637</v>
      </c>
      <c r="H368" s="133">
        <v>12</v>
      </c>
      <c r="I368" s="109" t="s">
        <v>1695</v>
      </c>
      <c r="J368" s="135" t="s">
        <v>1696</v>
      </c>
      <c r="K368" s="241">
        <v>0.8</v>
      </c>
      <c r="L368" s="241">
        <f t="shared" si="106"/>
        <v>0.96</v>
      </c>
      <c r="M368" s="86">
        <f t="shared" si="107"/>
        <v>9.6000000000000014</v>
      </c>
      <c r="N368" s="280">
        <f t="shared" si="108"/>
        <v>11.520000000000001</v>
      </c>
      <c r="O368" s="259">
        <v>0.8</v>
      </c>
      <c r="P368" s="309">
        <v>1</v>
      </c>
    </row>
    <row r="369" spans="1:16" ht="15.6" x14ac:dyDescent="0.3">
      <c r="A369" s="230"/>
      <c r="B369" s="231"/>
      <c r="C369" s="231"/>
      <c r="D369" s="232"/>
      <c r="E369" s="233"/>
      <c r="F369" s="232"/>
      <c r="G369" s="234"/>
      <c r="H369" s="235"/>
      <c r="I369" s="232"/>
      <c r="J369" s="236"/>
      <c r="K369" s="242"/>
      <c r="L369" s="242"/>
      <c r="M369" s="239"/>
      <c r="N369" s="281"/>
      <c r="O369" s="260"/>
      <c r="P369" s="310"/>
    </row>
    <row r="370" spans="1:16" ht="46.8" x14ac:dyDescent="0.3">
      <c r="A370" s="20" t="s">
        <v>935</v>
      </c>
      <c r="B370" s="3" t="s">
        <v>327</v>
      </c>
      <c r="C370" s="3" t="s">
        <v>329</v>
      </c>
      <c r="D370" s="3" t="s">
        <v>34</v>
      </c>
      <c r="E370" s="108">
        <v>120</v>
      </c>
      <c r="F370" s="109" t="s">
        <v>1686</v>
      </c>
      <c r="G370" s="152" t="s">
        <v>1637</v>
      </c>
      <c r="H370" s="133">
        <v>12</v>
      </c>
      <c r="I370" s="109" t="s">
        <v>1697</v>
      </c>
      <c r="J370" s="135" t="s">
        <v>1698</v>
      </c>
      <c r="K370" s="241">
        <v>0.9</v>
      </c>
      <c r="L370" s="241">
        <f t="shared" si="106"/>
        <v>1.08</v>
      </c>
      <c r="M370" s="86">
        <f t="shared" si="107"/>
        <v>10.8</v>
      </c>
      <c r="N370" s="280">
        <f t="shared" si="108"/>
        <v>12.96</v>
      </c>
      <c r="O370" s="259">
        <v>0.9</v>
      </c>
      <c r="P370" s="309">
        <v>1</v>
      </c>
    </row>
    <row r="371" spans="1:16" ht="15.6" x14ac:dyDescent="0.3">
      <c r="A371" s="230"/>
      <c r="B371" s="231"/>
      <c r="C371" s="231"/>
      <c r="D371" s="232"/>
      <c r="E371" s="233"/>
      <c r="F371" s="232"/>
      <c r="G371" s="234"/>
      <c r="H371" s="235"/>
      <c r="I371" s="232"/>
      <c r="J371" s="236"/>
      <c r="K371" s="242"/>
      <c r="L371" s="242"/>
      <c r="M371" s="239"/>
      <c r="N371" s="281"/>
      <c r="O371" s="260"/>
      <c r="P371" s="310"/>
    </row>
    <row r="372" spans="1:16" ht="46.8" x14ac:dyDescent="0.3">
      <c r="A372" s="20" t="s">
        <v>936</v>
      </c>
      <c r="B372" s="3" t="s">
        <v>322</v>
      </c>
      <c r="C372" s="3" t="s">
        <v>330</v>
      </c>
      <c r="D372" s="3" t="s">
        <v>34</v>
      </c>
      <c r="E372" s="108">
        <v>120</v>
      </c>
      <c r="F372" s="109" t="s">
        <v>1686</v>
      </c>
      <c r="G372" s="152" t="s">
        <v>1637</v>
      </c>
      <c r="H372" s="133">
        <v>12</v>
      </c>
      <c r="I372" s="109" t="s">
        <v>1699</v>
      </c>
      <c r="J372" s="135" t="s">
        <v>1700</v>
      </c>
      <c r="K372" s="241">
        <v>0.9</v>
      </c>
      <c r="L372" s="241">
        <f t="shared" si="106"/>
        <v>1.08</v>
      </c>
      <c r="M372" s="86">
        <f t="shared" si="107"/>
        <v>10.8</v>
      </c>
      <c r="N372" s="280">
        <f t="shared" si="108"/>
        <v>12.96</v>
      </c>
      <c r="O372" s="259">
        <v>0.9</v>
      </c>
      <c r="P372" s="309">
        <v>1</v>
      </c>
    </row>
    <row r="373" spans="1:16" ht="15.6" x14ac:dyDescent="0.3">
      <c r="A373" s="230"/>
      <c r="B373" s="231"/>
      <c r="C373" s="231"/>
      <c r="D373" s="232"/>
      <c r="E373" s="233"/>
      <c r="F373" s="232"/>
      <c r="G373" s="234"/>
      <c r="H373" s="235"/>
      <c r="I373" s="232"/>
      <c r="J373" s="236"/>
      <c r="K373" s="242"/>
      <c r="L373" s="242"/>
      <c r="M373" s="239"/>
      <c r="N373" s="281"/>
      <c r="O373" s="260"/>
      <c r="P373" s="310"/>
    </row>
    <row r="374" spans="1:16" ht="46.8" x14ac:dyDescent="0.3">
      <c r="A374" s="20" t="s">
        <v>937</v>
      </c>
      <c r="B374" s="3" t="s">
        <v>331</v>
      </c>
      <c r="C374" s="3" t="s">
        <v>332</v>
      </c>
      <c r="D374" s="3" t="s">
        <v>34</v>
      </c>
      <c r="E374" s="108">
        <v>120</v>
      </c>
      <c r="F374" s="109" t="s">
        <v>1686</v>
      </c>
      <c r="G374" s="152" t="s">
        <v>1637</v>
      </c>
      <c r="H374" s="133">
        <v>12</v>
      </c>
      <c r="I374" s="109" t="s">
        <v>1697</v>
      </c>
      <c r="J374" s="135" t="s">
        <v>1701</v>
      </c>
      <c r="K374" s="241">
        <v>0.9</v>
      </c>
      <c r="L374" s="241">
        <f t="shared" si="106"/>
        <v>1.08</v>
      </c>
      <c r="M374" s="86">
        <f t="shared" si="107"/>
        <v>10.8</v>
      </c>
      <c r="N374" s="280">
        <f t="shared" si="108"/>
        <v>12.96</v>
      </c>
      <c r="O374" s="259">
        <v>0.9</v>
      </c>
      <c r="P374" s="309">
        <v>1</v>
      </c>
    </row>
    <row r="375" spans="1:16" ht="15.6" x14ac:dyDescent="0.3">
      <c r="A375" s="230"/>
      <c r="B375" s="231"/>
      <c r="C375" s="231"/>
      <c r="D375" s="232"/>
      <c r="E375" s="233"/>
      <c r="F375" s="232"/>
      <c r="G375" s="234"/>
      <c r="H375" s="235"/>
      <c r="I375" s="232"/>
      <c r="J375" s="236"/>
      <c r="K375" s="242"/>
      <c r="L375" s="242"/>
      <c r="M375" s="239"/>
      <c r="N375" s="281"/>
      <c r="O375" s="260"/>
      <c r="P375" s="310"/>
    </row>
    <row r="376" spans="1:16" ht="46.8" x14ac:dyDescent="0.3">
      <c r="A376" s="20" t="s">
        <v>195</v>
      </c>
      <c r="B376" s="3" t="s">
        <v>331</v>
      </c>
      <c r="C376" s="34" t="s">
        <v>333</v>
      </c>
      <c r="D376" s="3" t="s">
        <v>34</v>
      </c>
      <c r="E376" s="108">
        <v>120</v>
      </c>
      <c r="F376" s="109" t="s">
        <v>1686</v>
      </c>
      <c r="G376" s="152" t="s">
        <v>1637</v>
      </c>
      <c r="H376" s="133">
        <v>12</v>
      </c>
      <c r="I376" s="109" t="s">
        <v>1695</v>
      </c>
      <c r="J376" s="135" t="s">
        <v>1702</v>
      </c>
      <c r="K376" s="241">
        <v>0.8</v>
      </c>
      <c r="L376" s="241">
        <f t="shared" si="106"/>
        <v>0.96</v>
      </c>
      <c r="M376" s="86">
        <f t="shared" si="107"/>
        <v>9.6000000000000014</v>
      </c>
      <c r="N376" s="280">
        <f t="shared" si="108"/>
        <v>11.520000000000001</v>
      </c>
      <c r="O376" s="259">
        <v>0.8</v>
      </c>
      <c r="P376" s="309">
        <v>1</v>
      </c>
    </row>
    <row r="377" spans="1:16" ht="15.6" x14ac:dyDescent="0.3">
      <c r="A377" s="230"/>
      <c r="B377" s="231"/>
      <c r="C377" s="231"/>
      <c r="D377" s="232"/>
      <c r="E377" s="233"/>
      <c r="F377" s="232"/>
      <c r="G377" s="234"/>
      <c r="H377" s="235"/>
      <c r="I377" s="232"/>
      <c r="J377" s="236"/>
      <c r="K377" s="242"/>
      <c r="L377" s="242"/>
      <c r="M377" s="239"/>
      <c r="N377" s="281"/>
      <c r="O377" s="260"/>
      <c r="P377" s="310"/>
    </row>
    <row r="378" spans="1:16" ht="62.4" x14ac:dyDescent="0.3">
      <c r="A378" s="20" t="s">
        <v>938</v>
      </c>
      <c r="B378" s="3" t="s">
        <v>331</v>
      </c>
      <c r="C378" s="34" t="s">
        <v>334</v>
      </c>
      <c r="D378" s="3" t="s">
        <v>34</v>
      </c>
      <c r="E378" s="108">
        <v>120</v>
      </c>
      <c r="F378" s="109" t="s">
        <v>1686</v>
      </c>
      <c r="G378" s="152" t="s">
        <v>1637</v>
      </c>
      <c r="H378" s="133">
        <v>12</v>
      </c>
      <c r="I378" s="109" t="s">
        <v>1703</v>
      </c>
      <c r="J378" s="135" t="s">
        <v>1704</v>
      </c>
      <c r="K378" s="241">
        <v>0.95</v>
      </c>
      <c r="L378" s="241">
        <f t="shared" si="106"/>
        <v>1.1399999999999999</v>
      </c>
      <c r="M378" s="86">
        <f t="shared" si="107"/>
        <v>11.399999999999999</v>
      </c>
      <c r="N378" s="280">
        <f t="shared" si="108"/>
        <v>13.679999999999998</v>
      </c>
      <c r="O378" s="259">
        <v>0.95</v>
      </c>
      <c r="P378" s="309">
        <v>1</v>
      </c>
    </row>
    <row r="379" spans="1:16" ht="15.6" x14ac:dyDescent="0.3">
      <c r="A379" s="230"/>
      <c r="B379" s="231"/>
      <c r="C379" s="231"/>
      <c r="D379" s="232"/>
      <c r="E379" s="233"/>
      <c r="F379" s="232"/>
      <c r="G379" s="234"/>
      <c r="H379" s="235"/>
      <c r="I379" s="232"/>
      <c r="J379" s="236"/>
      <c r="K379" s="242"/>
      <c r="L379" s="242"/>
      <c r="M379" s="239"/>
      <c r="N379" s="281"/>
      <c r="O379" s="260"/>
      <c r="P379" s="310"/>
    </row>
    <row r="380" spans="1:16" ht="46.8" x14ac:dyDescent="0.3">
      <c r="A380" s="20" t="s">
        <v>198</v>
      </c>
      <c r="B380" s="3" t="s">
        <v>331</v>
      </c>
      <c r="C380" s="34" t="s">
        <v>335</v>
      </c>
      <c r="D380" s="3" t="s">
        <v>34</v>
      </c>
      <c r="E380" s="108">
        <v>120</v>
      </c>
      <c r="F380" s="109" t="s">
        <v>1686</v>
      </c>
      <c r="G380" s="152" t="s">
        <v>1637</v>
      </c>
      <c r="H380" s="133">
        <v>12</v>
      </c>
      <c r="I380" s="109" t="s">
        <v>1697</v>
      </c>
      <c r="J380" s="135" t="s">
        <v>1705</v>
      </c>
      <c r="K380" s="241">
        <v>0.9</v>
      </c>
      <c r="L380" s="241">
        <f t="shared" si="106"/>
        <v>1.08</v>
      </c>
      <c r="M380" s="8">
        <f t="shared" si="107"/>
        <v>10.8</v>
      </c>
      <c r="N380" s="280">
        <f t="shared" si="108"/>
        <v>12.96</v>
      </c>
      <c r="O380" s="259">
        <v>0.9</v>
      </c>
      <c r="P380" s="309">
        <v>1</v>
      </c>
    </row>
    <row r="381" spans="1:16" ht="15.6" x14ac:dyDescent="0.3">
      <c r="A381" s="230"/>
      <c r="B381" s="231"/>
      <c r="C381" s="231"/>
      <c r="D381" s="232"/>
      <c r="E381" s="233"/>
      <c r="F381" s="232"/>
      <c r="G381" s="234"/>
      <c r="H381" s="235"/>
      <c r="I381" s="232"/>
      <c r="J381" s="236"/>
      <c r="K381" s="242"/>
      <c r="L381" s="242"/>
      <c r="M381" s="239"/>
      <c r="N381" s="281"/>
      <c r="O381" s="260"/>
      <c r="P381" s="310"/>
    </row>
    <row r="382" spans="1:16" ht="46.8" x14ac:dyDescent="0.3">
      <c r="A382" s="20" t="s">
        <v>939</v>
      </c>
      <c r="B382" s="3" t="s">
        <v>336</v>
      </c>
      <c r="C382" s="21" t="s">
        <v>337</v>
      </c>
      <c r="D382" s="3" t="s">
        <v>34</v>
      </c>
      <c r="E382" s="108">
        <v>100</v>
      </c>
      <c r="F382" s="109" t="s">
        <v>1514</v>
      </c>
      <c r="G382" s="152" t="s">
        <v>1465</v>
      </c>
      <c r="H382" s="133">
        <v>1</v>
      </c>
      <c r="I382" s="109" t="s">
        <v>1515</v>
      </c>
      <c r="J382" s="135" t="s">
        <v>1516</v>
      </c>
      <c r="K382" s="241">
        <v>0.28000000000000003</v>
      </c>
      <c r="L382" s="241">
        <f t="shared" ref="L382" si="109">MMULT(K382,1.2)</f>
        <v>0.33600000000000002</v>
      </c>
      <c r="M382" s="8">
        <f t="shared" ref="M382" si="110">MMULT(H382,K382)</f>
        <v>0.28000000000000003</v>
      </c>
      <c r="N382" s="280">
        <f t="shared" ref="N382" si="111">MMULT(M382,1.2)</f>
        <v>0.33600000000000002</v>
      </c>
      <c r="O382" s="259">
        <v>0.28000000000000003</v>
      </c>
      <c r="P382" s="309">
        <v>1</v>
      </c>
    </row>
    <row r="383" spans="1:16" ht="15.6" x14ac:dyDescent="0.3">
      <c r="A383" s="230"/>
      <c r="B383" s="231"/>
      <c r="C383" s="231"/>
      <c r="D383" s="232"/>
      <c r="E383" s="233"/>
      <c r="F383" s="232"/>
      <c r="G383" s="234"/>
      <c r="H383" s="235"/>
      <c r="I383" s="232"/>
      <c r="J383" s="236"/>
      <c r="K383" s="242"/>
      <c r="L383" s="242"/>
      <c r="M383" s="239"/>
      <c r="N383" s="281"/>
      <c r="O383" s="260"/>
      <c r="P383" s="310"/>
    </row>
    <row r="384" spans="1:16" ht="15.6" x14ac:dyDescent="0.3">
      <c r="A384" s="20" t="s">
        <v>940</v>
      </c>
      <c r="B384" s="3" t="s">
        <v>833</v>
      </c>
      <c r="C384" s="1" t="s">
        <v>338</v>
      </c>
      <c r="D384" s="3" t="s">
        <v>34</v>
      </c>
      <c r="E384" s="108">
        <v>10</v>
      </c>
      <c r="F384" s="109"/>
      <c r="G384" s="152"/>
      <c r="H384" s="133"/>
      <c r="I384" s="109"/>
      <c r="J384" s="135"/>
      <c r="K384" s="241"/>
      <c r="L384" s="241"/>
      <c r="M384" s="8"/>
      <c r="N384" s="280"/>
      <c r="O384" s="259"/>
      <c r="P384" s="309">
        <v>0</v>
      </c>
    </row>
    <row r="385" spans="1:16" ht="15.6" x14ac:dyDescent="0.3">
      <c r="A385" s="230"/>
      <c r="B385" s="231"/>
      <c r="C385" s="231"/>
      <c r="D385" s="232"/>
      <c r="E385" s="233"/>
      <c r="F385" s="232"/>
      <c r="G385" s="234"/>
      <c r="H385" s="235"/>
      <c r="I385" s="232"/>
      <c r="J385" s="236"/>
      <c r="K385" s="242"/>
      <c r="L385" s="242"/>
      <c r="M385" s="239"/>
      <c r="N385" s="281"/>
      <c r="O385" s="260"/>
      <c r="P385" s="310"/>
    </row>
    <row r="386" spans="1:16" ht="78" x14ac:dyDescent="0.3">
      <c r="A386" s="20" t="s">
        <v>941</v>
      </c>
      <c r="B386" s="3" t="s">
        <v>339</v>
      </c>
      <c r="C386" s="21" t="s">
        <v>340</v>
      </c>
      <c r="D386" s="3" t="s">
        <v>34</v>
      </c>
      <c r="E386" s="108">
        <v>20</v>
      </c>
      <c r="F386" s="109" t="s">
        <v>1242</v>
      </c>
      <c r="G386" s="152" t="s">
        <v>1239</v>
      </c>
      <c r="H386" s="133">
        <v>1</v>
      </c>
      <c r="I386" s="109" t="s">
        <v>1243</v>
      </c>
      <c r="J386" s="135" t="s">
        <v>1244</v>
      </c>
      <c r="K386" s="241">
        <v>180</v>
      </c>
      <c r="L386" s="241">
        <v>216</v>
      </c>
      <c r="M386" s="8">
        <v>180</v>
      </c>
      <c r="N386" s="280">
        <v>216</v>
      </c>
      <c r="O386" s="259">
        <v>180</v>
      </c>
      <c r="P386" s="309">
        <v>1</v>
      </c>
    </row>
    <row r="387" spans="1:16" ht="15.6" x14ac:dyDescent="0.3">
      <c r="A387" s="230"/>
      <c r="B387" s="231"/>
      <c r="C387" s="231"/>
      <c r="D387" s="232"/>
      <c r="E387" s="233"/>
      <c r="F387" s="232"/>
      <c r="G387" s="234"/>
      <c r="H387" s="235"/>
      <c r="I387" s="232"/>
      <c r="J387" s="236"/>
      <c r="K387" s="242"/>
      <c r="L387" s="242"/>
      <c r="M387" s="239"/>
      <c r="N387" s="281"/>
      <c r="O387" s="260"/>
      <c r="P387" s="310"/>
    </row>
    <row r="388" spans="1:16" ht="31.2" x14ac:dyDescent="0.3">
      <c r="A388" s="20"/>
      <c r="B388" s="19" t="s">
        <v>341</v>
      </c>
      <c r="C388" s="3"/>
      <c r="D388" s="3"/>
      <c r="E388" s="108"/>
      <c r="F388" s="109"/>
      <c r="G388" s="152"/>
      <c r="H388" s="133"/>
      <c r="I388" s="109"/>
      <c r="J388" s="135"/>
      <c r="K388" s="8"/>
      <c r="L388" s="241"/>
      <c r="M388" s="8"/>
      <c r="N388" s="280"/>
      <c r="O388" s="257"/>
      <c r="P388" s="309"/>
    </row>
    <row r="389" spans="1:16" ht="15.6" x14ac:dyDescent="0.3">
      <c r="A389" s="20" t="s">
        <v>942</v>
      </c>
      <c r="B389" s="1" t="s">
        <v>342</v>
      </c>
      <c r="C389" s="1" t="s">
        <v>343</v>
      </c>
      <c r="D389" s="3" t="s">
        <v>34</v>
      </c>
      <c r="E389" s="108">
        <v>20</v>
      </c>
      <c r="F389" s="109"/>
      <c r="G389" s="152"/>
      <c r="H389" s="133"/>
      <c r="I389" s="109"/>
      <c r="J389" s="6"/>
      <c r="K389" s="8"/>
      <c r="L389" s="241"/>
      <c r="M389" s="8"/>
      <c r="N389" s="280"/>
      <c r="O389" s="257"/>
      <c r="P389" s="309">
        <v>0</v>
      </c>
    </row>
    <row r="390" spans="1:16" ht="15.6" x14ac:dyDescent="0.3">
      <c r="A390" s="230"/>
      <c r="B390" s="231"/>
      <c r="C390" s="231"/>
      <c r="D390" s="232"/>
      <c r="E390" s="233"/>
      <c r="F390" s="232"/>
      <c r="G390" s="234"/>
      <c r="H390" s="235"/>
      <c r="I390" s="232"/>
      <c r="J390" s="236"/>
      <c r="K390" s="237"/>
      <c r="L390" s="242"/>
      <c r="M390" s="239"/>
      <c r="N390" s="281"/>
      <c r="O390" s="258"/>
      <c r="P390" s="310"/>
    </row>
    <row r="391" spans="1:16" ht="15.6" x14ac:dyDescent="0.3">
      <c r="A391" s="20"/>
      <c r="B391" s="19" t="s">
        <v>344</v>
      </c>
      <c r="C391" s="19"/>
      <c r="D391" s="19"/>
      <c r="E391" s="106"/>
      <c r="F391" s="107"/>
      <c r="G391" s="152"/>
      <c r="H391" s="133"/>
      <c r="I391" s="107"/>
      <c r="J391" s="151"/>
      <c r="K391" s="8"/>
      <c r="L391" s="241"/>
      <c r="M391" s="8"/>
      <c r="N391" s="280"/>
      <c r="O391" s="257"/>
      <c r="P391" s="309"/>
    </row>
    <row r="392" spans="1:16" ht="46.8" x14ac:dyDescent="0.3">
      <c r="A392" s="20" t="s">
        <v>943</v>
      </c>
      <c r="B392" s="1" t="s">
        <v>345</v>
      </c>
      <c r="C392" s="1" t="s">
        <v>346</v>
      </c>
      <c r="D392" s="3" t="s">
        <v>34</v>
      </c>
      <c r="E392" s="108">
        <v>100</v>
      </c>
      <c r="F392" s="109" t="s">
        <v>2149</v>
      </c>
      <c r="G392" s="152" t="s">
        <v>2139</v>
      </c>
      <c r="H392" s="133" t="s">
        <v>2150</v>
      </c>
      <c r="I392" s="109"/>
      <c r="J392" s="134" t="s">
        <v>2151</v>
      </c>
      <c r="K392" s="241">
        <v>6.75</v>
      </c>
      <c r="L392" s="241">
        <v>8.1</v>
      </c>
      <c r="M392" s="8">
        <v>6.75</v>
      </c>
      <c r="N392" s="280">
        <v>8.1</v>
      </c>
      <c r="O392" s="259">
        <v>6.75</v>
      </c>
      <c r="P392" s="309">
        <v>1</v>
      </c>
    </row>
    <row r="393" spans="1:16" ht="62.4" x14ac:dyDescent="0.3">
      <c r="A393" s="20" t="s">
        <v>943</v>
      </c>
      <c r="B393" s="1" t="s">
        <v>345</v>
      </c>
      <c r="C393" s="1" t="s">
        <v>346</v>
      </c>
      <c r="D393" s="3" t="s">
        <v>34</v>
      </c>
      <c r="E393" s="108">
        <v>100</v>
      </c>
      <c r="F393" s="109" t="s">
        <v>2096</v>
      </c>
      <c r="G393" s="152" t="s">
        <v>2031</v>
      </c>
      <c r="H393" s="133">
        <v>1</v>
      </c>
      <c r="I393" s="109" t="s">
        <v>2099</v>
      </c>
      <c r="J393" s="134" t="s">
        <v>2100</v>
      </c>
      <c r="K393" s="241">
        <v>6.875</v>
      </c>
      <c r="L393" s="241">
        <v>8.25</v>
      </c>
      <c r="M393" s="8">
        <v>6.88</v>
      </c>
      <c r="N393" s="280">
        <v>8.26</v>
      </c>
      <c r="O393" s="241">
        <v>6.875</v>
      </c>
      <c r="P393" s="309">
        <v>2</v>
      </c>
    </row>
    <row r="394" spans="1:16" ht="46.8" x14ac:dyDescent="0.3">
      <c r="A394" s="20" t="s">
        <v>943</v>
      </c>
      <c r="B394" s="1" t="s">
        <v>345</v>
      </c>
      <c r="C394" s="1" t="s">
        <v>346</v>
      </c>
      <c r="D394" s="3" t="s">
        <v>34</v>
      </c>
      <c r="E394" s="108">
        <v>100</v>
      </c>
      <c r="F394" s="109" t="s">
        <v>1706</v>
      </c>
      <c r="G394" s="152" t="s">
        <v>1637</v>
      </c>
      <c r="H394" s="133">
        <v>1</v>
      </c>
      <c r="I394" s="109" t="s">
        <v>1707</v>
      </c>
      <c r="J394" s="134">
        <v>10924</v>
      </c>
      <c r="K394" s="241">
        <v>7.85</v>
      </c>
      <c r="L394" s="241">
        <f t="shared" ref="L394" si="112">K394*1.2</f>
        <v>9.42</v>
      </c>
      <c r="M394" s="8">
        <f t="shared" ref="M394" si="113">K394*H394</f>
        <v>7.85</v>
      </c>
      <c r="N394" s="280">
        <f t="shared" ref="N394" si="114">M394*1.2</f>
        <v>9.42</v>
      </c>
      <c r="O394" s="241">
        <v>7.85</v>
      </c>
      <c r="P394" s="309">
        <v>3</v>
      </c>
    </row>
    <row r="395" spans="1:16" ht="46.8" x14ac:dyDescent="0.3">
      <c r="A395" s="20" t="s">
        <v>943</v>
      </c>
      <c r="B395" s="1" t="s">
        <v>345</v>
      </c>
      <c r="C395" s="1" t="s">
        <v>346</v>
      </c>
      <c r="D395" s="3" t="s">
        <v>34</v>
      </c>
      <c r="E395" s="108">
        <v>100</v>
      </c>
      <c r="F395" s="109" t="s">
        <v>1517</v>
      </c>
      <c r="G395" s="152" t="s">
        <v>1465</v>
      </c>
      <c r="H395" s="133">
        <v>1</v>
      </c>
      <c r="I395" s="109" t="s">
        <v>1518</v>
      </c>
      <c r="J395" s="135">
        <v>300957</v>
      </c>
      <c r="K395" s="241">
        <v>8.8000000000000007</v>
      </c>
      <c r="L395" s="241">
        <f>MMULT(K395,1.2)</f>
        <v>10.56</v>
      </c>
      <c r="M395" s="8">
        <f>MMULT(H395,K395)</f>
        <v>8.8000000000000007</v>
      </c>
      <c r="N395" s="280">
        <f>MMULT(M395,1.2)</f>
        <v>10.56</v>
      </c>
      <c r="O395" s="259">
        <v>8.8000000000000007</v>
      </c>
      <c r="P395" s="309">
        <v>4</v>
      </c>
    </row>
    <row r="396" spans="1:16" ht="15.6" x14ac:dyDescent="0.3">
      <c r="A396" s="230"/>
      <c r="B396" s="231"/>
      <c r="C396" s="231"/>
      <c r="D396" s="232"/>
      <c r="E396" s="233"/>
      <c r="F396" s="232"/>
      <c r="G396" s="234"/>
      <c r="H396" s="235"/>
      <c r="I396" s="232"/>
      <c r="J396" s="236"/>
      <c r="K396" s="242"/>
      <c r="L396" s="242"/>
      <c r="M396" s="239"/>
      <c r="N396" s="281"/>
      <c r="O396" s="260"/>
      <c r="P396" s="310"/>
    </row>
    <row r="397" spans="1:16" ht="46.8" x14ac:dyDescent="0.3">
      <c r="A397" s="20" t="s">
        <v>200</v>
      </c>
      <c r="B397" s="1" t="s">
        <v>345</v>
      </c>
      <c r="C397" s="1" t="s">
        <v>347</v>
      </c>
      <c r="D397" s="3" t="s">
        <v>34</v>
      </c>
      <c r="E397" s="108">
        <v>8</v>
      </c>
      <c r="F397" s="109" t="s">
        <v>1517</v>
      </c>
      <c r="G397" s="152" t="s">
        <v>1465</v>
      </c>
      <c r="H397" s="133">
        <v>1</v>
      </c>
      <c r="I397" s="109" t="s">
        <v>1518</v>
      </c>
      <c r="J397" s="135">
        <v>300352</v>
      </c>
      <c r="K397" s="241">
        <v>4</v>
      </c>
      <c r="L397" s="241">
        <f t="shared" ref="L397" si="115">MMULT(K397,1.2)</f>
        <v>4.8</v>
      </c>
      <c r="M397" s="8">
        <f t="shared" ref="M397" si="116">MMULT(H397,K397)</f>
        <v>4</v>
      </c>
      <c r="N397" s="280">
        <f t="shared" ref="N397" si="117">MMULT(M397,1.2)</f>
        <v>4.8</v>
      </c>
      <c r="O397" s="259">
        <v>4</v>
      </c>
      <c r="P397" s="309">
        <v>1</v>
      </c>
    </row>
    <row r="398" spans="1:16" ht="46.8" x14ac:dyDescent="0.3">
      <c r="A398" s="20" t="s">
        <v>200</v>
      </c>
      <c r="B398" s="1" t="s">
        <v>345</v>
      </c>
      <c r="C398" s="1" t="s">
        <v>347</v>
      </c>
      <c r="D398" s="3" t="s">
        <v>34</v>
      </c>
      <c r="E398" s="108">
        <v>8</v>
      </c>
      <c r="F398" s="109" t="s">
        <v>2149</v>
      </c>
      <c r="G398" s="152" t="s">
        <v>2139</v>
      </c>
      <c r="H398" s="133" t="s">
        <v>2150</v>
      </c>
      <c r="I398" s="109"/>
      <c r="J398" s="134" t="s">
        <v>2152</v>
      </c>
      <c r="K398" s="241">
        <v>4.25</v>
      </c>
      <c r="L398" s="241">
        <v>5.0999999999999996</v>
      </c>
      <c r="M398" s="8">
        <v>4.25</v>
      </c>
      <c r="N398" s="280">
        <v>5.0999999999999996</v>
      </c>
      <c r="O398" s="259">
        <v>4.25</v>
      </c>
      <c r="P398" s="309">
        <v>2</v>
      </c>
    </row>
    <row r="399" spans="1:16" ht="15.6" x14ac:dyDescent="0.3">
      <c r="A399" s="230"/>
      <c r="B399" s="231"/>
      <c r="C399" s="231"/>
      <c r="D399" s="232"/>
      <c r="E399" s="233"/>
      <c r="F399" s="232"/>
      <c r="G399" s="234"/>
      <c r="H399" s="235"/>
      <c r="I399" s="232"/>
      <c r="J399" s="236"/>
      <c r="K399" s="242"/>
      <c r="L399" s="242"/>
      <c r="M399" s="239"/>
      <c r="N399" s="281"/>
      <c r="O399" s="260"/>
      <c r="P399" s="310"/>
    </row>
    <row r="400" spans="1:16" ht="46.8" x14ac:dyDescent="0.3">
      <c r="A400" s="20" t="s">
        <v>203</v>
      </c>
      <c r="B400" s="1" t="s">
        <v>345</v>
      </c>
      <c r="C400" s="41" t="s">
        <v>348</v>
      </c>
      <c r="D400" s="3" t="s">
        <v>34</v>
      </c>
      <c r="E400" s="108">
        <v>40</v>
      </c>
      <c r="F400" s="109" t="s">
        <v>2149</v>
      </c>
      <c r="G400" s="152" t="s">
        <v>2139</v>
      </c>
      <c r="H400" s="133" t="s">
        <v>2150</v>
      </c>
      <c r="I400" s="109"/>
      <c r="J400" s="134" t="s">
        <v>2153</v>
      </c>
      <c r="K400" s="241">
        <v>2.2999999999999998</v>
      </c>
      <c r="L400" s="241">
        <v>2.76</v>
      </c>
      <c r="M400" s="8">
        <v>2.2999999999999998</v>
      </c>
      <c r="N400" s="280">
        <v>2.76</v>
      </c>
      <c r="O400" s="259">
        <v>2.2999999999999998</v>
      </c>
      <c r="P400" s="309">
        <v>1</v>
      </c>
    </row>
    <row r="401" spans="1:16" ht="46.8" x14ac:dyDescent="0.3">
      <c r="A401" s="20" t="s">
        <v>203</v>
      </c>
      <c r="B401" s="1" t="s">
        <v>345</v>
      </c>
      <c r="C401" s="41" t="s">
        <v>348</v>
      </c>
      <c r="D401" s="3" t="s">
        <v>34</v>
      </c>
      <c r="E401" s="108">
        <v>40</v>
      </c>
      <c r="F401" s="109" t="s">
        <v>1706</v>
      </c>
      <c r="G401" s="152" t="s">
        <v>1637</v>
      </c>
      <c r="H401" s="133">
        <v>1</v>
      </c>
      <c r="I401" s="109" t="s">
        <v>1708</v>
      </c>
      <c r="J401" s="135">
        <v>12417</v>
      </c>
      <c r="K401" s="241">
        <v>2.5</v>
      </c>
      <c r="L401" s="241">
        <f t="shared" ref="L401" si="118">K401*1.2</f>
        <v>3</v>
      </c>
      <c r="M401" s="8">
        <f t="shared" ref="M401" si="119">K401*H401</f>
        <v>2.5</v>
      </c>
      <c r="N401" s="280">
        <f t="shared" ref="N401" si="120">M401*1.2</f>
        <v>3</v>
      </c>
      <c r="O401" s="259">
        <v>2.5</v>
      </c>
      <c r="P401" s="309">
        <v>2</v>
      </c>
    </row>
    <row r="402" spans="1:16" ht="46.8" x14ac:dyDescent="0.3">
      <c r="A402" s="20" t="s">
        <v>203</v>
      </c>
      <c r="B402" s="1" t="s">
        <v>345</v>
      </c>
      <c r="C402" s="41" t="s">
        <v>348</v>
      </c>
      <c r="D402" s="3" t="s">
        <v>34</v>
      </c>
      <c r="E402" s="108">
        <v>40</v>
      </c>
      <c r="F402" s="109" t="s">
        <v>1517</v>
      </c>
      <c r="G402" s="152" t="s">
        <v>1465</v>
      </c>
      <c r="H402" s="133">
        <v>1</v>
      </c>
      <c r="I402" s="109" t="s">
        <v>1518</v>
      </c>
      <c r="J402" s="135">
        <v>300123</v>
      </c>
      <c r="K402" s="241">
        <v>2.6</v>
      </c>
      <c r="L402" s="241">
        <f>MMULT(K402,1.2)</f>
        <v>3.12</v>
      </c>
      <c r="M402" s="8">
        <f>MMULT(H402,K402)</f>
        <v>2.6</v>
      </c>
      <c r="N402" s="280">
        <f>MMULT(M402,1.2)</f>
        <v>3.12</v>
      </c>
      <c r="O402" s="259">
        <v>2.6</v>
      </c>
      <c r="P402" s="309">
        <v>3</v>
      </c>
    </row>
    <row r="403" spans="1:16" ht="15.6" x14ac:dyDescent="0.3">
      <c r="A403" s="230"/>
      <c r="B403" s="231"/>
      <c r="C403" s="231"/>
      <c r="D403" s="232"/>
      <c r="E403" s="233"/>
      <c r="F403" s="232"/>
      <c r="G403" s="234"/>
      <c r="H403" s="235"/>
      <c r="I403" s="232"/>
      <c r="J403" s="236"/>
      <c r="K403" s="242"/>
      <c r="L403" s="242"/>
      <c r="M403" s="239"/>
      <c r="N403" s="281"/>
      <c r="O403" s="260"/>
      <c r="P403" s="310"/>
    </row>
    <row r="404" spans="1:16" ht="46.8" x14ac:dyDescent="0.3">
      <c r="A404" s="20"/>
      <c r="B404" s="87" t="s">
        <v>349</v>
      </c>
      <c r="C404" s="87"/>
      <c r="D404" s="3"/>
      <c r="E404" s="108"/>
      <c r="F404" s="109"/>
      <c r="G404" s="152"/>
      <c r="H404" s="133"/>
      <c r="I404" s="109"/>
      <c r="J404" s="135"/>
      <c r="K404" s="241"/>
      <c r="L404" s="241"/>
      <c r="M404" s="8"/>
      <c r="N404" s="280"/>
      <c r="O404" s="259"/>
      <c r="P404" s="309"/>
    </row>
    <row r="405" spans="1:16" ht="109.2" x14ac:dyDescent="0.3">
      <c r="A405" s="20" t="s">
        <v>206</v>
      </c>
      <c r="B405" s="35" t="s">
        <v>350</v>
      </c>
      <c r="C405" s="35" t="s">
        <v>351</v>
      </c>
      <c r="D405" s="3" t="s">
        <v>34</v>
      </c>
      <c r="E405" s="108">
        <v>2</v>
      </c>
      <c r="F405" s="109" t="s">
        <v>1353</v>
      </c>
      <c r="G405" s="152" t="s">
        <v>1354</v>
      </c>
      <c r="H405" s="133" t="s">
        <v>1355</v>
      </c>
      <c r="I405" s="109" t="s">
        <v>1356</v>
      </c>
      <c r="J405" s="135" t="s">
        <v>1357</v>
      </c>
      <c r="K405" s="241">
        <v>358.5</v>
      </c>
      <c r="L405" s="241">
        <v>430.2</v>
      </c>
      <c r="M405" s="8">
        <v>358.5</v>
      </c>
      <c r="N405" s="280">
        <v>430.2</v>
      </c>
      <c r="O405" s="259">
        <v>358.5</v>
      </c>
      <c r="P405" s="309">
        <v>1</v>
      </c>
    </row>
    <row r="406" spans="1:16" ht="15.6" x14ac:dyDescent="0.3">
      <c r="A406" s="230"/>
      <c r="B406" s="231"/>
      <c r="C406" s="231"/>
      <c r="D406" s="232"/>
      <c r="E406" s="233"/>
      <c r="F406" s="232"/>
      <c r="G406" s="234"/>
      <c r="H406" s="235"/>
      <c r="I406" s="232"/>
      <c r="J406" s="236"/>
      <c r="K406" s="242"/>
      <c r="L406" s="242"/>
      <c r="M406" s="239"/>
      <c r="N406" s="281"/>
      <c r="O406" s="260"/>
      <c r="P406" s="310"/>
    </row>
    <row r="407" spans="1:16" ht="109.2" x14ac:dyDescent="0.3">
      <c r="A407" s="20" t="s">
        <v>944</v>
      </c>
      <c r="B407" s="35" t="s">
        <v>350</v>
      </c>
      <c r="C407" s="35" t="s">
        <v>352</v>
      </c>
      <c r="D407" s="3" t="s">
        <v>34</v>
      </c>
      <c r="E407" s="108">
        <v>2</v>
      </c>
      <c r="F407" s="109" t="s">
        <v>1353</v>
      </c>
      <c r="G407" s="152" t="s">
        <v>1354</v>
      </c>
      <c r="H407" s="133" t="s">
        <v>1355</v>
      </c>
      <c r="I407" s="109" t="s">
        <v>1358</v>
      </c>
      <c r="J407" s="135" t="s">
        <v>1359</v>
      </c>
      <c r="K407" s="241">
        <v>368.1</v>
      </c>
      <c r="L407" s="241">
        <v>441.72</v>
      </c>
      <c r="M407" s="8">
        <v>368.1</v>
      </c>
      <c r="N407" s="280">
        <v>441.72</v>
      </c>
      <c r="O407" s="259">
        <v>368.1</v>
      </c>
      <c r="P407" s="309">
        <v>1</v>
      </c>
    </row>
    <row r="408" spans="1:16" ht="15.6" x14ac:dyDescent="0.3">
      <c r="A408" s="230"/>
      <c r="B408" s="231"/>
      <c r="C408" s="231"/>
      <c r="D408" s="232"/>
      <c r="E408" s="233"/>
      <c r="F408" s="232"/>
      <c r="G408" s="234"/>
      <c r="H408" s="235"/>
      <c r="I408" s="232"/>
      <c r="J408" s="236"/>
      <c r="K408" s="242"/>
      <c r="L408" s="242"/>
      <c r="M408" s="239"/>
      <c r="N408" s="281"/>
      <c r="O408" s="260"/>
      <c r="P408" s="310"/>
    </row>
    <row r="409" spans="1:16" ht="46.8" x14ac:dyDescent="0.3">
      <c r="A409" s="20" t="s">
        <v>945</v>
      </c>
      <c r="B409" s="35" t="s">
        <v>353</v>
      </c>
      <c r="C409" s="35" t="s">
        <v>354</v>
      </c>
      <c r="D409" s="3" t="s">
        <v>34</v>
      </c>
      <c r="E409" s="108">
        <v>2</v>
      </c>
      <c r="F409" s="109"/>
      <c r="G409" s="152"/>
      <c r="H409" s="133"/>
      <c r="I409" s="109"/>
      <c r="J409" s="135"/>
      <c r="K409" s="241"/>
      <c r="L409" s="241"/>
      <c r="M409" s="8"/>
      <c r="N409" s="280"/>
      <c r="O409" s="259"/>
      <c r="P409" s="309">
        <v>0</v>
      </c>
    </row>
    <row r="410" spans="1:16" ht="15.6" x14ac:dyDescent="0.3">
      <c r="A410" s="230"/>
      <c r="B410" s="231"/>
      <c r="C410" s="231"/>
      <c r="D410" s="232"/>
      <c r="E410" s="233"/>
      <c r="F410" s="232"/>
      <c r="G410" s="234"/>
      <c r="H410" s="235"/>
      <c r="I410" s="232"/>
      <c r="J410" s="236"/>
      <c r="K410" s="242"/>
      <c r="L410" s="242"/>
      <c r="M410" s="239"/>
      <c r="N410" s="281"/>
      <c r="O410" s="260"/>
      <c r="P410" s="310"/>
    </row>
    <row r="411" spans="1:16" ht="31.2" x14ac:dyDescent="0.3">
      <c r="A411" s="20" t="s">
        <v>209</v>
      </c>
      <c r="B411" s="35" t="s">
        <v>355</v>
      </c>
      <c r="C411" s="35" t="s">
        <v>356</v>
      </c>
      <c r="D411" s="3" t="s">
        <v>34</v>
      </c>
      <c r="E411" s="108">
        <v>2</v>
      </c>
      <c r="F411" s="109"/>
      <c r="G411" s="152"/>
      <c r="H411" s="133"/>
      <c r="I411" s="109"/>
      <c r="J411" s="135"/>
      <c r="K411" s="241"/>
      <c r="L411" s="241"/>
      <c r="M411" s="8"/>
      <c r="N411" s="280"/>
      <c r="O411" s="259"/>
      <c r="P411" s="309">
        <v>0</v>
      </c>
    </row>
    <row r="412" spans="1:16" ht="15.6" x14ac:dyDescent="0.3">
      <c r="A412" s="230"/>
      <c r="B412" s="231"/>
      <c r="C412" s="231"/>
      <c r="D412" s="232"/>
      <c r="E412" s="233"/>
      <c r="F412" s="232"/>
      <c r="G412" s="234"/>
      <c r="H412" s="235"/>
      <c r="I412" s="232"/>
      <c r="J412" s="236"/>
      <c r="K412" s="242"/>
      <c r="L412" s="242"/>
      <c r="M412" s="239"/>
      <c r="N412" s="281"/>
      <c r="O412" s="260"/>
      <c r="P412" s="310"/>
    </row>
    <row r="413" spans="1:16" ht="109.2" x14ac:dyDescent="0.3">
      <c r="A413" s="20" t="s">
        <v>212</v>
      </c>
      <c r="B413" s="2" t="s">
        <v>357</v>
      </c>
      <c r="C413" s="3" t="s">
        <v>358</v>
      </c>
      <c r="D413" s="3" t="s">
        <v>34</v>
      </c>
      <c r="E413" s="108">
        <v>2</v>
      </c>
      <c r="F413" s="109" t="s">
        <v>1353</v>
      </c>
      <c r="G413" s="152" t="s">
        <v>1354</v>
      </c>
      <c r="H413" s="133" t="s">
        <v>1355</v>
      </c>
      <c r="I413" s="109" t="s">
        <v>1360</v>
      </c>
      <c r="J413" s="135" t="s">
        <v>1361</v>
      </c>
      <c r="K413" s="241">
        <v>524.95000000000005</v>
      </c>
      <c r="L413" s="241">
        <v>629.94000000000005</v>
      </c>
      <c r="M413" s="8">
        <v>524.95000000000005</v>
      </c>
      <c r="N413" s="280">
        <v>629.94000000000005</v>
      </c>
      <c r="O413" s="259">
        <v>524.95000000000005</v>
      </c>
      <c r="P413" s="309">
        <v>1</v>
      </c>
    </row>
    <row r="414" spans="1:16" ht="140.4" x14ac:dyDescent="0.3">
      <c r="A414" s="20" t="s">
        <v>212</v>
      </c>
      <c r="B414" s="2" t="s">
        <v>357</v>
      </c>
      <c r="C414" s="3" t="s">
        <v>358</v>
      </c>
      <c r="D414" s="3" t="s">
        <v>34</v>
      </c>
      <c r="E414" s="108">
        <v>2</v>
      </c>
      <c r="F414" s="109" t="s">
        <v>1339</v>
      </c>
      <c r="G414" s="152" t="s">
        <v>1335</v>
      </c>
      <c r="H414" s="133" t="s">
        <v>34</v>
      </c>
      <c r="I414" s="109" t="s">
        <v>1340</v>
      </c>
      <c r="J414" s="135" t="s">
        <v>1341</v>
      </c>
      <c r="K414" s="241">
        <v>669</v>
      </c>
      <c r="L414" s="241">
        <f>K414*1.2</f>
        <v>802.8</v>
      </c>
      <c r="M414" s="8">
        <f>K414*1</f>
        <v>669</v>
      </c>
      <c r="N414" s="280">
        <f>L414*1</f>
        <v>802.8</v>
      </c>
      <c r="O414" s="259">
        <v>669</v>
      </c>
      <c r="P414" s="309">
        <v>2</v>
      </c>
    </row>
    <row r="415" spans="1:16" ht="15.6" x14ac:dyDescent="0.3">
      <c r="A415" s="230"/>
      <c r="B415" s="231"/>
      <c r="C415" s="231"/>
      <c r="D415" s="232"/>
      <c r="E415" s="233"/>
      <c r="F415" s="232"/>
      <c r="G415" s="234"/>
      <c r="H415" s="235"/>
      <c r="I415" s="232"/>
      <c r="J415" s="236"/>
      <c r="K415" s="242"/>
      <c r="L415" s="242"/>
      <c r="M415" s="239"/>
      <c r="N415" s="281"/>
      <c r="O415" s="260"/>
      <c r="P415" s="310"/>
    </row>
    <row r="416" spans="1:16" ht="109.2" x14ac:dyDescent="0.3">
      <c r="A416" s="20" t="s">
        <v>214</v>
      </c>
      <c r="B416" s="2" t="s">
        <v>359</v>
      </c>
      <c r="C416" s="3" t="s">
        <v>360</v>
      </c>
      <c r="D416" s="3" t="s">
        <v>34</v>
      </c>
      <c r="E416" s="108">
        <v>2</v>
      </c>
      <c r="F416" s="109" t="s">
        <v>1353</v>
      </c>
      <c r="G416" s="152" t="s">
        <v>1354</v>
      </c>
      <c r="H416" s="133" t="s">
        <v>1355</v>
      </c>
      <c r="I416" s="109" t="s">
        <v>1362</v>
      </c>
      <c r="J416" s="135" t="s">
        <v>1363</v>
      </c>
      <c r="K416" s="241">
        <v>524.95000000000005</v>
      </c>
      <c r="L416" s="241">
        <v>629.94000000000005</v>
      </c>
      <c r="M416" s="8">
        <v>524.95000000000005</v>
      </c>
      <c r="N416" s="280">
        <v>629.94000000000005</v>
      </c>
      <c r="O416" s="259">
        <v>524.95000000000005</v>
      </c>
      <c r="P416" s="309">
        <v>1</v>
      </c>
    </row>
    <row r="417" spans="1:17" ht="15.6" x14ac:dyDescent="0.3">
      <c r="A417" s="230"/>
      <c r="B417" s="231"/>
      <c r="C417" s="231"/>
      <c r="D417" s="232"/>
      <c r="E417" s="233"/>
      <c r="F417" s="232"/>
      <c r="G417" s="234"/>
      <c r="H417" s="235"/>
      <c r="I417" s="232"/>
      <c r="J417" s="236"/>
      <c r="K417" s="242"/>
      <c r="L417" s="242"/>
      <c r="M417" s="239"/>
      <c r="N417" s="281"/>
      <c r="O417" s="260"/>
      <c r="P417" s="310"/>
    </row>
    <row r="418" spans="1:17" ht="109.2" x14ac:dyDescent="0.3">
      <c r="A418" s="181" t="s">
        <v>216</v>
      </c>
      <c r="B418" s="2" t="s">
        <v>357</v>
      </c>
      <c r="C418" s="2" t="s">
        <v>361</v>
      </c>
      <c r="D418" s="2" t="s">
        <v>34</v>
      </c>
      <c r="E418" s="183">
        <v>2</v>
      </c>
      <c r="F418" s="183" t="s">
        <v>1353</v>
      </c>
      <c r="G418" s="184" t="s">
        <v>1354</v>
      </c>
      <c r="H418" s="184" t="s">
        <v>1355</v>
      </c>
      <c r="I418" s="183" t="s">
        <v>1364</v>
      </c>
      <c r="J418" s="183" t="s">
        <v>1365</v>
      </c>
      <c r="K418" s="246">
        <v>160</v>
      </c>
      <c r="L418" s="246">
        <v>192</v>
      </c>
      <c r="M418" s="186">
        <v>160</v>
      </c>
      <c r="N418" s="285">
        <v>192</v>
      </c>
      <c r="O418" s="267">
        <v>160</v>
      </c>
      <c r="P418" s="309">
        <v>1</v>
      </c>
    </row>
    <row r="419" spans="1:17" ht="140.4" x14ac:dyDescent="0.3">
      <c r="A419" s="181" t="s">
        <v>216</v>
      </c>
      <c r="B419" s="2" t="s">
        <v>357</v>
      </c>
      <c r="C419" s="2" t="s">
        <v>361</v>
      </c>
      <c r="D419" s="2" t="s">
        <v>34</v>
      </c>
      <c r="E419" s="183">
        <v>2</v>
      </c>
      <c r="F419" s="183" t="s">
        <v>1339</v>
      </c>
      <c r="G419" s="184" t="s">
        <v>1335</v>
      </c>
      <c r="H419" s="184" t="s">
        <v>34</v>
      </c>
      <c r="I419" s="183" t="s">
        <v>1342</v>
      </c>
      <c r="J419" s="183" t="s">
        <v>1343</v>
      </c>
      <c r="K419" s="246">
        <v>669</v>
      </c>
      <c r="L419" s="246">
        <f>K419*1.2</f>
        <v>802.8</v>
      </c>
      <c r="M419" s="186">
        <f t="shared" ref="M419:N419" si="121">K419*1</f>
        <v>669</v>
      </c>
      <c r="N419" s="285">
        <f t="shared" si="121"/>
        <v>802.8</v>
      </c>
      <c r="O419" s="267">
        <v>669</v>
      </c>
      <c r="P419" s="309">
        <v>2</v>
      </c>
    </row>
    <row r="420" spans="1:17" ht="15.6" x14ac:dyDescent="0.3">
      <c r="A420" s="230"/>
      <c r="B420" s="231"/>
      <c r="C420" s="231"/>
      <c r="D420" s="232"/>
      <c r="E420" s="233"/>
      <c r="F420" s="232"/>
      <c r="G420" s="234"/>
      <c r="H420" s="235"/>
      <c r="I420" s="232"/>
      <c r="J420" s="236"/>
      <c r="K420" s="242"/>
      <c r="L420" s="242"/>
      <c r="M420" s="239"/>
      <c r="N420" s="281"/>
      <c r="O420" s="260"/>
      <c r="P420" s="310"/>
    </row>
    <row r="421" spans="1:17" ht="109.2" x14ac:dyDescent="0.3">
      <c r="A421" s="181" t="s">
        <v>218</v>
      </c>
      <c r="B421" s="2" t="s">
        <v>362</v>
      </c>
      <c r="C421" s="2" t="s">
        <v>363</v>
      </c>
      <c r="D421" s="2" t="s">
        <v>34</v>
      </c>
      <c r="E421" s="183">
        <v>2</v>
      </c>
      <c r="F421" s="183" t="s">
        <v>1353</v>
      </c>
      <c r="G421" s="184" t="s">
        <v>1354</v>
      </c>
      <c r="H421" s="184" t="s">
        <v>1355</v>
      </c>
      <c r="I421" s="183" t="s">
        <v>1366</v>
      </c>
      <c r="J421" s="183" t="s">
        <v>1367</v>
      </c>
      <c r="K421" s="246">
        <v>160</v>
      </c>
      <c r="L421" s="246">
        <v>192</v>
      </c>
      <c r="M421" s="186">
        <v>160</v>
      </c>
      <c r="N421" s="285">
        <v>192</v>
      </c>
      <c r="O421" s="267">
        <v>160</v>
      </c>
      <c r="P421" s="309">
        <v>1</v>
      </c>
      <c r="Q421" t="s">
        <v>2172</v>
      </c>
    </row>
    <row r="422" spans="1:17" ht="78" x14ac:dyDescent="0.3">
      <c r="A422" s="20" t="s">
        <v>218</v>
      </c>
      <c r="B422" s="2" t="s">
        <v>362</v>
      </c>
      <c r="C422" s="3" t="s">
        <v>363</v>
      </c>
      <c r="D422" s="3" t="s">
        <v>34</v>
      </c>
      <c r="E422" s="108">
        <v>2</v>
      </c>
      <c r="F422" s="166" t="s">
        <v>1242</v>
      </c>
      <c r="G422" s="167" t="s">
        <v>1239</v>
      </c>
      <c r="H422" s="168">
        <v>1</v>
      </c>
      <c r="I422" s="172" t="s">
        <v>1245</v>
      </c>
      <c r="J422" s="173" t="s">
        <v>1246</v>
      </c>
      <c r="K422" s="170">
        <v>250</v>
      </c>
      <c r="L422" s="254">
        <v>300</v>
      </c>
      <c r="M422" s="171">
        <v>250</v>
      </c>
      <c r="N422" s="284">
        <v>300</v>
      </c>
      <c r="O422" s="266">
        <v>250</v>
      </c>
      <c r="P422" s="309">
        <v>2</v>
      </c>
      <c r="Q422" t="s">
        <v>2172</v>
      </c>
    </row>
    <row r="423" spans="1:17" ht="140.4" x14ac:dyDescent="0.3">
      <c r="A423" s="181" t="s">
        <v>218</v>
      </c>
      <c r="B423" s="2" t="s">
        <v>362</v>
      </c>
      <c r="C423" s="2" t="s">
        <v>363</v>
      </c>
      <c r="D423" s="2" t="s">
        <v>34</v>
      </c>
      <c r="E423" s="183">
        <v>2</v>
      </c>
      <c r="F423" s="183" t="s">
        <v>1339</v>
      </c>
      <c r="G423" s="184" t="s">
        <v>1335</v>
      </c>
      <c r="H423" s="184" t="s">
        <v>34</v>
      </c>
      <c r="I423" s="183" t="s">
        <v>1344</v>
      </c>
      <c r="J423" s="183" t="s">
        <v>1345</v>
      </c>
      <c r="K423" s="246">
        <v>669</v>
      </c>
      <c r="L423" s="246">
        <f>K423*1.2</f>
        <v>802.8</v>
      </c>
      <c r="M423" s="186">
        <f t="shared" ref="M423:N423" si="122">K423*1</f>
        <v>669</v>
      </c>
      <c r="N423" s="285">
        <f t="shared" si="122"/>
        <v>802.8</v>
      </c>
      <c r="O423" s="267">
        <v>669</v>
      </c>
      <c r="P423" s="309">
        <v>3</v>
      </c>
    </row>
    <row r="424" spans="1:17" ht="15.6" x14ac:dyDescent="0.3">
      <c r="A424" s="230"/>
      <c r="B424" s="231"/>
      <c r="C424" s="231"/>
      <c r="D424" s="232"/>
      <c r="E424" s="233"/>
      <c r="F424" s="232"/>
      <c r="G424" s="234"/>
      <c r="H424" s="235"/>
      <c r="I424" s="232"/>
      <c r="J424" s="236"/>
      <c r="K424" s="242"/>
      <c r="L424" s="242"/>
      <c r="M424" s="239"/>
      <c r="N424" s="281"/>
      <c r="O424" s="260"/>
      <c r="P424" s="310"/>
    </row>
    <row r="425" spans="1:17" ht="15.6" x14ac:dyDescent="0.3">
      <c r="A425" s="20" t="s">
        <v>220</v>
      </c>
      <c r="B425" s="2" t="s">
        <v>364</v>
      </c>
      <c r="C425" s="3" t="s">
        <v>365</v>
      </c>
      <c r="D425" s="3" t="s">
        <v>34</v>
      </c>
      <c r="E425" s="108">
        <v>2</v>
      </c>
      <c r="F425" s="109"/>
      <c r="G425" s="152"/>
      <c r="H425" s="133"/>
      <c r="I425" s="109"/>
      <c r="J425" s="135"/>
      <c r="K425" s="241"/>
      <c r="L425" s="241"/>
      <c r="M425" s="8"/>
      <c r="N425" s="280"/>
      <c r="O425" s="259"/>
      <c r="P425" s="309"/>
    </row>
    <row r="426" spans="1:17" ht="109.2" x14ac:dyDescent="0.3">
      <c r="A426" s="181" t="s">
        <v>220</v>
      </c>
      <c r="B426" s="2" t="s">
        <v>364</v>
      </c>
      <c r="C426" s="2" t="s">
        <v>365</v>
      </c>
      <c r="D426" s="2" t="s">
        <v>34</v>
      </c>
      <c r="E426" s="183">
        <v>2</v>
      </c>
      <c r="F426" s="183" t="s">
        <v>1353</v>
      </c>
      <c r="G426" s="184" t="s">
        <v>1354</v>
      </c>
      <c r="H426" s="184" t="s">
        <v>1355</v>
      </c>
      <c r="I426" s="183" t="s">
        <v>1368</v>
      </c>
      <c r="J426" s="183" t="s">
        <v>1369</v>
      </c>
      <c r="K426" s="246">
        <v>192.05</v>
      </c>
      <c r="L426" s="246">
        <v>230.46</v>
      </c>
      <c r="M426" s="186">
        <v>192.05</v>
      </c>
      <c r="N426" s="285">
        <v>230.46</v>
      </c>
      <c r="O426" s="267">
        <v>192.05</v>
      </c>
      <c r="P426" s="309">
        <v>1</v>
      </c>
    </row>
    <row r="427" spans="1:17" ht="140.4" x14ac:dyDescent="0.3">
      <c r="A427" s="181" t="s">
        <v>220</v>
      </c>
      <c r="B427" s="2" t="s">
        <v>364</v>
      </c>
      <c r="C427" s="2" t="s">
        <v>365</v>
      </c>
      <c r="D427" s="2" t="s">
        <v>34</v>
      </c>
      <c r="E427" s="183">
        <v>2</v>
      </c>
      <c r="F427" s="183" t="s">
        <v>1339</v>
      </c>
      <c r="G427" s="184" t="s">
        <v>1335</v>
      </c>
      <c r="H427" s="184" t="s">
        <v>34</v>
      </c>
      <c r="I427" s="183" t="s">
        <v>1340</v>
      </c>
      <c r="J427" s="183" t="s">
        <v>1341</v>
      </c>
      <c r="K427" s="246">
        <v>669</v>
      </c>
      <c r="L427" s="246">
        <f>K427*1.2</f>
        <v>802.8</v>
      </c>
      <c r="M427" s="186">
        <f t="shared" ref="M427:N427" si="123">K427*1</f>
        <v>669</v>
      </c>
      <c r="N427" s="285">
        <f t="shared" si="123"/>
        <v>802.8</v>
      </c>
      <c r="O427" s="267">
        <v>669</v>
      </c>
      <c r="P427" s="309">
        <v>2</v>
      </c>
    </row>
    <row r="428" spans="1:17" ht="15.6" x14ac:dyDescent="0.3">
      <c r="A428" s="230"/>
      <c r="B428" s="231"/>
      <c r="C428" s="231"/>
      <c r="D428" s="232"/>
      <c r="E428" s="233"/>
      <c r="F428" s="232"/>
      <c r="G428" s="234"/>
      <c r="H428" s="235"/>
      <c r="I428" s="232"/>
      <c r="J428" s="236"/>
      <c r="K428" s="242"/>
      <c r="L428" s="242"/>
      <c r="M428" s="239"/>
      <c r="N428" s="281"/>
      <c r="O428" s="260"/>
      <c r="P428" s="310"/>
    </row>
    <row r="429" spans="1:17" ht="78" x14ac:dyDescent="0.3">
      <c r="A429" s="20" t="s">
        <v>221</v>
      </c>
      <c r="B429" s="2" t="s">
        <v>366</v>
      </c>
      <c r="C429" s="3" t="s">
        <v>367</v>
      </c>
      <c r="D429" s="3" t="s">
        <v>34</v>
      </c>
      <c r="E429" s="108">
        <v>2</v>
      </c>
      <c r="F429" s="166" t="s">
        <v>1242</v>
      </c>
      <c r="G429" s="167" t="s">
        <v>1239</v>
      </c>
      <c r="H429" s="168">
        <v>1</v>
      </c>
      <c r="I429" s="172" t="s">
        <v>1247</v>
      </c>
      <c r="J429" s="173" t="s">
        <v>1248</v>
      </c>
      <c r="K429" s="170">
        <v>28</v>
      </c>
      <c r="L429" s="254">
        <v>33.6</v>
      </c>
      <c r="M429" s="171">
        <v>28</v>
      </c>
      <c r="N429" s="284">
        <v>33.6</v>
      </c>
      <c r="O429" s="266">
        <v>28</v>
      </c>
      <c r="P429" s="314">
        <v>1</v>
      </c>
    </row>
    <row r="430" spans="1:17" ht="109.2" x14ac:dyDescent="0.3">
      <c r="A430" s="20" t="s">
        <v>221</v>
      </c>
      <c r="B430" s="2" t="s">
        <v>366</v>
      </c>
      <c r="C430" s="3" t="s">
        <v>367</v>
      </c>
      <c r="D430" s="3" t="s">
        <v>34</v>
      </c>
      <c r="E430" s="108">
        <v>2</v>
      </c>
      <c r="F430" s="166" t="s">
        <v>1353</v>
      </c>
      <c r="G430" s="167" t="s">
        <v>1354</v>
      </c>
      <c r="H430" s="168" t="s">
        <v>1355</v>
      </c>
      <c r="I430" s="172" t="s">
        <v>1370</v>
      </c>
      <c r="J430" s="173" t="s">
        <v>1371</v>
      </c>
      <c r="K430" s="170">
        <v>48</v>
      </c>
      <c r="L430" s="254">
        <v>57.599999999999994</v>
      </c>
      <c r="M430" s="171">
        <v>48</v>
      </c>
      <c r="N430" s="284">
        <v>57.6</v>
      </c>
      <c r="O430" s="266">
        <v>48</v>
      </c>
      <c r="P430" s="314">
        <v>2</v>
      </c>
    </row>
    <row r="431" spans="1:17" ht="15.6" x14ac:dyDescent="0.3">
      <c r="A431" s="230"/>
      <c r="B431" s="231"/>
      <c r="C431" s="231"/>
      <c r="D431" s="232"/>
      <c r="E431" s="233"/>
      <c r="F431" s="232"/>
      <c r="G431" s="234"/>
      <c r="H431" s="235"/>
      <c r="I431" s="232"/>
      <c r="J431" s="236"/>
      <c r="K431" s="242"/>
      <c r="L431" s="242"/>
      <c r="M431" s="239"/>
      <c r="N431" s="281"/>
      <c r="O431" s="260"/>
      <c r="P431" s="310"/>
    </row>
    <row r="432" spans="1:17" ht="78" x14ac:dyDescent="0.3">
      <c r="A432" s="20" t="s">
        <v>223</v>
      </c>
      <c r="B432" s="2" t="s">
        <v>368</v>
      </c>
      <c r="C432" s="3" t="s">
        <v>369</v>
      </c>
      <c r="D432" s="3" t="s">
        <v>34</v>
      </c>
      <c r="E432" s="108">
        <v>2</v>
      </c>
      <c r="F432" s="166" t="s">
        <v>1242</v>
      </c>
      <c r="G432" s="167" t="s">
        <v>1239</v>
      </c>
      <c r="H432" s="168">
        <v>1</v>
      </c>
      <c r="I432" s="172" t="s">
        <v>1249</v>
      </c>
      <c r="J432" s="173" t="s">
        <v>1250</v>
      </c>
      <c r="K432" s="170">
        <v>250</v>
      </c>
      <c r="L432" s="254">
        <v>300</v>
      </c>
      <c r="M432" s="171">
        <v>250</v>
      </c>
      <c r="N432" s="284">
        <v>300</v>
      </c>
      <c r="O432" s="266">
        <v>250</v>
      </c>
      <c r="P432" s="314">
        <v>1</v>
      </c>
    </row>
    <row r="433" spans="1:16" ht="140.4" x14ac:dyDescent="0.3">
      <c r="A433" s="181" t="s">
        <v>223</v>
      </c>
      <c r="B433" s="2" t="s">
        <v>368</v>
      </c>
      <c r="C433" s="2" t="s">
        <v>369</v>
      </c>
      <c r="D433" s="2" t="s">
        <v>34</v>
      </c>
      <c r="E433" s="183">
        <v>2</v>
      </c>
      <c r="F433" s="183" t="s">
        <v>1339</v>
      </c>
      <c r="G433" s="184" t="s">
        <v>1335</v>
      </c>
      <c r="H433" s="184" t="s">
        <v>34</v>
      </c>
      <c r="I433" s="183" t="s">
        <v>1346</v>
      </c>
      <c r="J433" s="183" t="s">
        <v>1347</v>
      </c>
      <c r="K433" s="246">
        <v>669</v>
      </c>
      <c r="L433" s="246">
        <f>K433*1.2</f>
        <v>802.8</v>
      </c>
      <c r="M433" s="186">
        <f t="shared" ref="M433:N433" si="124">K433*1</f>
        <v>669</v>
      </c>
      <c r="N433" s="285">
        <f t="shared" si="124"/>
        <v>802.8</v>
      </c>
      <c r="O433" s="267">
        <v>669</v>
      </c>
      <c r="P433" s="315">
        <v>2</v>
      </c>
    </row>
    <row r="434" spans="1:16" ht="15.6" x14ac:dyDescent="0.3">
      <c r="A434" s="230"/>
      <c r="B434" s="231"/>
      <c r="C434" s="231"/>
      <c r="D434" s="232"/>
      <c r="E434" s="233"/>
      <c r="F434" s="232"/>
      <c r="G434" s="234"/>
      <c r="H434" s="235"/>
      <c r="I434" s="232"/>
      <c r="J434" s="236"/>
      <c r="K434" s="242"/>
      <c r="L434" s="242"/>
      <c r="M434" s="239"/>
      <c r="N434" s="281"/>
      <c r="O434" s="260"/>
      <c r="P434" s="310"/>
    </row>
    <row r="435" spans="1:16" ht="78" x14ac:dyDescent="0.3">
      <c r="A435" s="20" t="s">
        <v>226</v>
      </c>
      <c r="B435" s="2" t="s">
        <v>357</v>
      </c>
      <c r="C435" s="3" t="s">
        <v>370</v>
      </c>
      <c r="D435" s="3" t="s">
        <v>34</v>
      </c>
      <c r="E435" s="108">
        <v>1</v>
      </c>
      <c r="F435" s="109"/>
      <c r="G435" s="152"/>
      <c r="H435" s="133"/>
      <c r="I435" s="109"/>
      <c r="J435" s="135"/>
      <c r="K435" s="241"/>
      <c r="L435" s="241"/>
      <c r="M435" s="8"/>
      <c r="N435" s="280"/>
      <c r="O435" s="259"/>
      <c r="P435" s="309">
        <v>0</v>
      </c>
    </row>
    <row r="436" spans="1:16" ht="15.6" x14ac:dyDescent="0.3">
      <c r="A436" s="230"/>
      <c r="B436" s="231"/>
      <c r="C436" s="231"/>
      <c r="D436" s="232"/>
      <c r="E436" s="233"/>
      <c r="F436" s="232"/>
      <c r="G436" s="234"/>
      <c r="H436" s="235"/>
      <c r="I436" s="232"/>
      <c r="J436" s="236"/>
      <c r="K436" s="242"/>
      <c r="L436" s="242"/>
      <c r="M436" s="239"/>
      <c r="N436" s="281"/>
      <c r="O436" s="260"/>
      <c r="P436" s="310"/>
    </row>
    <row r="437" spans="1:16" ht="46.8" x14ac:dyDescent="0.3">
      <c r="A437" s="20" t="s">
        <v>229</v>
      </c>
      <c r="B437" s="2" t="s">
        <v>371</v>
      </c>
      <c r="C437" s="3" t="s">
        <v>372</v>
      </c>
      <c r="D437" s="3" t="s">
        <v>34</v>
      </c>
      <c r="E437" s="108">
        <v>1</v>
      </c>
      <c r="F437" s="109"/>
      <c r="G437" s="152"/>
      <c r="H437" s="133"/>
      <c r="I437" s="109"/>
      <c r="J437" s="135"/>
      <c r="K437" s="241"/>
      <c r="L437" s="241"/>
      <c r="M437" s="8"/>
      <c r="N437" s="280"/>
      <c r="O437" s="259"/>
      <c r="P437" s="309">
        <v>0</v>
      </c>
    </row>
    <row r="438" spans="1:16" ht="15.6" x14ac:dyDescent="0.3">
      <c r="A438" s="230"/>
      <c r="B438" s="231"/>
      <c r="C438" s="231"/>
      <c r="D438" s="232"/>
      <c r="E438" s="233"/>
      <c r="F438" s="232"/>
      <c r="G438" s="234"/>
      <c r="H438" s="235"/>
      <c r="I438" s="232"/>
      <c r="J438" s="236"/>
      <c r="K438" s="242"/>
      <c r="L438" s="242"/>
      <c r="M438" s="239"/>
      <c r="N438" s="281"/>
      <c r="O438" s="260"/>
      <c r="P438" s="310"/>
    </row>
    <row r="439" spans="1:16" ht="62.4" x14ac:dyDescent="0.3">
      <c r="A439" s="20" t="s">
        <v>232</v>
      </c>
      <c r="B439" s="2" t="s">
        <v>357</v>
      </c>
      <c r="C439" s="3" t="s">
        <v>373</v>
      </c>
      <c r="D439" s="3" t="s">
        <v>34</v>
      </c>
      <c r="E439" s="108">
        <v>1</v>
      </c>
      <c r="F439" s="109"/>
      <c r="G439" s="152"/>
      <c r="H439" s="133"/>
      <c r="I439" s="109"/>
      <c r="J439" s="135"/>
      <c r="K439" s="241"/>
      <c r="L439" s="241"/>
      <c r="M439" s="8"/>
      <c r="N439" s="280"/>
      <c r="O439" s="259"/>
      <c r="P439" s="309">
        <v>0</v>
      </c>
    </row>
    <row r="440" spans="1:16" ht="15.6" x14ac:dyDescent="0.3">
      <c r="A440" s="230"/>
      <c r="B440" s="231"/>
      <c r="C440" s="231"/>
      <c r="D440" s="232"/>
      <c r="E440" s="233"/>
      <c r="F440" s="232"/>
      <c r="G440" s="234"/>
      <c r="H440" s="235"/>
      <c r="I440" s="232"/>
      <c r="J440" s="236"/>
      <c r="K440" s="242"/>
      <c r="L440" s="242"/>
      <c r="M440" s="239"/>
      <c r="N440" s="281"/>
      <c r="O440" s="260"/>
      <c r="P440" s="310"/>
    </row>
    <row r="441" spans="1:16" ht="15.6" x14ac:dyDescent="0.3">
      <c r="A441" s="20"/>
      <c r="B441" s="1" t="s">
        <v>374</v>
      </c>
      <c r="C441" s="3"/>
      <c r="D441" s="3"/>
      <c r="E441" s="108"/>
      <c r="F441" s="109"/>
      <c r="G441" s="152"/>
      <c r="H441" s="133"/>
      <c r="I441" s="109"/>
      <c r="J441" s="135"/>
      <c r="K441" s="241"/>
      <c r="L441" s="241"/>
      <c r="M441" s="8"/>
      <c r="N441" s="280"/>
      <c r="O441" s="259"/>
      <c r="P441" s="309"/>
    </row>
    <row r="442" spans="1:16" ht="109.2" x14ac:dyDescent="0.3">
      <c r="A442" s="20" t="s">
        <v>235</v>
      </c>
      <c r="B442" s="2" t="s">
        <v>375</v>
      </c>
      <c r="C442" s="3" t="s">
        <v>376</v>
      </c>
      <c r="D442" s="3" t="s">
        <v>34</v>
      </c>
      <c r="E442" s="108">
        <v>5</v>
      </c>
      <c r="F442" s="109" t="s">
        <v>1353</v>
      </c>
      <c r="G442" s="152" t="s">
        <v>1354</v>
      </c>
      <c r="H442" s="133" t="s">
        <v>1355</v>
      </c>
      <c r="I442" s="109" t="s">
        <v>1372</v>
      </c>
      <c r="J442" s="135" t="s">
        <v>1373</v>
      </c>
      <c r="K442" s="241">
        <v>190.15</v>
      </c>
      <c r="L442" s="241">
        <v>228.18</v>
      </c>
      <c r="M442" s="8">
        <v>190.15</v>
      </c>
      <c r="N442" s="280">
        <v>228.18</v>
      </c>
      <c r="O442" s="259">
        <v>190.15</v>
      </c>
      <c r="P442" s="309">
        <v>1</v>
      </c>
    </row>
    <row r="443" spans="1:16" ht="15.6" x14ac:dyDescent="0.3">
      <c r="A443" s="230"/>
      <c r="B443" s="231"/>
      <c r="C443" s="231"/>
      <c r="D443" s="232"/>
      <c r="E443" s="233"/>
      <c r="F443" s="232"/>
      <c r="G443" s="234"/>
      <c r="H443" s="235"/>
      <c r="I443" s="232"/>
      <c r="J443" s="236"/>
      <c r="K443" s="242"/>
      <c r="L443" s="242"/>
      <c r="M443" s="239"/>
      <c r="N443" s="281"/>
      <c r="O443" s="260"/>
      <c r="P443" s="310"/>
    </row>
    <row r="444" spans="1:16" ht="109.2" x14ac:dyDescent="0.3">
      <c r="A444" s="20" t="s">
        <v>946</v>
      </c>
      <c r="B444" s="2" t="s">
        <v>377</v>
      </c>
      <c r="C444" s="3" t="s">
        <v>378</v>
      </c>
      <c r="D444" s="3" t="s">
        <v>34</v>
      </c>
      <c r="E444" s="108">
        <v>5</v>
      </c>
      <c r="F444" s="109" t="s">
        <v>1353</v>
      </c>
      <c r="G444" s="152" t="s">
        <v>1354</v>
      </c>
      <c r="H444" s="133" t="s">
        <v>1355</v>
      </c>
      <c r="I444" s="109" t="s">
        <v>1374</v>
      </c>
      <c r="J444" s="135" t="s">
        <v>1375</v>
      </c>
      <c r="K444" s="241">
        <v>239.43</v>
      </c>
      <c r="L444" s="241">
        <v>287.31599999999997</v>
      </c>
      <c r="M444" s="8">
        <v>239.43</v>
      </c>
      <c r="N444" s="280">
        <v>287.32</v>
      </c>
      <c r="O444" s="259">
        <v>239.43</v>
      </c>
      <c r="P444" s="309">
        <v>1</v>
      </c>
    </row>
    <row r="445" spans="1:16" ht="15.6" x14ac:dyDescent="0.3">
      <c r="A445" s="230"/>
      <c r="B445" s="231"/>
      <c r="C445" s="231"/>
      <c r="D445" s="232"/>
      <c r="E445" s="233"/>
      <c r="F445" s="232"/>
      <c r="G445" s="234"/>
      <c r="H445" s="235"/>
      <c r="I445" s="232"/>
      <c r="J445" s="236"/>
      <c r="K445" s="242"/>
      <c r="L445" s="242"/>
      <c r="M445" s="239"/>
      <c r="N445" s="281"/>
      <c r="O445" s="260"/>
      <c r="P445" s="310"/>
    </row>
    <row r="446" spans="1:16" ht="109.2" x14ac:dyDescent="0.3">
      <c r="A446" s="20" t="s">
        <v>947</v>
      </c>
      <c r="B446" s="2" t="s">
        <v>377</v>
      </c>
      <c r="C446" s="3" t="s">
        <v>379</v>
      </c>
      <c r="D446" s="3" t="s">
        <v>34</v>
      </c>
      <c r="E446" s="108">
        <v>5</v>
      </c>
      <c r="F446" s="109" t="s">
        <v>1353</v>
      </c>
      <c r="G446" s="152" t="s">
        <v>1354</v>
      </c>
      <c r="H446" s="133" t="s">
        <v>1355</v>
      </c>
      <c r="I446" s="109" t="s">
        <v>1372</v>
      </c>
      <c r="J446" s="135" t="s">
        <v>1376</v>
      </c>
      <c r="K446" s="241">
        <v>190.15</v>
      </c>
      <c r="L446" s="241">
        <v>228.18</v>
      </c>
      <c r="M446" s="86">
        <v>190.15</v>
      </c>
      <c r="N446" s="280">
        <v>228.18</v>
      </c>
      <c r="O446" s="259">
        <v>190.15</v>
      </c>
      <c r="P446" s="309">
        <v>1</v>
      </c>
    </row>
    <row r="447" spans="1:16" ht="15.6" x14ac:dyDescent="0.3">
      <c r="A447" s="230"/>
      <c r="B447" s="231"/>
      <c r="C447" s="231"/>
      <c r="D447" s="232"/>
      <c r="E447" s="233"/>
      <c r="F447" s="232"/>
      <c r="G447" s="234"/>
      <c r="H447" s="235"/>
      <c r="I447" s="232"/>
      <c r="J447" s="236"/>
      <c r="K447" s="242"/>
      <c r="L447" s="242"/>
      <c r="M447" s="239"/>
      <c r="N447" s="281"/>
      <c r="O447" s="260"/>
      <c r="P447" s="310"/>
    </row>
    <row r="448" spans="1:16" ht="109.2" x14ac:dyDescent="0.3">
      <c r="A448" s="20" t="s">
        <v>948</v>
      </c>
      <c r="B448" s="2" t="s">
        <v>380</v>
      </c>
      <c r="C448" s="3" t="s">
        <v>79</v>
      </c>
      <c r="D448" s="3" t="s">
        <v>34</v>
      </c>
      <c r="E448" s="108">
        <v>5</v>
      </c>
      <c r="F448" s="109" t="s">
        <v>1353</v>
      </c>
      <c r="G448" s="152" t="s">
        <v>1354</v>
      </c>
      <c r="H448" s="133" t="s">
        <v>1355</v>
      </c>
      <c r="I448" s="109" t="s">
        <v>1377</v>
      </c>
      <c r="J448" s="135" t="s">
        <v>1378</v>
      </c>
      <c r="K448" s="241">
        <v>66.55</v>
      </c>
      <c r="L448" s="241">
        <v>79.86</v>
      </c>
      <c r="M448" s="8">
        <v>66.55</v>
      </c>
      <c r="N448" s="280">
        <v>79.86</v>
      </c>
      <c r="O448" s="259">
        <v>66.55</v>
      </c>
      <c r="P448" s="309">
        <v>1</v>
      </c>
    </row>
    <row r="449" spans="1:16" ht="15.6" x14ac:dyDescent="0.3">
      <c r="A449" s="230"/>
      <c r="B449" s="231"/>
      <c r="C449" s="231"/>
      <c r="D449" s="232"/>
      <c r="E449" s="233"/>
      <c r="F449" s="232"/>
      <c r="G449" s="234"/>
      <c r="H449" s="235"/>
      <c r="I449" s="232"/>
      <c r="J449" s="236"/>
      <c r="K449" s="242"/>
      <c r="L449" s="242"/>
      <c r="M449" s="239"/>
      <c r="N449" s="281"/>
      <c r="O449" s="260"/>
      <c r="P449" s="310"/>
    </row>
    <row r="450" spans="1:16" ht="109.2" x14ac:dyDescent="0.3">
      <c r="A450" s="20" t="s">
        <v>949</v>
      </c>
      <c r="B450" s="2" t="s">
        <v>381</v>
      </c>
      <c r="C450" s="3" t="s">
        <v>79</v>
      </c>
      <c r="D450" s="3" t="s">
        <v>34</v>
      </c>
      <c r="E450" s="108">
        <v>5</v>
      </c>
      <c r="F450" s="109" t="s">
        <v>1353</v>
      </c>
      <c r="G450" s="152" t="s">
        <v>1354</v>
      </c>
      <c r="H450" s="133" t="s">
        <v>1355</v>
      </c>
      <c r="I450" s="109" t="s">
        <v>1377</v>
      </c>
      <c r="J450" s="135" t="s">
        <v>1379</v>
      </c>
      <c r="K450" s="241">
        <v>66.55</v>
      </c>
      <c r="L450" s="241">
        <v>79.86</v>
      </c>
      <c r="M450" s="8">
        <v>66.55</v>
      </c>
      <c r="N450" s="280">
        <v>79.86</v>
      </c>
      <c r="O450" s="259">
        <v>66.55</v>
      </c>
      <c r="P450" s="309">
        <v>1</v>
      </c>
    </row>
    <row r="451" spans="1:16" ht="15.6" x14ac:dyDescent="0.3">
      <c r="A451" s="230"/>
      <c r="B451" s="231"/>
      <c r="C451" s="231"/>
      <c r="D451" s="232"/>
      <c r="E451" s="233"/>
      <c r="F451" s="232"/>
      <c r="G451" s="234"/>
      <c r="H451" s="235"/>
      <c r="I451" s="232"/>
      <c r="J451" s="236"/>
      <c r="K451" s="242"/>
      <c r="L451" s="242"/>
      <c r="M451" s="239"/>
      <c r="N451" s="281"/>
      <c r="O451" s="260"/>
      <c r="P451" s="310"/>
    </row>
    <row r="452" spans="1:16" ht="109.2" x14ac:dyDescent="0.3">
      <c r="A452" s="20" t="s">
        <v>950</v>
      </c>
      <c r="B452" s="2" t="s">
        <v>382</v>
      </c>
      <c r="C452" s="3" t="s">
        <v>79</v>
      </c>
      <c r="D452" s="3" t="s">
        <v>34</v>
      </c>
      <c r="E452" s="108">
        <v>5</v>
      </c>
      <c r="F452" s="109" t="s">
        <v>1353</v>
      </c>
      <c r="G452" s="152" t="s">
        <v>1354</v>
      </c>
      <c r="H452" s="133" t="s">
        <v>1355</v>
      </c>
      <c r="I452" s="109" t="s">
        <v>1380</v>
      </c>
      <c r="J452" s="135" t="s">
        <v>1381</v>
      </c>
      <c r="K452" s="241">
        <v>41.2</v>
      </c>
      <c r="L452" s="241">
        <v>49.440000000000005</v>
      </c>
      <c r="M452" s="8">
        <v>41.2</v>
      </c>
      <c r="N452" s="280">
        <v>49.44</v>
      </c>
      <c r="O452" s="259">
        <v>41.2</v>
      </c>
      <c r="P452" s="309">
        <v>1</v>
      </c>
    </row>
    <row r="453" spans="1:16" ht="15.6" x14ac:dyDescent="0.3">
      <c r="A453" s="230"/>
      <c r="B453" s="231"/>
      <c r="C453" s="231"/>
      <c r="D453" s="232"/>
      <c r="E453" s="233"/>
      <c r="F453" s="232"/>
      <c r="G453" s="234"/>
      <c r="H453" s="235"/>
      <c r="I453" s="232"/>
      <c r="J453" s="236"/>
      <c r="K453" s="242"/>
      <c r="L453" s="242"/>
      <c r="M453" s="239"/>
      <c r="N453" s="281"/>
      <c r="O453" s="260"/>
      <c r="P453" s="310"/>
    </row>
    <row r="454" spans="1:16" ht="109.2" x14ac:dyDescent="0.3">
      <c r="A454" s="20" t="s">
        <v>240</v>
      </c>
      <c r="B454" s="2" t="s">
        <v>383</v>
      </c>
      <c r="C454" s="3" t="s">
        <v>79</v>
      </c>
      <c r="D454" s="3" t="s">
        <v>34</v>
      </c>
      <c r="E454" s="108">
        <v>5</v>
      </c>
      <c r="F454" s="109" t="s">
        <v>1353</v>
      </c>
      <c r="G454" s="152" t="s">
        <v>1354</v>
      </c>
      <c r="H454" s="133" t="s">
        <v>1355</v>
      </c>
      <c r="I454" s="109" t="s">
        <v>1380</v>
      </c>
      <c r="J454" s="135" t="s">
        <v>1382</v>
      </c>
      <c r="K454" s="241">
        <v>41.2</v>
      </c>
      <c r="L454" s="241">
        <v>49.440000000000005</v>
      </c>
      <c r="M454" s="8">
        <v>41.2</v>
      </c>
      <c r="N454" s="280">
        <v>49.44</v>
      </c>
      <c r="O454" s="259">
        <v>41.2</v>
      </c>
      <c r="P454" s="309">
        <v>1</v>
      </c>
    </row>
    <row r="455" spans="1:16" ht="15.6" x14ac:dyDescent="0.3">
      <c r="A455" s="230"/>
      <c r="B455" s="231"/>
      <c r="C455" s="231"/>
      <c r="D455" s="232"/>
      <c r="E455" s="233"/>
      <c r="F455" s="232"/>
      <c r="G455" s="234"/>
      <c r="H455" s="235"/>
      <c r="I455" s="232"/>
      <c r="J455" s="236"/>
      <c r="K455" s="242"/>
      <c r="L455" s="242"/>
      <c r="M455" s="239"/>
      <c r="N455" s="281"/>
      <c r="O455" s="260"/>
      <c r="P455" s="310"/>
    </row>
    <row r="456" spans="1:16" ht="15.6" x14ac:dyDescent="0.3">
      <c r="A456" s="20"/>
      <c r="B456" s="366" t="s">
        <v>384</v>
      </c>
      <c r="C456" s="367"/>
      <c r="D456" s="3"/>
      <c r="E456" s="108"/>
      <c r="F456" s="109"/>
      <c r="G456" s="152"/>
      <c r="H456" s="133"/>
      <c r="I456" s="109"/>
      <c r="J456" s="135"/>
      <c r="K456" s="241"/>
      <c r="L456" s="241"/>
      <c r="M456" s="8"/>
      <c r="N456" s="280"/>
      <c r="O456" s="259"/>
      <c r="P456" s="309"/>
    </row>
    <row r="457" spans="1:16" ht="109.2" x14ac:dyDescent="0.3">
      <c r="A457" s="20" t="s">
        <v>242</v>
      </c>
      <c r="B457" s="2" t="s">
        <v>385</v>
      </c>
      <c r="C457" s="3" t="s">
        <v>386</v>
      </c>
      <c r="D457" s="3" t="s">
        <v>34</v>
      </c>
      <c r="E457" s="108">
        <v>6</v>
      </c>
      <c r="F457" s="109" t="s">
        <v>1353</v>
      </c>
      <c r="G457" s="152" t="s">
        <v>1354</v>
      </c>
      <c r="H457" s="133" t="s">
        <v>1355</v>
      </c>
      <c r="I457" s="109" t="s">
        <v>1383</v>
      </c>
      <c r="J457" s="135" t="s">
        <v>1384</v>
      </c>
      <c r="K457" s="241">
        <v>1239.71</v>
      </c>
      <c r="L457" s="241">
        <v>1487.652</v>
      </c>
      <c r="M457" s="8">
        <v>1239.71</v>
      </c>
      <c r="N457" s="280">
        <v>1487.65</v>
      </c>
      <c r="O457" s="259">
        <v>1239.71</v>
      </c>
      <c r="P457" s="309">
        <v>1</v>
      </c>
    </row>
    <row r="458" spans="1:16" ht="15.6" x14ac:dyDescent="0.3">
      <c r="A458" s="230"/>
      <c r="B458" s="231"/>
      <c r="C458" s="231"/>
      <c r="D458" s="232"/>
      <c r="E458" s="233"/>
      <c r="F458" s="232"/>
      <c r="G458" s="234"/>
      <c r="H458" s="235"/>
      <c r="I458" s="232"/>
      <c r="J458" s="236"/>
      <c r="K458" s="242"/>
      <c r="L458" s="242"/>
      <c r="M458" s="239"/>
      <c r="N458" s="281"/>
      <c r="O458" s="260"/>
      <c r="P458" s="310"/>
    </row>
    <row r="459" spans="1:16" ht="109.2" x14ac:dyDescent="0.3">
      <c r="A459" s="20" t="s">
        <v>244</v>
      </c>
      <c r="B459" s="2" t="s">
        <v>387</v>
      </c>
      <c r="C459" s="3" t="s">
        <v>388</v>
      </c>
      <c r="D459" s="3" t="s">
        <v>34</v>
      </c>
      <c r="E459" s="108">
        <v>6</v>
      </c>
      <c r="F459" s="109" t="s">
        <v>1353</v>
      </c>
      <c r="G459" s="152" t="s">
        <v>1354</v>
      </c>
      <c r="H459" s="133" t="s">
        <v>1355</v>
      </c>
      <c r="I459" s="109" t="s">
        <v>1385</v>
      </c>
      <c r="J459" s="135" t="s">
        <v>1386</v>
      </c>
      <c r="K459" s="241">
        <v>1312.38</v>
      </c>
      <c r="L459" s="241">
        <v>1574.856</v>
      </c>
      <c r="M459" s="8">
        <v>1312.38</v>
      </c>
      <c r="N459" s="280">
        <v>1574.86</v>
      </c>
      <c r="O459" s="259">
        <v>1312.38</v>
      </c>
      <c r="P459" s="309">
        <v>1</v>
      </c>
    </row>
    <row r="460" spans="1:16" ht="15.6" x14ac:dyDescent="0.3">
      <c r="A460" s="230"/>
      <c r="B460" s="231"/>
      <c r="C460" s="231"/>
      <c r="D460" s="232"/>
      <c r="E460" s="233"/>
      <c r="F460" s="232"/>
      <c r="G460" s="234"/>
      <c r="H460" s="235"/>
      <c r="I460" s="232"/>
      <c r="J460" s="236"/>
      <c r="K460" s="242"/>
      <c r="L460" s="242"/>
      <c r="M460" s="239"/>
      <c r="N460" s="281"/>
      <c r="O460" s="260"/>
      <c r="P460" s="310"/>
    </row>
    <row r="461" spans="1:16" ht="109.2" x14ac:dyDescent="0.3">
      <c r="A461" s="20" t="s">
        <v>951</v>
      </c>
      <c r="B461" s="2" t="s">
        <v>389</v>
      </c>
      <c r="C461" s="3" t="s">
        <v>390</v>
      </c>
      <c r="D461" s="3" t="s">
        <v>34</v>
      </c>
      <c r="E461" s="108">
        <v>12</v>
      </c>
      <c r="F461" s="109" t="s">
        <v>1353</v>
      </c>
      <c r="G461" s="152" t="s">
        <v>1354</v>
      </c>
      <c r="H461" s="133" t="s">
        <v>1355</v>
      </c>
      <c r="I461" s="109" t="s">
        <v>1387</v>
      </c>
      <c r="J461" s="135" t="s">
        <v>1388</v>
      </c>
      <c r="K461" s="241">
        <v>1362.77</v>
      </c>
      <c r="L461" s="241">
        <v>1635.3239999999998</v>
      </c>
      <c r="M461" s="8">
        <v>1362.77</v>
      </c>
      <c r="N461" s="280">
        <v>1635.32</v>
      </c>
      <c r="O461" s="259">
        <v>1362.77</v>
      </c>
      <c r="P461" s="309">
        <v>1</v>
      </c>
    </row>
    <row r="462" spans="1:16" ht="15.6" x14ac:dyDescent="0.3">
      <c r="A462" s="230"/>
      <c r="B462" s="231"/>
      <c r="C462" s="231"/>
      <c r="D462" s="232"/>
      <c r="E462" s="233"/>
      <c r="F462" s="232"/>
      <c r="G462" s="234"/>
      <c r="H462" s="235"/>
      <c r="I462" s="232"/>
      <c r="J462" s="236"/>
      <c r="K462" s="242"/>
      <c r="L462" s="242"/>
      <c r="M462" s="239"/>
      <c r="N462" s="281"/>
      <c r="O462" s="260"/>
      <c r="P462" s="310"/>
    </row>
    <row r="463" spans="1:16" ht="46.8" x14ac:dyDescent="0.3">
      <c r="A463" s="20" t="s">
        <v>952</v>
      </c>
      <c r="B463" s="2" t="s">
        <v>391</v>
      </c>
      <c r="C463" s="19"/>
      <c r="D463" s="3" t="s">
        <v>34</v>
      </c>
      <c r="E463" s="108">
        <v>10</v>
      </c>
      <c r="F463" s="109"/>
      <c r="G463" s="152"/>
      <c r="H463" s="133"/>
      <c r="I463" s="109"/>
      <c r="J463" s="135"/>
      <c r="K463" s="241"/>
      <c r="L463" s="241"/>
      <c r="M463" s="8"/>
      <c r="N463" s="280"/>
      <c r="O463" s="259"/>
      <c r="P463" s="309">
        <v>0</v>
      </c>
    </row>
    <row r="464" spans="1:16" ht="15.6" x14ac:dyDescent="0.3">
      <c r="A464" s="230"/>
      <c r="B464" s="231"/>
      <c r="C464" s="231"/>
      <c r="D464" s="232"/>
      <c r="E464" s="233"/>
      <c r="F464" s="232"/>
      <c r="G464" s="234"/>
      <c r="H464" s="235"/>
      <c r="I464" s="232"/>
      <c r="J464" s="236"/>
      <c r="K464" s="242"/>
      <c r="L464" s="242"/>
      <c r="M464" s="239"/>
      <c r="N464" s="281"/>
      <c r="O464" s="260"/>
      <c r="P464" s="310"/>
    </row>
    <row r="465" spans="1:16" ht="31.2" x14ac:dyDescent="0.3">
      <c r="A465" s="20" t="s">
        <v>953</v>
      </c>
      <c r="B465" s="2" t="s">
        <v>392</v>
      </c>
      <c r="C465" s="19"/>
      <c r="D465" s="3" t="s">
        <v>34</v>
      </c>
      <c r="E465" s="108">
        <v>2</v>
      </c>
      <c r="F465" s="109"/>
      <c r="G465" s="152"/>
      <c r="H465" s="133"/>
      <c r="I465" s="109"/>
      <c r="J465" s="135"/>
      <c r="K465" s="241"/>
      <c r="L465" s="241"/>
      <c r="M465" s="8"/>
      <c r="N465" s="280"/>
      <c r="O465" s="259"/>
      <c r="P465" s="309">
        <v>0</v>
      </c>
    </row>
    <row r="466" spans="1:16" ht="15.6" x14ac:dyDescent="0.3">
      <c r="A466" s="230"/>
      <c r="B466" s="231"/>
      <c r="C466" s="231"/>
      <c r="D466" s="232"/>
      <c r="E466" s="233"/>
      <c r="F466" s="232"/>
      <c r="G466" s="234"/>
      <c r="H466" s="235"/>
      <c r="I466" s="232"/>
      <c r="J466" s="236"/>
      <c r="K466" s="242"/>
      <c r="L466" s="242"/>
      <c r="M466" s="239"/>
      <c r="N466" s="281"/>
      <c r="O466" s="260"/>
      <c r="P466" s="310"/>
    </row>
    <row r="467" spans="1:16" ht="15.6" x14ac:dyDescent="0.3">
      <c r="A467" s="20"/>
      <c r="B467" s="366" t="s">
        <v>393</v>
      </c>
      <c r="C467" s="367"/>
      <c r="D467" s="3"/>
      <c r="E467" s="108"/>
      <c r="F467" s="109"/>
      <c r="G467" s="152"/>
      <c r="H467" s="133"/>
      <c r="I467" s="109"/>
      <c r="J467" s="135"/>
      <c r="K467" s="241"/>
      <c r="L467" s="241"/>
      <c r="M467" s="8"/>
      <c r="N467" s="280"/>
      <c r="O467" s="259"/>
      <c r="P467" s="309"/>
    </row>
    <row r="468" spans="1:16" ht="109.2" x14ac:dyDescent="0.3">
      <c r="A468" s="20" t="s">
        <v>954</v>
      </c>
      <c r="B468" s="2" t="s">
        <v>394</v>
      </c>
      <c r="C468" s="3" t="s">
        <v>395</v>
      </c>
      <c r="D468" s="3" t="s">
        <v>34</v>
      </c>
      <c r="E468" s="108">
        <v>6</v>
      </c>
      <c r="F468" s="109" t="s">
        <v>1353</v>
      </c>
      <c r="G468" s="152" t="s">
        <v>1354</v>
      </c>
      <c r="H468" s="133" t="s">
        <v>1355</v>
      </c>
      <c r="I468" s="109" t="s">
        <v>1389</v>
      </c>
      <c r="J468" s="135" t="s">
        <v>1390</v>
      </c>
      <c r="K468" s="241">
        <v>1093.6500000000001</v>
      </c>
      <c r="L468" s="241">
        <v>1312.38</v>
      </c>
      <c r="M468" s="8">
        <v>1093.6500000000001</v>
      </c>
      <c r="N468" s="280">
        <v>1312.38</v>
      </c>
      <c r="O468" s="259">
        <v>1093.6500000000001</v>
      </c>
      <c r="P468" s="309">
        <v>1</v>
      </c>
    </row>
    <row r="469" spans="1:16" ht="15.6" x14ac:dyDescent="0.3">
      <c r="A469" s="230"/>
      <c r="B469" s="231"/>
      <c r="C469" s="231"/>
      <c r="D469" s="232"/>
      <c r="E469" s="233"/>
      <c r="F469" s="232"/>
      <c r="G469" s="234"/>
      <c r="H469" s="235"/>
      <c r="I469" s="232"/>
      <c r="J469" s="236"/>
      <c r="K469" s="242"/>
      <c r="L469" s="242"/>
      <c r="M469" s="239"/>
      <c r="N469" s="281"/>
      <c r="O469" s="260"/>
      <c r="P469" s="310"/>
    </row>
    <row r="470" spans="1:16" ht="109.2" x14ac:dyDescent="0.3">
      <c r="A470" s="20" t="s">
        <v>246</v>
      </c>
      <c r="B470" s="2" t="s">
        <v>396</v>
      </c>
      <c r="C470" s="3" t="s">
        <v>395</v>
      </c>
      <c r="D470" s="3" t="s">
        <v>34</v>
      </c>
      <c r="E470" s="108">
        <v>4</v>
      </c>
      <c r="F470" s="109" t="s">
        <v>1353</v>
      </c>
      <c r="G470" s="152" t="s">
        <v>1354</v>
      </c>
      <c r="H470" s="133" t="s">
        <v>1355</v>
      </c>
      <c r="I470" s="109" t="s">
        <v>1391</v>
      </c>
      <c r="J470" s="135" t="s">
        <v>1392</v>
      </c>
      <c r="K470" s="241">
        <v>1049.9000000000001</v>
      </c>
      <c r="L470" s="241">
        <v>1259.8800000000001</v>
      </c>
      <c r="M470" s="8">
        <v>1049.9000000000001</v>
      </c>
      <c r="N470" s="280">
        <v>1259.8800000000001</v>
      </c>
      <c r="O470" s="259">
        <v>1049.9000000000001</v>
      </c>
      <c r="P470" s="309">
        <v>1</v>
      </c>
    </row>
    <row r="471" spans="1:16" ht="15.6" x14ac:dyDescent="0.3">
      <c r="A471" s="230"/>
      <c r="B471" s="231"/>
      <c r="C471" s="231"/>
      <c r="D471" s="232"/>
      <c r="E471" s="233"/>
      <c r="F471" s="232"/>
      <c r="G471" s="234"/>
      <c r="H471" s="235"/>
      <c r="I471" s="232"/>
      <c r="J471" s="236"/>
      <c r="K471" s="242"/>
      <c r="L471" s="242"/>
      <c r="M471" s="239"/>
      <c r="N471" s="281"/>
      <c r="O471" s="260"/>
      <c r="P471" s="310"/>
    </row>
    <row r="472" spans="1:16" ht="109.2" x14ac:dyDescent="0.3">
      <c r="A472" s="20" t="s">
        <v>955</v>
      </c>
      <c r="B472" s="2" t="s">
        <v>397</v>
      </c>
      <c r="C472" s="3" t="s">
        <v>398</v>
      </c>
      <c r="D472" s="3" t="s">
        <v>34</v>
      </c>
      <c r="E472" s="108">
        <v>2</v>
      </c>
      <c r="F472" s="109" t="s">
        <v>1353</v>
      </c>
      <c r="G472" s="152" t="s">
        <v>1354</v>
      </c>
      <c r="H472" s="133" t="s">
        <v>1355</v>
      </c>
      <c r="I472" s="109" t="s">
        <v>1393</v>
      </c>
      <c r="J472" s="135" t="s">
        <v>1394</v>
      </c>
      <c r="K472" s="241">
        <v>1171.53</v>
      </c>
      <c r="L472" s="241">
        <v>1405.836</v>
      </c>
      <c r="M472" s="8">
        <v>1171.53</v>
      </c>
      <c r="N472" s="280">
        <v>1405.84</v>
      </c>
      <c r="O472" s="259">
        <v>1171.53</v>
      </c>
      <c r="P472" s="309">
        <v>1</v>
      </c>
    </row>
    <row r="473" spans="1:16" ht="15.6" x14ac:dyDescent="0.3">
      <c r="A473" s="230"/>
      <c r="B473" s="231"/>
      <c r="C473" s="231"/>
      <c r="D473" s="232"/>
      <c r="E473" s="233"/>
      <c r="F473" s="232"/>
      <c r="G473" s="234"/>
      <c r="H473" s="235"/>
      <c r="I473" s="232"/>
      <c r="J473" s="236"/>
      <c r="K473" s="242"/>
      <c r="L473" s="242"/>
      <c r="M473" s="239"/>
      <c r="N473" s="281"/>
      <c r="O473" s="260"/>
      <c r="P473" s="310"/>
    </row>
    <row r="474" spans="1:16" ht="15.6" x14ac:dyDescent="0.3">
      <c r="A474" s="20" t="s">
        <v>956</v>
      </c>
      <c r="B474" s="2" t="s">
        <v>399</v>
      </c>
      <c r="C474" s="19"/>
      <c r="D474" s="3" t="s">
        <v>34</v>
      </c>
      <c r="E474" s="108">
        <v>10</v>
      </c>
      <c r="F474" s="109"/>
      <c r="G474" s="152"/>
      <c r="H474" s="133"/>
      <c r="I474" s="109"/>
      <c r="J474" s="135"/>
      <c r="K474" s="241"/>
      <c r="L474" s="241"/>
      <c r="M474" s="8"/>
      <c r="N474" s="280"/>
      <c r="O474" s="259"/>
      <c r="P474" s="309">
        <v>0</v>
      </c>
    </row>
    <row r="475" spans="1:16" ht="15.6" x14ac:dyDescent="0.3">
      <c r="A475" s="230"/>
      <c r="B475" s="231"/>
      <c r="C475" s="231"/>
      <c r="D475" s="232"/>
      <c r="E475" s="233"/>
      <c r="F475" s="232"/>
      <c r="G475" s="234"/>
      <c r="H475" s="235"/>
      <c r="I475" s="232"/>
      <c r="J475" s="236"/>
      <c r="K475" s="242"/>
      <c r="L475" s="242"/>
      <c r="M475" s="239"/>
      <c r="N475" s="281"/>
      <c r="O475" s="260"/>
      <c r="P475" s="310"/>
    </row>
    <row r="476" spans="1:16" ht="31.2" x14ac:dyDescent="0.3">
      <c r="A476" s="20"/>
      <c r="B476" s="87" t="s">
        <v>400</v>
      </c>
      <c r="C476" s="87"/>
      <c r="D476" s="3"/>
      <c r="E476" s="108"/>
      <c r="F476" s="109"/>
      <c r="G476" s="152"/>
      <c r="H476" s="133"/>
      <c r="I476" s="109"/>
      <c r="J476" s="135"/>
      <c r="K476" s="241"/>
      <c r="L476" s="241"/>
      <c r="M476" s="8"/>
      <c r="N476" s="280"/>
      <c r="O476" s="259"/>
      <c r="P476" s="309"/>
    </row>
    <row r="477" spans="1:16" ht="78" x14ac:dyDescent="0.3">
      <c r="A477" s="20" t="s">
        <v>957</v>
      </c>
      <c r="B477" s="1" t="s">
        <v>401</v>
      </c>
      <c r="C477" s="1" t="s">
        <v>402</v>
      </c>
      <c r="D477" s="3" t="s">
        <v>711</v>
      </c>
      <c r="E477" s="108">
        <v>540</v>
      </c>
      <c r="F477" s="109" t="s">
        <v>1709</v>
      </c>
      <c r="G477" s="152" t="s">
        <v>1637</v>
      </c>
      <c r="H477" s="133">
        <v>250</v>
      </c>
      <c r="I477" s="109" t="s">
        <v>1710</v>
      </c>
      <c r="J477" s="135" t="s">
        <v>1711</v>
      </c>
      <c r="K477" s="241">
        <v>6.8000000000000005E-2</v>
      </c>
      <c r="L477" s="241">
        <f>K477*1.2</f>
        <v>8.1600000000000006E-2</v>
      </c>
      <c r="M477" s="86">
        <v>17</v>
      </c>
      <c r="N477" s="280">
        <f>H477*L477</f>
        <v>20.400000000000002</v>
      </c>
      <c r="O477" s="259">
        <v>6.8000000000000005E-2</v>
      </c>
      <c r="P477" s="309">
        <v>1</v>
      </c>
    </row>
    <row r="478" spans="1:16" ht="15.6" x14ac:dyDescent="0.3">
      <c r="A478" s="230"/>
      <c r="B478" s="231"/>
      <c r="C478" s="231"/>
      <c r="D478" s="232"/>
      <c r="E478" s="233"/>
      <c r="F478" s="232"/>
      <c r="G478" s="234"/>
      <c r="H478" s="235"/>
      <c r="I478" s="232"/>
      <c r="J478" s="236"/>
      <c r="K478" s="242"/>
      <c r="L478" s="242"/>
      <c r="M478" s="239"/>
      <c r="N478" s="281"/>
      <c r="O478" s="260"/>
      <c r="P478" s="310"/>
    </row>
    <row r="479" spans="1:16" ht="78" x14ac:dyDescent="0.3">
      <c r="A479" s="20" t="s">
        <v>249</v>
      </c>
      <c r="B479" s="2" t="s">
        <v>403</v>
      </c>
      <c r="C479" s="21" t="s">
        <v>404</v>
      </c>
      <c r="D479" s="3" t="s">
        <v>34</v>
      </c>
      <c r="E479" s="108">
        <v>400</v>
      </c>
      <c r="F479" s="109" t="s">
        <v>1709</v>
      </c>
      <c r="G479" s="152" t="s">
        <v>1637</v>
      </c>
      <c r="H479" s="133">
        <v>50</v>
      </c>
      <c r="I479" s="109" t="s">
        <v>1710</v>
      </c>
      <c r="J479" s="135" t="s">
        <v>1712</v>
      </c>
      <c r="K479" s="241">
        <v>0.9</v>
      </c>
      <c r="L479" s="241">
        <f>K479*1.2</f>
        <v>1.08</v>
      </c>
      <c r="M479" s="8">
        <v>45</v>
      </c>
      <c r="N479" s="280">
        <f t="shared" ref="N479:N483" si="125">H479*L479</f>
        <v>54</v>
      </c>
      <c r="O479" s="259">
        <v>0.9</v>
      </c>
      <c r="P479" s="309">
        <v>1</v>
      </c>
    </row>
    <row r="480" spans="1:16" ht="15.6" x14ac:dyDescent="0.3">
      <c r="A480" s="230"/>
      <c r="B480" s="231"/>
      <c r="C480" s="231"/>
      <c r="D480" s="232"/>
      <c r="E480" s="233"/>
      <c r="F480" s="232"/>
      <c r="G480" s="234"/>
      <c r="H480" s="235"/>
      <c r="I480" s="232"/>
      <c r="J480" s="236"/>
      <c r="K480" s="242"/>
      <c r="L480" s="242"/>
      <c r="M480" s="239"/>
      <c r="N480" s="281"/>
      <c r="O480" s="260"/>
      <c r="P480" s="310"/>
    </row>
    <row r="481" spans="1:16" ht="78" x14ac:dyDescent="0.3">
      <c r="A481" s="20" t="s">
        <v>958</v>
      </c>
      <c r="B481" s="2" t="s">
        <v>405</v>
      </c>
      <c r="C481" s="21" t="s">
        <v>406</v>
      </c>
      <c r="D481" s="3" t="s">
        <v>34</v>
      </c>
      <c r="E481" s="108">
        <v>1500</v>
      </c>
      <c r="F481" s="109" t="s">
        <v>1709</v>
      </c>
      <c r="G481" s="152" t="s">
        <v>1637</v>
      </c>
      <c r="H481" s="133">
        <v>250</v>
      </c>
      <c r="I481" s="109" t="s">
        <v>1710</v>
      </c>
      <c r="J481" s="135" t="s">
        <v>1713</v>
      </c>
      <c r="K481" s="241">
        <v>6.8000000000000005E-2</v>
      </c>
      <c r="L481" s="241">
        <f t="shared" ref="L481" si="126">K481*1.2</f>
        <v>8.1600000000000006E-2</v>
      </c>
      <c r="M481" s="8">
        <v>17</v>
      </c>
      <c r="N481" s="280">
        <f t="shared" si="125"/>
        <v>20.400000000000002</v>
      </c>
      <c r="O481" s="259">
        <v>6.8000000000000005E-2</v>
      </c>
      <c r="P481" s="309">
        <v>1</v>
      </c>
    </row>
    <row r="482" spans="1:16" ht="15.6" x14ac:dyDescent="0.3">
      <c r="A482" s="230"/>
      <c r="B482" s="231"/>
      <c r="C482" s="231"/>
      <c r="D482" s="232"/>
      <c r="E482" s="233"/>
      <c r="F482" s="232"/>
      <c r="G482" s="234"/>
      <c r="H482" s="235"/>
      <c r="I482" s="232"/>
      <c r="J482" s="236"/>
      <c r="K482" s="242"/>
      <c r="L482" s="242"/>
      <c r="M482" s="239"/>
      <c r="N482" s="281"/>
      <c r="O482" s="260"/>
      <c r="P482" s="310"/>
    </row>
    <row r="483" spans="1:16" ht="78" x14ac:dyDescent="0.3">
      <c r="A483" s="20" t="s">
        <v>959</v>
      </c>
      <c r="B483" s="2" t="s">
        <v>407</v>
      </c>
      <c r="C483" s="21" t="s">
        <v>408</v>
      </c>
      <c r="D483" s="3" t="s">
        <v>409</v>
      </c>
      <c r="E483" s="108">
        <v>8</v>
      </c>
      <c r="F483" s="109" t="s">
        <v>1714</v>
      </c>
      <c r="G483" s="152" t="s">
        <v>1637</v>
      </c>
      <c r="H483" s="133">
        <v>1</v>
      </c>
      <c r="I483" s="109" t="s">
        <v>1710</v>
      </c>
      <c r="J483" s="135" t="s">
        <v>1715</v>
      </c>
      <c r="K483" s="241">
        <v>3.8</v>
      </c>
      <c r="L483" s="241">
        <f>K483*1.2</f>
        <v>4.5599999999999996</v>
      </c>
      <c r="M483" s="8">
        <v>3.8</v>
      </c>
      <c r="N483" s="280">
        <f t="shared" si="125"/>
        <v>4.5599999999999996</v>
      </c>
      <c r="O483" s="259">
        <v>3.8</v>
      </c>
      <c r="P483" s="309">
        <v>1</v>
      </c>
    </row>
    <row r="484" spans="1:16" ht="62.4" x14ac:dyDescent="0.3">
      <c r="A484" s="20" t="s">
        <v>959</v>
      </c>
      <c r="B484" s="2" t="s">
        <v>407</v>
      </c>
      <c r="C484" s="21" t="s">
        <v>408</v>
      </c>
      <c r="D484" s="3" t="s">
        <v>409</v>
      </c>
      <c r="E484" s="108">
        <v>8</v>
      </c>
      <c r="F484" s="109" t="s">
        <v>1897</v>
      </c>
      <c r="G484" s="152" t="s">
        <v>1898</v>
      </c>
      <c r="H484" s="133" t="s">
        <v>1903</v>
      </c>
      <c r="I484" s="109" t="s">
        <v>1931</v>
      </c>
      <c r="J484" s="135" t="s">
        <v>1932</v>
      </c>
      <c r="K484" s="241">
        <v>5.3</v>
      </c>
      <c r="L484" s="241">
        <f t="array" ref="L484">MMULT(K484,1.2)</f>
        <v>6.3599999999999994</v>
      </c>
      <c r="M484" s="8">
        <v>5.3</v>
      </c>
      <c r="N484" s="280">
        <v>6.36</v>
      </c>
      <c r="O484" s="259">
        <v>5.3</v>
      </c>
      <c r="P484" s="309">
        <v>2</v>
      </c>
    </row>
    <row r="485" spans="1:16" ht="15.6" x14ac:dyDescent="0.3">
      <c r="A485" s="230"/>
      <c r="B485" s="231"/>
      <c r="C485" s="231"/>
      <c r="D485" s="232"/>
      <c r="E485" s="233"/>
      <c r="F485" s="232"/>
      <c r="G485" s="234"/>
      <c r="H485" s="235"/>
      <c r="I485" s="232"/>
      <c r="J485" s="236"/>
      <c r="K485" s="242"/>
      <c r="L485" s="242"/>
      <c r="M485" s="239"/>
      <c r="N485" s="281"/>
      <c r="O485" s="260"/>
      <c r="P485" s="310"/>
    </row>
    <row r="486" spans="1:16" ht="93.6" x14ac:dyDescent="0.3">
      <c r="A486" s="20" t="s">
        <v>254</v>
      </c>
      <c r="B486" s="2" t="s">
        <v>410</v>
      </c>
      <c r="C486" s="21" t="s">
        <v>411</v>
      </c>
      <c r="D486" s="3" t="s">
        <v>409</v>
      </c>
      <c r="E486" s="108">
        <v>4</v>
      </c>
      <c r="F486" s="109" t="s">
        <v>1714</v>
      </c>
      <c r="G486" s="152" t="s">
        <v>1637</v>
      </c>
      <c r="H486" s="133">
        <v>1</v>
      </c>
      <c r="I486" s="109" t="s">
        <v>1710</v>
      </c>
      <c r="J486" s="135" t="s">
        <v>1716</v>
      </c>
      <c r="K486" s="241">
        <v>25</v>
      </c>
      <c r="L486" s="241">
        <f t="shared" ref="L486:L492" si="127">K486*1.2</f>
        <v>30</v>
      </c>
      <c r="M486" s="8">
        <v>25</v>
      </c>
      <c r="N486" s="280">
        <f t="shared" ref="N486:N492" si="128">H486*L486</f>
        <v>30</v>
      </c>
      <c r="O486" s="259">
        <v>25</v>
      </c>
      <c r="P486" s="309">
        <v>1</v>
      </c>
    </row>
    <row r="487" spans="1:16" ht="15.6" x14ac:dyDescent="0.3">
      <c r="A487" s="230"/>
      <c r="B487" s="231"/>
      <c r="C487" s="231"/>
      <c r="D487" s="232"/>
      <c r="E487" s="233"/>
      <c r="F487" s="232"/>
      <c r="G487" s="234"/>
      <c r="H487" s="235"/>
      <c r="I487" s="232"/>
      <c r="J487" s="236"/>
      <c r="K487" s="242"/>
      <c r="L487" s="242"/>
      <c r="M487" s="239"/>
      <c r="N487" s="281"/>
      <c r="O487" s="260"/>
      <c r="P487" s="310"/>
    </row>
    <row r="488" spans="1:16" ht="93.6" x14ac:dyDescent="0.3">
      <c r="A488" s="20" t="s">
        <v>960</v>
      </c>
      <c r="B488" s="2" t="s">
        <v>412</v>
      </c>
      <c r="C488" s="21" t="s">
        <v>411</v>
      </c>
      <c r="D488" s="3" t="s">
        <v>409</v>
      </c>
      <c r="E488" s="108">
        <v>4</v>
      </c>
      <c r="F488" s="109" t="s">
        <v>1714</v>
      </c>
      <c r="G488" s="152" t="s">
        <v>1637</v>
      </c>
      <c r="H488" s="133">
        <v>1</v>
      </c>
      <c r="I488" s="109" t="s">
        <v>1710</v>
      </c>
      <c r="J488" s="135" t="s">
        <v>1717</v>
      </c>
      <c r="K488" s="241">
        <v>30</v>
      </c>
      <c r="L488" s="241">
        <f t="shared" si="127"/>
        <v>36</v>
      </c>
      <c r="M488" s="8">
        <v>30</v>
      </c>
      <c r="N488" s="280">
        <f t="shared" si="128"/>
        <v>36</v>
      </c>
      <c r="O488" s="259">
        <v>30</v>
      </c>
      <c r="P488" s="309">
        <v>1</v>
      </c>
    </row>
    <row r="489" spans="1:16" ht="15.6" x14ac:dyDescent="0.3">
      <c r="A489" s="230"/>
      <c r="B489" s="231"/>
      <c r="C489" s="231"/>
      <c r="D489" s="232"/>
      <c r="E489" s="233"/>
      <c r="F489" s="232"/>
      <c r="G489" s="234"/>
      <c r="H489" s="235"/>
      <c r="I489" s="232"/>
      <c r="J489" s="236"/>
      <c r="K489" s="242"/>
      <c r="L489" s="242"/>
      <c r="M489" s="239"/>
      <c r="N489" s="281"/>
      <c r="O489" s="260"/>
      <c r="P489" s="310"/>
    </row>
    <row r="490" spans="1:16" ht="93.6" x14ac:dyDescent="0.3">
      <c r="A490" s="20" t="s">
        <v>961</v>
      </c>
      <c r="B490" s="2" t="s">
        <v>413</v>
      </c>
      <c r="C490" s="21" t="s">
        <v>411</v>
      </c>
      <c r="D490" s="3" t="s">
        <v>409</v>
      </c>
      <c r="E490" s="108">
        <v>4</v>
      </c>
      <c r="F490" s="109" t="s">
        <v>1714</v>
      </c>
      <c r="G490" s="152" t="s">
        <v>1637</v>
      </c>
      <c r="H490" s="133">
        <v>1</v>
      </c>
      <c r="I490" s="109" t="s">
        <v>1710</v>
      </c>
      <c r="J490" s="135" t="s">
        <v>1718</v>
      </c>
      <c r="K490" s="241">
        <v>60</v>
      </c>
      <c r="L490" s="241">
        <f t="shared" si="127"/>
        <v>72</v>
      </c>
      <c r="M490" s="8">
        <v>60</v>
      </c>
      <c r="N490" s="280">
        <f t="shared" si="128"/>
        <v>72</v>
      </c>
      <c r="O490" s="259">
        <v>60</v>
      </c>
      <c r="P490" s="309">
        <v>1</v>
      </c>
    </row>
    <row r="491" spans="1:16" ht="15.6" x14ac:dyDescent="0.3">
      <c r="A491" s="230"/>
      <c r="B491" s="231"/>
      <c r="C491" s="231"/>
      <c r="D491" s="232"/>
      <c r="E491" s="233"/>
      <c r="F491" s="232"/>
      <c r="G491" s="234"/>
      <c r="H491" s="235"/>
      <c r="I491" s="232"/>
      <c r="J491" s="236"/>
      <c r="K491" s="242"/>
      <c r="L491" s="242"/>
      <c r="M491" s="239"/>
      <c r="N491" s="281"/>
      <c r="O491" s="260"/>
      <c r="P491" s="310"/>
    </row>
    <row r="492" spans="1:16" ht="93.6" x14ac:dyDescent="0.3">
      <c r="A492" s="20" t="s">
        <v>256</v>
      </c>
      <c r="B492" s="2" t="s">
        <v>414</v>
      </c>
      <c r="C492" s="21" t="s">
        <v>411</v>
      </c>
      <c r="D492" s="3" t="s">
        <v>409</v>
      </c>
      <c r="E492" s="108">
        <v>4</v>
      </c>
      <c r="F492" s="109" t="s">
        <v>1714</v>
      </c>
      <c r="G492" s="152" t="s">
        <v>1637</v>
      </c>
      <c r="H492" s="133">
        <v>1</v>
      </c>
      <c r="I492" s="109" t="s">
        <v>1710</v>
      </c>
      <c r="J492" s="135" t="s">
        <v>1719</v>
      </c>
      <c r="K492" s="241">
        <v>90</v>
      </c>
      <c r="L492" s="241">
        <f t="shared" si="127"/>
        <v>108</v>
      </c>
      <c r="M492" s="8">
        <v>90</v>
      </c>
      <c r="N492" s="280">
        <f t="shared" si="128"/>
        <v>108</v>
      </c>
      <c r="O492" s="259">
        <v>90</v>
      </c>
      <c r="P492" s="309">
        <v>1</v>
      </c>
    </row>
    <row r="493" spans="1:16" ht="15.6" x14ac:dyDescent="0.3">
      <c r="A493" s="230"/>
      <c r="B493" s="231"/>
      <c r="C493" s="231"/>
      <c r="D493" s="232"/>
      <c r="E493" s="233"/>
      <c r="F493" s="232"/>
      <c r="G493" s="234"/>
      <c r="H493" s="235"/>
      <c r="I493" s="232"/>
      <c r="J493" s="236"/>
      <c r="K493" s="242"/>
      <c r="L493" s="242"/>
      <c r="M493" s="239"/>
      <c r="N493" s="281"/>
      <c r="O493" s="260"/>
      <c r="P493" s="310"/>
    </row>
    <row r="494" spans="1:16" ht="15.6" x14ac:dyDescent="0.3">
      <c r="A494" s="77" t="s">
        <v>963</v>
      </c>
      <c r="B494" s="78" t="s">
        <v>865</v>
      </c>
      <c r="C494" s="82"/>
      <c r="D494" s="77" t="s">
        <v>794</v>
      </c>
      <c r="E494" s="112">
        <v>20</v>
      </c>
      <c r="F494" s="194"/>
      <c r="G494" s="152"/>
      <c r="H494" s="133"/>
      <c r="I494" s="152"/>
      <c r="J494" s="113"/>
      <c r="K494" s="247"/>
      <c r="L494" s="247"/>
      <c r="M494" s="152"/>
      <c r="N494" s="286"/>
      <c r="O494" s="268"/>
      <c r="P494" s="316"/>
    </row>
    <row r="495" spans="1:16" ht="15.6" x14ac:dyDescent="0.3">
      <c r="A495" s="230"/>
      <c r="B495" s="231"/>
      <c r="C495" s="231"/>
      <c r="D495" s="232"/>
      <c r="E495" s="233"/>
      <c r="F495" s="232"/>
      <c r="G495" s="234"/>
      <c r="H495" s="235"/>
      <c r="I495" s="232"/>
      <c r="J495" s="236"/>
      <c r="K495" s="242"/>
      <c r="L495" s="242"/>
      <c r="M495" s="239"/>
      <c r="N495" s="281"/>
      <c r="O495" s="260"/>
      <c r="P495" s="310"/>
    </row>
    <row r="496" spans="1:16" ht="15.6" x14ac:dyDescent="0.3">
      <c r="A496" s="368" t="s">
        <v>962</v>
      </c>
      <c r="B496" s="369"/>
      <c r="C496" s="370"/>
      <c r="D496" s="89"/>
      <c r="E496" s="114"/>
      <c r="F496" s="115"/>
      <c r="G496" s="152"/>
      <c r="H496" s="133"/>
      <c r="I496" s="115"/>
      <c r="J496" s="153"/>
      <c r="K496" s="241"/>
      <c r="L496" s="241"/>
      <c r="M496" s="8"/>
      <c r="N496" s="280"/>
      <c r="O496" s="259"/>
      <c r="P496" s="309"/>
    </row>
    <row r="497" spans="1:16" ht="78" x14ac:dyDescent="0.3">
      <c r="A497" s="39" t="s">
        <v>964</v>
      </c>
      <c r="B497" s="35" t="s">
        <v>415</v>
      </c>
      <c r="C497" s="35" t="s">
        <v>417</v>
      </c>
      <c r="D497" s="3" t="s">
        <v>34</v>
      </c>
      <c r="E497" s="108">
        <v>12</v>
      </c>
      <c r="F497" s="109" t="s">
        <v>1395</v>
      </c>
      <c r="G497" s="152" t="s">
        <v>1396</v>
      </c>
      <c r="H497" s="152" t="s">
        <v>1397</v>
      </c>
      <c r="I497" s="109" t="s">
        <v>1398</v>
      </c>
      <c r="J497" s="134" t="s">
        <v>1399</v>
      </c>
      <c r="K497" s="241">
        <v>8.61</v>
      </c>
      <c r="L497" s="241">
        <v>10.331999999999999</v>
      </c>
      <c r="M497" s="8">
        <v>309.95999999999998</v>
      </c>
      <c r="N497" s="280">
        <v>371.95</v>
      </c>
      <c r="O497" s="259">
        <v>8.61</v>
      </c>
      <c r="P497" s="309">
        <v>1</v>
      </c>
    </row>
    <row r="498" spans="1:16" ht="15.6" x14ac:dyDescent="0.3">
      <c r="A498" s="230"/>
      <c r="B498" s="231"/>
      <c r="C498" s="231"/>
      <c r="D498" s="232"/>
      <c r="E498" s="233"/>
      <c r="F498" s="232"/>
      <c r="G498" s="234"/>
      <c r="H498" s="235"/>
      <c r="I498" s="232"/>
      <c r="J498" s="236"/>
      <c r="K498" s="242"/>
      <c r="L498" s="242"/>
      <c r="M498" s="239"/>
      <c r="N498" s="281"/>
      <c r="O498" s="260"/>
      <c r="P498" s="310"/>
    </row>
    <row r="499" spans="1:16" ht="78" x14ac:dyDescent="0.3">
      <c r="A499" s="39" t="s">
        <v>965</v>
      </c>
      <c r="B499" s="35" t="s">
        <v>419</v>
      </c>
      <c r="C499" s="35" t="s">
        <v>420</v>
      </c>
      <c r="D499" s="3" t="s">
        <v>34</v>
      </c>
      <c r="E499" s="108">
        <v>36</v>
      </c>
      <c r="F499" s="109" t="s">
        <v>1395</v>
      </c>
      <c r="G499" s="152" t="s">
        <v>1396</v>
      </c>
      <c r="H499" s="152" t="s">
        <v>1400</v>
      </c>
      <c r="I499" s="109" t="s">
        <v>1401</v>
      </c>
      <c r="J499" s="134" t="s">
        <v>1402</v>
      </c>
      <c r="K499" s="241">
        <v>3.48</v>
      </c>
      <c r="L499" s="241">
        <v>4.1760000000000002</v>
      </c>
      <c r="M499" s="8">
        <v>250.56</v>
      </c>
      <c r="N499" s="280">
        <v>300.67</v>
      </c>
      <c r="O499" s="259">
        <v>3.48</v>
      </c>
      <c r="P499" s="309">
        <v>1</v>
      </c>
    </row>
    <row r="500" spans="1:16" ht="15.6" x14ac:dyDescent="0.3">
      <c r="A500" s="230"/>
      <c r="B500" s="231"/>
      <c r="C500" s="231"/>
      <c r="D500" s="232"/>
      <c r="E500" s="233"/>
      <c r="F500" s="232"/>
      <c r="G500" s="234"/>
      <c r="H500" s="235"/>
      <c r="I500" s="232"/>
      <c r="J500" s="236"/>
      <c r="K500" s="242"/>
      <c r="L500" s="242"/>
      <c r="M500" s="239"/>
      <c r="N500" s="281"/>
      <c r="O500" s="260"/>
      <c r="P500" s="310"/>
    </row>
    <row r="501" spans="1:16" ht="78" x14ac:dyDescent="0.3">
      <c r="A501" s="39" t="s">
        <v>966</v>
      </c>
      <c r="B501" s="35" t="s">
        <v>422</v>
      </c>
      <c r="C501" s="35" t="s">
        <v>423</v>
      </c>
      <c r="D501" s="3" t="s">
        <v>34</v>
      </c>
      <c r="E501" s="108">
        <v>72</v>
      </c>
      <c r="F501" s="109" t="s">
        <v>1395</v>
      </c>
      <c r="G501" s="152" t="s">
        <v>1396</v>
      </c>
      <c r="H501" s="133" t="s">
        <v>1403</v>
      </c>
      <c r="I501" s="109" t="s">
        <v>1404</v>
      </c>
      <c r="J501" s="134" t="s">
        <v>1405</v>
      </c>
      <c r="K501" s="241">
        <v>2.11</v>
      </c>
      <c r="L501" s="241">
        <v>2.5319999999999996</v>
      </c>
      <c r="M501" s="8">
        <v>303.83999999999997</v>
      </c>
      <c r="N501" s="280">
        <v>364.61</v>
      </c>
      <c r="O501" s="259">
        <v>2.11</v>
      </c>
      <c r="P501" s="309">
        <v>1</v>
      </c>
    </row>
    <row r="502" spans="1:16" ht="46.8" x14ac:dyDescent="0.3">
      <c r="A502" s="39" t="s">
        <v>966</v>
      </c>
      <c r="B502" s="35" t="s">
        <v>422</v>
      </c>
      <c r="C502" s="35" t="s">
        <v>423</v>
      </c>
      <c r="D502" s="3" t="s">
        <v>34</v>
      </c>
      <c r="E502" s="108">
        <v>72</v>
      </c>
      <c r="F502" s="109" t="s">
        <v>1720</v>
      </c>
      <c r="G502" s="152" t="s">
        <v>1637</v>
      </c>
      <c r="H502" s="133">
        <v>24</v>
      </c>
      <c r="I502" s="109" t="s">
        <v>1721</v>
      </c>
      <c r="J502" s="134">
        <v>17260085</v>
      </c>
      <c r="K502" s="241">
        <v>7.5</v>
      </c>
      <c r="L502" s="241">
        <f t="shared" ref="L502" si="129">K502*1.2</f>
        <v>9</v>
      </c>
      <c r="M502" s="8">
        <f t="shared" ref="M502" si="130">K502*H502</f>
        <v>180</v>
      </c>
      <c r="N502" s="280">
        <f t="shared" ref="N502" si="131">M502*1.2</f>
        <v>216</v>
      </c>
      <c r="O502" s="259">
        <v>7.5</v>
      </c>
      <c r="P502" s="309">
        <v>2</v>
      </c>
    </row>
    <row r="503" spans="1:16" ht="15.6" x14ac:dyDescent="0.3">
      <c r="A503" s="230"/>
      <c r="B503" s="231"/>
      <c r="C503" s="231"/>
      <c r="D503" s="232"/>
      <c r="E503" s="233"/>
      <c r="F503" s="232"/>
      <c r="G503" s="234"/>
      <c r="H503" s="235"/>
      <c r="I503" s="232"/>
      <c r="J503" s="236"/>
      <c r="K503" s="242"/>
      <c r="L503" s="242"/>
      <c r="M503" s="239"/>
      <c r="N503" s="281"/>
      <c r="O503" s="260"/>
      <c r="P503" s="310"/>
    </row>
    <row r="504" spans="1:16" ht="78" x14ac:dyDescent="0.3">
      <c r="A504" s="39" t="s">
        <v>967</v>
      </c>
      <c r="B504" s="35" t="s">
        <v>422</v>
      </c>
      <c r="C504" s="35" t="s">
        <v>425</v>
      </c>
      <c r="D504" s="3" t="s">
        <v>34</v>
      </c>
      <c r="E504" s="108">
        <v>12</v>
      </c>
      <c r="F504" s="109" t="s">
        <v>1395</v>
      </c>
      <c r="G504" s="152" t="s">
        <v>1396</v>
      </c>
      <c r="H504" s="133" t="s">
        <v>1403</v>
      </c>
      <c r="I504" s="109" t="s">
        <v>1406</v>
      </c>
      <c r="J504" s="134" t="s">
        <v>1407</v>
      </c>
      <c r="K504" s="241">
        <v>2.58</v>
      </c>
      <c r="L504" s="241">
        <v>3.0960000000000001</v>
      </c>
      <c r="M504" s="8">
        <v>371.52</v>
      </c>
      <c r="N504" s="280">
        <v>445.82</v>
      </c>
      <c r="O504" s="259">
        <v>2.58</v>
      </c>
      <c r="P504" s="309">
        <v>1</v>
      </c>
    </row>
    <row r="505" spans="1:16" ht="46.8" x14ac:dyDescent="0.3">
      <c r="A505" s="39" t="s">
        <v>967</v>
      </c>
      <c r="B505" s="35" t="s">
        <v>422</v>
      </c>
      <c r="C505" s="35" t="s">
        <v>425</v>
      </c>
      <c r="D505" s="3" t="s">
        <v>34</v>
      </c>
      <c r="E505" s="108">
        <v>12</v>
      </c>
      <c r="F505" s="109" t="s">
        <v>1720</v>
      </c>
      <c r="G505" s="152" t="s">
        <v>1637</v>
      </c>
      <c r="H505" s="133">
        <v>24</v>
      </c>
      <c r="I505" s="109" t="s">
        <v>1722</v>
      </c>
      <c r="J505" s="134">
        <v>17260081</v>
      </c>
      <c r="K505" s="241">
        <v>7.35</v>
      </c>
      <c r="L505" s="241">
        <f t="shared" ref="L505" si="132">K505*1.2</f>
        <v>8.8199999999999985</v>
      </c>
      <c r="M505" s="8">
        <f t="shared" ref="M505" si="133">K505*H505</f>
        <v>176.39999999999998</v>
      </c>
      <c r="N505" s="280">
        <f t="shared" ref="N505" si="134">M505*1.2</f>
        <v>211.67999999999998</v>
      </c>
      <c r="O505" s="259">
        <v>7.35</v>
      </c>
      <c r="P505" s="309">
        <v>2</v>
      </c>
    </row>
    <row r="506" spans="1:16" ht="15.6" x14ac:dyDescent="0.3">
      <c r="A506" s="230"/>
      <c r="B506" s="231"/>
      <c r="C506" s="231"/>
      <c r="D506" s="232"/>
      <c r="E506" s="233"/>
      <c r="F506" s="232"/>
      <c r="G506" s="234"/>
      <c r="H506" s="235"/>
      <c r="I506" s="232"/>
      <c r="J506" s="236"/>
      <c r="K506" s="242"/>
      <c r="L506" s="242"/>
      <c r="M506" s="239"/>
      <c r="N506" s="281"/>
      <c r="O506" s="260"/>
      <c r="P506" s="310"/>
    </row>
    <row r="507" spans="1:16" ht="78" x14ac:dyDescent="0.3">
      <c r="A507" s="39" t="s">
        <v>968</v>
      </c>
      <c r="B507" s="35" t="s">
        <v>427</v>
      </c>
      <c r="C507" s="35" t="s">
        <v>428</v>
      </c>
      <c r="D507" s="3" t="s">
        <v>34</v>
      </c>
      <c r="E507" s="108">
        <v>12</v>
      </c>
      <c r="F507" s="109" t="s">
        <v>1395</v>
      </c>
      <c r="G507" s="152" t="s">
        <v>1396</v>
      </c>
      <c r="H507" s="133" t="s">
        <v>1408</v>
      </c>
      <c r="I507" s="109" t="s">
        <v>1409</v>
      </c>
      <c r="J507" s="134" t="s">
        <v>1410</v>
      </c>
      <c r="K507" s="241">
        <v>2</v>
      </c>
      <c r="L507" s="241">
        <v>2.4</v>
      </c>
      <c r="M507" s="8">
        <v>432</v>
      </c>
      <c r="N507" s="280">
        <v>518.4</v>
      </c>
      <c r="O507" s="259">
        <v>2</v>
      </c>
      <c r="P507" s="309">
        <v>1</v>
      </c>
    </row>
    <row r="508" spans="1:16" ht="15.6" x14ac:dyDescent="0.3">
      <c r="A508" s="230"/>
      <c r="B508" s="231"/>
      <c r="C508" s="231"/>
      <c r="D508" s="232"/>
      <c r="E508" s="233"/>
      <c r="F508" s="232"/>
      <c r="G508" s="234"/>
      <c r="H508" s="235"/>
      <c r="I508" s="232"/>
      <c r="J508" s="236"/>
      <c r="K508" s="242"/>
      <c r="L508" s="242"/>
      <c r="M508" s="239"/>
      <c r="N508" s="281"/>
      <c r="O508" s="260"/>
      <c r="P508" s="310"/>
    </row>
    <row r="509" spans="1:16" ht="78" x14ac:dyDescent="0.3">
      <c r="A509" s="39" t="s">
        <v>969</v>
      </c>
      <c r="B509" s="35" t="s">
        <v>422</v>
      </c>
      <c r="C509" s="35" t="s">
        <v>430</v>
      </c>
      <c r="D509" s="3" t="s">
        <v>34</v>
      </c>
      <c r="E509" s="108">
        <v>12</v>
      </c>
      <c r="F509" s="109" t="s">
        <v>1395</v>
      </c>
      <c r="G509" s="152" t="s">
        <v>1396</v>
      </c>
      <c r="H509" s="133" t="s">
        <v>1408</v>
      </c>
      <c r="I509" s="109" t="s">
        <v>1411</v>
      </c>
      <c r="J509" s="134" t="s">
        <v>1412</v>
      </c>
      <c r="K509" s="241">
        <v>2.66</v>
      </c>
      <c r="L509" s="241">
        <v>3.1920000000000002</v>
      </c>
      <c r="M509" s="8">
        <v>574.55999999999995</v>
      </c>
      <c r="N509" s="280">
        <v>689.47</v>
      </c>
      <c r="O509" s="259">
        <v>2.66</v>
      </c>
      <c r="P509" s="309">
        <v>1</v>
      </c>
    </row>
    <row r="510" spans="1:16" ht="15.6" x14ac:dyDescent="0.3">
      <c r="A510" s="230"/>
      <c r="B510" s="231"/>
      <c r="C510" s="231"/>
      <c r="D510" s="232"/>
      <c r="E510" s="233"/>
      <c r="F510" s="232"/>
      <c r="G510" s="234"/>
      <c r="H510" s="235"/>
      <c r="I510" s="232"/>
      <c r="J510" s="236"/>
      <c r="K510" s="242"/>
      <c r="L510" s="242"/>
      <c r="M510" s="239"/>
      <c r="N510" s="281"/>
      <c r="O510" s="260"/>
      <c r="P510" s="310"/>
    </row>
    <row r="511" spans="1:16" ht="78" x14ac:dyDescent="0.3">
      <c r="A511" s="39" t="s">
        <v>970</v>
      </c>
      <c r="B511" s="35" t="s">
        <v>431</v>
      </c>
      <c r="C511" s="35" t="s">
        <v>433</v>
      </c>
      <c r="D511" s="3" t="s">
        <v>34</v>
      </c>
      <c r="E511" s="108">
        <v>240</v>
      </c>
      <c r="F511" s="109" t="s">
        <v>1395</v>
      </c>
      <c r="G511" s="152" t="s">
        <v>1396</v>
      </c>
      <c r="H511" s="133" t="s">
        <v>1397</v>
      </c>
      <c r="I511" s="109" t="s">
        <v>1413</v>
      </c>
      <c r="J511" s="134" t="s">
        <v>1414</v>
      </c>
      <c r="K511" s="241">
        <v>9.44</v>
      </c>
      <c r="L511" s="241">
        <v>11.327999999999999</v>
      </c>
      <c r="M511" s="8">
        <v>339.84</v>
      </c>
      <c r="N511" s="280">
        <v>407.81</v>
      </c>
      <c r="O511" s="259">
        <v>9.44</v>
      </c>
      <c r="P511" s="309">
        <v>1</v>
      </c>
    </row>
    <row r="512" spans="1:16" ht="15.6" x14ac:dyDescent="0.3">
      <c r="A512" s="230"/>
      <c r="B512" s="231"/>
      <c r="C512" s="231"/>
      <c r="D512" s="232"/>
      <c r="E512" s="233"/>
      <c r="F512" s="232"/>
      <c r="G512" s="234"/>
      <c r="H512" s="235"/>
      <c r="I512" s="232"/>
      <c r="J512" s="236"/>
      <c r="K512" s="242"/>
      <c r="L512" s="242"/>
      <c r="M512" s="239"/>
      <c r="N512" s="281"/>
      <c r="O512" s="260"/>
      <c r="P512" s="310"/>
    </row>
    <row r="513" spans="1:17" ht="78" x14ac:dyDescent="0.3">
      <c r="A513" s="39" t="s">
        <v>971</v>
      </c>
      <c r="B513" s="35" t="s">
        <v>434</v>
      </c>
      <c r="C513" s="35" t="s">
        <v>435</v>
      </c>
      <c r="D513" s="3" t="s">
        <v>34</v>
      </c>
      <c r="E513" s="108">
        <v>24</v>
      </c>
      <c r="F513" s="109" t="s">
        <v>1395</v>
      </c>
      <c r="G513" s="152" t="s">
        <v>1396</v>
      </c>
      <c r="H513" s="133" t="s">
        <v>1397</v>
      </c>
      <c r="I513" s="109" t="s">
        <v>1415</v>
      </c>
      <c r="J513" s="134" t="s">
        <v>1416</v>
      </c>
      <c r="K513" s="241">
        <v>9.44</v>
      </c>
      <c r="L513" s="241">
        <v>11.327999999999999</v>
      </c>
      <c r="M513" s="8">
        <v>339.84</v>
      </c>
      <c r="N513" s="280">
        <v>407.81</v>
      </c>
      <c r="O513" s="259">
        <v>9.44</v>
      </c>
      <c r="P513" s="309">
        <v>1</v>
      </c>
    </row>
    <row r="514" spans="1:17" ht="15.6" x14ac:dyDescent="0.3">
      <c r="A514" s="230"/>
      <c r="B514" s="231"/>
      <c r="C514" s="231"/>
      <c r="D514" s="232"/>
      <c r="E514" s="233"/>
      <c r="F514" s="232"/>
      <c r="G514" s="234"/>
      <c r="H514" s="235"/>
      <c r="I514" s="232"/>
      <c r="J514" s="236"/>
      <c r="K514" s="242"/>
      <c r="L514" s="242"/>
      <c r="M514" s="239"/>
      <c r="N514" s="281"/>
      <c r="O514" s="260"/>
      <c r="P514" s="310"/>
    </row>
    <row r="515" spans="1:17" ht="78" x14ac:dyDescent="0.3">
      <c r="A515" s="39" t="s">
        <v>972</v>
      </c>
      <c r="B515" s="35" t="s">
        <v>431</v>
      </c>
      <c r="C515" s="35" t="s">
        <v>436</v>
      </c>
      <c r="D515" s="3" t="s">
        <v>34</v>
      </c>
      <c r="E515" s="108">
        <v>12</v>
      </c>
      <c r="F515" s="109" t="s">
        <v>1395</v>
      </c>
      <c r="G515" s="152" t="s">
        <v>1396</v>
      </c>
      <c r="H515" s="133" t="s">
        <v>1397</v>
      </c>
      <c r="I515" s="109" t="s">
        <v>1417</v>
      </c>
      <c r="J515" s="134" t="s">
        <v>1418</v>
      </c>
      <c r="K515" s="241">
        <v>10.119999999999999</v>
      </c>
      <c r="L515" s="241">
        <v>12.143999999999998</v>
      </c>
      <c r="M515" s="8">
        <v>364.32</v>
      </c>
      <c r="N515" s="280">
        <v>437.18</v>
      </c>
      <c r="O515" s="259">
        <v>10.119999999999999</v>
      </c>
      <c r="P515" s="309">
        <v>1</v>
      </c>
    </row>
    <row r="516" spans="1:17" ht="15.6" x14ac:dyDescent="0.3">
      <c r="A516" s="230"/>
      <c r="B516" s="231"/>
      <c r="C516" s="231"/>
      <c r="D516" s="232"/>
      <c r="E516" s="233"/>
      <c r="F516" s="232"/>
      <c r="G516" s="234"/>
      <c r="H516" s="235"/>
      <c r="I516" s="232"/>
      <c r="J516" s="236"/>
      <c r="K516" s="242"/>
      <c r="L516" s="242"/>
      <c r="M516" s="239"/>
      <c r="N516" s="281"/>
      <c r="O516" s="260"/>
      <c r="P516" s="310"/>
    </row>
    <row r="517" spans="1:17" ht="124.8" x14ac:dyDescent="0.3">
      <c r="A517" s="39" t="s">
        <v>973</v>
      </c>
      <c r="B517" s="35" t="s">
        <v>419</v>
      </c>
      <c r="C517" s="35" t="s">
        <v>437</v>
      </c>
      <c r="D517" s="3" t="s">
        <v>34</v>
      </c>
      <c r="E517" s="108">
        <v>24</v>
      </c>
      <c r="F517" s="194" t="s">
        <v>2101</v>
      </c>
      <c r="G517" s="35" t="s">
        <v>2031</v>
      </c>
      <c r="H517" s="35">
        <v>12</v>
      </c>
      <c r="I517" s="35" t="s">
        <v>2102</v>
      </c>
      <c r="J517" s="35" t="s">
        <v>2103</v>
      </c>
      <c r="K517" s="210">
        <v>2.08</v>
      </c>
      <c r="L517" s="210">
        <v>2.496</v>
      </c>
      <c r="M517" s="70">
        <v>24.96</v>
      </c>
      <c r="N517" s="288">
        <v>29.95</v>
      </c>
      <c r="O517" s="270">
        <v>2.08</v>
      </c>
      <c r="P517" s="317">
        <v>1</v>
      </c>
      <c r="Q517" t="s">
        <v>2172</v>
      </c>
    </row>
    <row r="518" spans="1:17" ht="46.8" x14ac:dyDescent="0.3">
      <c r="A518" s="39" t="s">
        <v>973</v>
      </c>
      <c r="B518" s="35" t="s">
        <v>419</v>
      </c>
      <c r="C518" s="35" t="s">
        <v>437</v>
      </c>
      <c r="D518" s="3" t="s">
        <v>34</v>
      </c>
      <c r="E518" s="108">
        <v>24</v>
      </c>
      <c r="F518" s="194" t="s">
        <v>1536</v>
      </c>
      <c r="G518" s="35" t="s">
        <v>1537</v>
      </c>
      <c r="H518" s="35" t="s">
        <v>1538</v>
      </c>
      <c r="I518" s="35" t="s">
        <v>1543</v>
      </c>
      <c r="J518" s="35" t="s">
        <v>1544</v>
      </c>
      <c r="K518" s="210">
        <v>2.2999999999999998</v>
      </c>
      <c r="L518" s="210">
        <f>K518*1.2</f>
        <v>2.76</v>
      </c>
      <c r="M518" s="70">
        <f>K518*E518</f>
        <v>55.199999999999996</v>
      </c>
      <c r="N518" s="288">
        <f>L518*E518</f>
        <v>66.239999999999995</v>
      </c>
      <c r="O518" s="270">
        <v>2.2999999999999998</v>
      </c>
      <c r="P518" s="317">
        <v>2</v>
      </c>
      <c r="Q518" t="s">
        <v>2172</v>
      </c>
    </row>
    <row r="519" spans="1:17" ht="46.8" x14ac:dyDescent="0.3">
      <c r="A519" s="180" t="s">
        <v>973</v>
      </c>
      <c r="B519" s="108" t="s">
        <v>419</v>
      </c>
      <c r="C519" s="108" t="s">
        <v>437</v>
      </c>
      <c r="D519" s="109" t="s">
        <v>34</v>
      </c>
      <c r="E519" s="108">
        <v>24</v>
      </c>
      <c r="F519" s="5" t="s">
        <v>1315</v>
      </c>
      <c r="G519" s="152" t="s">
        <v>1259</v>
      </c>
      <c r="H519" s="176">
        <v>36</v>
      </c>
      <c r="I519" s="3" t="s">
        <v>1316</v>
      </c>
      <c r="J519" s="134" t="s">
        <v>1317</v>
      </c>
      <c r="K519" s="241">
        <v>3.8517000000000001</v>
      </c>
      <c r="L519" s="241">
        <v>4.6219999999999999</v>
      </c>
      <c r="M519" s="86">
        <v>138.66</v>
      </c>
      <c r="N519" s="280">
        <v>166.39</v>
      </c>
      <c r="O519" s="259">
        <v>3.8517000000000001</v>
      </c>
      <c r="P519" s="309">
        <v>3</v>
      </c>
      <c r="Q519" t="s">
        <v>2172</v>
      </c>
    </row>
    <row r="520" spans="1:17" ht="78" x14ac:dyDescent="0.3">
      <c r="A520" s="180" t="s">
        <v>973</v>
      </c>
      <c r="B520" s="108" t="s">
        <v>419</v>
      </c>
      <c r="C520" s="108" t="s">
        <v>437</v>
      </c>
      <c r="D520" s="109" t="s">
        <v>34</v>
      </c>
      <c r="E520" s="108">
        <v>24</v>
      </c>
      <c r="F520" s="5" t="s">
        <v>1395</v>
      </c>
      <c r="G520" s="152" t="s">
        <v>1396</v>
      </c>
      <c r="H520" s="176" t="s">
        <v>1419</v>
      </c>
      <c r="I520" s="3" t="s">
        <v>1420</v>
      </c>
      <c r="J520" s="134" t="s">
        <v>1421</v>
      </c>
      <c r="K520" s="241">
        <v>11.35</v>
      </c>
      <c r="L520" s="241">
        <v>13.62</v>
      </c>
      <c r="M520" s="86">
        <v>272.39999999999998</v>
      </c>
      <c r="N520" s="280">
        <v>326.88</v>
      </c>
      <c r="O520" s="259">
        <v>11.35</v>
      </c>
      <c r="P520" s="309">
        <v>4</v>
      </c>
    </row>
    <row r="521" spans="1:17" ht="15.6" x14ac:dyDescent="0.3">
      <c r="A521" s="230"/>
      <c r="B521" s="231"/>
      <c r="C521" s="231"/>
      <c r="D521" s="232"/>
      <c r="E521" s="233"/>
      <c r="F521" s="232"/>
      <c r="G521" s="234"/>
      <c r="H521" s="235"/>
      <c r="I521" s="232"/>
      <c r="J521" s="236"/>
      <c r="K521" s="242"/>
      <c r="L521" s="242"/>
      <c r="M521" s="239"/>
      <c r="N521" s="281"/>
      <c r="O521" s="260"/>
      <c r="P521" s="310"/>
    </row>
    <row r="522" spans="1:17" ht="46.8" x14ac:dyDescent="0.3">
      <c r="A522" s="39" t="s">
        <v>974</v>
      </c>
      <c r="B522" s="35" t="s">
        <v>419</v>
      </c>
      <c r="C522" s="35" t="s">
        <v>438</v>
      </c>
      <c r="D522" s="3" t="s">
        <v>34</v>
      </c>
      <c r="E522" s="108">
        <v>48</v>
      </c>
      <c r="F522" s="194" t="s">
        <v>1536</v>
      </c>
      <c r="G522" s="35" t="s">
        <v>1537</v>
      </c>
      <c r="H522" s="35" t="s">
        <v>1538</v>
      </c>
      <c r="I522" s="35" t="s">
        <v>1545</v>
      </c>
      <c r="J522" s="35" t="s">
        <v>1546</v>
      </c>
      <c r="K522" s="210">
        <v>1.8</v>
      </c>
      <c r="L522" s="210">
        <f t="shared" ref="L522" si="135">K522*1.2</f>
        <v>2.16</v>
      </c>
      <c r="M522" s="70">
        <f t="shared" ref="M522" si="136">K522*E522</f>
        <v>86.4</v>
      </c>
      <c r="N522" s="288">
        <f t="shared" ref="N522" si="137">L522*E522</f>
        <v>103.68</v>
      </c>
      <c r="O522" s="270">
        <v>1.8</v>
      </c>
      <c r="P522" s="317">
        <v>1</v>
      </c>
      <c r="Q522" t="s">
        <v>2172</v>
      </c>
    </row>
    <row r="523" spans="1:17" ht="46.8" x14ac:dyDescent="0.3">
      <c r="A523" s="180" t="s">
        <v>974</v>
      </c>
      <c r="B523" s="108" t="s">
        <v>419</v>
      </c>
      <c r="C523" s="108" t="s">
        <v>438</v>
      </c>
      <c r="D523" s="109" t="s">
        <v>34</v>
      </c>
      <c r="E523" s="108">
        <v>48</v>
      </c>
      <c r="F523" s="5" t="s">
        <v>1315</v>
      </c>
      <c r="G523" s="152" t="s">
        <v>1259</v>
      </c>
      <c r="H523" s="176">
        <v>36</v>
      </c>
      <c r="I523" s="3" t="s">
        <v>1318</v>
      </c>
      <c r="J523" s="134" t="s">
        <v>1319</v>
      </c>
      <c r="K523" s="241">
        <v>3.5767000000000002</v>
      </c>
      <c r="L523" s="241">
        <v>4.2919999999999998</v>
      </c>
      <c r="M523" s="86">
        <v>128.76</v>
      </c>
      <c r="N523" s="280">
        <v>154.51</v>
      </c>
      <c r="O523" s="259">
        <v>3.5767000000000002</v>
      </c>
      <c r="P523" s="309">
        <v>2</v>
      </c>
      <c r="Q523" t="s">
        <v>2172</v>
      </c>
    </row>
    <row r="524" spans="1:17" ht="78" x14ac:dyDescent="0.3">
      <c r="A524" s="180" t="s">
        <v>974</v>
      </c>
      <c r="B524" s="108" t="s">
        <v>419</v>
      </c>
      <c r="C524" s="108" t="s">
        <v>438</v>
      </c>
      <c r="D524" s="109" t="s">
        <v>34</v>
      </c>
      <c r="E524" s="108">
        <v>48</v>
      </c>
      <c r="F524" s="5" t="s">
        <v>1395</v>
      </c>
      <c r="G524" s="152" t="s">
        <v>1396</v>
      </c>
      <c r="H524" s="176" t="s">
        <v>1422</v>
      </c>
      <c r="I524" s="3" t="s">
        <v>1423</v>
      </c>
      <c r="J524" s="134" t="s">
        <v>1424</v>
      </c>
      <c r="K524" s="241">
        <v>8.06</v>
      </c>
      <c r="L524" s="241">
        <v>9.6720000000000006</v>
      </c>
      <c r="M524" s="86">
        <v>96.72</v>
      </c>
      <c r="N524" s="280">
        <v>116.06</v>
      </c>
      <c r="O524" s="259">
        <v>8.06</v>
      </c>
      <c r="P524" s="309">
        <v>3</v>
      </c>
    </row>
    <row r="525" spans="1:17" ht="15.6" x14ac:dyDescent="0.3">
      <c r="A525" s="230"/>
      <c r="B525" s="231"/>
      <c r="C525" s="231"/>
      <c r="D525" s="232"/>
      <c r="E525" s="233"/>
      <c r="F525" s="232"/>
      <c r="G525" s="234"/>
      <c r="H525" s="235"/>
      <c r="I525" s="232"/>
      <c r="J525" s="236"/>
      <c r="K525" s="242"/>
      <c r="L525" s="242"/>
      <c r="M525" s="239"/>
      <c r="N525" s="281"/>
      <c r="O525" s="260"/>
      <c r="P525" s="310"/>
    </row>
    <row r="526" spans="1:17" ht="124.8" x14ac:dyDescent="0.3">
      <c r="A526" s="39" t="s">
        <v>975</v>
      </c>
      <c r="B526" s="35" t="s">
        <v>419</v>
      </c>
      <c r="C526" s="35" t="s">
        <v>439</v>
      </c>
      <c r="D526" s="3" t="s">
        <v>34</v>
      </c>
      <c r="E526" s="108">
        <v>84</v>
      </c>
      <c r="F526" s="194" t="s">
        <v>2101</v>
      </c>
      <c r="G526" s="35" t="s">
        <v>2031</v>
      </c>
      <c r="H526" s="35">
        <v>12</v>
      </c>
      <c r="I526" s="35" t="s">
        <v>2102</v>
      </c>
      <c r="J526" s="35" t="s">
        <v>2104</v>
      </c>
      <c r="K526" s="210">
        <v>2.105</v>
      </c>
      <c r="L526" s="210">
        <v>2.5259999999999998</v>
      </c>
      <c r="M526" s="70">
        <v>25.26</v>
      </c>
      <c r="N526" s="288">
        <v>30.31</v>
      </c>
      <c r="O526" s="270">
        <v>2.105</v>
      </c>
      <c r="P526" s="317">
        <v>1</v>
      </c>
      <c r="Q526" t="s">
        <v>2172</v>
      </c>
    </row>
    <row r="527" spans="1:17" ht="46.8" x14ac:dyDescent="0.3">
      <c r="A527" s="39" t="s">
        <v>975</v>
      </c>
      <c r="B527" s="35" t="s">
        <v>419</v>
      </c>
      <c r="C527" s="35" t="s">
        <v>439</v>
      </c>
      <c r="D527" s="3" t="s">
        <v>34</v>
      </c>
      <c r="E527" s="108">
        <v>84</v>
      </c>
      <c r="F527" s="194" t="s">
        <v>1536</v>
      </c>
      <c r="G527" s="35" t="s">
        <v>1537</v>
      </c>
      <c r="H527" s="35" t="s">
        <v>1538</v>
      </c>
      <c r="I527" s="35" t="s">
        <v>1545</v>
      </c>
      <c r="J527" s="35" t="s">
        <v>1547</v>
      </c>
      <c r="K527" s="210">
        <v>3.5</v>
      </c>
      <c r="L527" s="210">
        <f t="shared" ref="L527" si="138">K527*1.2</f>
        <v>4.2</v>
      </c>
      <c r="M527" s="70">
        <f t="shared" ref="M527" si="139">K527*E527</f>
        <v>294</v>
      </c>
      <c r="N527" s="288">
        <f t="shared" ref="N527" si="140">L527*E527</f>
        <v>352.8</v>
      </c>
      <c r="O527" s="270">
        <v>3.5</v>
      </c>
      <c r="P527" s="317">
        <v>2</v>
      </c>
      <c r="Q527" t="s">
        <v>2172</v>
      </c>
    </row>
    <row r="528" spans="1:17" ht="46.8" x14ac:dyDescent="0.3">
      <c r="A528" s="180" t="s">
        <v>975</v>
      </c>
      <c r="B528" s="108" t="s">
        <v>419</v>
      </c>
      <c r="C528" s="108" t="s">
        <v>439</v>
      </c>
      <c r="D528" s="109" t="s">
        <v>34</v>
      </c>
      <c r="E528" s="108">
        <v>84</v>
      </c>
      <c r="F528" s="5" t="s">
        <v>1315</v>
      </c>
      <c r="G528" s="152" t="s">
        <v>1259</v>
      </c>
      <c r="H528" s="176">
        <v>36</v>
      </c>
      <c r="I528" s="3" t="s">
        <v>1320</v>
      </c>
      <c r="J528" s="134" t="s">
        <v>1321</v>
      </c>
      <c r="K528" s="241">
        <v>4.9519000000000002</v>
      </c>
      <c r="L528" s="241">
        <v>5.9423000000000004</v>
      </c>
      <c r="M528" s="8">
        <v>178.27</v>
      </c>
      <c r="N528" s="280">
        <v>213.92</v>
      </c>
      <c r="O528" s="259">
        <v>4.9519000000000002</v>
      </c>
      <c r="P528" s="309">
        <v>3</v>
      </c>
    </row>
    <row r="529" spans="1:17" ht="78" x14ac:dyDescent="0.3">
      <c r="A529" s="180" t="s">
        <v>975</v>
      </c>
      <c r="B529" s="108" t="s">
        <v>419</v>
      </c>
      <c r="C529" s="108" t="s">
        <v>439</v>
      </c>
      <c r="D529" s="109" t="s">
        <v>34</v>
      </c>
      <c r="E529" s="108">
        <v>84</v>
      </c>
      <c r="F529" s="5" t="s">
        <v>1395</v>
      </c>
      <c r="G529" s="152" t="s">
        <v>1396</v>
      </c>
      <c r="H529" s="176" t="s">
        <v>1422</v>
      </c>
      <c r="I529" s="3" t="s">
        <v>1425</v>
      </c>
      <c r="J529" s="134" t="s">
        <v>1426</v>
      </c>
      <c r="K529" s="241">
        <v>8.64</v>
      </c>
      <c r="L529" s="241">
        <v>10.368</v>
      </c>
      <c r="M529" s="8">
        <v>103.68</v>
      </c>
      <c r="N529" s="280">
        <v>124.42</v>
      </c>
      <c r="O529" s="259">
        <v>8.64</v>
      </c>
      <c r="P529" s="309">
        <v>4</v>
      </c>
    </row>
    <row r="530" spans="1:17" ht="15.6" x14ac:dyDescent="0.3">
      <c r="A530" s="230"/>
      <c r="B530" s="231"/>
      <c r="C530" s="231"/>
      <c r="D530" s="232"/>
      <c r="E530" s="233"/>
      <c r="F530" s="232"/>
      <c r="G530" s="234"/>
      <c r="H530" s="235"/>
      <c r="I530" s="232"/>
      <c r="J530" s="236"/>
      <c r="K530" s="242"/>
      <c r="L530" s="242"/>
      <c r="M530" s="239"/>
      <c r="N530" s="281"/>
      <c r="O530" s="260"/>
      <c r="P530" s="310"/>
    </row>
    <row r="531" spans="1:17" ht="46.8" x14ac:dyDescent="0.3">
      <c r="A531" s="39" t="s">
        <v>976</v>
      </c>
      <c r="B531" s="35" t="s">
        <v>419</v>
      </c>
      <c r="C531" s="35" t="s">
        <v>440</v>
      </c>
      <c r="D531" s="3" t="s">
        <v>34</v>
      </c>
      <c r="E531" s="108">
        <v>48</v>
      </c>
      <c r="F531" s="194" t="s">
        <v>1536</v>
      </c>
      <c r="G531" s="35" t="s">
        <v>1537</v>
      </c>
      <c r="H531" s="35" t="s">
        <v>1538</v>
      </c>
      <c r="I531" s="35" t="s">
        <v>1541</v>
      </c>
      <c r="J531" s="35" t="s">
        <v>1548</v>
      </c>
      <c r="K531" s="210">
        <v>2.2999999999999998</v>
      </c>
      <c r="L531" s="210">
        <f t="shared" ref="L531" si="141">K531*1.2</f>
        <v>2.76</v>
      </c>
      <c r="M531" s="70">
        <f t="shared" ref="M531" si="142">K531*E531</f>
        <v>110.39999999999999</v>
      </c>
      <c r="N531" s="288">
        <f t="shared" ref="N531" si="143">L531*E531</f>
        <v>132.47999999999999</v>
      </c>
      <c r="O531" s="270">
        <v>2.2999999999999998</v>
      </c>
      <c r="P531" s="317">
        <v>1</v>
      </c>
      <c r="Q531" t="s">
        <v>2172</v>
      </c>
    </row>
    <row r="532" spans="1:17" ht="156" x14ac:dyDescent="0.3">
      <c r="A532" s="180" t="s">
        <v>976</v>
      </c>
      <c r="B532" s="108" t="s">
        <v>419</v>
      </c>
      <c r="C532" s="108" t="s">
        <v>440</v>
      </c>
      <c r="D532" s="109" t="s">
        <v>34</v>
      </c>
      <c r="E532" s="108">
        <v>48</v>
      </c>
      <c r="F532" s="5" t="s">
        <v>1315</v>
      </c>
      <c r="G532" s="152" t="s">
        <v>1259</v>
      </c>
      <c r="H532" s="176">
        <v>24</v>
      </c>
      <c r="I532" s="3" t="s">
        <v>1320</v>
      </c>
      <c r="J532" s="134" t="s">
        <v>1322</v>
      </c>
      <c r="K532" s="241">
        <v>5.3650000000000002</v>
      </c>
      <c r="L532" s="241">
        <v>6.4379999999999997</v>
      </c>
      <c r="M532" s="8">
        <v>128.76</v>
      </c>
      <c r="N532" s="280">
        <v>154.51</v>
      </c>
      <c r="O532" s="259">
        <v>5.3650000000000002</v>
      </c>
      <c r="P532" s="309">
        <v>2</v>
      </c>
    </row>
    <row r="533" spans="1:17" ht="78" x14ac:dyDescent="0.3">
      <c r="A533" s="180" t="s">
        <v>976</v>
      </c>
      <c r="B533" s="108" t="s">
        <v>419</v>
      </c>
      <c r="C533" s="108" t="s">
        <v>440</v>
      </c>
      <c r="D533" s="109" t="s">
        <v>34</v>
      </c>
      <c r="E533" s="108">
        <v>48</v>
      </c>
      <c r="F533" s="5" t="s">
        <v>1395</v>
      </c>
      <c r="G533" s="152" t="s">
        <v>1396</v>
      </c>
      <c r="H533" s="176" t="s">
        <v>1422</v>
      </c>
      <c r="I533" s="3" t="s">
        <v>1427</v>
      </c>
      <c r="J533" s="134" t="s">
        <v>1428</v>
      </c>
      <c r="K533" s="241">
        <v>8.27</v>
      </c>
      <c r="L533" s="241">
        <v>9.9239999999999995</v>
      </c>
      <c r="M533" s="8">
        <v>99.24</v>
      </c>
      <c r="N533" s="280">
        <v>119.09</v>
      </c>
      <c r="O533" s="259">
        <v>8.27</v>
      </c>
      <c r="P533" s="309">
        <v>3</v>
      </c>
    </row>
    <row r="534" spans="1:17" ht="15.6" x14ac:dyDescent="0.3">
      <c r="A534" s="230"/>
      <c r="B534" s="231"/>
      <c r="C534" s="231"/>
      <c r="D534" s="232"/>
      <c r="E534" s="233"/>
      <c r="F534" s="232"/>
      <c r="G534" s="234"/>
      <c r="H534" s="235"/>
      <c r="I534" s="232"/>
      <c r="J534" s="236"/>
      <c r="K534" s="242"/>
      <c r="L534" s="242"/>
      <c r="M534" s="239"/>
      <c r="N534" s="281"/>
      <c r="O534" s="260"/>
      <c r="P534" s="310"/>
    </row>
    <row r="535" spans="1:17" ht="124.8" x14ac:dyDescent="0.3">
      <c r="A535" s="39" t="s">
        <v>977</v>
      </c>
      <c r="B535" s="35" t="s">
        <v>419</v>
      </c>
      <c r="C535" s="35" t="s">
        <v>441</v>
      </c>
      <c r="D535" s="3" t="s">
        <v>34</v>
      </c>
      <c r="E535" s="108">
        <v>960</v>
      </c>
      <c r="F535" s="194" t="s">
        <v>2101</v>
      </c>
      <c r="G535" s="35" t="s">
        <v>2031</v>
      </c>
      <c r="H535" s="35">
        <v>12</v>
      </c>
      <c r="I535" s="35" t="s">
        <v>2102</v>
      </c>
      <c r="J535" s="35" t="s">
        <v>2105</v>
      </c>
      <c r="K535" s="210">
        <v>2.0299999999999998</v>
      </c>
      <c r="L535" s="210">
        <v>2.4359999999999999</v>
      </c>
      <c r="M535" s="70">
        <v>24.36</v>
      </c>
      <c r="N535" s="288">
        <v>29.23</v>
      </c>
      <c r="O535" s="270">
        <v>2.0299999999999998</v>
      </c>
      <c r="P535" s="317">
        <v>1</v>
      </c>
      <c r="Q535" t="s">
        <v>2172</v>
      </c>
    </row>
    <row r="536" spans="1:17" ht="46.8" x14ac:dyDescent="0.3">
      <c r="A536" s="39" t="s">
        <v>977</v>
      </c>
      <c r="B536" s="35" t="s">
        <v>419</v>
      </c>
      <c r="C536" s="35" t="s">
        <v>441</v>
      </c>
      <c r="D536" s="3" t="s">
        <v>34</v>
      </c>
      <c r="E536" s="108">
        <v>960</v>
      </c>
      <c r="F536" s="194" t="s">
        <v>1536</v>
      </c>
      <c r="G536" s="35" t="s">
        <v>1537</v>
      </c>
      <c r="H536" s="35" t="s">
        <v>1538</v>
      </c>
      <c r="I536" s="35" t="s">
        <v>1545</v>
      </c>
      <c r="J536" s="35" t="s">
        <v>1549</v>
      </c>
      <c r="K536" s="210">
        <v>2.35</v>
      </c>
      <c r="L536" s="210">
        <f t="shared" ref="L536" si="144">K536*1.2</f>
        <v>2.82</v>
      </c>
      <c r="M536" s="70">
        <f t="shared" ref="M536" si="145">K536*E536</f>
        <v>2256</v>
      </c>
      <c r="N536" s="288">
        <f t="shared" ref="N536" si="146">L536*E536</f>
        <v>2707.2</v>
      </c>
      <c r="O536" s="270">
        <v>2.35</v>
      </c>
      <c r="P536" s="317">
        <v>2</v>
      </c>
      <c r="Q536" t="s">
        <v>2172</v>
      </c>
    </row>
    <row r="537" spans="1:17" ht="46.8" x14ac:dyDescent="0.3">
      <c r="A537" s="180" t="s">
        <v>977</v>
      </c>
      <c r="B537" s="108" t="s">
        <v>419</v>
      </c>
      <c r="C537" s="108" t="s">
        <v>441</v>
      </c>
      <c r="D537" s="109" t="s">
        <v>34</v>
      </c>
      <c r="E537" s="108">
        <v>960</v>
      </c>
      <c r="F537" s="5" t="s">
        <v>1315</v>
      </c>
      <c r="G537" s="152" t="s">
        <v>1259</v>
      </c>
      <c r="H537" s="176">
        <v>36</v>
      </c>
      <c r="I537" s="3" t="s">
        <v>1323</v>
      </c>
      <c r="J537" s="134" t="s">
        <v>1324</v>
      </c>
      <c r="K537" s="241">
        <v>3.8517000000000001</v>
      </c>
      <c r="L537" s="241">
        <v>4.6219999999999999</v>
      </c>
      <c r="M537" s="8">
        <v>138.66</v>
      </c>
      <c r="N537" s="280">
        <v>166.39</v>
      </c>
      <c r="O537" s="259">
        <v>3.8517000000000001</v>
      </c>
      <c r="P537" s="309">
        <v>3</v>
      </c>
    </row>
    <row r="538" spans="1:17" ht="15.6" x14ac:dyDescent="0.3">
      <c r="A538" s="230"/>
      <c r="B538" s="231"/>
      <c r="C538" s="231"/>
      <c r="D538" s="232"/>
      <c r="E538" s="233"/>
      <c r="F538" s="232"/>
      <c r="G538" s="234"/>
      <c r="H538" s="235"/>
      <c r="I538" s="232"/>
      <c r="J538" s="236"/>
      <c r="K538" s="242"/>
      <c r="L538" s="242"/>
      <c r="M538" s="239"/>
      <c r="N538" s="281"/>
      <c r="O538" s="260"/>
      <c r="P538" s="310"/>
    </row>
    <row r="539" spans="1:17" ht="46.8" x14ac:dyDescent="0.3">
      <c r="A539" s="39" t="s">
        <v>978</v>
      </c>
      <c r="B539" s="35" t="s">
        <v>419</v>
      </c>
      <c r="C539" s="35" t="s">
        <v>442</v>
      </c>
      <c r="D539" s="3" t="s">
        <v>34</v>
      </c>
      <c r="E539" s="108">
        <v>48</v>
      </c>
      <c r="F539" s="194" t="s">
        <v>1536</v>
      </c>
      <c r="G539" s="35" t="s">
        <v>1537</v>
      </c>
      <c r="H539" s="35" t="s">
        <v>1538</v>
      </c>
      <c r="I539" s="35" t="s">
        <v>1545</v>
      </c>
      <c r="J539" s="35" t="s">
        <v>1550</v>
      </c>
      <c r="K539" s="210">
        <v>3.06</v>
      </c>
      <c r="L539" s="210">
        <f t="shared" ref="L539" si="147">K539*1.2</f>
        <v>3.6719999999999997</v>
      </c>
      <c r="M539" s="70">
        <f t="shared" ref="M539" si="148">K539*E539</f>
        <v>146.88</v>
      </c>
      <c r="N539" s="288">
        <f t="shared" ref="N539" si="149">L539*E539</f>
        <v>176.25599999999997</v>
      </c>
      <c r="O539" s="270">
        <v>3.06</v>
      </c>
      <c r="P539" s="317">
        <v>1</v>
      </c>
    </row>
    <row r="540" spans="1:17" ht="46.8" x14ac:dyDescent="0.3">
      <c r="A540" s="180" t="s">
        <v>978</v>
      </c>
      <c r="B540" s="108" t="s">
        <v>419</v>
      </c>
      <c r="C540" s="108" t="s">
        <v>442</v>
      </c>
      <c r="D540" s="109" t="s">
        <v>34</v>
      </c>
      <c r="E540" s="108">
        <v>48</v>
      </c>
      <c r="F540" s="5" t="s">
        <v>1315</v>
      </c>
      <c r="G540" s="152" t="s">
        <v>1259</v>
      </c>
      <c r="H540" s="176">
        <v>24</v>
      </c>
      <c r="I540" s="3" t="s">
        <v>1320</v>
      </c>
      <c r="J540" s="134" t="s">
        <v>1325</v>
      </c>
      <c r="K540" s="241">
        <v>3.8513000000000002</v>
      </c>
      <c r="L540" s="241">
        <v>4.6215999999999999</v>
      </c>
      <c r="M540" s="8">
        <v>92.43</v>
      </c>
      <c r="N540" s="280">
        <v>110.92</v>
      </c>
      <c r="O540" s="259">
        <v>3.8513000000000002</v>
      </c>
      <c r="P540" s="309">
        <v>2</v>
      </c>
    </row>
    <row r="541" spans="1:17" ht="15.6" x14ac:dyDescent="0.3">
      <c r="A541" s="230"/>
      <c r="B541" s="231"/>
      <c r="C541" s="231"/>
      <c r="D541" s="232"/>
      <c r="E541" s="233"/>
      <c r="F541" s="232"/>
      <c r="G541" s="234"/>
      <c r="H541" s="235"/>
      <c r="I541" s="232"/>
      <c r="J541" s="236"/>
      <c r="K541" s="242"/>
      <c r="L541" s="242"/>
      <c r="M541" s="239"/>
      <c r="N541" s="281"/>
      <c r="O541" s="260"/>
      <c r="P541" s="310"/>
    </row>
    <row r="542" spans="1:17" ht="46.8" x14ac:dyDescent="0.3">
      <c r="A542" s="39" t="s">
        <v>979</v>
      </c>
      <c r="B542" s="35" t="s">
        <v>419</v>
      </c>
      <c r="C542" s="35" t="s">
        <v>443</v>
      </c>
      <c r="D542" s="3" t="s">
        <v>34</v>
      </c>
      <c r="E542" s="108">
        <v>60</v>
      </c>
      <c r="F542" s="194" t="s">
        <v>1536</v>
      </c>
      <c r="G542" s="35" t="s">
        <v>1537</v>
      </c>
      <c r="H542" s="35" t="s">
        <v>1538</v>
      </c>
      <c r="I542" s="35" t="s">
        <v>1543</v>
      </c>
      <c r="J542" s="35" t="s">
        <v>1551</v>
      </c>
      <c r="K542" s="210">
        <v>2.95</v>
      </c>
      <c r="L542" s="210">
        <f t="shared" ref="L542" si="150">K542*1.2</f>
        <v>3.54</v>
      </c>
      <c r="M542" s="70">
        <f t="shared" ref="M542" si="151">K542*E542</f>
        <v>177</v>
      </c>
      <c r="N542" s="288">
        <f t="shared" ref="N542" si="152">L542*E542</f>
        <v>212.4</v>
      </c>
      <c r="O542" s="270">
        <v>2.95</v>
      </c>
      <c r="P542" s="317">
        <v>1</v>
      </c>
    </row>
    <row r="543" spans="1:17" ht="46.8" x14ac:dyDescent="0.3">
      <c r="A543" s="180" t="s">
        <v>979</v>
      </c>
      <c r="B543" s="108" t="s">
        <v>419</v>
      </c>
      <c r="C543" s="108" t="s">
        <v>443</v>
      </c>
      <c r="D543" s="109" t="s">
        <v>34</v>
      </c>
      <c r="E543" s="108">
        <v>60</v>
      </c>
      <c r="F543" s="5" t="s">
        <v>1315</v>
      </c>
      <c r="G543" s="152" t="s">
        <v>1259</v>
      </c>
      <c r="H543" s="176">
        <v>36</v>
      </c>
      <c r="I543" s="3" t="s">
        <v>1320</v>
      </c>
      <c r="J543" s="134" t="s">
        <v>1321</v>
      </c>
      <c r="K543" s="241">
        <v>4.9519000000000002</v>
      </c>
      <c r="L543" s="241">
        <v>5.9423000000000004</v>
      </c>
      <c r="M543" s="8">
        <v>178.27</v>
      </c>
      <c r="N543" s="280">
        <v>213.92</v>
      </c>
      <c r="O543" s="259">
        <v>4.9519000000000002</v>
      </c>
      <c r="P543" s="309">
        <v>2</v>
      </c>
    </row>
    <row r="544" spans="1:17" ht="15.6" x14ac:dyDescent="0.3">
      <c r="A544" s="230"/>
      <c r="B544" s="231"/>
      <c r="C544" s="231"/>
      <c r="D544" s="232"/>
      <c r="E544" s="233"/>
      <c r="F544" s="232"/>
      <c r="G544" s="234"/>
      <c r="H544" s="235"/>
      <c r="I544" s="232"/>
      <c r="J544" s="236"/>
      <c r="K544" s="242"/>
      <c r="L544" s="242"/>
      <c r="M544" s="239"/>
      <c r="N544" s="281"/>
      <c r="O544" s="260"/>
      <c r="P544" s="310"/>
    </row>
    <row r="545" spans="1:17" ht="46.8" x14ac:dyDescent="0.3">
      <c r="A545" s="39" t="s">
        <v>980</v>
      </c>
      <c r="B545" s="35" t="s">
        <v>419</v>
      </c>
      <c r="C545" s="35" t="s">
        <v>444</v>
      </c>
      <c r="D545" s="3" t="s">
        <v>34</v>
      </c>
      <c r="E545" s="108">
        <v>60</v>
      </c>
      <c r="F545" s="194" t="s">
        <v>1536</v>
      </c>
      <c r="G545" s="35" t="s">
        <v>1537</v>
      </c>
      <c r="H545" s="35" t="s">
        <v>1538</v>
      </c>
      <c r="I545" s="35" t="s">
        <v>1541</v>
      </c>
      <c r="J545" s="35" t="s">
        <v>1548</v>
      </c>
      <c r="K545" s="210">
        <v>2.2999999999999998</v>
      </c>
      <c r="L545" s="210">
        <f>K545*1.2</f>
        <v>2.76</v>
      </c>
      <c r="M545" s="70">
        <f t="shared" ref="M545" si="153">K545*E545</f>
        <v>138</v>
      </c>
      <c r="N545" s="288">
        <f t="shared" ref="N545" si="154">L545*E545</f>
        <v>165.6</v>
      </c>
      <c r="O545" s="270">
        <v>2.2999999999999998</v>
      </c>
      <c r="P545" s="317">
        <v>1</v>
      </c>
    </row>
    <row r="546" spans="1:17" ht="93.6" x14ac:dyDescent="0.3">
      <c r="A546" s="180" t="s">
        <v>980</v>
      </c>
      <c r="B546" s="108" t="s">
        <v>419</v>
      </c>
      <c r="C546" s="108" t="s">
        <v>444</v>
      </c>
      <c r="D546" s="109" t="s">
        <v>34</v>
      </c>
      <c r="E546" s="108">
        <v>60</v>
      </c>
      <c r="F546" s="5" t="s">
        <v>1315</v>
      </c>
      <c r="G546" s="152" t="s">
        <v>1259</v>
      </c>
      <c r="H546" s="176">
        <v>24</v>
      </c>
      <c r="I546" s="3" t="s">
        <v>1320</v>
      </c>
      <c r="J546" s="134" t="s">
        <v>1326</v>
      </c>
      <c r="K546" s="241">
        <v>5.3650000000000002</v>
      </c>
      <c r="L546" s="241">
        <v>6.4379999999999997</v>
      </c>
      <c r="M546" s="8">
        <v>128.76</v>
      </c>
      <c r="N546" s="280">
        <v>154.51</v>
      </c>
      <c r="O546" s="259">
        <v>5.3650000000000002</v>
      </c>
      <c r="P546" s="309">
        <v>2</v>
      </c>
    </row>
    <row r="547" spans="1:17" ht="15.6" x14ac:dyDescent="0.3">
      <c r="A547" s="230"/>
      <c r="B547" s="231"/>
      <c r="C547" s="231"/>
      <c r="D547" s="232"/>
      <c r="E547" s="233"/>
      <c r="F547" s="232"/>
      <c r="G547" s="234"/>
      <c r="H547" s="235"/>
      <c r="I547" s="232"/>
      <c r="J547" s="236"/>
      <c r="K547" s="242"/>
      <c r="L547" s="242"/>
      <c r="M547" s="239"/>
      <c r="N547" s="281"/>
      <c r="O547" s="260"/>
      <c r="P547" s="310"/>
    </row>
    <row r="548" spans="1:17" ht="78" x14ac:dyDescent="0.3">
      <c r="A548" s="39" t="s">
        <v>981</v>
      </c>
      <c r="B548" s="35" t="s">
        <v>445</v>
      </c>
      <c r="C548" s="35" t="s">
        <v>446</v>
      </c>
      <c r="D548" s="3" t="s">
        <v>34</v>
      </c>
      <c r="E548" s="108">
        <v>20</v>
      </c>
      <c r="F548" s="109" t="s">
        <v>1395</v>
      </c>
      <c r="G548" s="152" t="s">
        <v>1396</v>
      </c>
      <c r="H548" s="133" t="s">
        <v>1429</v>
      </c>
      <c r="I548" s="109" t="s">
        <v>1430</v>
      </c>
      <c r="J548" s="134">
        <v>411961</v>
      </c>
      <c r="K548" s="241">
        <v>102.43</v>
      </c>
      <c r="L548" s="241">
        <v>122.916</v>
      </c>
      <c r="M548" s="8">
        <v>1024.3</v>
      </c>
      <c r="N548" s="280">
        <v>1229.1600000000001</v>
      </c>
      <c r="O548" s="259">
        <v>102.43</v>
      </c>
      <c r="P548" s="309">
        <v>1</v>
      </c>
    </row>
    <row r="549" spans="1:17" ht="15.6" x14ac:dyDescent="0.3">
      <c r="A549" s="230"/>
      <c r="B549" s="231"/>
      <c r="C549" s="231"/>
      <c r="D549" s="232"/>
      <c r="E549" s="233"/>
      <c r="F549" s="232"/>
      <c r="G549" s="234"/>
      <c r="H549" s="235"/>
      <c r="I549" s="232"/>
      <c r="J549" s="236"/>
      <c r="K549" s="242"/>
      <c r="L549" s="242"/>
      <c r="M549" s="239"/>
      <c r="N549" s="281"/>
      <c r="O549" s="260"/>
      <c r="P549" s="310"/>
    </row>
    <row r="550" spans="1:17" ht="93.6" x14ac:dyDescent="0.3">
      <c r="A550" s="39" t="s">
        <v>982</v>
      </c>
      <c r="B550" s="35" t="s">
        <v>447</v>
      </c>
      <c r="C550" s="35" t="s">
        <v>448</v>
      </c>
      <c r="D550" s="3" t="s">
        <v>34</v>
      </c>
      <c r="E550" s="108">
        <v>10</v>
      </c>
      <c r="F550" s="109" t="s">
        <v>1431</v>
      </c>
      <c r="G550" s="152" t="s">
        <v>1396</v>
      </c>
      <c r="H550" s="133" t="s">
        <v>1432</v>
      </c>
      <c r="I550" s="109" t="s">
        <v>1433</v>
      </c>
      <c r="J550" s="134" t="s">
        <v>1434</v>
      </c>
      <c r="K550" s="241">
        <v>57.92</v>
      </c>
      <c r="L550" s="241">
        <v>69.504000000000005</v>
      </c>
      <c r="M550" s="8">
        <v>289.60000000000002</v>
      </c>
      <c r="N550" s="280">
        <v>347.52</v>
      </c>
      <c r="O550" s="259">
        <v>57.92</v>
      </c>
      <c r="P550" s="309">
        <v>1</v>
      </c>
    </row>
    <row r="551" spans="1:17" ht="15.6" x14ac:dyDescent="0.3">
      <c r="A551" s="230"/>
      <c r="B551" s="231"/>
      <c r="C551" s="231"/>
      <c r="D551" s="232"/>
      <c r="E551" s="233"/>
      <c r="F551" s="232"/>
      <c r="G551" s="234"/>
      <c r="H551" s="235"/>
      <c r="I551" s="232"/>
      <c r="J551" s="236"/>
      <c r="K551" s="242"/>
      <c r="L551" s="242"/>
      <c r="M551" s="239"/>
      <c r="N551" s="281"/>
      <c r="O551" s="260"/>
      <c r="P551" s="310"/>
    </row>
    <row r="552" spans="1:17" ht="62.4" x14ac:dyDescent="0.3">
      <c r="A552" s="39" t="s">
        <v>983</v>
      </c>
      <c r="B552" s="35" t="s">
        <v>449</v>
      </c>
      <c r="C552" s="35" t="s">
        <v>450</v>
      </c>
      <c r="D552" s="3" t="s">
        <v>34</v>
      </c>
      <c r="E552" s="108">
        <v>12</v>
      </c>
      <c r="F552" s="194" t="s">
        <v>1536</v>
      </c>
      <c r="G552" s="35" t="s">
        <v>1537</v>
      </c>
      <c r="H552" s="35" t="s">
        <v>1538</v>
      </c>
      <c r="I552" s="35" t="s">
        <v>1552</v>
      </c>
      <c r="J552" s="35" t="s">
        <v>1553</v>
      </c>
      <c r="K552" s="210">
        <v>1.95</v>
      </c>
      <c r="L552" s="210">
        <f t="shared" ref="L552" si="155">K552*1.2</f>
        <v>2.34</v>
      </c>
      <c r="M552" s="70">
        <f t="shared" ref="M552" si="156">K552*E552</f>
        <v>23.4</v>
      </c>
      <c r="N552" s="288">
        <f t="shared" ref="N552" si="157">L552*E552</f>
        <v>28.08</v>
      </c>
      <c r="O552" s="270">
        <v>1.95</v>
      </c>
      <c r="P552" s="317">
        <v>1</v>
      </c>
    </row>
    <row r="553" spans="1:17" ht="15.6" x14ac:dyDescent="0.3">
      <c r="A553" s="230"/>
      <c r="B553" s="231"/>
      <c r="C553" s="231"/>
      <c r="D553" s="232"/>
      <c r="E553" s="233"/>
      <c r="F553" s="232"/>
      <c r="G553" s="234"/>
      <c r="H553" s="235"/>
      <c r="I553" s="232"/>
      <c r="J553" s="236"/>
      <c r="K553" s="242"/>
      <c r="L553" s="242"/>
      <c r="M553" s="239"/>
      <c r="N553" s="281"/>
      <c r="O553" s="260"/>
      <c r="P553" s="310"/>
    </row>
    <row r="554" spans="1:17" ht="62.4" x14ac:dyDescent="0.3">
      <c r="A554" s="39" t="s">
        <v>984</v>
      </c>
      <c r="B554" s="35" t="s">
        <v>449</v>
      </c>
      <c r="C554" s="35" t="s">
        <v>451</v>
      </c>
      <c r="D554" s="3" t="s">
        <v>34</v>
      </c>
      <c r="E554" s="108">
        <v>240</v>
      </c>
      <c r="F554" s="194" t="s">
        <v>1536</v>
      </c>
      <c r="G554" s="35" t="s">
        <v>1537</v>
      </c>
      <c r="H554" s="35" t="s">
        <v>1538</v>
      </c>
      <c r="I554" s="35" t="s">
        <v>1545</v>
      </c>
      <c r="J554" s="35" t="s">
        <v>1554</v>
      </c>
      <c r="K554" s="210">
        <v>2.2000000000000002</v>
      </c>
      <c r="L554" s="210">
        <f>K554*1.2</f>
        <v>2.64</v>
      </c>
      <c r="M554" s="70">
        <f>K554*E554</f>
        <v>528</v>
      </c>
      <c r="N554" s="288">
        <f>L554*E554</f>
        <v>633.6</v>
      </c>
      <c r="O554" s="270">
        <v>2.2000000000000002</v>
      </c>
      <c r="P554" s="317">
        <v>1</v>
      </c>
      <c r="Q554" t="s">
        <v>2172</v>
      </c>
    </row>
    <row r="555" spans="1:17" ht="62.4" x14ac:dyDescent="0.3">
      <c r="A555" s="180" t="s">
        <v>984</v>
      </c>
      <c r="B555" s="108" t="s">
        <v>449</v>
      </c>
      <c r="C555" s="108" t="s">
        <v>451</v>
      </c>
      <c r="D555" s="109" t="s">
        <v>34</v>
      </c>
      <c r="E555" s="108">
        <v>240</v>
      </c>
      <c r="F555" s="5" t="s">
        <v>1315</v>
      </c>
      <c r="G555" s="152" t="s">
        <v>1259</v>
      </c>
      <c r="H555" s="176">
        <v>36</v>
      </c>
      <c r="I555" s="3" t="s">
        <v>1327</v>
      </c>
      <c r="J555" s="134" t="s">
        <v>1328</v>
      </c>
      <c r="K555" s="241">
        <v>3.5767000000000002</v>
      </c>
      <c r="L555" s="241">
        <v>4.2919999999999998</v>
      </c>
      <c r="M555" s="8">
        <v>128.76</v>
      </c>
      <c r="N555" s="280">
        <v>154.51</v>
      </c>
      <c r="O555" s="259">
        <v>3.5767000000000002</v>
      </c>
      <c r="P555" s="309">
        <v>2</v>
      </c>
    </row>
    <row r="556" spans="1:17" ht="62.4" x14ac:dyDescent="0.3">
      <c r="A556" s="39" t="s">
        <v>984</v>
      </c>
      <c r="B556" s="35" t="s">
        <v>449</v>
      </c>
      <c r="C556" s="35" t="s">
        <v>451</v>
      </c>
      <c r="D556" s="3" t="s">
        <v>34</v>
      </c>
      <c r="E556" s="108">
        <v>240</v>
      </c>
      <c r="F556" s="194" t="s">
        <v>1720</v>
      </c>
      <c r="G556" s="35" t="s">
        <v>1637</v>
      </c>
      <c r="H556" s="35">
        <v>24</v>
      </c>
      <c r="I556" s="35" t="s">
        <v>1723</v>
      </c>
      <c r="J556" s="35">
        <v>17261192</v>
      </c>
      <c r="K556" s="210">
        <v>4.75</v>
      </c>
      <c r="L556" s="210">
        <f t="shared" ref="L556:L560" si="158">K556*1.2</f>
        <v>5.7</v>
      </c>
      <c r="M556" s="70">
        <f t="shared" ref="M556" si="159">K556*H556</f>
        <v>114</v>
      </c>
      <c r="N556" s="288">
        <f t="shared" ref="N556" si="160">M556*1.2</f>
        <v>136.79999999999998</v>
      </c>
      <c r="O556" s="270">
        <v>4.75</v>
      </c>
      <c r="P556" s="317">
        <v>3</v>
      </c>
    </row>
    <row r="557" spans="1:17" ht="15.6" x14ac:dyDescent="0.3">
      <c r="A557" s="230"/>
      <c r="B557" s="231"/>
      <c r="C557" s="231"/>
      <c r="D557" s="232"/>
      <c r="E557" s="233"/>
      <c r="F557" s="232"/>
      <c r="G557" s="234"/>
      <c r="H557" s="235"/>
      <c r="I557" s="232"/>
      <c r="J557" s="236"/>
      <c r="K557" s="242"/>
      <c r="L557" s="242"/>
      <c r="M557" s="239"/>
      <c r="N557" s="281"/>
      <c r="O557" s="260"/>
      <c r="P557" s="310"/>
    </row>
    <row r="558" spans="1:17" ht="62.4" x14ac:dyDescent="0.3">
      <c r="A558" s="39" t="s">
        <v>985</v>
      </c>
      <c r="B558" s="35" t="s">
        <v>449</v>
      </c>
      <c r="C558" s="35" t="s">
        <v>452</v>
      </c>
      <c r="D558" s="3" t="s">
        <v>34</v>
      </c>
      <c r="E558" s="108">
        <v>12</v>
      </c>
      <c r="F558" s="194" t="s">
        <v>1536</v>
      </c>
      <c r="G558" s="35" t="s">
        <v>1537</v>
      </c>
      <c r="H558" s="35" t="s">
        <v>1538</v>
      </c>
      <c r="I558" s="35" t="s">
        <v>1545</v>
      </c>
      <c r="J558" s="35" t="s">
        <v>1555</v>
      </c>
      <c r="K558" s="210">
        <v>2.76</v>
      </c>
      <c r="L558" s="210">
        <f t="shared" si="158"/>
        <v>3.3119999999999998</v>
      </c>
      <c r="M558" s="70">
        <f t="shared" ref="M558:M560" si="161">K558*E558</f>
        <v>33.119999999999997</v>
      </c>
      <c r="N558" s="288">
        <f t="shared" ref="N558:N560" si="162">L558*E558</f>
        <v>39.744</v>
      </c>
      <c r="O558" s="270">
        <v>2.76</v>
      </c>
      <c r="P558" s="317">
        <v>1</v>
      </c>
    </row>
    <row r="559" spans="1:17" ht="15.6" x14ac:dyDescent="0.3">
      <c r="A559" s="230"/>
      <c r="B559" s="231"/>
      <c r="C559" s="231"/>
      <c r="D559" s="232"/>
      <c r="E559" s="233"/>
      <c r="F559" s="232"/>
      <c r="G559" s="234"/>
      <c r="H559" s="235"/>
      <c r="I559" s="232"/>
      <c r="J559" s="236"/>
      <c r="K559" s="242"/>
      <c r="L559" s="242"/>
      <c r="M559" s="239"/>
      <c r="N559" s="281"/>
      <c r="O559" s="260"/>
      <c r="P559" s="310"/>
    </row>
    <row r="560" spans="1:17" ht="62.4" x14ac:dyDescent="0.3">
      <c r="A560" s="39" t="s">
        <v>986</v>
      </c>
      <c r="B560" s="35" t="s">
        <v>453</v>
      </c>
      <c r="C560" s="35" t="s">
        <v>454</v>
      </c>
      <c r="D560" s="3" t="s">
        <v>34</v>
      </c>
      <c r="E560" s="108">
        <v>24</v>
      </c>
      <c r="F560" s="194" t="s">
        <v>1536</v>
      </c>
      <c r="G560" s="35" t="s">
        <v>1537</v>
      </c>
      <c r="H560" s="35" t="s">
        <v>1538</v>
      </c>
      <c r="I560" s="35" t="s">
        <v>1545</v>
      </c>
      <c r="J560" s="35" t="s">
        <v>1556</v>
      </c>
      <c r="K560" s="210">
        <v>3.05</v>
      </c>
      <c r="L560" s="210">
        <f t="shared" si="158"/>
        <v>3.6599999999999997</v>
      </c>
      <c r="M560" s="70">
        <f t="shared" si="161"/>
        <v>73.199999999999989</v>
      </c>
      <c r="N560" s="288">
        <f t="shared" si="162"/>
        <v>87.839999999999989</v>
      </c>
      <c r="O560" s="270">
        <v>3.05</v>
      </c>
      <c r="P560" s="317">
        <v>1</v>
      </c>
    </row>
    <row r="561" spans="1:16" ht="15.6" x14ac:dyDescent="0.3">
      <c r="A561" s="230"/>
      <c r="B561" s="231"/>
      <c r="C561" s="231"/>
      <c r="D561" s="232"/>
      <c r="E561" s="233"/>
      <c r="F561" s="232"/>
      <c r="G561" s="234"/>
      <c r="H561" s="235"/>
      <c r="I561" s="232"/>
      <c r="J561" s="236"/>
      <c r="K561" s="242"/>
      <c r="L561" s="242"/>
      <c r="M561" s="239"/>
      <c r="N561" s="281"/>
      <c r="O561" s="260"/>
      <c r="P561" s="310"/>
    </row>
    <row r="562" spans="1:16" ht="62.4" x14ac:dyDescent="0.3">
      <c r="A562" s="39" t="s">
        <v>987</v>
      </c>
      <c r="B562" s="35" t="s">
        <v>449</v>
      </c>
      <c r="C562" s="35" t="s">
        <v>455</v>
      </c>
      <c r="D562" s="3" t="s">
        <v>34</v>
      </c>
      <c r="E562" s="108">
        <v>12</v>
      </c>
      <c r="F562" s="109"/>
      <c r="G562" s="152"/>
      <c r="H562" s="133"/>
      <c r="I562" s="109"/>
      <c r="J562" s="134"/>
      <c r="K562" s="241"/>
      <c r="L562" s="241"/>
      <c r="M562" s="8"/>
      <c r="N562" s="280"/>
      <c r="O562" s="259"/>
      <c r="P562" s="309">
        <v>0</v>
      </c>
    </row>
    <row r="563" spans="1:16" ht="15.6" x14ac:dyDescent="0.3">
      <c r="A563" s="230"/>
      <c r="B563" s="231"/>
      <c r="C563" s="231"/>
      <c r="D563" s="232"/>
      <c r="E563" s="233"/>
      <c r="F563" s="232"/>
      <c r="G563" s="234"/>
      <c r="H563" s="235"/>
      <c r="I563" s="232"/>
      <c r="J563" s="236"/>
      <c r="K563" s="242"/>
      <c r="L563" s="242"/>
      <c r="M563" s="239"/>
      <c r="N563" s="281"/>
      <c r="O563" s="260"/>
      <c r="P563" s="310"/>
    </row>
    <row r="564" spans="1:16" ht="62.4" x14ac:dyDescent="0.3">
      <c r="A564" s="39" t="s">
        <v>988</v>
      </c>
      <c r="B564" s="35" t="s">
        <v>449</v>
      </c>
      <c r="C564" s="35" t="s">
        <v>456</v>
      </c>
      <c r="D564" s="3" t="s">
        <v>34</v>
      </c>
      <c r="E564" s="108">
        <v>48</v>
      </c>
      <c r="F564" s="194" t="s">
        <v>1536</v>
      </c>
      <c r="G564" s="35" t="s">
        <v>1537</v>
      </c>
      <c r="H564" s="35" t="s">
        <v>1538</v>
      </c>
      <c r="I564" s="35" t="s">
        <v>1557</v>
      </c>
      <c r="J564" s="35" t="s">
        <v>1558</v>
      </c>
      <c r="K564" s="210">
        <v>2</v>
      </c>
      <c r="L564" s="210">
        <f t="shared" ref="L564:L582" si="163">K564*1.2</f>
        <v>2.4</v>
      </c>
      <c r="M564" s="70">
        <f t="shared" ref="M564:M582" si="164">K564*E564</f>
        <v>96</v>
      </c>
      <c r="N564" s="288">
        <f t="shared" ref="N564:N582" si="165">L564*E564</f>
        <v>115.19999999999999</v>
      </c>
      <c r="O564" s="270">
        <v>2</v>
      </c>
      <c r="P564" s="317">
        <v>1</v>
      </c>
    </row>
    <row r="565" spans="1:16" ht="15.6" x14ac:dyDescent="0.3">
      <c r="A565" s="230"/>
      <c r="B565" s="231"/>
      <c r="C565" s="231"/>
      <c r="D565" s="232"/>
      <c r="E565" s="233"/>
      <c r="F565" s="232"/>
      <c r="G565" s="234"/>
      <c r="H565" s="235"/>
      <c r="I565" s="232"/>
      <c r="J565" s="236"/>
      <c r="K565" s="242"/>
      <c r="L565" s="242"/>
      <c r="M565" s="239"/>
      <c r="N565" s="281"/>
      <c r="O565" s="260"/>
      <c r="P565" s="310"/>
    </row>
    <row r="566" spans="1:16" ht="46.8" x14ac:dyDescent="0.3">
      <c r="A566" s="39" t="s">
        <v>989</v>
      </c>
      <c r="B566" s="35" t="s">
        <v>449</v>
      </c>
      <c r="C566" s="35" t="s">
        <v>457</v>
      </c>
      <c r="D566" s="3" t="s">
        <v>34</v>
      </c>
      <c r="E566" s="108">
        <v>120</v>
      </c>
      <c r="F566" s="194" t="s">
        <v>1536</v>
      </c>
      <c r="G566" s="35" t="s">
        <v>1537</v>
      </c>
      <c r="H566" s="35" t="s">
        <v>1538</v>
      </c>
      <c r="I566" s="35" t="s">
        <v>1557</v>
      </c>
      <c r="J566" s="35" t="s">
        <v>1559</v>
      </c>
      <c r="K566" s="210">
        <v>2.1</v>
      </c>
      <c r="L566" s="210">
        <f t="shared" si="163"/>
        <v>2.52</v>
      </c>
      <c r="M566" s="70">
        <f t="shared" si="164"/>
        <v>252</v>
      </c>
      <c r="N566" s="288">
        <f t="shared" si="165"/>
        <v>302.39999999999998</v>
      </c>
      <c r="O566" s="270">
        <v>2.1</v>
      </c>
      <c r="P566" s="317">
        <v>1</v>
      </c>
    </row>
    <row r="567" spans="1:16" ht="46.8" x14ac:dyDescent="0.3">
      <c r="A567" s="39" t="s">
        <v>989</v>
      </c>
      <c r="B567" s="35" t="s">
        <v>449</v>
      </c>
      <c r="C567" s="35" t="s">
        <v>457</v>
      </c>
      <c r="D567" s="3" t="s">
        <v>34</v>
      </c>
      <c r="E567" s="108">
        <v>120</v>
      </c>
      <c r="F567" s="194" t="s">
        <v>1720</v>
      </c>
      <c r="G567" s="35" t="s">
        <v>1637</v>
      </c>
      <c r="H567" s="35">
        <v>24</v>
      </c>
      <c r="I567" s="35" t="s">
        <v>1724</v>
      </c>
      <c r="J567" s="35">
        <v>17260227</v>
      </c>
      <c r="K567" s="210">
        <v>3.5</v>
      </c>
      <c r="L567" s="210">
        <f t="shared" si="163"/>
        <v>4.2</v>
      </c>
      <c r="M567" s="70">
        <f t="shared" ref="M567" si="166">K567*H567</f>
        <v>84</v>
      </c>
      <c r="N567" s="288">
        <f t="shared" ref="N567" si="167">M567*1.2</f>
        <v>100.8</v>
      </c>
      <c r="O567" s="270">
        <v>3.5</v>
      </c>
      <c r="P567" s="317">
        <v>2</v>
      </c>
    </row>
    <row r="568" spans="1:16" ht="15.6" x14ac:dyDescent="0.3">
      <c r="A568" s="230"/>
      <c r="B568" s="231"/>
      <c r="C568" s="231"/>
      <c r="D568" s="232"/>
      <c r="E568" s="233"/>
      <c r="F568" s="232"/>
      <c r="G568" s="234"/>
      <c r="H568" s="235"/>
      <c r="I568" s="232"/>
      <c r="J568" s="236"/>
      <c r="K568" s="242"/>
      <c r="L568" s="242"/>
      <c r="M568" s="239"/>
      <c r="N568" s="281"/>
      <c r="O568" s="260"/>
      <c r="P568" s="310"/>
    </row>
    <row r="569" spans="1:16" ht="46.8" x14ac:dyDescent="0.3">
      <c r="A569" s="39" t="s">
        <v>990</v>
      </c>
      <c r="B569" s="35" t="s">
        <v>449</v>
      </c>
      <c r="C569" s="35" t="s">
        <v>458</v>
      </c>
      <c r="D569" s="3" t="s">
        <v>34</v>
      </c>
      <c r="E569" s="108">
        <v>120</v>
      </c>
      <c r="F569" s="194" t="s">
        <v>1536</v>
      </c>
      <c r="G569" s="35" t="s">
        <v>1537</v>
      </c>
      <c r="H569" s="35" t="s">
        <v>1538</v>
      </c>
      <c r="I569" s="35" t="s">
        <v>1557</v>
      </c>
      <c r="J569" s="35" t="s">
        <v>1560</v>
      </c>
      <c r="K569" s="210">
        <v>2.2999999999999998</v>
      </c>
      <c r="L569" s="210">
        <f t="shared" si="163"/>
        <v>2.76</v>
      </c>
      <c r="M569" s="70">
        <f t="shared" si="164"/>
        <v>276</v>
      </c>
      <c r="N569" s="288">
        <f t="shared" si="165"/>
        <v>331.2</v>
      </c>
      <c r="O569" s="270">
        <v>2.2999999999999998</v>
      </c>
      <c r="P569" s="317">
        <v>1</v>
      </c>
    </row>
    <row r="570" spans="1:16" ht="46.8" x14ac:dyDescent="0.3">
      <c r="A570" s="39" t="s">
        <v>990</v>
      </c>
      <c r="B570" s="35" t="s">
        <v>449</v>
      </c>
      <c r="C570" s="35" t="s">
        <v>458</v>
      </c>
      <c r="D570" s="3" t="s">
        <v>34</v>
      </c>
      <c r="E570" s="108">
        <v>120</v>
      </c>
      <c r="F570" s="194" t="s">
        <v>1720</v>
      </c>
      <c r="G570" s="35" t="s">
        <v>1637</v>
      </c>
      <c r="H570" s="35">
        <v>24</v>
      </c>
      <c r="I570" s="35" t="s">
        <v>1725</v>
      </c>
      <c r="J570" s="35">
        <v>17260230</v>
      </c>
      <c r="K570" s="210">
        <v>3.65</v>
      </c>
      <c r="L570" s="210">
        <f t="shared" si="163"/>
        <v>4.38</v>
      </c>
      <c r="M570" s="70">
        <f t="shared" ref="M570" si="168">K570*H570</f>
        <v>87.6</v>
      </c>
      <c r="N570" s="288">
        <f t="shared" ref="N570" si="169">M570*1.2</f>
        <v>105.11999999999999</v>
      </c>
      <c r="O570" s="270">
        <v>3.65</v>
      </c>
      <c r="P570" s="317">
        <v>2</v>
      </c>
    </row>
    <row r="571" spans="1:16" ht="15.6" x14ac:dyDescent="0.3">
      <c r="A571" s="230"/>
      <c r="B571" s="231"/>
      <c r="C571" s="231"/>
      <c r="D571" s="232"/>
      <c r="E571" s="233"/>
      <c r="F571" s="232"/>
      <c r="G571" s="234"/>
      <c r="H571" s="235"/>
      <c r="I571" s="232"/>
      <c r="J571" s="236"/>
      <c r="K571" s="242"/>
      <c r="L571" s="242"/>
      <c r="M571" s="239"/>
      <c r="N571" s="281"/>
      <c r="O571" s="260"/>
      <c r="P571" s="310"/>
    </row>
    <row r="572" spans="1:16" ht="46.8" x14ac:dyDescent="0.3">
      <c r="A572" s="39" t="s">
        <v>991</v>
      </c>
      <c r="B572" s="35" t="s">
        <v>449</v>
      </c>
      <c r="C572" s="35" t="s">
        <v>459</v>
      </c>
      <c r="D572" s="3" t="s">
        <v>34</v>
      </c>
      <c r="E572" s="108">
        <v>12</v>
      </c>
      <c r="F572" s="194" t="s">
        <v>1536</v>
      </c>
      <c r="G572" s="35" t="s">
        <v>1537</v>
      </c>
      <c r="H572" s="35" t="s">
        <v>1538</v>
      </c>
      <c r="I572" s="35" t="s">
        <v>1557</v>
      </c>
      <c r="J572" s="35" t="s">
        <v>1542</v>
      </c>
      <c r="K572" s="210">
        <v>2.74</v>
      </c>
      <c r="L572" s="210">
        <f t="shared" si="163"/>
        <v>3.2880000000000003</v>
      </c>
      <c r="M572" s="70">
        <f t="shared" si="164"/>
        <v>32.880000000000003</v>
      </c>
      <c r="N572" s="288">
        <f t="shared" si="165"/>
        <v>39.456000000000003</v>
      </c>
      <c r="O572" s="270">
        <v>2.74</v>
      </c>
      <c r="P572" s="317">
        <v>1</v>
      </c>
    </row>
    <row r="573" spans="1:16" ht="15.6" x14ac:dyDescent="0.3">
      <c r="A573" s="230"/>
      <c r="B573" s="231"/>
      <c r="C573" s="231"/>
      <c r="D573" s="232"/>
      <c r="E573" s="233"/>
      <c r="F573" s="232"/>
      <c r="G573" s="234"/>
      <c r="H573" s="235"/>
      <c r="I573" s="232"/>
      <c r="J573" s="236"/>
      <c r="K573" s="242"/>
      <c r="L573" s="242"/>
      <c r="M573" s="239"/>
      <c r="N573" s="281"/>
      <c r="O573" s="260"/>
      <c r="P573" s="310"/>
    </row>
    <row r="574" spans="1:16" ht="46.8" x14ac:dyDescent="0.3">
      <c r="A574" s="39" t="s">
        <v>992</v>
      </c>
      <c r="B574" s="35" t="s">
        <v>453</v>
      </c>
      <c r="C574" s="35" t="s">
        <v>460</v>
      </c>
      <c r="D574" s="3" t="s">
        <v>34</v>
      </c>
      <c r="E574" s="108">
        <v>12</v>
      </c>
      <c r="F574" s="194" t="s">
        <v>1536</v>
      </c>
      <c r="G574" s="35" t="s">
        <v>1537</v>
      </c>
      <c r="H574" s="35" t="s">
        <v>1538</v>
      </c>
      <c r="I574" s="35" t="s">
        <v>1545</v>
      </c>
      <c r="J574" s="35" t="s">
        <v>1561</v>
      </c>
      <c r="K574" s="210">
        <v>2.35</v>
      </c>
      <c r="L574" s="210">
        <f t="shared" si="163"/>
        <v>2.82</v>
      </c>
      <c r="M574" s="70">
        <f t="shared" si="164"/>
        <v>28.200000000000003</v>
      </c>
      <c r="N574" s="288">
        <f t="shared" si="165"/>
        <v>33.839999999999996</v>
      </c>
      <c r="O574" s="270">
        <v>2.35</v>
      </c>
      <c r="P574" s="317">
        <v>1</v>
      </c>
    </row>
    <row r="575" spans="1:16" ht="15.6" x14ac:dyDescent="0.3">
      <c r="A575" s="230"/>
      <c r="B575" s="231"/>
      <c r="C575" s="231"/>
      <c r="D575" s="232"/>
      <c r="E575" s="233"/>
      <c r="F575" s="232"/>
      <c r="G575" s="234"/>
      <c r="H575" s="235"/>
      <c r="I575" s="232"/>
      <c r="J575" s="236"/>
      <c r="K575" s="242"/>
      <c r="L575" s="242"/>
      <c r="M575" s="239"/>
      <c r="N575" s="281"/>
      <c r="O575" s="260"/>
      <c r="P575" s="310"/>
    </row>
    <row r="576" spans="1:16" ht="46.8" x14ac:dyDescent="0.3">
      <c r="A576" s="39" t="s">
        <v>993</v>
      </c>
      <c r="B576" s="35" t="s">
        <v>453</v>
      </c>
      <c r="C576" s="35" t="s">
        <v>461</v>
      </c>
      <c r="D576" s="3" t="s">
        <v>34</v>
      </c>
      <c r="E576" s="108">
        <v>12</v>
      </c>
      <c r="F576" s="194" t="s">
        <v>1536</v>
      </c>
      <c r="G576" s="35" t="s">
        <v>1537</v>
      </c>
      <c r="H576" s="35" t="s">
        <v>1538</v>
      </c>
      <c r="I576" s="35" t="s">
        <v>1552</v>
      </c>
      <c r="J576" s="35" t="s">
        <v>1562</v>
      </c>
      <c r="K576" s="210">
        <v>2.4700000000000002</v>
      </c>
      <c r="L576" s="210">
        <f t="shared" si="163"/>
        <v>2.964</v>
      </c>
      <c r="M576" s="70">
        <f t="shared" si="164"/>
        <v>29.64</v>
      </c>
      <c r="N576" s="288">
        <f t="shared" si="165"/>
        <v>35.567999999999998</v>
      </c>
      <c r="O576" s="270">
        <v>2.4700000000000002</v>
      </c>
      <c r="P576" s="317">
        <v>1</v>
      </c>
    </row>
    <row r="577" spans="1:16" ht="15.6" x14ac:dyDescent="0.3">
      <c r="A577" s="230"/>
      <c r="B577" s="231"/>
      <c r="C577" s="231"/>
      <c r="D577" s="232"/>
      <c r="E577" s="233"/>
      <c r="F577" s="232"/>
      <c r="G577" s="234"/>
      <c r="H577" s="235"/>
      <c r="I577" s="232"/>
      <c r="J577" s="236"/>
      <c r="K577" s="242"/>
      <c r="L577" s="242"/>
      <c r="M577" s="239"/>
      <c r="N577" s="281"/>
      <c r="O577" s="260"/>
      <c r="P577" s="310"/>
    </row>
    <row r="578" spans="1:16" ht="46.8" x14ac:dyDescent="0.3">
      <c r="A578" s="39" t="s">
        <v>994</v>
      </c>
      <c r="B578" s="35" t="s">
        <v>449</v>
      </c>
      <c r="C578" s="35" t="s">
        <v>462</v>
      </c>
      <c r="D578" s="3" t="s">
        <v>34</v>
      </c>
      <c r="E578" s="108">
        <v>12</v>
      </c>
      <c r="F578" s="194" t="s">
        <v>1536</v>
      </c>
      <c r="G578" s="35" t="s">
        <v>1537</v>
      </c>
      <c r="H578" s="35" t="s">
        <v>1538</v>
      </c>
      <c r="I578" s="35" t="s">
        <v>1545</v>
      </c>
      <c r="J578" s="35" t="s">
        <v>1563</v>
      </c>
      <c r="K578" s="210">
        <v>2.2999999999999998</v>
      </c>
      <c r="L578" s="210">
        <f t="shared" si="163"/>
        <v>2.76</v>
      </c>
      <c r="M578" s="70">
        <f t="shared" si="164"/>
        <v>27.599999999999998</v>
      </c>
      <c r="N578" s="288">
        <f t="shared" si="165"/>
        <v>33.119999999999997</v>
      </c>
      <c r="O578" s="270">
        <v>2.2999999999999998</v>
      </c>
      <c r="P578" s="317">
        <v>1</v>
      </c>
    </row>
    <row r="579" spans="1:16" ht="15.6" x14ac:dyDescent="0.3">
      <c r="A579" s="230"/>
      <c r="B579" s="231"/>
      <c r="C579" s="231"/>
      <c r="D579" s="232"/>
      <c r="E579" s="233"/>
      <c r="F579" s="232"/>
      <c r="G579" s="234"/>
      <c r="H579" s="235"/>
      <c r="I579" s="232"/>
      <c r="J579" s="236"/>
      <c r="K579" s="242"/>
      <c r="L579" s="242"/>
      <c r="M579" s="239"/>
      <c r="N579" s="281"/>
      <c r="O579" s="260"/>
      <c r="P579" s="310"/>
    </row>
    <row r="580" spans="1:16" ht="46.8" x14ac:dyDescent="0.3">
      <c r="A580" s="39" t="s">
        <v>995</v>
      </c>
      <c r="B580" s="35" t="s">
        <v>449</v>
      </c>
      <c r="C580" s="35" t="s">
        <v>463</v>
      </c>
      <c r="D580" s="3" t="s">
        <v>34</v>
      </c>
      <c r="E580" s="108">
        <v>12</v>
      </c>
      <c r="F580" s="194" t="s">
        <v>1536</v>
      </c>
      <c r="G580" s="35" t="s">
        <v>1537</v>
      </c>
      <c r="H580" s="35" t="s">
        <v>1538</v>
      </c>
      <c r="I580" s="35" t="s">
        <v>1552</v>
      </c>
      <c r="J580" s="35" t="s">
        <v>1564</v>
      </c>
      <c r="K580" s="210">
        <v>2.42</v>
      </c>
      <c r="L580" s="210">
        <f t="shared" si="163"/>
        <v>2.9039999999999999</v>
      </c>
      <c r="M580" s="70">
        <f t="shared" si="164"/>
        <v>29.04</v>
      </c>
      <c r="N580" s="288">
        <f t="shared" si="165"/>
        <v>34.847999999999999</v>
      </c>
      <c r="O580" s="270">
        <v>2.42</v>
      </c>
      <c r="P580" s="317">
        <v>1</v>
      </c>
    </row>
    <row r="581" spans="1:16" ht="15.6" x14ac:dyDescent="0.3">
      <c r="A581" s="230"/>
      <c r="B581" s="231"/>
      <c r="C581" s="231"/>
      <c r="D581" s="232"/>
      <c r="E581" s="233"/>
      <c r="F581" s="232"/>
      <c r="G581" s="234"/>
      <c r="H581" s="235"/>
      <c r="I581" s="232"/>
      <c r="J581" s="236"/>
      <c r="K581" s="242"/>
      <c r="L581" s="242"/>
      <c r="M581" s="239"/>
      <c r="N581" s="281"/>
      <c r="O581" s="260"/>
      <c r="P581" s="310"/>
    </row>
    <row r="582" spans="1:16" ht="46.8" x14ac:dyDescent="0.3">
      <c r="A582" s="39" t="s">
        <v>996</v>
      </c>
      <c r="B582" s="35" t="s">
        <v>419</v>
      </c>
      <c r="C582" s="35" t="s">
        <v>464</v>
      </c>
      <c r="D582" s="3" t="s">
        <v>34</v>
      </c>
      <c r="E582" s="108">
        <v>36</v>
      </c>
      <c r="F582" s="194" t="s">
        <v>1536</v>
      </c>
      <c r="G582" s="35" t="s">
        <v>1537</v>
      </c>
      <c r="H582" s="35" t="s">
        <v>1538</v>
      </c>
      <c r="I582" s="35" t="s">
        <v>1565</v>
      </c>
      <c r="J582" s="35" t="s">
        <v>1566</v>
      </c>
      <c r="K582" s="210">
        <v>3.2</v>
      </c>
      <c r="L582" s="210">
        <f t="shared" si="163"/>
        <v>3.84</v>
      </c>
      <c r="M582" s="70">
        <f t="shared" si="164"/>
        <v>115.2</v>
      </c>
      <c r="N582" s="288">
        <f t="shared" si="165"/>
        <v>138.24</v>
      </c>
      <c r="O582" s="270">
        <v>3.2</v>
      </c>
      <c r="P582" s="317">
        <v>1</v>
      </c>
    </row>
    <row r="583" spans="1:16" ht="15.6" x14ac:dyDescent="0.3">
      <c r="A583" s="230"/>
      <c r="B583" s="231"/>
      <c r="C583" s="231"/>
      <c r="D583" s="232"/>
      <c r="E583" s="233"/>
      <c r="F583" s="232"/>
      <c r="G583" s="234"/>
      <c r="H583" s="235"/>
      <c r="I583" s="232"/>
      <c r="J583" s="236"/>
      <c r="K583" s="242"/>
      <c r="L583" s="242"/>
      <c r="M583" s="239"/>
      <c r="N583" s="281"/>
      <c r="O583" s="260"/>
      <c r="P583" s="310"/>
    </row>
    <row r="584" spans="1:16" ht="46.8" x14ac:dyDescent="0.3">
      <c r="A584" s="180" t="s">
        <v>997</v>
      </c>
      <c r="B584" s="108" t="s">
        <v>419</v>
      </c>
      <c r="C584" s="108" t="s">
        <v>465</v>
      </c>
      <c r="D584" s="109" t="s">
        <v>34</v>
      </c>
      <c r="E584" s="108">
        <v>36</v>
      </c>
      <c r="F584" s="5" t="s">
        <v>1315</v>
      </c>
      <c r="G584" s="152" t="s">
        <v>1259</v>
      </c>
      <c r="H584" s="176">
        <v>24</v>
      </c>
      <c r="I584" s="3" t="s">
        <v>1320</v>
      </c>
      <c r="J584" s="134" t="s">
        <v>1329</v>
      </c>
      <c r="K584" s="241">
        <v>7.4279000000000002</v>
      </c>
      <c r="L584" s="241">
        <v>8.9135000000000009</v>
      </c>
      <c r="M584" s="8">
        <v>178.27</v>
      </c>
      <c r="N584" s="280">
        <v>213.92</v>
      </c>
      <c r="O584" s="259">
        <v>7.4279000000000002</v>
      </c>
      <c r="P584" s="309">
        <v>1</v>
      </c>
    </row>
    <row r="585" spans="1:16" ht="15.6" x14ac:dyDescent="0.3">
      <c r="A585" s="230"/>
      <c r="B585" s="231"/>
      <c r="C585" s="231"/>
      <c r="D585" s="232"/>
      <c r="E585" s="233"/>
      <c r="F585" s="232"/>
      <c r="G585" s="234"/>
      <c r="H585" s="235"/>
      <c r="I585" s="232"/>
      <c r="J585" s="236"/>
      <c r="K585" s="242"/>
      <c r="L585" s="242"/>
      <c r="M585" s="239"/>
      <c r="N585" s="281"/>
      <c r="O585" s="260"/>
      <c r="P585" s="310"/>
    </row>
    <row r="586" spans="1:16" ht="140.4" x14ac:dyDescent="0.3">
      <c r="A586" s="39" t="s">
        <v>998</v>
      </c>
      <c r="B586" s="108" t="s">
        <v>844</v>
      </c>
      <c r="C586" s="108" t="s">
        <v>845</v>
      </c>
      <c r="D586" s="109" t="s">
        <v>34</v>
      </c>
      <c r="E586" s="108">
        <v>2</v>
      </c>
      <c r="F586" s="109" t="s">
        <v>1435</v>
      </c>
      <c r="G586" s="152" t="s">
        <v>1396</v>
      </c>
      <c r="H586" s="133" t="s">
        <v>1422</v>
      </c>
      <c r="I586" s="109" t="s">
        <v>1436</v>
      </c>
      <c r="J586" s="134" t="s">
        <v>1437</v>
      </c>
      <c r="K586" s="241">
        <v>64.010000000000005</v>
      </c>
      <c r="L586" s="241">
        <v>76.811999999999998</v>
      </c>
      <c r="M586" s="8">
        <v>768.12</v>
      </c>
      <c r="N586" s="280">
        <v>921.74</v>
      </c>
      <c r="O586" s="259">
        <v>64.010000000000005</v>
      </c>
      <c r="P586" s="309">
        <v>1</v>
      </c>
    </row>
    <row r="587" spans="1:16" ht="15.6" x14ac:dyDescent="0.3">
      <c r="A587" s="230"/>
      <c r="B587" s="231"/>
      <c r="C587" s="231"/>
      <c r="D587" s="232"/>
      <c r="E587" s="233"/>
      <c r="F587" s="232"/>
      <c r="G587" s="234"/>
      <c r="H587" s="235"/>
      <c r="I587" s="232"/>
      <c r="J587" s="236"/>
      <c r="K587" s="242"/>
      <c r="L587" s="242"/>
      <c r="M587" s="239"/>
      <c r="N587" s="281"/>
      <c r="O587" s="260"/>
      <c r="P587" s="310"/>
    </row>
    <row r="588" spans="1:16" ht="140.4" x14ac:dyDescent="0.3">
      <c r="A588" s="39" t="s">
        <v>999</v>
      </c>
      <c r="B588" s="108" t="s">
        <v>844</v>
      </c>
      <c r="C588" s="108" t="s">
        <v>846</v>
      </c>
      <c r="D588" s="109" t="s">
        <v>34</v>
      </c>
      <c r="E588" s="108">
        <v>2</v>
      </c>
      <c r="F588" s="109" t="s">
        <v>1435</v>
      </c>
      <c r="G588" s="152" t="s">
        <v>1396</v>
      </c>
      <c r="H588" s="133" t="s">
        <v>1422</v>
      </c>
      <c r="I588" s="109" t="s">
        <v>1436</v>
      </c>
      <c r="J588" s="134" t="s">
        <v>1438</v>
      </c>
      <c r="K588" s="241">
        <v>67.27</v>
      </c>
      <c r="L588" s="241">
        <v>80.72399999999999</v>
      </c>
      <c r="M588" s="8">
        <v>807.24</v>
      </c>
      <c r="N588" s="280">
        <v>968.69</v>
      </c>
      <c r="O588" s="259">
        <v>67.27</v>
      </c>
      <c r="P588" s="309">
        <v>1</v>
      </c>
    </row>
    <row r="589" spans="1:16" ht="15.6" x14ac:dyDescent="0.3">
      <c r="A589" s="230"/>
      <c r="B589" s="231"/>
      <c r="C589" s="231"/>
      <c r="D589" s="232"/>
      <c r="E589" s="233"/>
      <c r="F589" s="232"/>
      <c r="G589" s="234"/>
      <c r="H589" s="235"/>
      <c r="I589" s="232"/>
      <c r="J589" s="236"/>
      <c r="K589" s="242"/>
      <c r="L589" s="242"/>
      <c r="M589" s="239"/>
      <c r="N589" s="281"/>
      <c r="O589" s="260"/>
      <c r="P589" s="310"/>
    </row>
    <row r="590" spans="1:16" ht="46.8" x14ac:dyDescent="0.3">
      <c r="A590" s="39" t="s">
        <v>1000</v>
      </c>
      <c r="B590" s="108" t="s">
        <v>1150</v>
      </c>
      <c r="C590" s="108" t="s">
        <v>847</v>
      </c>
      <c r="D590" s="109" t="s">
        <v>34</v>
      </c>
      <c r="E590" s="108">
        <v>20</v>
      </c>
      <c r="F590" s="109"/>
      <c r="G590" s="152"/>
      <c r="H590" s="133"/>
      <c r="I590" s="109"/>
      <c r="J590" s="134"/>
      <c r="K590" s="248"/>
      <c r="L590" s="241"/>
      <c r="M590" s="8"/>
      <c r="N590" s="280"/>
      <c r="O590" s="271"/>
      <c r="P590" s="309">
        <v>0</v>
      </c>
    </row>
    <row r="591" spans="1:16" ht="15.6" x14ac:dyDescent="0.3">
      <c r="A591" s="230"/>
      <c r="B591" s="231"/>
      <c r="C591" s="231"/>
      <c r="D591" s="232"/>
      <c r="E591" s="233"/>
      <c r="F591" s="232"/>
      <c r="G591" s="234"/>
      <c r="H591" s="235"/>
      <c r="I591" s="232"/>
      <c r="J591" s="236"/>
      <c r="K591" s="242"/>
      <c r="L591" s="242"/>
      <c r="M591" s="239"/>
      <c r="N591" s="281"/>
      <c r="O591" s="260"/>
      <c r="P591" s="310"/>
    </row>
    <row r="592" spans="1:16" ht="78" x14ac:dyDescent="0.3">
      <c r="A592" s="39" t="s">
        <v>1001</v>
      </c>
      <c r="B592" s="35" t="s">
        <v>466</v>
      </c>
      <c r="C592" s="69" t="s">
        <v>467</v>
      </c>
      <c r="D592" s="3" t="s">
        <v>34</v>
      </c>
      <c r="E592" s="108">
        <v>1</v>
      </c>
      <c r="F592" s="109" t="s">
        <v>1439</v>
      </c>
      <c r="G592" s="152" t="s">
        <v>1396</v>
      </c>
      <c r="H592" s="133" t="s">
        <v>1355</v>
      </c>
      <c r="I592" s="109" t="s">
        <v>1440</v>
      </c>
      <c r="J592" s="135" t="s">
        <v>1441</v>
      </c>
      <c r="K592" s="241">
        <v>640</v>
      </c>
      <c r="L592" s="241">
        <v>768</v>
      </c>
      <c r="M592" s="8">
        <v>640</v>
      </c>
      <c r="N592" s="280">
        <v>768</v>
      </c>
      <c r="O592" s="259">
        <v>640</v>
      </c>
      <c r="P592" s="309">
        <v>1</v>
      </c>
    </row>
    <row r="593" spans="1:17" ht="124.8" x14ac:dyDescent="0.3">
      <c r="A593" s="39" t="s">
        <v>1001</v>
      </c>
      <c r="B593" s="35" t="s">
        <v>466</v>
      </c>
      <c r="C593" s="69" t="s">
        <v>467</v>
      </c>
      <c r="D593" s="3" t="s">
        <v>34</v>
      </c>
      <c r="E593" s="108">
        <v>1</v>
      </c>
      <c r="F593" s="109" t="s">
        <v>2101</v>
      </c>
      <c r="G593" s="152" t="s">
        <v>2031</v>
      </c>
      <c r="H593" s="133">
        <v>1</v>
      </c>
      <c r="I593" s="109" t="s">
        <v>2106</v>
      </c>
      <c r="J593" s="134" t="s">
        <v>2107</v>
      </c>
      <c r="K593" s="241">
        <v>800</v>
      </c>
      <c r="L593" s="241">
        <v>960</v>
      </c>
      <c r="M593" s="8">
        <v>800</v>
      </c>
      <c r="N593" s="280">
        <v>960</v>
      </c>
      <c r="O593" s="259">
        <v>800</v>
      </c>
      <c r="P593" s="309">
        <v>2</v>
      </c>
    </row>
    <row r="594" spans="1:17" ht="15.6" x14ac:dyDescent="0.3">
      <c r="A594" s="230"/>
      <c r="B594" s="231"/>
      <c r="C594" s="231"/>
      <c r="D594" s="232"/>
      <c r="E594" s="233"/>
      <c r="F594" s="232"/>
      <c r="G594" s="234"/>
      <c r="H594" s="235"/>
      <c r="I594" s="232"/>
      <c r="J594" s="236"/>
      <c r="K594" s="242"/>
      <c r="L594" s="242"/>
      <c r="M594" s="239"/>
      <c r="N594" s="281"/>
      <c r="O594" s="260"/>
      <c r="P594" s="310"/>
    </row>
    <row r="595" spans="1:17" ht="62.4" x14ac:dyDescent="0.3">
      <c r="A595" s="39" t="s">
        <v>1002</v>
      </c>
      <c r="B595" s="35" t="s">
        <v>466</v>
      </c>
      <c r="C595" s="69" t="s">
        <v>468</v>
      </c>
      <c r="D595" s="3" t="s">
        <v>34</v>
      </c>
      <c r="E595" s="108">
        <v>15</v>
      </c>
      <c r="F595" s="109" t="s">
        <v>1251</v>
      </c>
      <c r="G595" s="152" t="s">
        <v>1239</v>
      </c>
      <c r="H595" s="133">
        <v>1</v>
      </c>
      <c r="I595" s="109" t="s">
        <v>1252</v>
      </c>
      <c r="J595" s="135">
        <v>413611</v>
      </c>
      <c r="K595" s="241">
        <v>160</v>
      </c>
      <c r="L595" s="241">
        <v>192</v>
      </c>
      <c r="M595" s="8">
        <v>160</v>
      </c>
      <c r="N595" s="280">
        <v>192</v>
      </c>
      <c r="O595" s="259">
        <v>160</v>
      </c>
      <c r="P595" s="309">
        <v>1</v>
      </c>
      <c r="Q595" t="s">
        <v>2172</v>
      </c>
    </row>
    <row r="596" spans="1:17" ht="124.8" x14ac:dyDescent="0.3">
      <c r="A596" s="39" t="s">
        <v>1002</v>
      </c>
      <c r="B596" s="35" t="s">
        <v>466</v>
      </c>
      <c r="C596" s="69" t="s">
        <v>468</v>
      </c>
      <c r="D596" s="3" t="s">
        <v>34</v>
      </c>
      <c r="E596" s="108">
        <v>15</v>
      </c>
      <c r="F596" s="109" t="s">
        <v>2101</v>
      </c>
      <c r="G596" s="152" t="s">
        <v>2031</v>
      </c>
      <c r="H596" s="133">
        <v>1</v>
      </c>
      <c r="I596" s="109" t="s">
        <v>2106</v>
      </c>
      <c r="J596" s="134" t="s">
        <v>2107</v>
      </c>
      <c r="K596" s="241">
        <v>240</v>
      </c>
      <c r="L596" s="241">
        <v>288</v>
      </c>
      <c r="M596" s="8">
        <v>240</v>
      </c>
      <c r="N596" s="280">
        <v>288</v>
      </c>
      <c r="O596" s="259">
        <v>240</v>
      </c>
      <c r="P596" s="309">
        <v>2</v>
      </c>
    </row>
    <row r="597" spans="1:17" ht="78" x14ac:dyDescent="0.3">
      <c r="A597" s="39" t="s">
        <v>1002</v>
      </c>
      <c r="B597" s="35" t="s">
        <v>466</v>
      </c>
      <c r="C597" s="69" t="s">
        <v>468</v>
      </c>
      <c r="D597" s="3" t="s">
        <v>34</v>
      </c>
      <c r="E597" s="108">
        <v>15</v>
      </c>
      <c r="F597" s="109" t="s">
        <v>1439</v>
      </c>
      <c r="G597" s="152" t="s">
        <v>1396</v>
      </c>
      <c r="H597" s="133" t="s">
        <v>1355</v>
      </c>
      <c r="I597" s="109" t="s">
        <v>1442</v>
      </c>
      <c r="J597" s="135" t="s">
        <v>1443</v>
      </c>
      <c r="K597" s="241">
        <v>258.22000000000003</v>
      </c>
      <c r="L597" s="241">
        <v>309.86400000000003</v>
      </c>
      <c r="M597" s="8">
        <v>258.22000000000003</v>
      </c>
      <c r="N597" s="280">
        <v>309.86</v>
      </c>
      <c r="O597" s="259">
        <v>258.22000000000003</v>
      </c>
      <c r="P597" s="309">
        <v>3</v>
      </c>
    </row>
    <row r="598" spans="1:17" ht="15.6" x14ac:dyDescent="0.3">
      <c r="A598" s="230"/>
      <c r="B598" s="231"/>
      <c r="C598" s="231"/>
      <c r="D598" s="232"/>
      <c r="E598" s="233"/>
      <c r="F598" s="232"/>
      <c r="G598" s="234"/>
      <c r="H598" s="235"/>
      <c r="I598" s="232"/>
      <c r="J598" s="236"/>
      <c r="K598" s="242"/>
      <c r="L598" s="242"/>
      <c r="M598" s="239"/>
      <c r="N598" s="281"/>
      <c r="O598" s="260"/>
      <c r="P598" s="310"/>
    </row>
    <row r="599" spans="1:17" ht="46.8" x14ac:dyDescent="0.3">
      <c r="A599" s="39" t="s">
        <v>1003</v>
      </c>
      <c r="B599" s="35" t="s">
        <v>469</v>
      </c>
      <c r="C599" s="69" t="s">
        <v>470</v>
      </c>
      <c r="D599" s="3" t="s">
        <v>34</v>
      </c>
      <c r="E599" s="108">
        <v>72</v>
      </c>
      <c r="F599" s="109" t="s">
        <v>1339</v>
      </c>
      <c r="G599" s="152" t="s">
        <v>1335</v>
      </c>
      <c r="H599" s="133" t="s">
        <v>1348</v>
      </c>
      <c r="I599" s="109" t="s">
        <v>1349</v>
      </c>
      <c r="J599" s="135" t="s">
        <v>1350</v>
      </c>
      <c r="K599" s="241">
        <v>12.5</v>
      </c>
      <c r="L599" s="241">
        <f>K599*1.2</f>
        <v>15</v>
      </c>
      <c r="M599" s="8">
        <f>K599*20</f>
        <v>250</v>
      </c>
      <c r="N599" s="280">
        <f>L599*20</f>
        <v>300</v>
      </c>
      <c r="O599" s="259">
        <v>12.5</v>
      </c>
      <c r="P599" s="309">
        <v>1</v>
      </c>
    </row>
    <row r="600" spans="1:17" ht="78" x14ac:dyDescent="0.3">
      <c r="A600" s="39" t="s">
        <v>1003</v>
      </c>
      <c r="B600" s="35" t="s">
        <v>469</v>
      </c>
      <c r="C600" s="69" t="s">
        <v>470</v>
      </c>
      <c r="D600" s="3" t="s">
        <v>34</v>
      </c>
      <c r="E600" s="108">
        <v>72</v>
      </c>
      <c r="F600" s="109" t="s">
        <v>1253</v>
      </c>
      <c r="G600" s="152" t="s">
        <v>1239</v>
      </c>
      <c r="H600" s="133">
        <v>1</v>
      </c>
      <c r="I600" s="109" t="s">
        <v>1254</v>
      </c>
      <c r="J600" s="135" t="s">
        <v>1255</v>
      </c>
      <c r="K600" s="241">
        <v>15</v>
      </c>
      <c r="L600" s="241">
        <v>18</v>
      </c>
      <c r="M600" s="8">
        <v>15</v>
      </c>
      <c r="N600" s="280">
        <v>18</v>
      </c>
      <c r="O600" s="259">
        <v>15</v>
      </c>
      <c r="P600" s="309">
        <v>2</v>
      </c>
    </row>
    <row r="601" spans="1:17" ht="15.6" x14ac:dyDescent="0.3">
      <c r="A601" s="230"/>
      <c r="B601" s="231"/>
      <c r="C601" s="231"/>
      <c r="D601" s="232"/>
      <c r="E601" s="233"/>
      <c r="F601" s="232"/>
      <c r="G601" s="234"/>
      <c r="H601" s="235"/>
      <c r="I601" s="232"/>
      <c r="J601" s="236"/>
      <c r="K601" s="242"/>
      <c r="L601" s="242"/>
      <c r="M601" s="239"/>
      <c r="N601" s="281"/>
      <c r="O601" s="260"/>
      <c r="P601" s="310"/>
    </row>
    <row r="602" spans="1:17" ht="78" x14ac:dyDescent="0.3">
      <c r="A602" s="39" t="s">
        <v>1004</v>
      </c>
      <c r="B602" s="35" t="s">
        <v>471</v>
      </c>
      <c r="C602" s="69" t="s">
        <v>472</v>
      </c>
      <c r="D602" s="3" t="s">
        <v>34</v>
      </c>
      <c r="E602" s="108">
        <v>6</v>
      </c>
      <c r="F602" s="109" t="s">
        <v>1253</v>
      </c>
      <c r="G602" s="152" t="s">
        <v>1239</v>
      </c>
      <c r="H602" s="133">
        <v>1</v>
      </c>
      <c r="I602" s="109" t="s">
        <v>1256</v>
      </c>
      <c r="J602" s="135" t="s">
        <v>1257</v>
      </c>
      <c r="K602" s="241">
        <v>27.5</v>
      </c>
      <c r="L602" s="241">
        <v>33</v>
      </c>
      <c r="M602" s="8">
        <v>27.5</v>
      </c>
      <c r="N602" s="280">
        <v>33</v>
      </c>
      <c r="O602" s="259">
        <v>27.5</v>
      </c>
      <c r="P602" s="309">
        <v>1</v>
      </c>
    </row>
    <row r="603" spans="1:17" ht="46.8" x14ac:dyDescent="0.3">
      <c r="A603" s="39" t="s">
        <v>1004</v>
      </c>
      <c r="B603" s="35" t="s">
        <v>471</v>
      </c>
      <c r="C603" s="69" t="s">
        <v>472</v>
      </c>
      <c r="D603" s="3" t="s">
        <v>34</v>
      </c>
      <c r="E603" s="108">
        <v>6</v>
      </c>
      <c r="F603" s="109" t="s">
        <v>1339</v>
      </c>
      <c r="G603" s="152" t="s">
        <v>1335</v>
      </c>
      <c r="H603" s="133" t="s">
        <v>1348</v>
      </c>
      <c r="I603" s="109" t="s">
        <v>1351</v>
      </c>
      <c r="J603" s="135" t="s">
        <v>1352</v>
      </c>
      <c r="K603" s="241">
        <v>38.9</v>
      </c>
      <c r="L603" s="241">
        <f>+K603*1.2</f>
        <v>46.68</v>
      </c>
      <c r="M603" s="8">
        <f>K603*20</f>
        <v>778</v>
      </c>
      <c r="N603" s="280">
        <f t="shared" ref="N603:N605" si="170">L603*20</f>
        <v>933.6</v>
      </c>
      <c r="O603" s="259">
        <v>38.9</v>
      </c>
      <c r="P603" s="309">
        <v>2</v>
      </c>
    </row>
    <row r="604" spans="1:17" ht="15.6" x14ac:dyDescent="0.3">
      <c r="A604" s="230"/>
      <c r="B604" s="231"/>
      <c r="C604" s="231"/>
      <c r="D604" s="232"/>
      <c r="E604" s="233"/>
      <c r="F604" s="232"/>
      <c r="G604" s="234"/>
      <c r="H604" s="235"/>
      <c r="I604" s="232"/>
      <c r="J604" s="236"/>
      <c r="K604" s="242"/>
      <c r="L604" s="242"/>
      <c r="M604" s="239"/>
      <c r="N604" s="281"/>
      <c r="O604" s="260"/>
      <c r="P604" s="310"/>
    </row>
    <row r="605" spans="1:17" ht="46.8" x14ac:dyDescent="0.3">
      <c r="A605" s="39" t="s">
        <v>1005</v>
      </c>
      <c r="B605" s="35" t="s">
        <v>473</v>
      </c>
      <c r="C605" s="69" t="s">
        <v>472</v>
      </c>
      <c r="D605" s="3" t="s">
        <v>34</v>
      </c>
      <c r="E605" s="108">
        <v>10</v>
      </c>
      <c r="F605" s="109" t="s">
        <v>1339</v>
      </c>
      <c r="G605" s="152" t="s">
        <v>1335</v>
      </c>
      <c r="H605" s="133" t="s">
        <v>1348</v>
      </c>
      <c r="I605" s="109" t="s">
        <v>1351</v>
      </c>
      <c r="J605" s="135" t="s">
        <v>1352</v>
      </c>
      <c r="K605" s="241">
        <v>38.9</v>
      </c>
      <c r="L605" s="241">
        <f>+K605*1.2</f>
        <v>46.68</v>
      </c>
      <c r="M605" s="8">
        <f>K605*20</f>
        <v>778</v>
      </c>
      <c r="N605" s="280">
        <f t="shared" si="170"/>
        <v>933.6</v>
      </c>
      <c r="O605" s="259">
        <v>38.9</v>
      </c>
      <c r="P605" s="309">
        <v>1</v>
      </c>
    </row>
    <row r="606" spans="1:17" ht="15.6" x14ac:dyDescent="0.3">
      <c r="A606" s="230"/>
      <c r="B606" s="231"/>
      <c r="C606" s="231"/>
      <c r="D606" s="232"/>
      <c r="E606" s="233"/>
      <c r="F606" s="232"/>
      <c r="G606" s="234"/>
      <c r="H606" s="235"/>
      <c r="I606" s="232"/>
      <c r="J606" s="236"/>
      <c r="K606" s="242"/>
      <c r="L606" s="242"/>
      <c r="M606" s="239"/>
      <c r="N606" s="281"/>
      <c r="O606" s="260"/>
      <c r="P606" s="310"/>
    </row>
    <row r="607" spans="1:17" ht="15.6" x14ac:dyDescent="0.3">
      <c r="A607" s="39" t="s">
        <v>1006</v>
      </c>
      <c r="B607" s="35" t="s">
        <v>474</v>
      </c>
      <c r="C607" s="35"/>
      <c r="D607" s="3" t="s">
        <v>34</v>
      </c>
      <c r="E607" s="108">
        <v>3</v>
      </c>
      <c r="F607" s="109"/>
      <c r="G607" s="152"/>
      <c r="H607" s="133"/>
      <c r="I607" s="109"/>
      <c r="J607" s="135"/>
      <c r="K607" s="241"/>
      <c r="L607" s="241"/>
      <c r="M607" s="8"/>
      <c r="N607" s="280"/>
      <c r="O607" s="259"/>
      <c r="P607" s="309">
        <v>0</v>
      </c>
    </row>
    <row r="608" spans="1:17" ht="15.6" x14ac:dyDescent="0.3">
      <c r="A608" s="230"/>
      <c r="B608" s="231"/>
      <c r="C608" s="231"/>
      <c r="D608" s="232"/>
      <c r="E608" s="233"/>
      <c r="F608" s="232"/>
      <c r="G608" s="234"/>
      <c r="H608" s="235"/>
      <c r="I608" s="232"/>
      <c r="J608" s="236"/>
      <c r="K608" s="242"/>
      <c r="L608" s="242"/>
      <c r="M608" s="239"/>
      <c r="N608" s="281"/>
      <c r="O608" s="260"/>
      <c r="P608" s="310"/>
    </row>
    <row r="609" spans="1:16" ht="62.4" x14ac:dyDescent="0.3">
      <c r="A609" s="39" t="s">
        <v>1007</v>
      </c>
      <c r="B609" s="35" t="s">
        <v>475</v>
      </c>
      <c r="C609" s="35" t="s">
        <v>476</v>
      </c>
      <c r="D609" s="3" t="s">
        <v>34</v>
      </c>
      <c r="E609" s="108">
        <v>10</v>
      </c>
      <c r="F609" s="152" t="s">
        <v>1267</v>
      </c>
      <c r="G609" s="152" t="s">
        <v>1259</v>
      </c>
      <c r="H609" s="176">
        <v>6</v>
      </c>
      <c r="I609" s="3"/>
      <c r="J609" s="134">
        <v>3553957</v>
      </c>
      <c r="K609" s="241">
        <v>2.35</v>
      </c>
      <c r="L609" s="241">
        <f t="shared" ref="L609:L615" si="171">K609*1.2</f>
        <v>2.82</v>
      </c>
      <c r="M609" s="8">
        <f t="shared" ref="M609:M615" si="172">K609*H609</f>
        <v>14.100000000000001</v>
      </c>
      <c r="N609" s="280">
        <f t="shared" ref="N609:N615" si="173">M609*1.2</f>
        <v>16.920000000000002</v>
      </c>
      <c r="O609" s="259">
        <v>2.35</v>
      </c>
      <c r="P609" s="309">
        <v>1</v>
      </c>
    </row>
    <row r="610" spans="1:16" ht="15.6" x14ac:dyDescent="0.3">
      <c r="A610" s="230"/>
      <c r="B610" s="231"/>
      <c r="C610" s="231"/>
      <c r="D610" s="232"/>
      <c r="E610" s="233"/>
      <c r="F610" s="232"/>
      <c r="G610" s="234"/>
      <c r="H610" s="235"/>
      <c r="I610" s="232"/>
      <c r="J610" s="236"/>
      <c r="K610" s="242"/>
      <c r="L610" s="242"/>
      <c r="M610" s="239"/>
      <c r="N610" s="281"/>
      <c r="O610" s="260"/>
      <c r="P610" s="310"/>
    </row>
    <row r="611" spans="1:16" ht="62.4" x14ac:dyDescent="0.3">
      <c r="A611" s="39" t="s">
        <v>1008</v>
      </c>
      <c r="B611" s="35" t="s">
        <v>475</v>
      </c>
      <c r="C611" s="35" t="s">
        <v>477</v>
      </c>
      <c r="D611" s="3" t="s">
        <v>34</v>
      </c>
      <c r="E611" s="108">
        <v>10</v>
      </c>
      <c r="F611" s="152" t="s">
        <v>1267</v>
      </c>
      <c r="G611" s="152" t="s">
        <v>1259</v>
      </c>
      <c r="H611" s="176">
        <v>10</v>
      </c>
      <c r="I611" s="3"/>
      <c r="J611" s="134">
        <v>3553949</v>
      </c>
      <c r="K611" s="241">
        <v>1.75</v>
      </c>
      <c r="L611" s="241">
        <f t="shared" si="171"/>
        <v>2.1</v>
      </c>
      <c r="M611" s="8">
        <f t="shared" si="172"/>
        <v>17.5</v>
      </c>
      <c r="N611" s="280">
        <f t="shared" si="173"/>
        <v>21</v>
      </c>
      <c r="O611" s="259">
        <v>1.75</v>
      </c>
      <c r="P611" s="309">
        <v>1</v>
      </c>
    </row>
    <row r="612" spans="1:16" ht="15.6" x14ac:dyDescent="0.3">
      <c r="A612" s="230"/>
      <c r="B612" s="231"/>
      <c r="C612" s="231"/>
      <c r="D612" s="232"/>
      <c r="E612" s="233"/>
      <c r="F612" s="232"/>
      <c r="G612" s="234"/>
      <c r="H612" s="235"/>
      <c r="I612" s="232"/>
      <c r="J612" s="236"/>
      <c r="K612" s="242"/>
      <c r="L612" s="242"/>
      <c r="M612" s="239"/>
      <c r="N612" s="281"/>
      <c r="O612" s="260"/>
      <c r="P612" s="310"/>
    </row>
    <row r="613" spans="1:16" ht="62.4" x14ac:dyDescent="0.3">
      <c r="A613" s="39" t="s">
        <v>1009</v>
      </c>
      <c r="B613" s="35" t="s">
        <v>478</v>
      </c>
      <c r="C613" s="35" t="s">
        <v>479</v>
      </c>
      <c r="D613" s="3" t="s">
        <v>34</v>
      </c>
      <c r="E613" s="108">
        <v>10</v>
      </c>
      <c r="F613" s="152" t="s">
        <v>1267</v>
      </c>
      <c r="G613" s="152" t="s">
        <v>1259</v>
      </c>
      <c r="H613" s="176">
        <v>6</v>
      </c>
      <c r="I613" s="3"/>
      <c r="J613" s="134">
        <v>3570170</v>
      </c>
      <c r="K613" s="241">
        <v>2.35</v>
      </c>
      <c r="L613" s="241">
        <f t="shared" si="171"/>
        <v>2.82</v>
      </c>
      <c r="M613" s="8">
        <f t="shared" si="172"/>
        <v>14.100000000000001</v>
      </c>
      <c r="N613" s="280">
        <f t="shared" si="173"/>
        <v>16.920000000000002</v>
      </c>
      <c r="O613" s="259">
        <v>2.35</v>
      </c>
      <c r="P613" s="309">
        <v>1</v>
      </c>
    </row>
    <row r="614" spans="1:16" ht="15.6" x14ac:dyDescent="0.3">
      <c r="A614" s="230"/>
      <c r="B614" s="231"/>
      <c r="C614" s="231"/>
      <c r="D614" s="232"/>
      <c r="E614" s="233"/>
      <c r="F614" s="232"/>
      <c r="G614" s="234"/>
      <c r="H614" s="235"/>
      <c r="I614" s="232"/>
      <c r="J614" s="236"/>
      <c r="K614" s="242"/>
      <c r="L614" s="242"/>
      <c r="M614" s="239"/>
      <c r="N614" s="281"/>
      <c r="O614" s="260"/>
      <c r="P614" s="310"/>
    </row>
    <row r="615" spans="1:16" ht="62.4" x14ac:dyDescent="0.3">
      <c r="A615" s="39" t="s">
        <v>1010</v>
      </c>
      <c r="B615" s="35" t="s">
        <v>478</v>
      </c>
      <c r="C615" s="35" t="s">
        <v>480</v>
      </c>
      <c r="D615" s="3" t="s">
        <v>34</v>
      </c>
      <c r="E615" s="108">
        <v>10</v>
      </c>
      <c r="F615" s="152" t="s">
        <v>1267</v>
      </c>
      <c r="G615" s="152" t="s">
        <v>1259</v>
      </c>
      <c r="H615" s="176">
        <v>10</v>
      </c>
      <c r="I615" s="3"/>
      <c r="J615" s="134">
        <v>3570140</v>
      </c>
      <c r="K615" s="241">
        <v>1.75</v>
      </c>
      <c r="L615" s="241">
        <f t="shared" si="171"/>
        <v>2.1</v>
      </c>
      <c r="M615" s="8">
        <f t="shared" si="172"/>
        <v>17.5</v>
      </c>
      <c r="N615" s="280">
        <f t="shared" si="173"/>
        <v>21</v>
      </c>
      <c r="O615" s="259">
        <v>1.75</v>
      </c>
      <c r="P615" s="309">
        <v>1</v>
      </c>
    </row>
    <row r="616" spans="1:16" ht="15.6" x14ac:dyDescent="0.3">
      <c r="A616" s="230"/>
      <c r="B616" s="231"/>
      <c r="C616" s="231"/>
      <c r="D616" s="232"/>
      <c r="E616" s="233"/>
      <c r="F616" s="232"/>
      <c r="G616" s="234"/>
      <c r="H616" s="235"/>
      <c r="I616" s="232"/>
      <c r="J616" s="236"/>
      <c r="K616" s="242"/>
      <c r="L616" s="242"/>
      <c r="M616" s="239"/>
      <c r="N616" s="281"/>
      <c r="O616" s="260"/>
      <c r="P616" s="310"/>
    </row>
    <row r="617" spans="1:16" ht="46.8" x14ac:dyDescent="0.3">
      <c r="A617" s="180" t="s">
        <v>1011</v>
      </c>
      <c r="B617" s="5" t="s">
        <v>481</v>
      </c>
      <c r="C617" s="5" t="s">
        <v>482</v>
      </c>
      <c r="D617" s="5" t="s">
        <v>34</v>
      </c>
      <c r="E617" s="110">
        <v>20</v>
      </c>
      <c r="F617" s="5" t="s">
        <v>1315</v>
      </c>
      <c r="G617" s="152" t="s">
        <v>1259</v>
      </c>
      <c r="H617" s="176">
        <v>10</v>
      </c>
      <c r="I617" s="1" t="s">
        <v>1330</v>
      </c>
      <c r="J617" s="6">
        <v>2070600</v>
      </c>
      <c r="K617" s="241">
        <v>6.9729999999999999</v>
      </c>
      <c r="L617" s="241">
        <v>8.3675999999999995</v>
      </c>
      <c r="M617" s="8">
        <v>69.73</v>
      </c>
      <c r="N617" s="280">
        <v>83.676000000000002</v>
      </c>
      <c r="O617" s="259">
        <v>6.9729999999999999</v>
      </c>
      <c r="P617" s="309">
        <v>1</v>
      </c>
    </row>
    <row r="618" spans="1:16" ht="93.6" x14ac:dyDescent="0.3">
      <c r="A618" s="180" t="s">
        <v>1011</v>
      </c>
      <c r="B618" s="5" t="s">
        <v>481</v>
      </c>
      <c r="C618" s="5" t="s">
        <v>482</v>
      </c>
      <c r="D618" s="5" t="s">
        <v>34</v>
      </c>
      <c r="E618" s="110">
        <v>20</v>
      </c>
      <c r="F618" s="5" t="s">
        <v>1431</v>
      </c>
      <c r="G618" s="152" t="s">
        <v>1396</v>
      </c>
      <c r="H618" s="176" t="s">
        <v>1444</v>
      </c>
      <c r="I618" s="1" t="s">
        <v>1445</v>
      </c>
      <c r="J618" s="6" t="s">
        <v>1446</v>
      </c>
      <c r="K618" s="241">
        <v>22.02</v>
      </c>
      <c r="L618" s="241">
        <v>26.423999999999999</v>
      </c>
      <c r="M618" s="8">
        <v>44.04</v>
      </c>
      <c r="N618" s="280">
        <v>52.85</v>
      </c>
      <c r="O618" s="259">
        <v>22.02</v>
      </c>
      <c r="P618" s="309">
        <v>2</v>
      </c>
    </row>
    <row r="619" spans="1:16" ht="15.6" x14ac:dyDescent="0.3">
      <c r="A619" s="230"/>
      <c r="B619" s="231"/>
      <c r="C619" s="231"/>
      <c r="D619" s="232"/>
      <c r="E619" s="233"/>
      <c r="F619" s="232"/>
      <c r="G619" s="234"/>
      <c r="H619" s="235"/>
      <c r="I619" s="232"/>
      <c r="J619" s="236"/>
      <c r="K619" s="242"/>
      <c r="L619" s="242"/>
      <c r="M619" s="239"/>
      <c r="N619" s="281"/>
      <c r="O619" s="260"/>
      <c r="P619" s="310"/>
    </row>
    <row r="620" spans="1:16" ht="62.4" x14ac:dyDescent="0.3">
      <c r="A620" s="39" t="s">
        <v>1012</v>
      </c>
      <c r="B620" s="1" t="s">
        <v>483</v>
      </c>
      <c r="C620" s="4" t="s">
        <v>484</v>
      </c>
      <c r="D620" s="1" t="s">
        <v>34</v>
      </c>
      <c r="E620" s="110">
        <v>10</v>
      </c>
      <c r="F620" s="152" t="s">
        <v>1267</v>
      </c>
      <c r="G620" s="152" t="s">
        <v>1259</v>
      </c>
      <c r="H620" s="176">
        <v>1</v>
      </c>
      <c r="I620" s="1" t="s">
        <v>1331</v>
      </c>
      <c r="J620" s="6" t="s">
        <v>1332</v>
      </c>
      <c r="K620" s="241">
        <v>18.5</v>
      </c>
      <c r="L620" s="241">
        <f t="shared" ref="L620:L622" si="174">K620*1.2</f>
        <v>22.2</v>
      </c>
      <c r="M620" s="8">
        <f t="shared" ref="M620:M622" si="175">K620*H620</f>
        <v>18.5</v>
      </c>
      <c r="N620" s="280">
        <f t="shared" ref="N620:N622" si="176">M620*1.2</f>
        <v>22.2</v>
      </c>
      <c r="O620" s="259">
        <v>18.5</v>
      </c>
      <c r="P620" s="309">
        <v>1</v>
      </c>
    </row>
    <row r="621" spans="1:16" ht="15.6" x14ac:dyDescent="0.3">
      <c r="A621" s="230"/>
      <c r="B621" s="231"/>
      <c r="C621" s="231"/>
      <c r="D621" s="232"/>
      <c r="E621" s="233"/>
      <c r="F621" s="232"/>
      <c r="G621" s="234"/>
      <c r="H621" s="235"/>
      <c r="I621" s="232"/>
      <c r="J621" s="236"/>
      <c r="K621" s="242"/>
      <c r="L621" s="242"/>
      <c r="M621" s="239"/>
      <c r="N621" s="281"/>
      <c r="O621" s="260"/>
      <c r="P621" s="310"/>
    </row>
    <row r="622" spans="1:16" ht="78" x14ac:dyDescent="0.3">
      <c r="A622" s="39" t="s">
        <v>1013</v>
      </c>
      <c r="B622" s="1" t="s">
        <v>485</v>
      </c>
      <c r="C622" s="4" t="s">
        <v>486</v>
      </c>
      <c r="D622" s="1" t="s">
        <v>34</v>
      </c>
      <c r="E622" s="110">
        <v>10</v>
      </c>
      <c r="F622" s="152" t="s">
        <v>1267</v>
      </c>
      <c r="G622" s="152" t="s">
        <v>1259</v>
      </c>
      <c r="H622" s="176">
        <v>1</v>
      </c>
      <c r="I622" s="1" t="s">
        <v>1333</v>
      </c>
      <c r="J622" s="6">
        <v>400508</v>
      </c>
      <c r="K622" s="241">
        <v>58.8</v>
      </c>
      <c r="L622" s="241">
        <f t="shared" si="174"/>
        <v>70.559999999999988</v>
      </c>
      <c r="M622" s="8">
        <f t="shared" si="175"/>
        <v>58.8</v>
      </c>
      <c r="N622" s="280">
        <f t="shared" si="176"/>
        <v>70.559999999999988</v>
      </c>
      <c r="O622" s="259">
        <v>58.8</v>
      </c>
      <c r="P622" s="309">
        <v>1</v>
      </c>
    </row>
    <row r="623" spans="1:16" ht="15.6" x14ac:dyDescent="0.3">
      <c r="A623" s="230"/>
      <c r="B623" s="231"/>
      <c r="C623" s="231"/>
      <c r="D623" s="232"/>
      <c r="E623" s="233"/>
      <c r="F623" s="232"/>
      <c r="G623" s="234"/>
      <c r="H623" s="235"/>
      <c r="I623" s="232"/>
      <c r="J623" s="236"/>
      <c r="K623" s="242"/>
      <c r="L623" s="242"/>
      <c r="M623" s="239"/>
      <c r="N623" s="281"/>
      <c r="O623" s="260"/>
      <c r="P623" s="310"/>
    </row>
    <row r="624" spans="1:16" ht="15.6" x14ac:dyDescent="0.3">
      <c r="A624" s="368" t="s">
        <v>1014</v>
      </c>
      <c r="B624" s="369"/>
      <c r="C624" s="370"/>
      <c r="D624" s="92"/>
      <c r="E624" s="106"/>
      <c r="F624" s="115"/>
      <c r="G624" s="152"/>
      <c r="H624" s="133"/>
      <c r="I624" s="115"/>
      <c r="J624" s="134"/>
      <c r="K624" s="241"/>
      <c r="L624" s="241"/>
      <c r="M624" s="8"/>
      <c r="N624" s="280"/>
      <c r="O624" s="259"/>
      <c r="P624" s="309"/>
    </row>
    <row r="625" spans="1:16" ht="15.6" x14ac:dyDescent="0.3">
      <c r="A625" s="371" t="s">
        <v>487</v>
      </c>
      <c r="B625" s="372"/>
      <c r="C625" s="373"/>
      <c r="D625" s="92"/>
      <c r="E625" s="106"/>
      <c r="F625" s="115"/>
      <c r="G625" s="152"/>
      <c r="H625" s="133"/>
      <c r="I625" s="115"/>
      <c r="J625" s="135"/>
      <c r="K625" s="241"/>
      <c r="L625" s="241"/>
      <c r="M625" s="8"/>
      <c r="N625" s="280"/>
      <c r="O625" s="259"/>
      <c r="P625" s="309"/>
    </row>
    <row r="626" spans="1:16" ht="124.8" x14ac:dyDescent="0.3">
      <c r="A626" s="10" t="s">
        <v>1015</v>
      </c>
      <c r="B626" s="35" t="s">
        <v>489</v>
      </c>
      <c r="C626" s="43" t="s">
        <v>490</v>
      </c>
      <c r="D626" s="3" t="s">
        <v>34</v>
      </c>
      <c r="E626" s="108">
        <v>10</v>
      </c>
      <c r="F626" s="109" t="s">
        <v>1353</v>
      </c>
      <c r="G626" s="152" t="s">
        <v>1396</v>
      </c>
      <c r="H626" s="133" t="s">
        <v>1355</v>
      </c>
      <c r="I626" s="109" t="s">
        <v>1447</v>
      </c>
      <c r="J626" s="134" t="s">
        <v>1448</v>
      </c>
      <c r="K626" s="241">
        <v>920</v>
      </c>
      <c r="L626" s="241">
        <v>1104</v>
      </c>
      <c r="M626" s="8">
        <v>920</v>
      </c>
      <c r="N626" s="280">
        <v>1104</v>
      </c>
      <c r="O626" s="259">
        <v>920</v>
      </c>
      <c r="P626" s="309">
        <v>1</v>
      </c>
    </row>
    <row r="627" spans="1:16" ht="15.6" x14ac:dyDescent="0.3">
      <c r="A627" s="230"/>
      <c r="B627" s="231"/>
      <c r="C627" s="231"/>
      <c r="D627" s="232"/>
      <c r="E627" s="233"/>
      <c r="F627" s="232"/>
      <c r="G627" s="234"/>
      <c r="H627" s="235"/>
      <c r="I627" s="232"/>
      <c r="J627" s="236"/>
      <c r="K627" s="242"/>
      <c r="L627" s="242"/>
      <c r="M627" s="239"/>
      <c r="N627" s="281"/>
      <c r="O627" s="260"/>
      <c r="P627" s="310"/>
    </row>
    <row r="628" spans="1:16" ht="124.8" x14ac:dyDescent="0.3">
      <c r="A628" s="10" t="s">
        <v>1016</v>
      </c>
      <c r="B628" s="35" t="s">
        <v>489</v>
      </c>
      <c r="C628" s="43" t="s">
        <v>492</v>
      </c>
      <c r="D628" s="3" t="s">
        <v>34</v>
      </c>
      <c r="E628" s="108">
        <v>10</v>
      </c>
      <c r="F628" s="109" t="s">
        <v>1353</v>
      </c>
      <c r="G628" s="152" t="s">
        <v>1396</v>
      </c>
      <c r="H628" s="133" t="s">
        <v>1355</v>
      </c>
      <c r="I628" s="109" t="s">
        <v>1447</v>
      </c>
      <c r="J628" s="134" t="s">
        <v>1449</v>
      </c>
      <c r="K628" s="241">
        <v>920</v>
      </c>
      <c r="L628" s="241">
        <v>1104</v>
      </c>
      <c r="M628" s="8">
        <v>920</v>
      </c>
      <c r="N628" s="280">
        <v>1104</v>
      </c>
      <c r="O628" s="259">
        <v>920</v>
      </c>
      <c r="P628" s="309">
        <v>1</v>
      </c>
    </row>
    <row r="629" spans="1:16" ht="15.6" x14ac:dyDescent="0.3">
      <c r="A629" s="230"/>
      <c r="B629" s="231"/>
      <c r="C629" s="231"/>
      <c r="D629" s="232"/>
      <c r="E629" s="233"/>
      <c r="F629" s="232"/>
      <c r="G629" s="234"/>
      <c r="H629" s="235"/>
      <c r="I629" s="232"/>
      <c r="J629" s="236"/>
      <c r="K629" s="242"/>
      <c r="L629" s="242"/>
      <c r="M629" s="239"/>
      <c r="N629" s="281"/>
      <c r="O629" s="260"/>
      <c r="P629" s="310"/>
    </row>
    <row r="630" spans="1:16" ht="124.8" x14ac:dyDescent="0.3">
      <c r="A630" s="10" t="s">
        <v>1017</v>
      </c>
      <c r="B630" s="35" t="s">
        <v>489</v>
      </c>
      <c r="C630" s="43" t="s">
        <v>494</v>
      </c>
      <c r="D630" s="3" t="s">
        <v>34</v>
      </c>
      <c r="E630" s="108">
        <v>15</v>
      </c>
      <c r="F630" s="109" t="s">
        <v>1353</v>
      </c>
      <c r="G630" s="152" t="s">
        <v>1396</v>
      </c>
      <c r="H630" s="133" t="s">
        <v>1355</v>
      </c>
      <c r="I630" s="109" t="s">
        <v>1447</v>
      </c>
      <c r="J630" s="134" t="s">
        <v>1450</v>
      </c>
      <c r="K630" s="241">
        <v>920</v>
      </c>
      <c r="L630" s="241">
        <v>1104</v>
      </c>
      <c r="M630" s="8">
        <v>920</v>
      </c>
      <c r="N630" s="280">
        <v>1104</v>
      </c>
      <c r="O630" s="259">
        <v>920</v>
      </c>
      <c r="P630" s="309">
        <v>1</v>
      </c>
    </row>
    <row r="631" spans="1:16" ht="15.6" x14ac:dyDescent="0.3">
      <c r="A631" s="230"/>
      <c r="B631" s="231"/>
      <c r="C631" s="231"/>
      <c r="D631" s="232"/>
      <c r="E631" s="233"/>
      <c r="F631" s="232"/>
      <c r="G631" s="234"/>
      <c r="H631" s="235"/>
      <c r="I631" s="232"/>
      <c r="J631" s="236"/>
      <c r="K631" s="242"/>
      <c r="L631" s="242"/>
      <c r="M631" s="239"/>
      <c r="N631" s="281"/>
      <c r="O631" s="260"/>
      <c r="P631" s="310"/>
    </row>
    <row r="632" spans="1:16" ht="124.8" x14ac:dyDescent="0.3">
      <c r="A632" s="10" t="s">
        <v>1018</v>
      </c>
      <c r="B632" s="35" t="s">
        <v>489</v>
      </c>
      <c r="C632" s="43" t="s">
        <v>496</v>
      </c>
      <c r="D632" s="3" t="s">
        <v>34</v>
      </c>
      <c r="E632" s="108">
        <v>5</v>
      </c>
      <c r="F632" s="109" t="s">
        <v>1353</v>
      </c>
      <c r="G632" s="152" t="s">
        <v>1396</v>
      </c>
      <c r="H632" s="133" t="s">
        <v>1355</v>
      </c>
      <c r="I632" s="109" t="s">
        <v>1447</v>
      </c>
      <c r="J632" s="134" t="s">
        <v>1451</v>
      </c>
      <c r="K632" s="241">
        <v>920</v>
      </c>
      <c r="L632" s="241">
        <v>1104</v>
      </c>
      <c r="M632" s="8">
        <v>920</v>
      </c>
      <c r="N632" s="280">
        <v>1104</v>
      </c>
      <c r="O632" s="259">
        <v>920</v>
      </c>
      <c r="P632" s="309">
        <v>1</v>
      </c>
    </row>
    <row r="633" spans="1:16" ht="15.6" x14ac:dyDescent="0.3">
      <c r="A633" s="230"/>
      <c r="B633" s="231"/>
      <c r="C633" s="231"/>
      <c r="D633" s="232"/>
      <c r="E633" s="233"/>
      <c r="F633" s="232"/>
      <c r="G633" s="234"/>
      <c r="H633" s="235"/>
      <c r="I633" s="232"/>
      <c r="J633" s="236"/>
      <c r="K633" s="242"/>
      <c r="L633" s="242"/>
      <c r="M633" s="239"/>
      <c r="N633" s="281"/>
      <c r="O633" s="260"/>
      <c r="P633" s="310"/>
    </row>
    <row r="634" spans="1:16" ht="109.2" x14ac:dyDescent="0.3">
      <c r="A634" s="10" t="s">
        <v>1019</v>
      </c>
      <c r="B634" s="44" t="s">
        <v>498</v>
      </c>
      <c r="C634" s="70" t="s">
        <v>500</v>
      </c>
      <c r="D634" s="3" t="s">
        <v>34</v>
      </c>
      <c r="E634" s="108">
        <v>12</v>
      </c>
      <c r="F634" s="109" t="s">
        <v>1353</v>
      </c>
      <c r="G634" s="152" t="s">
        <v>1396</v>
      </c>
      <c r="H634" s="133" t="s">
        <v>1355</v>
      </c>
      <c r="I634" s="109" t="s">
        <v>1452</v>
      </c>
      <c r="J634" s="135" t="s">
        <v>1453</v>
      </c>
      <c r="K634" s="241">
        <v>500</v>
      </c>
      <c r="L634" s="241">
        <v>600</v>
      </c>
      <c r="M634" s="8">
        <v>500</v>
      </c>
      <c r="N634" s="280">
        <v>600</v>
      </c>
      <c r="O634" s="259">
        <v>500</v>
      </c>
      <c r="P634" s="309">
        <v>1</v>
      </c>
    </row>
    <row r="635" spans="1:16" ht="15.6" x14ac:dyDescent="0.3">
      <c r="A635" s="230"/>
      <c r="B635" s="231"/>
      <c r="C635" s="231"/>
      <c r="D635" s="232"/>
      <c r="E635" s="233"/>
      <c r="F635" s="232"/>
      <c r="G635" s="234"/>
      <c r="H635" s="235"/>
      <c r="I635" s="232"/>
      <c r="J635" s="236"/>
      <c r="K635" s="242"/>
      <c r="L635" s="242"/>
      <c r="M635" s="239"/>
      <c r="N635" s="281"/>
      <c r="O635" s="260"/>
      <c r="P635" s="310"/>
    </row>
    <row r="636" spans="1:16" ht="109.2" x14ac:dyDescent="0.3">
      <c r="A636" s="10" t="s">
        <v>1020</v>
      </c>
      <c r="B636" s="45" t="s">
        <v>497</v>
      </c>
      <c r="C636" s="71" t="s">
        <v>834</v>
      </c>
      <c r="D636" s="3" t="s">
        <v>34</v>
      </c>
      <c r="E636" s="108">
        <v>3</v>
      </c>
      <c r="F636" s="109" t="s">
        <v>1353</v>
      </c>
      <c r="G636" s="152" t="s">
        <v>1396</v>
      </c>
      <c r="H636" s="133" t="s">
        <v>1355</v>
      </c>
      <c r="I636" s="109" t="s">
        <v>1454</v>
      </c>
      <c r="J636" s="135" t="s">
        <v>1455</v>
      </c>
      <c r="K636" s="241">
        <v>1254.45</v>
      </c>
      <c r="L636" s="241">
        <v>1505.34</v>
      </c>
      <c r="M636" s="8">
        <v>1254.45</v>
      </c>
      <c r="N636" s="280">
        <v>1505.34</v>
      </c>
      <c r="O636" s="259">
        <v>1254.45</v>
      </c>
      <c r="P636" s="309">
        <v>1</v>
      </c>
    </row>
    <row r="637" spans="1:16" ht="15.6" x14ac:dyDescent="0.3">
      <c r="A637" s="230"/>
      <c r="B637" s="231"/>
      <c r="C637" s="231"/>
      <c r="D637" s="232"/>
      <c r="E637" s="233"/>
      <c r="F637" s="232"/>
      <c r="G637" s="234"/>
      <c r="H637" s="235"/>
      <c r="I637" s="232"/>
      <c r="J637" s="236"/>
      <c r="K637" s="242"/>
      <c r="L637" s="242"/>
      <c r="M637" s="239"/>
      <c r="N637" s="281"/>
      <c r="O637" s="260"/>
      <c r="P637" s="310"/>
    </row>
    <row r="638" spans="1:16" ht="15.6" x14ac:dyDescent="0.3">
      <c r="A638" s="46"/>
      <c r="B638" s="362" t="s">
        <v>501</v>
      </c>
      <c r="C638" s="363"/>
      <c r="D638" s="47"/>
      <c r="E638" s="116"/>
      <c r="F638" s="213"/>
      <c r="G638" s="152"/>
      <c r="H638" s="133"/>
      <c r="I638" s="213"/>
      <c r="J638" s="116"/>
      <c r="K638" s="251"/>
      <c r="L638" s="241"/>
      <c r="M638" s="116"/>
      <c r="N638" s="280"/>
      <c r="O638" s="275"/>
      <c r="P638" s="318"/>
    </row>
    <row r="639" spans="1:16" ht="109.2" x14ac:dyDescent="0.3">
      <c r="A639" s="10" t="s">
        <v>416</v>
      </c>
      <c r="B639" s="45" t="s">
        <v>502</v>
      </c>
      <c r="C639" s="71" t="s">
        <v>503</v>
      </c>
      <c r="D639" s="3" t="s">
        <v>34</v>
      </c>
      <c r="E639" s="108">
        <v>10</v>
      </c>
      <c r="F639" s="109" t="s">
        <v>1353</v>
      </c>
      <c r="G639" s="152" t="s">
        <v>1396</v>
      </c>
      <c r="H639" s="133" t="s">
        <v>1456</v>
      </c>
      <c r="I639" s="109" t="s">
        <v>1457</v>
      </c>
      <c r="J639" s="135" t="s">
        <v>1458</v>
      </c>
      <c r="K639" s="241">
        <v>2.17</v>
      </c>
      <c r="L639" s="241">
        <v>2.6039999999999996</v>
      </c>
      <c r="M639" s="8">
        <v>234.36</v>
      </c>
      <c r="N639" s="280">
        <v>281.23</v>
      </c>
      <c r="O639" s="259">
        <v>2.17</v>
      </c>
      <c r="P639" s="309">
        <v>1</v>
      </c>
    </row>
    <row r="640" spans="1:16" ht="15.6" x14ac:dyDescent="0.3">
      <c r="A640" s="230"/>
      <c r="B640" s="231"/>
      <c r="C640" s="231"/>
      <c r="D640" s="232"/>
      <c r="E640" s="233"/>
      <c r="F640" s="232"/>
      <c r="G640" s="234"/>
      <c r="H640" s="235"/>
      <c r="I640" s="232"/>
      <c r="J640" s="236"/>
      <c r="K640" s="242"/>
      <c r="L640" s="242"/>
      <c r="M640" s="239"/>
      <c r="N640" s="281"/>
      <c r="O640" s="260"/>
      <c r="P640" s="310"/>
    </row>
    <row r="641" spans="1:16" ht="109.2" x14ac:dyDescent="0.3">
      <c r="A641" s="10" t="s">
        <v>418</v>
      </c>
      <c r="B641" s="45" t="s">
        <v>504</v>
      </c>
      <c r="C641" s="71" t="s">
        <v>505</v>
      </c>
      <c r="D641" s="3" t="s">
        <v>34</v>
      </c>
      <c r="E641" s="108">
        <v>3</v>
      </c>
      <c r="F641" s="109" t="s">
        <v>1353</v>
      </c>
      <c r="G641" s="152" t="s">
        <v>1396</v>
      </c>
      <c r="H641" s="133" t="s">
        <v>1355</v>
      </c>
      <c r="I641" s="109" t="s">
        <v>1356</v>
      </c>
      <c r="J641" s="135" t="s">
        <v>1357</v>
      </c>
      <c r="K641" s="241">
        <v>358.5</v>
      </c>
      <c r="L641" s="241">
        <v>430.2</v>
      </c>
      <c r="M641" s="8">
        <v>358.5</v>
      </c>
      <c r="N641" s="280">
        <v>430.2</v>
      </c>
      <c r="O641" s="259">
        <v>358.5</v>
      </c>
      <c r="P641" s="309">
        <v>1</v>
      </c>
    </row>
    <row r="642" spans="1:16" ht="15.6" x14ac:dyDescent="0.3">
      <c r="A642" s="230"/>
      <c r="B642" s="231"/>
      <c r="C642" s="231"/>
      <c r="D642" s="232"/>
      <c r="E642" s="233"/>
      <c r="F642" s="232"/>
      <c r="G642" s="234"/>
      <c r="H642" s="235"/>
      <c r="I642" s="232"/>
      <c r="J642" s="236"/>
      <c r="K642" s="242"/>
      <c r="L642" s="242"/>
      <c r="M642" s="239"/>
      <c r="N642" s="281"/>
      <c r="O642" s="260"/>
      <c r="P642" s="310"/>
    </row>
    <row r="643" spans="1:16" ht="109.2" x14ac:dyDescent="0.3">
      <c r="A643" s="10" t="s">
        <v>1021</v>
      </c>
      <c r="B643" s="45" t="s">
        <v>506</v>
      </c>
      <c r="C643" s="71" t="s">
        <v>505</v>
      </c>
      <c r="D643" s="3" t="s">
        <v>34</v>
      </c>
      <c r="E643" s="108">
        <v>2</v>
      </c>
      <c r="F643" s="109" t="s">
        <v>1353</v>
      </c>
      <c r="G643" s="152" t="s">
        <v>1396</v>
      </c>
      <c r="H643" s="133" t="s">
        <v>1355</v>
      </c>
      <c r="I643" s="109" t="s">
        <v>1459</v>
      </c>
      <c r="J643" s="135" t="s">
        <v>1460</v>
      </c>
      <c r="K643" s="241">
        <v>197.18</v>
      </c>
      <c r="L643" s="241">
        <v>236.61599999999999</v>
      </c>
      <c r="M643" s="8">
        <v>197.18</v>
      </c>
      <c r="N643" s="280">
        <v>236.62</v>
      </c>
      <c r="O643" s="259">
        <v>197.18</v>
      </c>
      <c r="P643" s="309">
        <v>1</v>
      </c>
    </row>
    <row r="644" spans="1:16" ht="15.6" x14ac:dyDescent="0.3">
      <c r="A644" s="230"/>
      <c r="B644" s="231"/>
      <c r="C644" s="231"/>
      <c r="D644" s="232"/>
      <c r="E644" s="233"/>
      <c r="F644" s="232"/>
      <c r="G644" s="234"/>
      <c r="H644" s="235"/>
      <c r="I644" s="232"/>
      <c r="J644" s="236"/>
      <c r="K644" s="242"/>
      <c r="L644" s="242"/>
      <c r="M644" s="239"/>
      <c r="N644" s="281"/>
      <c r="O644" s="260"/>
      <c r="P644" s="310"/>
    </row>
    <row r="645" spans="1:16" ht="93.6" x14ac:dyDescent="0.3">
      <c r="A645" s="10" t="s">
        <v>1022</v>
      </c>
      <c r="B645" s="45" t="s">
        <v>507</v>
      </c>
      <c r="C645" s="71" t="s">
        <v>508</v>
      </c>
      <c r="D645" s="3" t="s">
        <v>34</v>
      </c>
      <c r="E645" s="108">
        <v>20</v>
      </c>
      <c r="F645" s="109"/>
      <c r="G645" s="152"/>
      <c r="H645" s="133"/>
      <c r="I645" s="109"/>
      <c r="J645" s="135"/>
      <c r="K645" s="241"/>
      <c r="L645" s="241"/>
      <c r="M645" s="8"/>
      <c r="N645" s="280"/>
      <c r="O645" s="259"/>
      <c r="P645" s="309">
        <v>0</v>
      </c>
    </row>
    <row r="646" spans="1:16" ht="15.6" x14ac:dyDescent="0.3">
      <c r="A646" s="230"/>
      <c r="B646" s="231"/>
      <c r="C646" s="231"/>
      <c r="D646" s="232"/>
      <c r="E646" s="233"/>
      <c r="F646" s="232"/>
      <c r="G646" s="234"/>
      <c r="H646" s="235"/>
      <c r="I646" s="232"/>
      <c r="J646" s="236"/>
      <c r="K646" s="242"/>
      <c r="L646" s="242"/>
      <c r="M646" s="239"/>
      <c r="N646" s="281"/>
      <c r="O646" s="260"/>
      <c r="P646" s="310"/>
    </row>
    <row r="647" spans="1:16" ht="93.6" x14ac:dyDescent="0.3">
      <c r="A647" s="10" t="s">
        <v>421</v>
      </c>
      <c r="B647" s="45" t="s">
        <v>507</v>
      </c>
      <c r="C647" s="71" t="s">
        <v>509</v>
      </c>
      <c r="D647" s="3" t="s">
        <v>34</v>
      </c>
      <c r="E647" s="108">
        <v>20</v>
      </c>
      <c r="F647" s="109"/>
      <c r="G647" s="152"/>
      <c r="H647" s="133"/>
      <c r="I647" s="109"/>
      <c r="J647" s="135"/>
      <c r="K647" s="241"/>
      <c r="L647" s="241"/>
      <c r="M647" s="8"/>
      <c r="N647" s="280"/>
      <c r="O647" s="259"/>
      <c r="P647" s="309">
        <v>0</v>
      </c>
    </row>
    <row r="648" spans="1:16" ht="15.6" x14ac:dyDescent="0.3">
      <c r="A648" s="230"/>
      <c r="B648" s="231"/>
      <c r="C648" s="231"/>
      <c r="D648" s="232"/>
      <c r="E648" s="233"/>
      <c r="F648" s="232"/>
      <c r="G648" s="234"/>
      <c r="H648" s="235"/>
      <c r="I648" s="232"/>
      <c r="J648" s="236"/>
      <c r="K648" s="242"/>
      <c r="L648" s="242"/>
      <c r="M648" s="239"/>
      <c r="N648" s="281"/>
      <c r="O648" s="260"/>
      <c r="P648" s="310"/>
    </row>
    <row r="649" spans="1:16" ht="93.6" x14ac:dyDescent="0.3">
      <c r="A649" s="10" t="s">
        <v>424</v>
      </c>
      <c r="B649" s="45" t="s">
        <v>507</v>
      </c>
      <c r="C649" s="71" t="s">
        <v>510</v>
      </c>
      <c r="D649" s="3" t="s">
        <v>34</v>
      </c>
      <c r="E649" s="108">
        <v>20</v>
      </c>
      <c r="F649" s="109"/>
      <c r="G649" s="152"/>
      <c r="H649" s="133"/>
      <c r="I649" s="109"/>
      <c r="J649" s="135"/>
      <c r="K649" s="241"/>
      <c r="L649" s="241"/>
      <c r="M649" s="8"/>
      <c r="N649" s="280"/>
      <c r="O649" s="259"/>
      <c r="P649" s="309">
        <v>0</v>
      </c>
    </row>
    <row r="650" spans="1:16" ht="15.6" x14ac:dyDescent="0.3">
      <c r="A650" s="230"/>
      <c r="B650" s="231"/>
      <c r="C650" s="231"/>
      <c r="D650" s="232"/>
      <c r="E650" s="233"/>
      <c r="F650" s="232"/>
      <c r="G650" s="234"/>
      <c r="H650" s="235"/>
      <c r="I650" s="232"/>
      <c r="J650" s="236"/>
      <c r="K650" s="242"/>
      <c r="L650" s="242"/>
      <c r="M650" s="239"/>
      <c r="N650" s="281"/>
      <c r="O650" s="260"/>
      <c r="P650" s="310"/>
    </row>
    <row r="651" spans="1:16" ht="93.6" x14ac:dyDescent="0.3">
      <c r="A651" s="10" t="s">
        <v>426</v>
      </c>
      <c r="B651" s="45" t="s">
        <v>511</v>
      </c>
      <c r="C651" s="71" t="s">
        <v>512</v>
      </c>
      <c r="D651" s="3" t="s">
        <v>34</v>
      </c>
      <c r="E651" s="108">
        <v>20</v>
      </c>
      <c r="F651" s="109"/>
      <c r="G651" s="152"/>
      <c r="H651" s="133"/>
      <c r="I651" s="109"/>
      <c r="J651" s="135"/>
      <c r="K651" s="241"/>
      <c r="L651" s="241"/>
      <c r="M651" s="8"/>
      <c r="N651" s="280"/>
      <c r="O651" s="259"/>
      <c r="P651" s="309">
        <v>0</v>
      </c>
    </row>
    <row r="652" spans="1:16" ht="15.6" x14ac:dyDescent="0.3">
      <c r="A652" s="230"/>
      <c r="B652" s="231"/>
      <c r="C652" s="231"/>
      <c r="D652" s="232"/>
      <c r="E652" s="233"/>
      <c r="F652" s="232"/>
      <c r="G652" s="234"/>
      <c r="H652" s="235"/>
      <c r="I652" s="232"/>
      <c r="J652" s="236"/>
      <c r="K652" s="242"/>
      <c r="L652" s="242"/>
      <c r="M652" s="239"/>
      <c r="N652" s="281"/>
      <c r="O652" s="260"/>
      <c r="P652" s="310"/>
    </row>
    <row r="653" spans="1:16" ht="46.8" x14ac:dyDescent="0.3">
      <c r="A653" s="10" t="s">
        <v>1023</v>
      </c>
      <c r="B653" s="45" t="s">
        <v>513</v>
      </c>
      <c r="C653" s="71"/>
      <c r="D653" s="3" t="s">
        <v>34</v>
      </c>
      <c r="E653" s="108">
        <v>3</v>
      </c>
      <c r="F653" s="109"/>
      <c r="G653" s="152"/>
      <c r="H653" s="133"/>
      <c r="I653" s="109"/>
      <c r="J653" s="135"/>
      <c r="K653" s="241"/>
      <c r="L653" s="241"/>
      <c r="M653" s="8"/>
      <c r="N653" s="280"/>
      <c r="O653" s="259"/>
      <c r="P653" s="309">
        <v>0</v>
      </c>
    </row>
    <row r="654" spans="1:16" ht="15.6" x14ac:dyDescent="0.3">
      <c r="A654" s="230"/>
      <c r="B654" s="231"/>
      <c r="C654" s="231"/>
      <c r="D654" s="232"/>
      <c r="E654" s="233"/>
      <c r="F654" s="232"/>
      <c r="G654" s="234"/>
      <c r="H654" s="235"/>
      <c r="I654" s="232"/>
      <c r="J654" s="236"/>
      <c r="K654" s="242"/>
      <c r="L654" s="242"/>
      <c r="M654" s="239"/>
      <c r="N654" s="281"/>
      <c r="O654" s="260"/>
      <c r="P654" s="310"/>
    </row>
    <row r="655" spans="1:16" ht="46.8" x14ac:dyDescent="0.3">
      <c r="A655" s="10" t="s">
        <v>429</v>
      </c>
      <c r="B655" s="45" t="s">
        <v>514</v>
      </c>
      <c r="C655" s="71"/>
      <c r="D655" s="3" t="s">
        <v>34</v>
      </c>
      <c r="E655" s="108">
        <v>3</v>
      </c>
      <c r="F655" s="109"/>
      <c r="G655" s="152"/>
      <c r="H655" s="133"/>
      <c r="I655" s="109"/>
      <c r="J655" s="135"/>
      <c r="K655" s="241"/>
      <c r="L655" s="241"/>
      <c r="M655" s="8"/>
      <c r="N655" s="280"/>
      <c r="O655" s="259"/>
      <c r="P655" s="309">
        <v>0</v>
      </c>
    </row>
    <row r="656" spans="1:16" ht="15.6" x14ac:dyDescent="0.3">
      <c r="A656" s="230"/>
      <c r="B656" s="231"/>
      <c r="C656" s="231"/>
      <c r="D656" s="232"/>
      <c r="E656" s="233"/>
      <c r="F656" s="232"/>
      <c r="G656" s="234"/>
      <c r="H656" s="235"/>
      <c r="I656" s="232"/>
      <c r="J656" s="236"/>
      <c r="K656" s="242"/>
      <c r="L656" s="242"/>
      <c r="M656" s="239"/>
      <c r="N656" s="281"/>
      <c r="O656" s="260"/>
      <c r="P656" s="310"/>
    </row>
    <row r="657" spans="1:17" ht="46.8" x14ac:dyDescent="0.3">
      <c r="A657" s="10" t="s">
        <v>1024</v>
      </c>
      <c r="B657" s="45" t="s">
        <v>515</v>
      </c>
      <c r="C657" s="71"/>
      <c r="D657" s="3" t="s">
        <v>34</v>
      </c>
      <c r="E657" s="108">
        <v>3</v>
      </c>
      <c r="F657" s="109"/>
      <c r="G657" s="152"/>
      <c r="H657" s="133"/>
      <c r="I657" s="109"/>
      <c r="J657" s="135"/>
      <c r="K657" s="241"/>
      <c r="L657" s="241"/>
      <c r="M657" s="8"/>
      <c r="N657" s="280"/>
      <c r="O657" s="259"/>
      <c r="P657" s="309">
        <v>0</v>
      </c>
    </row>
    <row r="658" spans="1:17" ht="15.6" x14ac:dyDescent="0.3">
      <c r="A658" s="230"/>
      <c r="B658" s="231"/>
      <c r="C658" s="231"/>
      <c r="D658" s="232"/>
      <c r="E658" s="233"/>
      <c r="F658" s="232"/>
      <c r="G658" s="234"/>
      <c r="H658" s="235"/>
      <c r="I658" s="232"/>
      <c r="J658" s="236"/>
      <c r="K658" s="242"/>
      <c r="L658" s="242"/>
      <c r="M658" s="239"/>
      <c r="N658" s="281"/>
      <c r="O658" s="260"/>
      <c r="P658" s="310"/>
    </row>
    <row r="659" spans="1:17" ht="15.6" x14ac:dyDescent="0.3">
      <c r="A659" s="46"/>
      <c r="B659" s="93" t="s">
        <v>516</v>
      </c>
      <c r="C659" s="93"/>
      <c r="D659" s="47"/>
      <c r="E659" s="116"/>
      <c r="F659" s="213"/>
      <c r="G659" s="152"/>
      <c r="H659" s="133"/>
      <c r="I659" s="213"/>
      <c r="J659" s="116"/>
      <c r="K659" s="251"/>
      <c r="L659" s="241"/>
      <c r="M659" s="116"/>
      <c r="N659" s="280"/>
      <c r="O659" s="275"/>
      <c r="P659" s="318"/>
    </row>
    <row r="660" spans="1:17" ht="93.6" x14ac:dyDescent="0.3">
      <c r="A660" s="10" t="s">
        <v>432</v>
      </c>
      <c r="B660" s="45" t="s">
        <v>517</v>
      </c>
      <c r="C660" s="71"/>
      <c r="D660" s="3" t="s">
        <v>34</v>
      </c>
      <c r="E660" s="108">
        <v>4</v>
      </c>
      <c r="F660" s="109" t="s">
        <v>1461</v>
      </c>
      <c r="G660" s="152" t="s">
        <v>1396</v>
      </c>
      <c r="H660" s="133" t="s">
        <v>1355</v>
      </c>
      <c r="I660" s="109" t="s">
        <v>1462</v>
      </c>
      <c r="J660" s="135" t="s">
        <v>1463</v>
      </c>
      <c r="K660" s="241">
        <v>598.98</v>
      </c>
      <c r="L660" s="241">
        <v>718.77599999999995</v>
      </c>
      <c r="M660" s="8">
        <v>598.98</v>
      </c>
      <c r="N660" s="280">
        <v>718.78</v>
      </c>
      <c r="O660" s="259">
        <v>598.98</v>
      </c>
      <c r="P660" s="309">
        <v>1</v>
      </c>
    </row>
    <row r="661" spans="1:17" ht="15.6" x14ac:dyDescent="0.3">
      <c r="A661" s="230"/>
      <c r="B661" s="231"/>
      <c r="C661" s="231"/>
      <c r="D661" s="232"/>
      <c r="E661" s="233"/>
      <c r="F661" s="232"/>
      <c r="G661" s="234"/>
      <c r="H661" s="235"/>
      <c r="I661" s="232"/>
      <c r="J661" s="236"/>
      <c r="K661" s="242"/>
      <c r="L661" s="242"/>
      <c r="M661" s="239"/>
      <c r="N661" s="281"/>
      <c r="O661" s="260"/>
      <c r="P661" s="310"/>
    </row>
    <row r="662" spans="1:17" ht="15.6" x14ac:dyDescent="0.3">
      <c r="A662" s="36"/>
      <c r="B662" s="364" t="s">
        <v>1025</v>
      </c>
      <c r="C662" s="365"/>
      <c r="D662" s="94"/>
      <c r="E662" s="117"/>
      <c r="F662" s="118"/>
      <c r="G662" s="152"/>
      <c r="H662" s="133"/>
      <c r="I662" s="118"/>
      <c r="J662" s="136"/>
      <c r="K662" s="241"/>
      <c r="L662" s="241"/>
      <c r="M662" s="8"/>
      <c r="N662" s="280"/>
      <c r="O662" s="259"/>
      <c r="P662" s="309"/>
    </row>
    <row r="663" spans="1:17" ht="46.8" x14ac:dyDescent="0.3">
      <c r="A663" s="36"/>
      <c r="B663" s="19" t="s">
        <v>518</v>
      </c>
      <c r="C663" s="19" t="s">
        <v>1131</v>
      </c>
      <c r="D663" s="100"/>
      <c r="E663" s="117"/>
      <c r="F663" s="119"/>
      <c r="G663" s="152"/>
      <c r="H663" s="133"/>
      <c r="I663" s="119"/>
      <c r="J663" s="136"/>
      <c r="K663" s="241"/>
      <c r="L663" s="241"/>
      <c r="M663" s="8"/>
      <c r="N663" s="280"/>
      <c r="O663" s="259"/>
      <c r="P663" s="309"/>
    </row>
    <row r="664" spans="1:17" ht="62.4" x14ac:dyDescent="0.3">
      <c r="A664" s="51" t="s">
        <v>488</v>
      </c>
      <c r="B664" s="38" t="s">
        <v>520</v>
      </c>
      <c r="C664" s="11" t="s">
        <v>521</v>
      </c>
      <c r="D664" s="38" t="s">
        <v>594</v>
      </c>
      <c r="E664" s="120">
        <v>5000</v>
      </c>
      <c r="F664" s="84" t="s">
        <v>1726</v>
      </c>
      <c r="G664" s="152" t="s">
        <v>1637</v>
      </c>
      <c r="H664" s="133">
        <v>1000</v>
      </c>
      <c r="I664" s="84" t="s">
        <v>1727</v>
      </c>
      <c r="J664" s="137" t="s">
        <v>1728</v>
      </c>
      <c r="K664" s="241">
        <v>2.9000000000000001E-2</v>
      </c>
      <c r="L664" s="241">
        <f>K664*1.2</f>
        <v>3.4799999999999998E-2</v>
      </c>
      <c r="M664" s="8">
        <f>K664*H664</f>
        <v>29</v>
      </c>
      <c r="N664" s="280">
        <f>M664*1.2</f>
        <v>34.799999999999997</v>
      </c>
      <c r="O664" s="259">
        <v>2.9000000000000001E-2</v>
      </c>
      <c r="P664" s="309">
        <v>1</v>
      </c>
      <c r="Q664" t="s">
        <v>2172</v>
      </c>
    </row>
    <row r="665" spans="1:17" ht="46.8" x14ac:dyDescent="0.3">
      <c r="A665" s="51" t="s">
        <v>488</v>
      </c>
      <c r="B665" s="38" t="s">
        <v>520</v>
      </c>
      <c r="C665" s="11" t="s">
        <v>521</v>
      </c>
      <c r="D665" s="38" t="s">
        <v>594</v>
      </c>
      <c r="E665" s="120">
        <v>5000</v>
      </c>
      <c r="F665" s="84" t="s">
        <v>1181</v>
      </c>
      <c r="G665" s="152" t="s">
        <v>1182</v>
      </c>
      <c r="H665" s="133" t="s">
        <v>1183</v>
      </c>
      <c r="I665" s="84" t="s">
        <v>1184</v>
      </c>
      <c r="J665" s="137" t="s">
        <v>1185</v>
      </c>
      <c r="K665" s="241">
        <v>3.6999999999999998E-2</v>
      </c>
      <c r="L665" s="241">
        <f>(K665*1.2)</f>
        <v>4.4399999999999995E-2</v>
      </c>
      <c r="M665" s="8">
        <v>185</v>
      </c>
      <c r="N665" s="280">
        <f>(M665*1.2)</f>
        <v>222</v>
      </c>
      <c r="O665" s="259">
        <v>3.6999999999999998E-2</v>
      </c>
      <c r="P665" s="309">
        <v>2</v>
      </c>
    </row>
    <row r="666" spans="1:17" ht="46.8" x14ac:dyDescent="0.3">
      <c r="A666" s="51" t="s">
        <v>488</v>
      </c>
      <c r="B666" s="38" t="s">
        <v>520</v>
      </c>
      <c r="C666" s="11" t="s">
        <v>521</v>
      </c>
      <c r="D666" s="38" t="s">
        <v>594</v>
      </c>
      <c r="E666" s="120">
        <v>5000</v>
      </c>
      <c r="F666" s="84" t="s">
        <v>1937</v>
      </c>
      <c r="G666" s="152" t="s">
        <v>1938</v>
      </c>
      <c r="H666" s="133" t="s">
        <v>1183</v>
      </c>
      <c r="I666" s="84" t="s">
        <v>1939</v>
      </c>
      <c r="J666" s="137" t="s">
        <v>1940</v>
      </c>
      <c r="K666" s="241">
        <v>4.5499999999999999E-2</v>
      </c>
      <c r="L666" s="241">
        <f>K666*1.2</f>
        <v>5.4599999999999996E-2</v>
      </c>
      <c r="M666" s="8">
        <f>K666*1000</f>
        <v>45.5</v>
      </c>
      <c r="N666" s="280">
        <f t="shared" ref="N666" si="177">M666*1.2</f>
        <v>54.6</v>
      </c>
      <c r="O666" s="259">
        <v>4.5499999999999999E-2</v>
      </c>
      <c r="P666" s="309">
        <v>3</v>
      </c>
    </row>
    <row r="667" spans="1:17" ht="15.6" x14ac:dyDescent="0.3">
      <c r="A667" s="230"/>
      <c r="B667" s="231"/>
      <c r="C667" s="231"/>
      <c r="D667" s="232"/>
      <c r="E667" s="233"/>
      <c r="F667" s="232"/>
      <c r="G667" s="234"/>
      <c r="H667" s="235"/>
      <c r="I667" s="232"/>
      <c r="J667" s="236"/>
      <c r="K667" s="242"/>
      <c r="L667" s="242"/>
      <c r="M667" s="239"/>
      <c r="N667" s="281"/>
      <c r="O667" s="260"/>
      <c r="P667" s="310"/>
    </row>
    <row r="668" spans="1:17" ht="62.4" x14ac:dyDescent="0.3">
      <c r="A668" s="51" t="s">
        <v>491</v>
      </c>
      <c r="B668" s="38" t="s">
        <v>523</v>
      </c>
      <c r="C668" s="11" t="s">
        <v>521</v>
      </c>
      <c r="D668" s="38" t="s">
        <v>594</v>
      </c>
      <c r="E668" s="120">
        <v>2000</v>
      </c>
      <c r="F668" s="84" t="s">
        <v>1726</v>
      </c>
      <c r="G668" s="152" t="s">
        <v>1637</v>
      </c>
      <c r="H668" s="133">
        <v>1000</v>
      </c>
      <c r="I668" s="84" t="s">
        <v>1729</v>
      </c>
      <c r="J668" s="137" t="s">
        <v>1730</v>
      </c>
      <c r="K668" s="241">
        <v>2.1999999999999999E-2</v>
      </c>
      <c r="L668" s="241">
        <f>K668*1.2</f>
        <v>2.6399999999999996E-2</v>
      </c>
      <c r="M668" s="8">
        <f>K668*H668</f>
        <v>22</v>
      </c>
      <c r="N668" s="280">
        <f>M668*1.2</f>
        <v>26.4</v>
      </c>
      <c r="O668" s="259">
        <v>2.1999999999999999E-2</v>
      </c>
      <c r="P668" s="309">
        <v>1</v>
      </c>
    </row>
    <row r="669" spans="1:17" ht="46.8" x14ac:dyDescent="0.3">
      <c r="A669" s="51" t="s">
        <v>491</v>
      </c>
      <c r="B669" s="38" t="s">
        <v>523</v>
      </c>
      <c r="C669" s="11" t="s">
        <v>521</v>
      </c>
      <c r="D669" s="38" t="s">
        <v>594</v>
      </c>
      <c r="E669" s="120">
        <v>2000</v>
      </c>
      <c r="F669" s="84" t="s">
        <v>1937</v>
      </c>
      <c r="G669" s="152" t="s">
        <v>1938</v>
      </c>
      <c r="H669" s="133" t="s">
        <v>1183</v>
      </c>
      <c r="I669" s="84" t="s">
        <v>1941</v>
      </c>
      <c r="J669" s="137" t="s">
        <v>1942</v>
      </c>
      <c r="K669" s="241">
        <v>3.95E-2</v>
      </c>
      <c r="L669" s="241">
        <f t="shared" ref="L669" si="178">K669*1.2</f>
        <v>4.7399999999999998E-2</v>
      </c>
      <c r="M669" s="8">
        <f>K669*1000</f>
        <v>39.5</v>
      </c>
      <c r="N669" s="280">
        <f t="shared" ref="N669" si="179">M669*1.2</f>
        <v>47.4</v>
      </c>
      <c r="O669" s="259">
        <v>3.95E-2</v>
      </c>
      <c r="P669" s="309">
        <v>2</v>
      </c>
    </row>
    <row r="670" spans="1:17" ht="15.6" x14ac:dyDescent="0.3">
      <c r="A670" s="230"/>
      <c r="B670" s="231"/>
      <c r="C670" s="231"/>
      <c r="D670" s="232"/>
      <c r="E670" s="233"/>
      <c r="F670" s="232"/>
      <c r="G670" s="234"/>
      <c r="H670" s="235"/>
      <c r="I670" s="232"/>
      <c r="J670" s="236"/>
      <c r="K670" s="242"/>
      <c r="L670" s="242"/>
      <c r="M670" s="239"/>
      <c r="N670" s="281"/>
      <c r="O670" s="260"/>
      <c r="P670" s="310"/>
    </row>
    <row r="671" spans="1:17" ht="57.6" x14ac:dyDescent="0.3">
      <c r="A671" s="51" t="s">
        <v>493</v>
      </c>
      <c r="B671" s="38" t="s">
        <v>525</v>
      </c>
      <c r="C671" s="11" t="s">
        <v>526</v>
      </c>
      <c r="D671" s="38" t="s">
        <v>794</v>
      </c>
      <c r="E671" s="120">
        <v>15</v>
      </c>
      <c r="F671" s="214" t="s">
        <v>1726</v>
      </c>
      <c r="G671" s="214" t="s">
        <v>1637</v>
      </c>
      <c r="H671" s="163">
        <v>2.5</v>
      </c>
      <c r="I671" s="214" t="s">
        <v>1731</v>
      </c>
      <c r="J671" s="163" t="s">
        <v>1732</v>
      </c>
      <c r="K671" s="252">
        <v>23.82</v>
      </c>
      <c r="L671" s="252">
        <f>K671*1.2</f>
        <v>28.584</v>
      </c>
      <c r="M671" s="165">
        <f>K671*H671</f>
        <v>59.55</v>
      </c>
      <c r="N671" s="290">
        <f>M671*1.2</f>
        <v>71.459999999999994</v>
      </c>
      <c r="O671" s="276">
        <v>23.82</v>
      </c>
      <c r="P671" s="319">
        <v>1</v>
      </c>
      <c r="Q671" t="s">
        <v>2172</v>
      </c>
    </row>
    <row r="672" spans="1:17" ht="46.8" x14ac:dyDescent="0.3">
      <c r="A672" s="51" t="s">
        <v>493</v>
      </c>
      <c r="B672" s="38" t="s">
        <v>525</v>
      </c>
      <c r="C672" s="11" t="s">
        <v>526</v>
      </c>
      <c r="D672" s="38" t="s">
        <v>794</v>
      </c>
      <c r="E672" s="120">
        <v>15</v>
      </c>
      <c r="F672" s="214" t="s">
        <v>1181</v>
      </c>
      <c r="G672" s="214" t="s">
        <v>1182</v>
      </c>
      <c r="H672" s="163" t="s">
        <v>1186</v>
      </c>
      <c r="I672" s="214" t="s">
        <v>1187</v>
      </c>
      <c r="J672" s="163" t="s">
        <v>1188</v>
      </c>
      <c r="K672" s="252">
        <v>63.48</v>
      </c>
      <c r="L672" s="252">
        <f t="shared" ref="L672" si="180">(K672*1.2)</f>
        <v>76.175999999999988</v>
      </c>
      <c r="M672" s="165">
        <v>952.2</v>
      </c>
      <c r="N672" s="290">
        <f t="shared" ref="N672" si="181">(M672*1.2)</f>
        <v>1142.6400000000001</v>
      </c>
      <c r="O672" s="276">
        <v>63.48</v>
      </c>
      <c r="P672" s="319">
        <v>2</v>
      </c>
    </row>
    <row r="673" spans="1:18" s="296" customFormat="1" ht="72" x14ac:dyDescent="0.3">
      <c r="A673" s="51" t="s">
        <v>493</v>
      </c>
      <c r="B673" s="38" t="s">
        <v>525</v>
      </c>
      <c r="C673" s="11" t="s">
        <v>526</v>
      </c>
      <c r="D673" s="38" t="s">
        <v>794</v>
      </c>
      <c r="E673" s="343">
        <v>15</v>
      </c>
      <c r="F673" s="344" t="s">
        <v>1937</v>
      </c>
      <c r="G673" s="344" t="s">
        <v>1938</v>
      </c>
      <c r="H673" s="345" t="s">
        <v>1183</v>
      </c>
      <c r="I673" s="344" t="s">
        <v>1943</v>
      </c>
      <c r="J673" s="345" t="s">
        <v>1944</v>
      </c>
      <c r="K673" s="346">
        <v>6.6500000000000004E-2</v>
      </c>
      <c r="L673" s="346">
        <f t="shared" ref="L673" si="182">K673*1.2</f>
        <v>7.9799999999999996E-2</v>
      </c>
      <c r="M673" s="347">
        <f>K673*1000</f>
        <v>66.5</v>
      </c>
      <c r="N673" s="348">
        <f t="shared" ref="N673" si="183">M673*1.2</f>
        <v>79.8</v>
      </c>
      <c r="O673" s="349">
        <v>6.6500000000000004E-2</v>
      </c>
      <c r="P673" s="350">
        <v>0</v>
      </c>
      <c r="Q673" s="296" t="s">
        <v>2172</v>
      </c>
      <c r="R673" s="354" t="s">
        <v>2174</v>
      </c>
    </row>
    <row r="674" spans="1:18" ht="15.6" x14ac:dyDescent="0.3">
      <c r="A674" s="230"/>
      <c r="B674" s="231"/>
      <c r="C674" s="231"/>
      <c r="D674" s="232"/>
      <c r="E674" s="233"/>
      <c r="F674" s="232"/>
      <c r="G674" s="234"/>
      <c r="H674" s="235"/>
      <c r="I674" s="232"/>
      <c r="J674" s="236"/>
      <c r="K674" s="242"/>
      <c r="L674" s="242"/>
      <c r="M674" s="239"/>
      <c r="N674" s="281"/>
      <c r="O674" s="260"/>
      <c r="P674" s="310"/>
    </row>
    <row r="675" spans="1:18" ht="46.8" x14ac:dyDescent="0.3">
      <c r="A675" s="51" t="s">
        <v>495</v>
      </c>
      <c r="B675" s="38" t="s">
        <v>528</v>
      </c>
      <c r="C675" s="11" t="s">
        <v>809</v>
      </c>
      <c r="D675" s="38" t="s">
        <v>791</v>
      </c>
      <c r="E675" s="120">
        <v>25</v>
      </c>
      <c r="F675" s="84" t="s">
        <v>1937</v>
      </c>
      <c r="G675" s="152" t="s">
        <v>1938</v>
      </c>
      <c r="H675" s="133" t="s">
        <v>1945</v>
      </c>
      <c r="I675" s="84" t="s">
        <v>1946</v>
      </c>
      <c r="J675" s="137" t="s">
        <v>1947</v>
      </c>
      <c r="K675" s="241">
        <v>3.42</v>
      </c>
      <c r="L675" s="241">
        <f t="shared" ref="L675" si="184">K675*1.2</f>
        <v>4.1040000000000001</v>
      </c>
      <c r="M675" s="8">
        <f>K675*25</f>
        <v>85.5</v>
      </c>
      <c r="N675" s="280">
        <f>M675*1.2</f>
        <v>102.6</v>
      </c>
      <c r="O675" s="259">
        <v>3.42</v>
      </c>
      <c r="P675" s="309">
        <v>1</v>
      </c>
    </row>
    <row r="676" spans="1:18" ht="62.4" x14ac:dyDescent="0.3">
      <c r="A676" s="51" t="s">
        <v>495</v>
      </c>
      <c r="B676" s="38" t="s">
        <v>528</v>
      </c>
      <c r="C676" s="11" t="s">
        <v>809</v>
      </c>
      <c r="D676" s="38" t="s">
        <v>791</v>
      </c>
      <c r="E676" s="120">
        <v>25</v>
      </c>
      <c r="F676" s="84" t="s">
        <v>1726</v>
      </c>
      <c r="G676" s="152" t="s">
        <v>1637</v>
      </c>
      <c r="H676" s="133">
        <v>25</v>
      </c>
      <c r="I676" s="84" t="s">
        <v>1733</v>
      </c>
      <c r="J676" s="137" t="s">
        <v>1734</v>
      </c>
      <c r="K676" s="241">
        <v>4.9409999999999998</v>
      </c>
      <c r="L676" s="241">
        <f>K676*1.2</f>
        <v>5.9291999999999998</v>
      </c>
      <c r="M676" s="8">
        <f t="shared" ref="M676" si="185">K676*H676</f>
        <v>123.52499999999999</v>
      </c>
      <c r="N676" s="280">
        <f t="shared" ref="N676" si="186">M676*1.2</f>
        <v>148.22999999999999</v>
      </c>
      <c r="O676" s="259">
        <v>4.9409999999999998</v>
      </c>
      <c r="P676" s="309">
        <v>2</v>
      </c>
    </row>
    <row r="677" spans="1:18" ht="15.6" x14ac:dyDescent="0.3">
      <c r="A677" s="230"/>
      <c r="B677" s="231"/>
      <c r="C677" s="231"/>
      <c r="D677" s="232"/>
      <c r="E677" s="233"/>
      <c r="F677" s="232"/>
      <c r="G677" s="234"/>
      <c r="H677" s="235"/>
      <c r="I677" s="232"/>
      <c r="J677" s="236"/>
      <c r="K677" s="242"/>
      <c r="L677" s="242"/>
      <c r="M677" s="239"/>
      <c r="N677" s="281"/>
      <c r="O677" s="260"/>
      <c r="P677" s="310"/>
    </row>
    <row r="678" spans="1:18" ht="62.4" x14ac:dyDescent="0.3">
      <c r="A678" s="51" t="s">
        <v>1026</v>
      </c>
      <c r="B678" s="38" t="s">
        <v>530</v>
      </c>
      <c r="C678" s="11" t="s">
        <v>810</v>
      </c>
      <c r="D678" s="38" t="s">
        <v>791</v>
      </c>
      <c r="E678" s="120">
        <v>25</v>
      </c>
      <c r="F678" s="84" t="s">
        <v>1726</v>
      </c>
      <c r="G678" s="152" t="s">
        <v>1637</v>
      </c>
      <c r="H678" s="133">
        <v>25</v>
      </c>
      <c r="I678" s="84" t="s">
        <v>1735</v>
      </c>
      <c r="J678" s="137" t="s">
        <v>1736</v>
      </c>
      <c r="K678" s="241">
        <v>0.94110000000000005</v>
      </c>
      <c r="L678" s="241">
        <f>K678*1.2</f>
        <v>1.1293200000000001</v>
      </c>
      <c r="M678" s="8">
        <f>K678*H678</f>
        <v>23.5275</v>
      </c>
      <c r="N678" s="280">
        <f>M678*1.2</f>
        <v>28.233000000000001</v>
      </c>
      <c r="O678" s="259">
        <v>0.94110000000000005</v>
      </c>
      <c r="P678" s="309">
        <v>1</v>
      </c>
    </row>
    <row r="679" spans="1:18" ht="46.8" x14ac:dyDescent="0.3">
      <c r="A679" s="51" t="s">
        <v>1026</v>
      </c>
      <c r="B679" s="38" t="s">
        <v>530</v>
      </c>
      <c r="C679" s="11" t="s">
        <v>810</v>
      </c>
      <c r="D679" s="38" t="s">
        <v>791</v>
      </c>
      <c r="E679" s="120">
        <v>25</v>
      </c>
      <c r="F679" s="84" t="s">
        <v>1937</v>
      </c>
      <c r="G679" s="152" t="s">
        <v>1938</v>
      </c>
      <c r="H679" s="133" t="s">
        <v>1945</v>
      </c>
      <c r="I679" s="84" t="s">
        <v>1948</v>
      </c>
      <c r="J679" s="137" t="s">
        <v>1949</v>
      </c>
      <c r="K679" s="241">
        <v>1.82</v>
      </c>
      <c r="L679" s="241">
        <f t="shared" ref="L679" si="187">K679*1.2</f>
        <v>2.1840000000000002</v>
      </c>
      <c r="M679" s="8">
        <f>K679*25</f>
        <v>45.5</v>
      </c>
      <c r="N679" s="280">
        <f t="shared" ref="N679" si="188">M679*1.2</f>
        <v>54.6</v>
      </c>
      <c r="O679" s="259">
        <v>1.82</v>
      </c>
      <c r="P679" s="309">
        <v>2</v>
      </c>
    </row>
    <row r="680" spans="1:18" ht="15.6" x14ac:dyDescent="0.3">
      <c r="A680" s="230"/>
      <c r="B680" s="231"/>
      <c r="C680" s="231"/>
      <c r="D680" s="232"/>
      <c r="E680" s="233"/>
      <c r="F680" s="232"/>
      <c r="G680" s="234"/>
      <c r="H680" s="235"/>
      <c r="I680" s="232"/>
      <c r="J680" s="236"/>
      <c r="K680" s="242"/>
      <c r="L680" s="242"/>
      <c r="M680" s="239"/>
      <c r="N680" s="281"/>
      <c r="O680" s="260"/>
      <c r="P680" s="310"/>
    </row>
    <row r="681" spans="1:18" ht="62.4" x14ac:dyDescent="0.3">
      <c r="A681" s="51" t="s">
        <v>1027</v>
      </c>
      <c r="B681" s="38" t="s">
        <v>532</v>
      </c>
      <c r="C681" s="11" t="s">
        <v>809</v>
      </c>
      <c r="D681" s="38" t="s">
        <v>791</v>
      </c>
      <c r="E681" s="120">
        <v>25</v>
      </c>
      <c r="F681" s="84" t="s">
        <v>1726</v>
      </c>
      <c r="G681" s="152" t="s">
        <v>1637</v>
      </c>
      <c r="H681" s="133">
        <v>25</v>
      </c>
      <c r="I681" s="84" t="s">
        <v>1737</v>
      </c>
      <c r="J681" s="137" t="s">
        <v>1738</v>
      </c>
      <c r="K681" s="241">
        <v>1.647</v>
      </c>
      <c r="L681" s="241">
        <f t="shared" ref="L681:L682" si="189">K681*1.2</f>
        <v>1.9763999999999999</v>
      </c>
      <c r="M681" s="8">
        <f>K681*H681</f>
        <v>41.174999999999997</v>
      </c>
      <c r="N681" s="280">
        <f>M681*1.2</f>
        <v>49.41</v>
      </c>
      <c r="O681" s="259">
        <v>1.647</v>
      </c>
      <c r="P681" s="309">
        <v>1</v>
      </c>
    </row>
    <row r="682" spans="1:18" ht="46.8" x14ac:dyDescent="0.3">
      <c r="A682" s="51" t="s">
        <v>1027</v>
      </c>
      <c r="B682" s="38" t="s">
        <v>532</v>
      </c>
      <c r="C682" s="11" t="s">
        <v>809</v>
      </c>
      <c r="D682" s="38" t="s">
        <v>791</v>
      </c>
      <c r="E682" s="120">
        <v>25</v>
      </c>
      <c r="F682" s="84" t="s">
        <v>1937</v>
      </c>
      <c r="G682" s="152" t="s">
        <v>1938</v>
      </c>
      <c r="H682" s="133" t="s">
        <v>1945</v>
      </c>
      <c r="I682" s="84" t="s">
        <v>1950</v>
      </c>
      <c r="J682" s="137" t="s">
        <v>1951</v>
      </c>
      <c r="K682" s="241">
        <v>2.6</v>
      </c>
      <c r="L682" s="241">
        <f t="shared" si="189"/>
        <v>3.12</v>
      </c>
      <c r="M682" s="8">
        <f>K682*25</f>
        <v>65</v>
      </c>
      <c r="N682" s="280">
        <f t="shared" ref="N682" si="190">M682*1.2</f>
        <v>78</v>
      </c>
      <c r="O682" s="259">
        <v>2.6</v>
      </c>
      <c r="P682" s="309">
        <v>2</v>
      </c>
    </row>
    <row r="683" spans="1:18" ht="15.6" x14ac:dyDescent="0.3">
      <c r="A683" s="230"/>
      <c r="B683" s="231"/>
      <c r="C683" s="231"/>
      <c r="D683" s="232"/>
      <c r="E683" s="233"/>
      <c r="F683" s="232"/>
      <c r="G683" s="234"/>
      <c r="H683" s="235"/>
      <c r="I683" s="232"/>
      <c r="J683" s="236"/>
      <c r="K683" s="242"/>
      <c r="L683" s="242"/>
      <c r="M683" s="239"/>
      <c r="N683" s="281"/>
      <c r="O683" s="260"/>
      <c r="P683" s="310"/>
    </row>
    <row r="684" spans="1:18" ht="62.4" x14ac:dyDescent="0.3">
      <c r="A684" s="51" t="s">
        <v>1028</v>
      </c>
      <c r="B684" s="38" t="s">
        <v>534</v>
      </c>
      <c r="C684" s="11"/>
      <c r="D684" s="38" t="s">
        <v>711</v>
      </c>
      <c r="E684" s="120">
        <v>100</v>
      </c>
      <c r="F684" s="84" t="s">
        <v>1726</v>
      </c>
      <c r="G684" s="152" t="s">
        <v>1637</v>
      </c>
      <c r="H684" s="133">
        <v>100</v>
      </c>
      <c r="I684" s="84" t="s">
        <v>1739</v>
      </c>
      <c r="J684" s="137" t="s">
        <v>1740</v>
      </c>
      <c r="K684" s="241">
        <v>0.47049999999999997</v>
      </c>
      <c r="L684" s="241">
        <f>K684*1.2</f>
        <v>0.56459999999999999</v>
      </c>
      <c r="M684" s="8">
        <f t="shared" ref="M684" si="191">K684*H684</f>
        <v>47.05</v>
      </c>
      <c r="N684" s="280">
        <f>M684*1.2</f>
        <v>56.459999999999994</v>
      </c>
      <c r="O684" s="259">
        <v>0.47049999999999997</v>
      </c>
      <c r="P684" s="309">
        <v>1</v>
      </c>
      <c r="Q684" t="s">
        <v>2172</v>
      </c>
    </row>
    <row r="685" spans="1:18" ht="46.8" x14ac:dyDescent="0.3">
      <c r="A685" s="51" t="s">
        <v>1028</v>
      </c>
      <c r="B685" s="38" t="s">
        <v>534</v>
      </c>
      <c r="C685" s="11"/>
      <c r="D685" s="38" t="s">
        <v>711</v>
      </c>
      <c r="E685" s="120">
        <v>100</v>
      </c>
      <c r="F685" s="84" t="s">
        <v>1181</v>
      </c>
      <c r="G685" s="152" t="s">
        <v>1182</v>
      </c>
      <c r="H685" s="133" t="s">
        <v>1189</v>
      </c>
      <c r="I685" s="84" t="s">
        <v>1190</v>
      </c>
      <c r="J685" s="137" t="s">
        <v>1191</v>
      </c>
      <c r="K685" s="241">
        <v>0.98499999999999999</v>
      </c>
      <c r="L685" s="241">
        <f t="shared" ref="L685:L737" si="192">(K685*1.2)</f>
        <v>1.1819999999999999</v>
      </c>
      <c r="M685" s="8">
        <v>98.5</v>
      </c>
      <c r="N685" s="280">
        <f t="shared" ref="N685:N737" si="193">(M685*1.2)</f>
        <v>118.19999999999999</v>
      </c>
      <c r="O685" s="259">
        <v>0.98499999999999999</v>
      </c>
      <c r="P685" s="309">
        <v>2</v>
      </c>
    </row>
    <row r="686" spans="1:18" ht="46.8" x14ac:dyDescent="0.3">
      <c r="A686" s="51" t="s">
        <v>1028</v>
      </c>
      <c r="B686" s="38" t="s">
        <v>534</v>
      </c>
      <c r="C686" s="11"/>
      <c r="D686" s="38" t="s">
        <v>711</v>
      </c>
      <c r="E686" s="120">
        <v>100</v>
      </c>
      <c r="F686" s="84" t="s">
        <v>1937</v>
      </c>
      <c r="G686" s="152" t="s">
        <v>1938</v>
      </c>
      <c r="H686" s="133" t="s">
        <v>1952</v>
      </c>
      <c r="I686" s="84" t="s">
        <v>1953</v>
      </c>
      <c r="J686" s="137" t="s">
        <v>1954</v>
      </c>
      <c r="K686" s="241">
        <v>1.4550000000000001</v>
      </c>
      <c r="L686" s="241">
        <f t="shared" ref="L686" si="194">K686*1.2</f>
        <v>1.746</v>
      </c>
      <c r="M686" s="8">
        <f t="shared" ref="M686" si="195">K686*100</f>
        <v>145.5</v>
      </c>
      <c r="N686" s="280">
        <f t="shared" ref="N686" si="196">M686*1.2</f>
        <v>174.6</v>
      </c>
      <c r="O686" s="259">
        <v>1.4550000000000001</v>
      </c>
      <c r="P686" s="309">
        <v>3</v>
      </c>
    </row>
    <row r="687" spans="1:18" ht="15.6" x14ac:dyDescent="0.3">
      <c r="A687" s="230"/>
      <c r="B687" s="231"/>
      <c r="C687" s="231"/>
      <c r="D687" s="232"/>
      <c r="E687" s="233"/>
      <c r="F687" s="232"/>
      <c r="G687" s="234"/>
      <c r="H687" s="235"/>
      <c r="I687" s="232"/>
      <c r="J687" s="236"/>
      <c r="K687" s="242"/>
      <c r="L687" s="242"/>
      <c r="M687" s="239"/>
      <c r="N687" s="281"/>
      <c r="O687" s="260"/>
      <c r="P687" s="310"/>
    </row>
    <row r="688" spans="1:18" ht="62.4" x14ac:dyDescent="0.3">
      <c r="A688" s="51" t="s">
        <v>1029</v>
      </c>
      <c r="B688" s="38" t="s">
        <v>537</v>
      </c>
      <c r="C688" s="11"/>
      <c r="D688" s="38" t="s">
        <v>711</v>
      </c>
      <c r="E688" s="120">
        <v>100</v>
      </c>
      <c r="F688" s="84" t="s">
        <v>1726</v>
      </c>
      <c r="G688" s="152" t="s">
        <v>1637</v>
      </c>
      <c r="H688" s="133">
        <v>100</v>
      </c>
      <c r="I688" s="84" t="s">
        <v>1741</v>
      </c>
      <c r="J688" s="137" t="s">
        <v>1742</v>
      </c>
      <c r="K688" s="241">
        <v>0.35289999999999999</v>
      </c>
      <c r="L688" s="241">
        <f>K688*1.2</f>
        <v>0.42347999999999997</v>
      </c>
      <c r="M688" s="8">
        <f t="shared" ref="M688" si="197">K688*H688</f>
        <v>35.29</v>
      </c>
      <c r="N688" s="280">
        <f>M688*1.2</f>
        <v>42.347999999999999</v>
      </c>
      <c r="O688" s="259">
        <v>0.35289999999999999</v>
      </c>
      <c r="P688" s="309">
        <v>1</v>
      </c>
      <c r="Q688" t="s">
        <v>2172</v>
      </c>
    </row>
    <row r="689" spans="1:18" ht="46.8" x14ac:dyDescent="0.3">
      <c r="A689" s="51" t="s">
        <v>1029</v>
      </c>
      <c r="B689" s="38" t="s">
        <v>537</v>
      </c>
      <c r="C689" s="11"/>
      <c r="D689" s="38" t="s">
        <v>711</v>
      </c>
      <c r="E689" s="120">
        <v>100</v>
      </c>
      <c r="F689" s="84" t="s">
        <v>1181</v>
      </c>
      <c r="G689" s="152" t="s">
        <v>1182</v>
      </c>
      <c r="H689" s="133" t="s">
        <v>1189</v>
      </c>
      <c r="I689" s="84" t="s">
        <v>1192</v>
      </c>
      <c r="J689" s="137" t="s">
        <v>1193</v>
      </c>
      <c r="K689" s="241">
        <v>0.79400000000000004</v>
      </c>
      <c r="L689" s="241">
        <f t="shared" si="192"/>
        <v>0.95279999999999998</v>
      </c>
      <c r="M689" s="8">
        <v>79.400000000000006</v>
      </c>
      <c r="N689" s="280">
        <f t="shared" si="193"/>
        <v>95.28</v>
      </c>
      <c r="O689" s="259">
        <v>0.79400000000000004</v>
      </c>
      <c r="P689" s="309">
        <v>2</v>
      </c>
    </row>
    <row r="690" spans="1:18" ht="46.8" x14ac:dyDescent="0.3">
      <c r="A690" s="51" t="s">
        <v>1029</v>
      </c>
      <c r="B690" s="38" t="s">
        <v>537</v>
      </c>
      <c r="C690" s="11"/>
      <c r="D690" s="38" t="s">
        <v>711</v>
      </c>
      <c r="E690" s="120">
        <v>100</v>
      </c>
      <c r="F690" s="84" t="s">
        <v>1937</v>
      </c>
      <c r="G690" s="152" t="s">
        <v>1938</v>
      </c>
      <c r="H690" s="133" t="s">
        <v>1952</v>
      </c>
      <c r="I690" s="84" t="s">
        <v>1955</v>
      </c>
      <c r="J690" s="137" t="s">
        <v>1956</v>
      </c>
      <c r="K690" s="241">
        <v>0.9</v>
      </c>
      <c r="L690" s="241">
        <f t="shared" ref="L690" si="198">K690*1.2</f>
        <v>1.08</v>
      </c>
      <c r="M690" s="8">
        <f t="shared" ref="M690" si="199">K690*100</f>
        <v>90</v>
      </c>
      <c r="N690" s="280">
        <f t="shared" ref="N690" si="200">M690*1.2</f>
        <v>108</v>
      </c>
      <c r="O690" s="259">
        <v>0.9</v>
      </c>
      <c r="P690" s="309">
        <v>3</v>
      </c>
    </row>
    <row r="691" spans="1:18" ht="15.6" x14ac:dyDescent="0.3">
      <c r="A691" s="230"/>
      <c r="B691" s="231"/>
      <c r="C691" s="231"/>
      <c r="D691" s="232"/>
      <c r="E691" s="233"/>
      <c r="F691" s="232"/>
      <c r="G691" s="234"/>
      <c r="H691" s="235"/>
      <c r="I691" s="232"/>
      <c r="J691" s="236"/>
      <c r="K691" s="242"/>
      <c r="L691" s="242"/>
      <c r="M691" s="239"/>
      <c r="N691" s="281"/>
      <c r="O691" s="260"/>
      <c r="P691" s="310"/>
    </row>
    <row r="692" spans="1:18" s="296" customFormat="1" ht="72" x14ac:dyDescent="0.3">
      <c r="A692" s="51" t="s">
        <v>1030</v>
      </c>
      <c r="B692" s="38" t="s">
        <v>539</v>
      </c>
      <c r="C692" s="11"/>
      <c r="D692" s="38" t="s">
        <v>535</v>
      </c>
      <c r="E692" s="343">
        <v>1</v>
      </c>
      <c r="F692" s="38" t="s">
        <v>1937</v>
      </c>
      <c r="G692" s="325" t="s">
        <v>1938</v>
      </c>
      <c r="H692" s="325" t="s">
        <v>1957</v>
      </c>
      <c r="I692" s="351" t="s">
        <v>1958</v>
      </c>
      <c r="J692" s="352" t="s">
        <v>1959</v>
      </c>
      <c r="K692" s="327">
        <v>1.2549999999999999</v>
      </c>
      <c r="L692" s="327">
        <f>K692*1.2</f>
        <v>1.5059999999999998</v>
      </c>
      <c r="M692" s="328">
        <f t="shared" ref="M692" si="201">K692*100</f>
        <v>125.49999999999999</v>
      </c>
      <c r="N692" s="329">
        <f>M692*1.2</f>
        <v>150.59999999999997</v>
      </c>
      <c r="O692" s="330">
        <v>1.2549999999999999</v>
      </c>
      <c r="P692" s="331">
        <v>0</v>
      </c>
      <c r="Q692" s="296" t="s">
        <v>2172</v>
      </c>
      <c r="R692" s="354" t="s">
        <v>2174</v>
      </c>
    </row>
    <row r="693" spans="1:18" ht="62.4" x14ac:dyDescent="0.3">
      <c r="A693" s="51" t="s">
        <v>1030</v>
      </c>
      <c r="B693" s="38" t="s">
        <v>539</v>
      </c>
      <c r="C693" s="11"/>
      <c r="D693" s="38" t="s">
        <v>535</v>
      </c>
      <c r="E693" s="120">
        <v>1</v>
      </c>
      <c r="F693" s="84" t="s">
        <v>1726</v>
      </c>
      <c r="G693" s="152" t="s">
        <v>1637</v>
      </c>
      <c r="H693" s="133">
        <v>1</v>
      </c>
      <c r="I693" s="84" t="s">
        <v>1743</v>
      </c>
      <c r="J693" s="137" t="s">
        <v>1744</v>
      </c>
      <c r="K693" s="241">
        <v>38.96</v>
      </c>
      <c r="L693" s="241">
        <f t="shared" ref="L693" si="202">K693*1.2</f>
        <v>46.752000000000002</v>
      </c>
      <c r="M693" s="8">
        <f t="shared" ref="M693" si="203">K693*H693</f>
        <v>38.96</v>
      </c>
      <c r="N693" s="280">
        <f t="shared" ref="N693" si="204">M693*1.2</f>
        <v>46.752000000000002</v>
      </c>
      <c r="O693" s="259">
        <v>38.96</v>
      </c>
      <c r="P693" s="309">
        <v>1</v>
      </c>
      <c r="Q693" t="s">
        <v>2172</v>
      </c>
    </row>
    <row r="694" spans="1:18" ht="46.8" x14ac:dyDescent="0.3">
      <c r="A694" s="51" t="s">
        <v>1030</v>
      </c>
      <c r="B694" s="38" t="s">
        <v>539</v>
      </c>
      <c r="C694" s="11"/>
      <c r="D694" s="38" t="s">
        <v>535</v>
      </c>
      <c r="E694" s="120">
        <v>1</v>
      </c>
      <c r="F694" s="84" t="s">
        <v>1181</v>
      </c>
      <c r="G694" s="152" t="s">
        <v>1182</v>
      </c>
      <c r="H694" s="133" t="s">
        <v>1189</v>
      </c>
      <c r="I694" s="84" t="s">
        <v>1194</v>
      </c>
      <c r="J694" s="137" t="s">
        <v>1195</v>
      </c>
      <c r="K694" s="241">
        <v>139.69999999999999</v>
      </c>
      <c r="L694" s="241">
        <f>(K694*1.2)</f>
        <v>167.64</v>
      </c>
      <c r="M694" s="8">
        <v>139.69999999999999</v>
      </c>
      <c r="N694" s="280">
        <f>(M694*1.2)</f>
        <v>167.64</v>
      </c>
      <c r="O694" s="259">
        <v>139.69999999999999</v>
      </c>
      <c r="P694" s="309">
        <v>2</v>
      </c>
    </row>
    <row r="695" spans="1:18" ht="15.6" x14ac:dyDescent="0.3">
      <c r="A695" s="230"/>
      <c r="B695" s="231"/>
      <c r="C695" s="231"/>
      <c r="D695" s="232"/>
      <c r="E695" s="233"/>
      <c r="F695" s="232"/>
      <c r="G695" s="234"/>
      <c r="H695" s="235"/>
      <c r="I695" s="232"/>
      <c r="J695" s="236"/>
      <c r="K695" s="242"/>
      <c r="L695" s="242"/>
      <c r="M695" s="239"/>
      <c r="N695" s="281"/>
      <c r="O695" s="260"/>
      <c r="P695" s="310"/>
    </row>
    <row r="696" spans="1:18" ht="62.4" x14ac:dyDescent="0.3">
      <c r="A696" s="51" t="s">
        <v>1031</v>
      </c>
      <c r="B696" s="38" t="s">
        <v>541</v>
      </c>
      <c r="C696" s="11"/>
      <c r="D696" s="38" t="s">
        <v>711</v>
      </c>
      <c r="E696" s="120">
        <v>100</v>
      </c>
      <c r="F696" s="84" t="s">
        <v>1726</v>
      </c>
      <c r="G696" s="152" t="s">
        <v>1637</v>
      </c>
      <c r="H696" s="133">
        <v>100</v>
      </c>
      <c r="I696" s="84" t="s">
        <v>1745</v>
      </c>
      <c r="J696" s="137" t="s">
        <v>1746</v>
      </c>
      <c r="K696" s="241">
        <v>0.61760000000000004</v>
      </c>
      <c r="L696" s="241">
        <f t="shared" ref="L696:L697" si="205">K696*1.2</f>
        <v>0.74112</v>
      </c>
      <c r="M696" s="8">
        <f t="shared" ref="M696" si="206">K696*H696</f>
        <v>61.760000000000005</v>
      </c>
      <c r="N696" s="280">
        <f t="shared" ref="N696:N697" si="207">M696*1.2</f>
        <v>74.112000000000009</v>
      </c>
      <c r="O696" s="259">
        <v>0.61760000000000004</v>
      </c>
      <c r="P696" s="309">
        <v>1</v>
      </c>
      <c r="Q696" t="s">
        <v>2172</v>
      </c>
    </row>
    <row r="697" spans="1:18" ht="46.8" x14ac:dyDescent="0.3">
      <c r="A697" s="51" t="s">
        <v>1031</v>
      </c>
      <c r="B697" s="38" t="s">
        <v>541</v>
      </c>
      <c r="C697" s="11"/>
      <c r="D697" s="38" t="s">
        <v>711</v>
      </c>
      <c r="E697" s="120">
        <v>100</v>
      </c>
      <c r="F697" s="84" t="s">
        <v>1937</v>
      </c>
      <c r="G697" s="152" t="s">
        <v>1938</v>
      </c>
      <c r="H697" s="133" t="s">
        <v>1952</v>
      </c>
      <c r="I697" s="84" t="s">
        <v>1960</v>
      </c>
      <c r="J697" s="137" t="s">
        <v>1961</v>
      </c>
      <c r="K697" s="241">
        <v>0.9</v>
      </c>
      <c r="L697" s="241">
        <f t="shared" si="205"/>
        <v>1.08</v>
      </c>
      <c r="M697" s="8">
        <f t="shared" ref="M697" si="208">K697*100</f>
        <v>90</v>
      </c>
      <c r="N697" s="280">
        <f t="shared" si="207"/>
        <v>108</v>
      </c>
      <c r="O697" s="259">
        <v>0.9</v>
      </c>
      <c r="P697" s="309">
        <v>2</v>
      </c>
    </row>
    <row r="698" spans="1:18" ht="46.8" x14ac:dyDescent="0.3">
      <c r="A698" s="51" t="s">
        <v>1031</v>
      </c>
      <c r="B698" s="38" t="s">
        <v>541</v>
      </c>
      <c r="C698" s="11"/>
      <c r="D698" s="38" t="s">
        <v>711</v>
      </c>
      <c r="E698" s="120">
        <v>100</v>
      </c>
      <c r="F698" s="84" t="s">
        <v>1181</v>
      </c>
      <c r="G698" s="152" t="s">
        <v>1182</v>
      </c>
      <c r="H698" s="133" t="s">
        <v>1189</v>
      </c>
      <c r="I698" s="84" t="s">
        <v>1196</v>
      </c>
      <c r="J698" s="137" t="s">
        <v>1197</v>
      </c>
      <c r="K698" s="241">
        <v>0.93500000000000005</v>
      </c>
      <c r="L698" s="241">
        <f>(K698*1.2)</f>
        <v>1.1220000000000001</v>
      </c>
      <c r="M698" s="8">
        <v>93.5</v>
      </c>
      <c r="N698" s="280">
        <f>(M698*1.2)</f>
        <v>112.2</v>
      </c>
      <c r="O698" s="259">
        <v>0.93500000000000005</v>
      </c>
      <c r="P698" s="309">
        <v>3</v>
      </c>
    </row>
    <row r="699" spans="1:18" ht="15.6" x14ac:dyDescent="0.3">
      <c r="A699" s="230"/>
      <c r="B699" s="231"/>
      <c r="C699" s="231"/>
      <c r="D699" s="232"/>
      <c r="E699" s="233"/>
      <c r="F699" s="232"/>
      <c r="G699" s="234"/>
      <c r="H699" s="235"/>
      <c r="I699" s="232"/>
      <c r="J699" s="236"/>
      <c r="K699" s="242"/>
      <c r="L699" s="242"/>
      <c r="M699" s="239"/>
      <c r="N699" s="281"/>
      <c r="O699" s="260"/>
      <c r="P699" s="310"/>
    </row>
    <row r="700" spans="1:18" ht="62.4" x14ac:dyDescent="0.3">
      <c r="A700" s="51" t="s">
        <v>1032</v>
      </c>
      <c r="B700" s="38" t="s">
        <v>543</v>
      </c>
      <c r="C700" s="11"/>
      <c r="D700" s="38" t="s">
        <v>711</v>
      </c>
      <c r="E700" s="120">
        <v>100</v>
      </c>
      <c r="F700" s="84" t="s">
        <v>1726</v>
      </c>
      <c r="G700" s="152" t="s">
        <v>1637</v>
      </c>
      <c r="H700" s="133">
        <v>100</v>
      </c>
      <c r="I700" s="84" t="s">
        <v>1747</v>
      </c>
      <c r="J700" s="137" t="s">
        <v>1748</v>
      </c>
      <c r="K700" s="241">
        <v>0.35289999999999999</v>
      </c>
      <c r="L700" s="241">
        <f>K700*1.2</f>
        <v>0.42347999999999997</v>
      </c>
      <c r="M700" s="8">
        <f t="shared" ref="M700" si="209">K700*H700</f>
        <v>35.29</v>
      </c>
      <c r="N700" s="280">
        <f>M700*1.2</f>
        <v>42.347999999999999</v>
      </c>
      <c r="O700" s="259">
        <v>0.35289999999999999</v>
      </c>
      <c r="P700" s="309">
        <v>1</v>
      </c>
      <c r="Q700" t="s">
        <v>2172</v>
      </c>
    </row>
    <row r="701" spans="1:18" ht="46.8" x14ac:dyDescent="0.3">
      <c r="A701" s="51" t="s">
        <v>1032</v>
      </c>
      <c r="B701" s="38" t="s">
        <v>543</v>
      </c>
      <c r="C701" s="11"/>
      <c r="D701" s="38" t="s">
        <v>711</v>
      </c>
      <c r="E701" s="120">
        <v>100</v>
      </c>
      <c r="F701" s="84" t="s">
        <v>1181</v>
      </c>
      <c r="G701" s="152" t="s">
        <v>1182</v>
      </c>
      <c r="H701" s="133" t="s">
        <v>1189</v>
      </c>
      <c r="I701" s="84" t="s">
        <v>1198</v>
      </c>
      <c r="J701" s="137" t="s">
        <v>1199</v>
      </c>
      <c r="K701" s="241">
        <v>0.63500000000000001</v>
      </c>
      <c r="L701" s="241">
        <f t="shared" si="192"/>
        <v>0.76200000000000001</v>
      </c>
      <c r="M701" s="8">
        <v>63.5</v>
      </c>
      <c r="N701" s="280">
        <f t="shared" si="193"/>
        <v>76.2</v>
      </c>
      <c r="O701" s="259">
        <v>0.63500000000000001</v>
      </c>
      <c r="P701" s="309">
        <v>2</v>
      </c>
    </row>
    <row r="702" spans="1:18" ht="46.8" x14ac:dyDescent="0.3">
      <c r="A702" s="51" t="s">
        <v>1032</v>
      </c>
      <c r="B702" s="38" t="s">
        <v>543</v>
      </c>
      <c r="C702" s="11"/>
      <c r="D702" s="38" t="s">
        <v>711</v>
      </c>
      <c r="E702" s="120">
        <v>100</v>
      </c>
      <c r="F702" s="84" t="s">
        <v>1937</v>
      </c>
      <c r="G702" s="152" t="s">
        <v>1938</v>
      </c>
      <c r="H702" s="133" t="s">
        <v>1952</v>
      </c>
      <c r="I702" s="84" t="s">
        <v>1962</v>
      </c>
      <c r="J702" s="137" t="s">
        <v>1963</v>
      </c>
      <c r="K702" s="241">
        <v>0.9</v>
      </c>
      <c r="L702" s="241">
        <f t="shared" ref="L702" si="210">K702*1.2</f>
        <v>1.08</v>
      </c>
      <c r="M702" s="8">
        <f t="shared" ref="M702" si="211">K702*100</f>
        <v>90</v>
      </c>
      <c r="N702" s="280">
        <f t="shared" ref="N702" si="212">M702*1.2</f>
        <v>108</v>
      </c>
      <c r="O702" s="259">
        <v>0.9</v>
      </c>
      <c r="P702" s="309">
        <v>3</v>
      </c>
    </row>
    <row r="703" spans="1:18" ht="15.6" x14ac:dyDescent="0.3">
      <c r="A703" s="230"/>
      <c r="B703" s="231"/>
      <c r="C703" s="231"/>
      <c r="D703" s="232"/>
      <c r="E703" s="233"/>
      <c r="F703" s="232"/>
      <c r="G703" s="234"/>
      <c r="H703" s="235"/>
      <c r="I703" s="232"/>
      <c r="J703" s="236"/>
      <c r="K703" s="242"/>
      <c r="L703" s="242"/>
      <c r="M703" s="239"/>
      <c r="N703" s="281"/>
      <c r="O703" s="260"/>
      <c r="P703" s="310"/>
    </row>
    <row r="704" spans="1:18" ht="62.4" x14ac:dyDescent="0.3">
      <c r="A704" s="51" t="s">
        <v>1033</v>
      </c>
      <c r="B704" s="38" t="s">
        <v>545</v>
      </c>
      <c r="C704" s="11"/>
      <c r="D704" s="38" t="s">
        <v>711</v>
      </c>
      <c r="E704" s="120">
        <v>60</v>
      </c>
      <c r="F704" s="84" t="s">
        <v>1726</v>
      </c>
      <c r="G704" s="152" t="s">
        <v>1637</v>
      </c>
      <c r="H704" s="133">
        <v>100</v>
      </c>
      <c r="I704" s="84" t="s">
        <v>1749</v>
      </c>
      <c r="J704" s="137" t="s">
        <v>1750</v>
      </c>
      <c r="K704" s="241">
        <v>0.29409999999999997</v>
      </c>
      <c r="L704" s="241">
        <f t="shared" ref="L704" si="213">K704*1.2</f>
        <v>0.35291999999999996</v>
      </c>
      <c r="M704" s="8">
        <f t="shared" ref="M704" si="214">K704*H704</f>
        <v>29.409999999999997</v>
      </c>
      <c r="N704" s="280">
        <f t="shared" ref="N704" si="215">M704*1.2</f>
        <v>35.291999999999994</v>
      </c>
      <c r="O704" s="259">
        <v>0.29409999999999997</v>
      </c>
      <c r="P704" s="309">
        <v>1</v>
      </c>
      <c r="Q704" t="s">
        <v>2172</v>
      </c>
    </row>
    <row r="705" spans="1:17" ht="46.8" x14ac:dyDescent="0.3">
      <c r="A705" s="51" t="s">
        <v>1033</v>
      </c>
      <c r="B705" s="38" t="s">
        <v>545</v>
      </c>
      <c r="C705" s="11"/>
      <c r="D705" s="38" t="s">
        <v>711</v>
      </c>
      <c r="E705" s="120">
        <v>60</v>
      </c>
      <c r="F705" s="84" t="s">
        <v>1937</v>
      </c>
      <c r="G705" s="152" t="s">
        <v>1938</v>
      </c>
      <c r="H705" s="133" t="s">
        <v>1964</v>
      </c>
      <c r="I705" s="84" t="s">
        <v>1965</v>
      </c>
      <c r="J705" s="137" t="s">
        <v>1966</v>
      </c>
      <c r="K705" s="241">
        <v>1.1879999999999999</v>
      </c>
      <c r="L705" s="241">
        <f>K705*1.2</f>
        <v>1.4256</v>
      </c>
      <c r="M705" s="8">
        <f t="shared" ref="M705" si="216">K705*100</f>
        <v>118.8</v>
      </c>
      <c r="N705" s="280">
        <f>M705*1.2</f>
        <v>142.56</v>
      </c>
      <c r="O705" s="259">
        <v>1.1879999999999999</v>
      </c>
      <c r="P705" s="309">
        <v>2</v>
      </c>
      <c r="Q705" t="s">
        <v>2172</v>
      </c>
    </row>
    <row r="706" spans="1:17" ht="46.8" x14ac:dyDescent="0.3">
      <c r="A706" s="51" t="s">
        <v>1033</v>
      </c>
      <c r="B706" s="38" t="s">
        <v>545</v>
      </c>
      <c r="C706" s="11"/>
      <c r="D706" s="38" t="s">
        <v>711</v>
      </c>
      <c r="E706" s="120">
        <v>60</v>
      </c>
      <c r="F706" s="84" t="s">
        <v>1181</v>
      </c>
      <c r="G706" s="152" t="s">
        <v>1182</v>
      </c>
      <c r="H706" s="133" t="s">
        <v>1189</v>
      </c>
      <c r="I706" s="84" t="s">
        <v>1200</v>
      </c>
      <c r="J706" s="137" t="s">
        <v>1201</v>
      </c>
      <c r="K706" s="241">
        <v>2.7450000000000001</v>
      </c>
      <c r="L706" s="241">
        <f>(K706*1.2)</f>
        <v>3.294</v>
      </c>
      <c r="M706" s="8">
        <v>164.7</v>
      </c>
      <c r="N706" s="280">
        <f>(M706*1.2)</f>
        <v>197.64</v>
      </c>
      <c r="O706" s="259">
        <v>2.7450000000000001</v>
      </c>
      <c r="P706" s="309">
        <v>3</v>
      </c>
    </row>
    <row r="707" spans="1:17" ht="15.6" x14ac:dyDescent="0.3">
      <c r="A707" s="230"/>
      <c r="B707" s="231"/>
      <c r="C707" s="231"/>
      <c r="D707" s="232"/>
      <c r="E707" s="233"/>
      <c r="F707" s="232"/>
      <c r="G707" s="234"/>
      <c r="H707" s="235"/>
      <c r="I707" s="232"/>
      <c r="J707" s="236"/>
      <c r="K707" s="242"/>
      <c r="L707" s="242"/>
      <c r="M707" s="239"/>
      <c r="N707" s="281"/>
      <c r="O707" s="260"/>
      <c r="P707" s="310"/>
    </row>
    <row r="708" spans="1:17" ht="62.4" x14ac:dyDescent="0.3">
      <c r="A708" s="51" t="s">
        <v>1034</v>
      </c>
      <c r="B708" s="38" t="s">
        <v>547</v>
      </c>
      <c r="C708" s="11"/>
      <c r="D708" s="38" t="s">
        <v>711</v>
      </c>
      <c r="E708" s="120">
        <v>100</v>
      </c>
      <c r="F708" s="84" t="s">
        <v>1726</v>
      </c>
      <c r="G708" s="152" t="s">
        <v>1637</v>
      </c>
      <c r="H708" s="133">
        <v>100</v>
      </c>
      <c r="I708" s="84" t="s">
        <v>1751</v>
      </c>
      <c r="J708" s="137" t="s">
        <v>1752</v>
      </c>
      <c r="K708" s="241">
        <v>0.19109999999999999</v>
      </c>
      <c r="L708" s="241">
        <f>K708*1.2</f>
        <v>0.22931999999999997</v>
      </c>
      <c r="M708" s="8">
        <f t="shared" ref="M708" si="217">K708*H708</f>
        <v>19.11</v>
      </c>
      <c r="N708" s="280">
        <f>M708*1.2</f>
        <v>22.931999999999999</v>
      </c>
      <c r="O708" s="259">
        <v>0.19109999999999999</v>
      </c>
      <c r="P708" s="309">
        <v>1</v>
      </c>
      <c r="Q708" t="s">
        <v>2172</v>
      </c>
    </row>
    <row r="709" spans="1:17" ht="46.8" x14ac:dyDescent="0.3">
      <c r="A709" s="51" t="s">
        <v>1034</v>
      </c>
      <c r="B709" s="38" t="s">
        <v>547</v>
      </c>
      <c r="C709" s="11"/>
      <c r="D709" s="38" t="s">
        <v>711</v>
      </c>
      <c r="E709" s="120">
        <v>100</v>
      </c>
      <c r="F709" s="84" t="s">
        <v>1181</v>
      </c>
      <c r="G709" s="152" t="s">
        <v>1182</v>
      </c>
      <c r="H709" s="133" t="s">
        <v>1189</v>
      </c>
      <c r="I709" s="84" t="s">
        <v>1202</v>
      </c>
      <c r="J709" s="137" t="s">
        <v>1203</v>
      </c>
      <c r="K709" s="241">
        <v>0.85299999999999998</v>
      </c>
      <c r="L709" s="241">
        <f t="shared" si="192"/>
        <v>1.0235999999999998</v>
      </c>
      <c r="M709" s="8">
        <v>85.3</v>
      </c>
      <c r="N709" s="280">
        <f t="shared" si="193"/>
        <v>102.36</v>
      </c>
      <c r="O709" s="259">
        <v>0.85299999999999998</v>
      </c>
      <c r="P709" s="309">
        <v>2</v>
      </c>
    </row>
    <row r="710" spans="1:17" ht="46.8" x14ac:dyDescent="0.3">
      <c r="A710" s="51" t="s">
        <v>1034</v>
      </c>
      <c r="B710" s="38" t="s">
        <v>547</v>
      </c>
      <c r="C710" s="11"/>
      <c r="D710" s="38" t="s">
        <v>711</v>
      </c>
      <c r="E710" s="120">
        <v>100</v>
      </c>
      <c r="F710" s="84" t="s">
        <v>1937</v>
      </c>
      <c r="G710" s="152" t="s">
        <v>1938</v>
      </c>
      <c r="H710" s="133" t="s">
        <v>1952</v>
      </c>
      <c r="I710" s="84" t="s">
        <v>1967</v>
      </c>
      <c r="J710" s="137" t="s">
        <v>1968</v>
      </c>
      <c r="K710" s="241">
        <v>1.4950000000000001</v>
      </c>
      <c r="L710" s="241">
        <f t="shared" ref="L710" si="218">K710*1.2</f>
        <v>1.794</v>
      </c>
      <c r="M710" s="8">
        <f t="shared" ref="M710" si="219">K710*100</f>
        <v>149.5</v>
      </c>
      <c r="N710" s="280">
        <f t="shared" ref="N710" si="220">M710*1.2</f>
        <v>179.4</v>
      </c>
      <c r="O710" s="259">
        <v>1.4950000000000001</v>
      </c>
      <c r="P710" s="309">
        <v>3</v>
      </c>
    </row>
    <row r="711" spans="1:17" ht="15.6" x14ac:dyDescent="0.3">
      <c r="A711" s="230"/>
      <c r="B711" s="231"/>
      <c r="C711" s="231"/>
      <c r="D711" s="232"/>
      <c r="E711" s="233"/>
      <c r="F711" s="232"/>
      <c r="G711" s="234"/>
      <c r="H711" s="235"/>
      <c r="I711" s="232"/>
      <c r="J711" s="236"/>
      <c r="K711" s="242"/>
      <c r="L711" s="242"/>
      <c r="M711" s="239"/>
      <c r="N711" s="281"/>
      <c r="O711" s="260"/>
      <c r="P711" s="310"/>
    </row>
    <row r="712" spans="1:17" ht="46.8" x14ac:dyDescent="0.3">
      <c r="A712" s="51" t="s">
        <v>1035</v>
      </c>
      <c r="B712" s="38" t="s">
        <v>549</v>
      </c>
      <c r="C712" s="11"/>
      <c r="D712" s="38" t="s">
        <v>711</v>
      </c>
      <c r="E712" s="120">
        <v>100</v>
      </c>
      <c r="F712" s="84" t="s">
        <v>1181</v>
      </c>
      <c r="G712" s="152" t="s">
        <v>1182</v>
      </c>
      <c r="H712" s="133" t="s">
        <v>1189</v>
      </c>
      <c r="I712" s="84" t="s">
        <v>1204</v>
      </c>
      <c r="J712" s="137" t="s">
        <v>1205</v>
      </c>
      <c r="K712" s="241">
        <v>0.90600000000000003</v>
      </c>
      <c r="L712" s="241">
        <f t="shared" si="192"/>
        <v>1.0871999999999999</v>
      </c>
      <c r="M712" s="8">
        <v>90.6</v>
      </c>
      <c r="N712" s="280">
        <f t="shared" si="193"/>
        <v>108.71999999999998</v>
      </c>
      <c r="O712" s="259">
        <v>0.90600000000000003</v>
      </c>
      <c r="P712" s="309">
        <v>1</v>
      </c>
      <c r="Q712" t="s">
        <v>2172</v>
      </c>
    </row>
    <row r="713" spans="1:17" ht="62.4" x14ac:dyDescent="0.3">
      <c r="A713" s="51" t="s">
        <v>1035</v>
      </c>
      <c r="B713" s="38" t="s">
        <v>549</v>
      </c>
      <c r="C713" s="11"/>
      <c r="D713" s="38" t="s">
        <v>711</v>
      </c>
      <c r="E713" s="120">
        <v>100</v>
      </c>
      <c r="F713" s="84" t="s">
        <v>1726</v>
      </c>
      <c r="G713" s="152" t="s">
        <v>1637</v>
      </c>
      <c r="H713" s="133">
        <v>100</v>
      </c>
      <c r="I713" s="84" t="s">
        <v>1753</v>
      </c>
      <c r="J713" s="137" t="s">
        <v>1754</v>
      </c>
      <c r="K713" s="241">
        <v>1.1763999999999999</v>
      </c>
      <c r="L713" s="241">
        <f t="shared" ref="L713:L714" si="221">K713*1.2</f>
        <v>1.4116799999999998</v>
      </c>
      <c r="M713" s="8">
        <f t="shared" ref="M713" si="222">K713*H713</f>
        <v>117.63999999999999</v>
      </c>
      <c r="N713" s="280">
        <f t="shared" ref="N713:N714" si="223">M713*1.2</f>
        <v>141.16799999999998</v>
      </c>
      <c r="O713" s="259">
        <v>1.1763999999999999</v>
      </c>
      <c r="P713" s="309">
        <v>2</v>
      </c>
    </row>
    <row r="714" spans="1:17" ht="46.8" x14ac:dyDescent="0.3">
      <c r="A714" s="51" t="s">
        <v>1035</v>
      </c>
      <c r="B714" s="38" t="s">
        <v>549</v>
      </c>
      <c r="C714" s="11"/>
      <c r="D714" s="38" t="s">
        <v>711</v>
      </c>
      <c r="E714" s="120">
        <v>100</v>
      </c>
      <c r="F714" s="84" t="s">
        <v>1937</v>
      </c>
      <c r="G714" s="152" t="s">
        <v>1938</v>
      </c>
      <c r="H714" s="133" t="s">
        <v>1952</v>
      </c>
      <c r="I714" s="84" t="s">
        <v>1969</v>
      </c>
      <c r="J714" s="137" t="s">
        <v>1970</v>
      </c>
      <c r="K714" s="241">
        <v>1.4950000000000001</v>
      </c>
      <c r="L714" s="241">
        <f t="shared" si="221"/>
        <v>1.794</v>
      </c>
      <c r="M714" s="8">
        <f t="shared" ref="M714" si="224">K714*100</f>
        <v>149.5</v>
      </c>
      <c r="N714" s="280">
        <f t="shared" si="223"/>
        <v>179.4</v>
      </c>
      <c r="O714" s="259">
        <v>1.4950000000000001</v>
      </c>
      <c r="P714" s="309">
        <v>3</v>
      </c>
    </row>
    <row r="715" spans="1:17" ht="15.6" x14ac:dyDescent="0.3">
      <c r="A715" s="230"/>
      <c r="B715" s="231"/>
      <c r="C715" s="231"/>
      <c r="D715" s="232"/>
      <c r="E715" s="233"/>
      <c r="F715" s="232"/>
      <c r="G715" s="234"/>
      <c r="H715" s="235"/>
      <c r="I715" s="232"/>
      <c r="J715" s="236"/>
      <c r="K715" s="242"/>
      <c r="L715" s="242"/>
      <c r="M715" s="239"/>
      <c r="N715" s="281"/>
      <c r="O715" s="260"/>
      <c r="P715" s="310"/>
    </row>
    <row r="716" spans="1:17" ht="62.4" x14ac:dyDescent="0.3">
      <c r="A716" s="51" t="s">
        <v>1036</v>
      </c>
      <c r="B716" s="38" t="s">
        <v>551</v>
      </c>
      <c r="C716" s="11"/>
      <c r="D716" s="38" t="s">
        <v>711</v>
      </c>
      <c r="E716" s="120">
        <v>100</v>
      </c>
      <c r="F716" s="84" t="s">
        <v>1726</v>
      </c>
      <c r="G716" s="152" t="s">
        <v>1637</v>
      </c>
      <c r="H716" s="133">
        <v>100</v>
      </c>
      <c r="I716" s="84" t="s">
        <v>1755</v>
      </c>
      <c r="J716" s="137" t="s">
        <v>1756</v>
      </c>
      <c r="K716" s="241">
        <v>0.47049999999999997</v>
      </c>
      <c r="L716" s="241">
        <f>K716*1.2</f>
        <v>0.56459999999999999</v>
      </c>
      <c r="M716" s="8">
        <f t="shared" ref="M716" si="225">K716*H716</f>
        <v>47.05</v>
      </c>
      <c r="N716" s="280">
        <f>M716*1.2</f>
        <v>56.459999999999994</v>
      </c>
      <c r="O716" s="259">
        <v>0.47049999999999997</v>
      </c>
      <c r="P716" s="309">
        <v>1</v>
      </c>
      <c r="Q716" t="s">
        <v>2172</v>
      </c>
    </row>
    <row r="717" spans="1:17" ht="46.8" x14ac:dyDescent="0.3">
      <c r="A717" s="51" t="s">
        <v>1036</v>
      </c>
      <c r="B717" s="38" t="s">
        <v>551</v>
      </c>
      <c r="C717" s="11"/>
      <c r="D717" s="38" t="s">
        <v>711</v>
      </c>
      <c r="E717" s="120">
        <v>100</v>
      </c>
      <c r="F717" s="84" t="s">
        <v>1181</v>
      </c>
      <c r="G717" s="152" t="s">
        <v>1182</v>
      </c>
      <c r="H717" s="133" t="s">
        <v>1189</v>
      </c>
      <c r="I717" s="84" t="s">
        <v>1206</v>
      </c>
      <c r="J717" s="137" t="s">
        <v>1207</v>
      </c>
      <c r="K717" s="241">
        <v>0.99</v>
      </c>
      <c r="L717" s="241">
        <f t="shared" si="192"/>
        <v>1.1879999999999999</v>
      </c>
      <c r="M717" s="8">
        <v>99</v>
      </c>
      <c r="N717" s="280">
        <f t="shared" si="193"/>
        <v>118.8</v>
      </c>
      <c r="O717" s="259">
        <v>0.99</v>
      </c>
      <c r="P717" s="309">
        <v>2</v>
      </c>
    </row>
    <row r="718" spans="1:17" ht="46.8" x14ac:dyDescent="0.3">
      <c r="A718" s="51" t="s">
        <v>1036</v>
      </c>
      <c r="B718" s="38" t="s">
        <v>551</v>
      </c>
      <c r="C718" s="11"/>
      <c r="D718" s="38" t="s">
        <v>711</v>
      </c>
      <c r="E718" s="120">
        <v>100</v>
      </c>
      <c r="F718" s="84" t="s">
        <v>1937</v>
      </c>
      <c r="G718" s="152" t="s">
        <v>1938</v>
      </c>
      <c r="H718" s="133" t="s">
        <v>1952</v>
      </c>
      <c r="I718" s="84" t="s">
        <v>1971</v>
      </c>
      <c r="J718" s="137" t="s">
        <v>1972</v>
      </c>
      <c r="K718" s="241">
        <v>1.2375</v>
      </c>
      <c r="L718" s="241">
        <f t="shared" ref="L718" si="226">K718*1.2</f>
        <v>1.4850000000000001</v>
      </c>
      <c r="M718" s="8">
        <f t="shared" ref="M718" si="227">K718*100</f>
        <v>123.75</v>
      </c>
      <c r="N718" s="280">
        <f t="shared" ref="N718" si="228">M718*1.2</f>
        <v>148.5</v>
      </c>
      <c r="O718" s="259">
        <v>1.2375</v>
      </c>
      <c r="P718" s="309">
        <v>3</v>
      </c>
    </row>
    <row r="719" spans="1:17" ht="15.6" x14ac:dyDescent="0.3">
      <c r="A719" s="230"/>
      <c r="B719" s="231"/>
      <c r="C719" s="231"/>
      <c r="D719" s="232"/>
      <c r="E719" s="233"/>
      <c r="F719" s="232"/>
      <c r="G719" s="234"/>
      <c r="H719" s="235"/>
      <c r="I719" s="232"/>
      <c r="J719" s="236"/>
      <c r="K719" s="242"/>
      <c r="L719" s="242"/>
      <c r="M719" s="239"/>
      <c r="N719" s="281"/>
      <c r="O719" s="260"/>
      <c r="P719" s="310"/>
    </row>
    <row r="720" spans="1:17" ht="62.4" x14ac:dyDescent="0.3">
      <c r="A720" s="51" t="s">
        <v>1037</v>
      </c>
      <c r="B720" s="38" t="s">
        <v>553</v>
      </c>
      <c r="C720" s="11"/>
      <c r="D720" s="38" t="s">
        <v>711</v>
      </c>
      <c r="E720" s="120">
        <v>100</v>
      </c>
      <c r="F720" s="84" t="s">
        <v>1726</v>
      </c>
      <c r="G720" s="152" t="s">
        <v>1637</v>
      </c>
      <c r="H720" s="133">
        <v>100</v>
      </c>
      <c r="I720" s="84" t="s">
        <v>1757</v>
      </c>
      <c r="J720" s="137" t="s">
        <v>1758</v>
      </c>
      <c r="K720" s="241">
        <v>0.43230000000000002</v>
      </c>
      <c r="L720" s="241">
        <f t="shared" ref="L720:L721" si="229">K720*1.2</f>
        <v>0.51876</v>
      </c>
      <c r="M720" s="8">
        <f t="shared" ref="M720" si="230">K720*H720</f>
        <v>43.230000000000004</v>
      </c>
      <c r="N720" s="280">
        <f t="shared" ref="N720:N721" si="231">M720*1.2</f>
        <v>51.876000000000005</v>
      </c>
      <c r="O720" s="259">
        <v>0.43230000000000002</v>
      </c>
      <c r="P720" s="309">
        <v>1</v>
      </c>
      <c r="Q720" t="s">
        <v>2172</v>
      </c>
    </row>
    <row r="721" spans="1:17" ht="46.8" x14ac:dyDescent="0.3">
      <c r="A721" s="51" t="s">
        <v>1037</v>
      </c>
      <c r="B721" s="38" t="s">
        <v>553</v>
      </c>
      <c r="C721" s="11"/>
      <c r="D721" s="38" t="s">
        <v>711</v>
      </c>
      <c r="E721" s="120">
        <v>100</v>
      </c>
      <c r="F721" s="84" t="s">
        <v>1937</v>
      </c>
      <c r="G721" s="152" t="s">
        <v>1938</v>
      </c>
      <c r="H721" s="133" t="s">
        <v>1952</v>
      </c>
      <c r="I721" s="84" t="s">
        <v>1973</v>
      </c>
      <c r="J721" s="137" t="s">
        <v>1974</v>
      </c>
      <c r="K721" s="241">
        <v>1.1499999999999999</v>
      </c>
      <c r="L721" s="241">
        <f t="shared" si="229"/>
        <v>1.38</v>
      </c>
      <c r="M721" s="8">
        <f t="shared" ref="M721" si="232">K721*100</f>
        <v>114.99999999999999</v>
      </c>
      <c r="N721" s="280">
        <f t="shared" si="231"/>
        <v>137.99999999999997</v>
      </c>
      <c r="O721" s="259">
        <v>1.1499999999999999</v>
      </c>
      <c r="P721" s="309">
        <v>2</v>
      </c>
    </row>
    <row r="722" spans="1:17" ht="46.8" x14ac:dyDescent="0.3">
      <c r="A722" s="51" t="s">
        <v>1037</v>
      </c>
      <c r="B722" s="38" t="s">
        <v>553</v>
      </c>
      <c r="C722" s="11"/>
      <c r="D722" s="38" t="s">
        <v>711</v>
      </c>
      <c r="E722" s="120">
        <v>100</v>
      </c>
      <c r="F722" s="84" t="s">
        <v>1181</v>
      </c>
      <c r="G722" s="152" t="s">
        <v>1182</v>
      </c>
      <c r="H722" s="133" t="s">
        <v>1189</v>
      </c>
      <c r="I722" s="84" t="s">
        <v>1208</v>
      </c>
      <c r="J722" s="137" t="s">
        <v>1209</v>
      </c>
      <c r="K722" s="241">
        <v>1.26</v>
      </c>
      <c r="L722" s="241">
        <f>(K722*1.2)</f>
        <v>1.512</v>
      </c>
      <c r="M722" s="8">
        <v>126</v>
      </c>
      <c r="N722" s="280">
        <f>(M722*1.2)</f>
        <v>151.19999999999999</v>
      </c>
      <c r="O722" s="259">
        <v>1.26</v>
      </c>
      <c r="P722" s="309">
        <v>3</v>
      </c>
    </row>
    <row r="723" spans="1:17" ht="15.6" x14ac:dyDescent="0.3">
      <c r="A723" s="230"/>
      <c r="B723" s="231"/>
      <c r="C723" s="231"/>
      <c r="D723" s="232"/>
      <c r="E723" s="233"/>
      <c r="F723" s="232"/>
      <c r="G723" s="234"/>
      <c r="H723" s="235"/>
      <c r="I723" s="232"/>
      <c r="J723" s="236"/>
      <c r="K723" s="242"/>
      <c r="L723" s="242"/>
      <c r="M723" s="239"/>
      <c r="N723" s="281"/>
      <c r="O723" s="260"/>
      <c r="P723" s="310"/>
    </row>
    <row r="724" spans="1:17" ht="62.4" x14ac:dyDescent="0.3">
      <c r="A724" s="51" t="s">
        <v>1038</v>
      </c>
      <c r="B724" s="38" t="s">
        <v>555</v>
      </c>
      <c r="C724" s="11"/>
      <c r="D724" s="38" t="s">
        <v>711</v>
      </c>
      <c r="E724" s="120">
        <v>100</v>
      </c>
      <c r="F724" s="84" t="s">
        <v>1726</v>
      </c>
      <c r="G724" s="152" t="s">
        <v>1637</v>
      </c>
      <c r="H724" s="133">
        <v>100</v>
      </c>
      <c r="I724" s="84" t="s">
        <v>1759</v>
      </c>
      <c r="J724" s="137" t="s">
        <v>1760</v>
      </c>
      <c r="K724" s="241">
        <v>0.71460000000000001</v>
      </c>
      <c r="L724" s="241">
        <f>K724*1.2</f>
        <v>0.85751999999999995</v>
      </c>
      <c r="M724" s="8">
        <f t="shared" ref="M724" si="233">K724*H724</f>
        <v>71.460000000000008</v>
      </c>
      <c r="N724" s="280">
        <f>M724*1.2</f>
        <v>85.75200000000001</v>
      </c>
      <c r="O724" s="259">
        <v>0.71460000000000001</v>
      </c>
      <c r="P724" s="309">
        <v>1</v>
      </c>
      <c r="Q724" t="s">
        <v>2172</v>
      </c>
    </row>
    <row r="725" spans="1:17" ht="46.8" x14ac:dyDescent="0.3">
      <c r="A725" s="51" t="s">
        <v>1038</v>
      </c>
      <c r="B725" s="38" t="s">
        <v>555</v>
      </c>
      <c r="C725" s="11"/>
      <c r="D725" s="38" t="s">
        <v>711</v>
      </c>
      <c r="E725" s="120">
        <v>100</v>
      </c>
      <c r="F725" s="84" t="s">
        <v>1181</v>
      </c>
      <c r="G725" s="152" t="s">
        <v>1182</v>
      </c>
      <c r="H725" s="133" t="s">
        <v>1189</v>
      </c>
      <c r="I725" s="84" t="s">
        <v>1210</v>
      </c>
      <c r="J725" s="137" t="s">
        <v>1211</v>
      </c>
      <c r="K725" s="241">
        <v>1.5289999999999999</v>
      </c>
      <c r="L725" s="241">
        <f t="shared" si="192"/>
        <v>1.8347999999999998</v>
      </c>
      <c r="M725" s="8">
        <v>152.9</v>
      </c>
      <c r="N725" s="280">
        <f t="shared" si="193"/>
        <v>183.48</v>
      </c>
      <c r="O725" s="259">
        <v>1.5289999999999999</v>
      </c>
      <c r="P725" s="309">
        <v>2</v>
      </c>
    </row>
    <row r="726" spans="1:17" ht="46.8" x14ac:dyDescent="0.3">
      <c r="A726" s="51" t="s">
        <v>1038</v>
      </c>
      <c r="B726" s="38" t="s">
        <v>555</v>
      </c>
      <c r="C726" s="11"/>
      <c r="D726" s="38" t="s">
        <v>711</v>
      </c>
      <c r="E726" s="120">
        <v>100</v>
      </c>
      <c r="F726" s="84" t="s">
        <v>1937</v>
      </c>
      <c r="G726" s="152" t="s">
        <v>1938</v>
      </c>
      <c r="H726" s="133" t="s">
        <v>1952</v>
      </c>
      <c r="I726" s="84" t="s">
        <v>1975</v>
      </c>
      <c r="J726" s="137" t="s">
        <v>1976</v>
      </c>
      <c r="K726" s="241">
        <v>1.6850000000000001</v>
      </c>
      <c r="L726" s="241">
        <f t="shared" ref="L726" si="234">K726*1.2</f>
        <v>2.0219999999999998</v>
      </c>
      <c r="M726" s="8">
        <f t="shared" ref="M726" si="235">K726*100</f>
        <v>168.5</v>
      </c>
      <c r="N726" s="280">
        <f t="shared" ref="N726" si="236">M726*1.2</f>
        <v>202.2</v>
      </c>
      <c r="O726" s="259">
        <v>1.6850000000000001</v>
      </c>
      <c r="P726" s="309">
        <v>3</v>
      </c>
    </row>
    <row r="727" spans="1:17" ht="15.6" x14ac:dyDescent="0.3">
      <c r="A727" s="230"/>
      <c r="B727" s="231"/>
      <c r="C727" s="231"/>
      <c r="D727" s="232"/>
      <c r="E727" s="233"/>
      <c r="F727" s="232"/>
      <c r="G727" s="234"/>
      <c r="H727" s="235"/>
      <c r="I727" s="232"/>
      <c r="J727" s="236"/>
      <c r="K727" s="242"/>
      <c r="L727" s="242"/>
      <c r="M727" s="239"/>
      <c r="N727" s="281"/>
      <c r="O727" s="260"/>
      <c r="P727" s="310"/>
    </row>
    <row r="728" spans="1:17" ht="62.4" x14ac:dyDescent="0.3">
      <c r="A728" s="51" t="s">
        <v>1039</v>
      </c>
      <c r="B728" s="38" t="s">
        <v>557</v>
      </c>
      <c r="C728" s="11"/>
      <c r="D728" s="38" t="s">
        <v>711</v>
      </c>
      <c r="E728" s="120">
        <v>100</v>
      </c>
      <c r="F728" s="84" t="s">
        <v>1726</v>
      </c>
      <c r="G728" s="152" t="s">
        <v>1637</v>
      </c>
      <c r="H728" s="133">
        <v>100</v>
      </c>
      <c r="I728" s="84" t="s">
        <v>1761</v>
      </c>
      <c r="J728" s="137" t="s">
        <v>1762</v>
      </c>
      <c r="K728" s="241">
        <v>0.38229999999999997</v>
      </c>
      <c r="L728" s="241">
        <f t="shared" ref="L728:L729" si="237">K728*1.2</f>
        <v>0.45875999999999995</v>
      </c>
      <c r="M728" s="8">
        <f t="shared" ref="M728" si="238">K728*H728</f>
        <v>38.229999999999997</v>
      </c>
      <c r="N728" s="280">
        <f t="shared" ref="N728:N729" si="239">M728*1.2</f>
        <v>45.875999999999998</v>
      </c>
      <c r="O728" s="259">
        <v>0.38229999999999997</v>
      </c>
      <c r="P728" s="309">
        <v>1</v>
      </c>
      <c r="Q728" t="s">
        <v>2172</v>
      </c>
    </row>
    <row r="729" spans="1:17" ht="46.8" x14ac:dyDescent="0.3">
      <c r="A729" s="51" t="s">
        <v>1039</v>
      </c>
      <c r="B729" s="38" t="s">
        <v>557</v>
      </c>
      <c r="C729" s="11"/>
      <c r="D729" s="38" t="s">
        <v>711</v>
      </c>
      <c r="E729" s="120">
        <v>100</v>
      </c>
      <c r="F729" s="84" t="s">
        <v>1937</v>
      </c>
      <c r="G729" s="152" t="s">
        <v>1938</v>
      </c>
      <c r="H729" s="133" t="s">
        <v>1952</v>
      </c>
      <c r="I729" s="84" t="s">
        <v>1977</v>
      </c>
      <c r="J729" s="137" t="s">
        <v>1978</v>
      </c>
      <c r="K729" s="241">
        <v>0.995</v>
      </c>
      <c r="L729" s="241">
        <f t="shared" si="237"/>
        <v>1.194</v>
      </c>
      <c r="M729" s="8">
        <f t="shared" ref="M729" si="240">K729*100</f>
        <v>99.5</v>
      </c>
      <c r="N729" s="280">
        <f t="shared" si="239"/>
        <v>119.39999999999999</v>
      </c>
      <c r="O729" s="259">
        <v>0.995</v>
      </c>
      <c r="P729" s="309">
        <v>2</v>
      </c>
    </row>
    <row r="730" spans="1:17" ht="46.8" x14ac:dyDescent="0.3">
      <c r="A730" s="51" t="s">
        <v>1039</v>
      </c>
      <c r="B730" s="38" t="s">
        <v>557</v>
      </c>
      <c r="C730" s="11"/>
      <c r="D730" s="38" t="s">
        <v>711</v>
      </c>
      <c r="E730" s="120">
        <v>100</v>
      </c>
      <c r="F730" s="84" t="s">
        <v>1181</v>
      </c>
      <c r="G730" s="152" t="s">
        <v>1182</v>
      </c>
      <c r="H730" s="133" t="s">
        <v>1189</v>
      </c>
      <c r="I730" s="84" t="s">
        <v>1212</v>
      </c>
      <c r="J730" s="137" t="s">
        <v>1213</v>
      </c>
      <c r="K730" s="241">
        <v>1.06</v>
      </c>
      <c r="L730" s="241">
        <f>(K730*1.2)</f>
        <v>1.272</v>
      </c>
      <c r="M730" s="8">
        <v>106</v>
      </c>
      <c r="N730" s="280">
        <f>(M730*1.2)</f>
        <v>127.19999999999999</v>
      </c>
      <c r="O730" s="259">
        <v>1.06</v>
      </c>
      <c r="P730" s="309">
        <v>3</v>
      </c>
    </row>
    <row r="731" spans="1:17" ht="15.6" x14ac:dyDescent="0.3">
      <c r="A731" s="230"/>
      <c r="B731" s="231"/>
      <c r="C731" s="231"/>
      <c r="D731" s="232"/>
      <c r="E731" s="233"/>
      <c r="F731" s="232"/>
      <c r="G731" s="234"/>
      <c r="H731" s="235"/>
      <c r="I731" s="232"/>
      <c r="J731" s="236"/>
      <c r="K731" s="242"/>
      <c r="L731" s="242"/>
      <c r="M731" s="239"/>
      <c r="N731" s="281"/>
      <c r="O731" s="260"/>
      <c r="P731" s="310"/>
    </row>
    <row r="732" spans="1:17" ht="62.4" x14ac:dyDescent="0.3">
      <c r="A732" s="51" t="s">
        <v>1040</v>
      </c>
      <c r="B732" s="38" t="s">
        <v>559</v>
      </c>
      <c r="C732" s="11"/>
      <c r="D732" s="38" t="s">
        <v>711</v>
      </c>
      <c r="E732" s="120">
        <v>100</v>
      </c>
      <c r="F732" s="84" t="s">
        <v>1726</v>
      </c>
      <c r="G732" s="152" t="s">
        <v>1637</v>
      </c>
      <c r="H732" s="133">
        <v>100</v>
      </c>
      <c r="I732" s="84" t="s">
        <v>1763</v>
      </c>
      <c r="J732" s="137" t="s">
        <v>1764</v>
      </c>
      <c r="K732" s="241">
        <v>0.88229999999999997</v>
      </c>
      <c r="L732" s="241">
        <f t="shared" ref="L732:L733" si="241">K732*1.2</f>
        <v>1.0587599999999999</v>
      </c>
      <c r="M732" s="8">
        <f t="shared" ref="M732" si="242">K732*H732</f>
        <v>88.23</v>
      </c>
      <c r="N732" s="280">
        <f t="shared" ref="N732:N733" si="243">M732*1.2</f>
        <v>105.876</v>
      </c>
      <c r="O732" s="259">
        <v>0.88229999999999997</v>
      </c>
      <c r="P732" s="309">
        <v>1</v>
      </c>
      <c r="Q732" t="s">
        <v>2172</v>
      </c>
    </row>
    <row r="733" spans="1:17" ht="46.8" x14ac:dyDescent="0.3">
      <c r="A733" s="51" t="s">
        <v>1040</v>
      </c>
      <c r="B733" s="38" t="s">
        <v>559</v>
      </c>
      <c r="C733" s="11"/>
      <c r="D733" s="38" t="s">
        <v>711</v>
      </c>
      <c r="E733" s="120">
        <v>100</v>
      </c>
      <c r="F733" s="84" t="s">
        <v>1937</v>
      </c>
      <c r="G733" s="152" t="s">
        <v>1938</v>
      </c>
      <c r="H733" s="133" t="s">
        <v>1952</v>
      </c>
      <c r="I733" s="84" t="s">
        <v>1979</v>
      </c>
      <c r="J733" s="137" t="s">
        <v>1980</v>
      </c>
      <c r="K733" s="241">
        <v>1.325</v>
      </c>
      <c r="L733" s="241">
        <f t="shared" si="241"/>
        <v>1.5899999999999999</v>
      </c>
      <c r="M733" s="8">
        <f t="shared" ref="M733" si="244">K733*100</f>
        <v>132.5</v>
      </c>
      <c r="N733" s="280">
        <f t="shared" si="243"/>
        <v>159</v>
      </c>
      <c r="O733" s="259">
        <v>1.325</v>
      </c>
      <c r="P733" s="309">
        <v>2</v>
      </c>
    </row>
    <row r="734" spans="1:17" ht="46.8" x14ac:dyDescent="0.3">
      <c r="A734" s="51" t="s">
        <v>1040</v>
      </c>
      <c r="B734" s="38" t="s">
        <v>559</v>
      </c>
      <c r="C734" s="11"/>
      <c r="D734" s="38" t="s">
        <v>711</v>
      </c>
      <c r="E734" s="120">
        <v>100</v>
      </c>
      <c r="F734" s="84" t="s">
        <v>1181</v>
      </c>
      <c r="G734" s="152" t="s">
        <v>1182</v>
      </c>
      <c r="H734" s="133" t="s">
        <v>1189</v>
      </c>
      <c r="I734" s="84" t="s">
        <v>1214</v>
      </c>
      <c r="J734" s="137" t="s">
        <v>1215</v>
      </c>
      <c r="K734" s="241">
        <v>1.72</v>
      </c>
      <c r="L734" s="241">
        <f>(K734*1.2)</f>
        <v>2.0640000000000001</v>
      </c>
      <c r="M734" s="8">
        <v>172</v>
      </c>
      <c r="N734" s="280">
        <f>(M734*1.2)</f>
        <v>206.4</v>
      </c>
      <c r="O734" s="259">
        <v>1.72</v>
      </c>
      <c r="P734" s="309">
        <v>3</v>
      </c>
    </row>
    <row r="735" spans="1:17" ht="15.6" x14ac:dyDescent="0.3">
      <c r="A735" s="230"/>
      <c r="B735" s="231"/>
      <c r="C735" s="231"/>
      <c r="D735" s="232"/>
      <c r="E735" s="233"/>
      <c r="F735" s="232"/>
      <c r="G735" s="234"/>
      <c r="H735" s="235"/>
      <c r="I735" s="232"/>
      <c r="J735" s="236"/>
      <c r="K735" s="242"/>
      <c r="L735" s="242"/>
      <c r="M735" s="239"/>
      <c r="N735" s="281"/>
      <c r="O735" s="260"/>
      <c r="P735" s="310"/>
    </row>
    <row r="736" spans="1:17" ht="46.8" x14ac:dyDescent="0.3">
      <c r="A736" s="51" t="s">
        <v>1041</v>
      </c>
      <c r="B736" s="38" t="s">
        <v>561</v>
      </c>
      <c r="C736" s="11"/>
      <c r="D736" s="38" t="s">
        <v>711</v>
      </c>
      <c r="E736" s="120">
        <v>200</v>
      </c>
      <c r="F736" s="84" t="s">
        <v>1937</v>
      </c>
      <c r="G736" s="152" t="s">
        <v>1938</v>
      </c>
      <c r="H736" s="133" t="s">
        <v>1952</v>
      </c>
      <c r="I736" s="84" t="s">
        <v>1981</v>
      </c>
      <c r="J736" s="137" t="s">
        <v>1982</v>
      </c>
      <c r="K736" s="241">
        <v>0.82750000000000001</v>
      </c>
      <c r="L736" s="241">
        <f t="shared" ref="L736" si="245">K736*1.2</f>
        <v>0.99299999999999999</v>
      </c>
      <c r="M736" s="8">
        <f t="shared" ref="M736" si="246">K736*100</f>
        <v>82.75</v>
      </c>
      <c r="N736" s="280">
        <f t="shared" ref="N736" si="247">M736*1.2</f>
        <v>99.3</v>
      </c>
      <c r="O736" s="259">
        <v>0.82750000000000001</v>
      </c>
      <c r="P736" s="309">
        <v>1</v>
      </c>
    </row>
    <row r="737" spans="1:17" ht="46.8" x14ac:dyDescent="0.3">
      <c r="A737" s="51" t="s">
        <v>1041</v>
      </c>
      <c r="B737" s="38" t="s">
        <v>561</v>
      </c>
      <c r="C737" s="11"/>
      <c r="D737" s="38" t="s">
        <v>711</v>
      </c>
      <c r="E737" s="120">
        <v>200</v>
      </c>
      <c r="F737" s="84" t="s">
        <v>1181</v>
      </c>
      <c r="G737" s="152" t="s">
        <v>1182</v>
      </c>
      <c r="H737" s="133" t="s">
        <v>1189</v>
      </c>
      <c r="I737" s="84" t="s">
        <v>1216</v>
      </c>
      <c r="J737" s="137" t="s">
        <v>1217</v>
      </c>
      <c r="K737" s="241">
        <v>1.71</v>
      </c>
      <c r="L737" s="241">
        <f t="shared" si="192"/>
        <v>2.052</v>
      </c>
      <c r="M737" s="8">
        <v>342</v>
      </c>
      <c r="N737" s="280">
        <f t="shared" si="193"/>
        <v>410.4</v>
      </c>
      <c r="O737" s="259">
        <v>1.71</v>
      </c>
      <c r="P737" s="309">
        <v>2</v>
      </c>
    </row>
    <row r="738" spans="1:17" ht="15.6" x14ac:dyDescent="0.3">
      <c r="A738" s="230"/>
      <c r="B738" s="231"/>
      <c r="C738" s="231"/>
      <c r="D738" s="232"/>
      <c r="E738" s="233"/>
      <c r="F738" s="232"/>
      <c r="G738" s="234"/>
      <c r="H738" s="235"/>
      <c r="I738" s="232"/>
      <c r="J738" s="236"/>
      <c r="K738" s="242"/>
      <c r="L738" s="242"/>
      <c r="M738" s="239"/>
      <c r="N738" s="281"/>
      <c r="O738" s="260"/>
      <c r="P738" s="310"/>
    </row>
    <row r="739" spans="1:17" ht="62.4" x14ac:dyDescent="0.3">
      <c r="A739" s="51" t="s">
        <v>1042</v>
      </c>
      <c r="B739" s="38" t="s">
        <v>563</v>
      </c>
      <c r="C739" s="11"/>
      <c r="D739" s="38" t="s">
        <v>711</v>
      </c>
      <c r="E739" s="120">
        <v>75</v>
      </c>
      <c r="F739" s="84" t="s">
        <v>1726</v>
      </c>
      <c r="G739" s="152" t="s">
        <v>1637</v>
      </c>
      <c r="H739" s="133">
        <v>100</v>
      </c>
      <c r="I739" s="84" t="s">
        <v>1765</v>
      </c>
      <c r="J739" s="137" t="s">
        <v>1766</v>
      </c>
      <c r="K739" s="241">
        <v>0.41170000000000001</v>
      </c>
      <c r="L739" s="241">
        <f>K739*1.2</f>
        <v>0.49403999999999998</v>
      </c>
      <c r="M739" s="8">
        <f>K739*H739</f>
        <v>41.17</v>
      </c>
      <c r="N739" s="280">
        <f>M739*1.2</f>
        <v>49.404000000000003</v>
      </c>
      <c r="O739" s="259">
        <v>0.41170000000000001</v>
      </c>
      <c r="P739" s="309">
        <v>1</v>
      </c>
    </row>
    <row r="740" spans="1:17" ht="46.8" x14ac:dyDescent="0.3">
      <c r="A740" s="51" t="s">
        <v>1042</v>
      </c>
      <c r="B740" s="38" t="s">
        <v>563</v>
      </c>
      <c r="C740" s="11"/>
      <c r="D740" s="38" t="s">
        <v>711</v>
      </c>
      <c r="E740" s="120">
        <v>75</v>
      </c>
      <c r="F740" s="84" t="s">
        <v>1937</v>
      </c>
      <c r="G740" s="152" t="s">
        <v>1938</v>
      </c>
      <c r="H740" s="133" t="s">
        <v>1983</v>
      </c>
      <c r="I740" s="84" t="s">
        <v>1984</v>
      </c>
      <c r="J740" s="137" t="s">
        <v>1985</v>
      </c>
      <c r="K740" s="241">
        <v>1.65</v>
      </c>
      <c r="L740" s="241">
        <f t="shared" ref="L740" si="248">K740*1.2</f>
        <v>1.9799999999999998</v>
      </c>
      <c r="M740" s="8">
        <f>K740*75</f>
        <v>123.75</v>
      </c>
      <c r="N740" s="280">
        <f t="shared" ref="N740" si="249">M740*1.2</f>
        <v>148.5</v>
      </c>
      <c r="O740" s="259">
        <v>1.65</v>
      </c>
      <c r="P740" s="309">
        <v>2</v>
      </c>
    </row>
    <row r="741" spans="1:17" ht="15.6" x14ac:dyDescent="0.3">
      <c r="A741" s="230"/>
      <c r="B741" s="231"/>
      <c r="C741" s="231"/>
      <c r="D741" s="232"/>
      <c r="E741" s="233"/>
      <c r="F741" s="232"/>
      <c r="G741" s="234"/>
      <c r="H741" s="235"/>
      <c r="I741" s="232"/>
      <c r="J741" s="236"/>
      <c r="K741" s="242"/>
      <c r="L741" s="242"/>
      <c r="M741" s="239"/>
      <c r="N741" s="281"/>
      <c r="O741" s="260"/>
      <c r="P741" s="310"/>
    </row>
    <row r="742" spans="1:17" ht="62.4" x14ac:dyDescent="0.3">
      <c r="A742" s="51" t="s">
        <v>1043</v>
      </c>
      <c r="B742" s="38" t="s">
        <v>565</v>
      </c>
      <c r="C742" s="11" t="s">
        <v>566</v>
      </c>
      <c r="D742" s="38" t="s">
        <v>794</v>
      </c>
      <c r="E742" s="120">
        <v>1</v>
      </c>
      <c r="F742" s="84" t="s">
        <v>1726</v>
      </c>
      <c r="G742" s="152" t="s">
        <v>1637</v>
      </c>
      <c r="H742" s="133">
        <v>1</v>
      </c>
      <c r="I742" s="84" t="s">
        <v>1767</v>
      </c>
      <c r="J742" s="137" t="s">
        <v>1768</v>
      </c>
      <c r="K742" s="241">
        <v>23.381699999999999</v>
      </c>
      <c r="L742" s="241">
        <f>K742*1.2</f>
        <v>28.058039999999998</v>
      </c>
      <c r="M742" s="8">
        <f>K742*H742</f>
        <v>23.381699999999999</v>
      </c>
      <c r="N742" s="280">
        <f>M742*1.2</f>
        <v>28.058039999999998</v>
      </c>
      <c r="O742" s="259">
        <v>23.381699999999999</v>
      </c>
      <c r="P742" s="309">
        <v>1</v>
      </c>
      <c r="Q742" t="s">
        <v>2172</v>
      </c>
    </row>
    <row r="743" spans="1:17" ht="46.8" x14ac:dyDescent="0.3">
      <c r="A743" s="51" t="s">
        <v>1043</v>
      </c>
      <c r="B743" s="38" t="s">
        <v>565</v>
      </c>
      <c r="C743" s="11" t="s">
        <v>566</v>
      </c>
      <c r="D743" s="38" t="s">
        <v>794</v>
      </c>
      <c r="E743" s="120">
        <v>1</v>
      </c>
      <c r="F743" s="84" t="s">
        <v>1181</v>
      </c>
      <c r="G743" s="152" t="s">
        <v>1182</v>
      </c>
      <c r="H743" s="133" t="s">
        <v>1183</v>
      </c>
      <c r="I743" s="84" t="s">
        <v>1218</v>
      </c>
      <c r="J743" s="137" t="s">
        <v>1219</v>
      </c>
      <c r="K743" s="241">
        <v>37.9</v>
      </c>
      <c r="L743" s="241">
        <f t="shared" ref="L743" si="250">(K743*1.2)</f>
        <v>45.48</v>
      </c>
      <c r="M743" s="8">
        <v>37.9</v>
      </c>
      <c r="N743" s="280">
        <f t="shared" ref="N743" si="251">(M743*1.2)</f>
        <v>45.48</v>
      </c>
      <c r="O743" s="259">
        <v>37.9</v>
      </c>
      <c r="P743" s="309">
        <v>2</v>
      </c>
    </row>
    <row r="744" spans="1:17" ht="46.8" x14ac:dyDescent="0.3">
      <c r="A744" s="51" t="s">
        <v>1043</v>
      </c>
      <c r="B744" s="38" t="s">
        <v>565</v>
      </c>
      <c r="C744" s="11" t="s">
        <v>566</v>
      </c>
      <c r="D744" s="38" t="s">
        <v>794</v>
      </c>
      <c r="E744" s="120">
        <v>1</v>
      </c>
      <c r="F744" s="84" t="s">
        <v>1937</v>
      </c>
      <c r="G744" s="152" t="s">
        <v>1938</v>
      </c>
      <c r="H744" s="133" t="s">
        <v>1183</v>
      </c>
      <c r="I744" s="84" t="s">
        <v>1986</v>
      </c>
      <c r="J744" s="137" t="s">
        <v>1987</v>
      </c>
      <c r="K744" s="241">
        <v>44.5</v>
      </c>
      <c r="L744" s="241">
        <f t="shared" ref="L744" si="252">K744*1.2</f>
        <v>53.4</v>
      </c>
      <c r="M744" s="8">
        <v>44.5</v>
      </c>
      <c r="N744" s="280">
        <f t="shared" ref="N744" si="253">M744*1.2</f>
        <v>53.4</v>
      </c>
      <c r="O744" s="259">
        <v>44.5</v>
      </c>
      <c r="P744" s="309">
        <v>3</v>
      </c>
    </row>
    <row r="745" spans="1:17" ht="15.6" x14ac:dyDescent="0.3">
      <c r="A745" s="230"/>
      <c r="B745" s="231"/>
      <c r="C745" s="231"/>
      <c r="D745" s="232"/>
      <c r="E745" s="233"/>
      <c r="F745" s="232"/>
      <c r="G745" s="234"/>
      <c r="H745" s="235"/>
      <c r="I745" s="232"/>
      <c r="J745" s="236"/>
      <c r="K745" s="242"/>
      <c r="L745" s="242"/>
      <c r="M745" s="239"/>
      <c r="N745" s="281"/>
      <c r="O745" s="260"/>
      <c r="P745" s="310"/>
    </row>
    <row r="746" spans="1:17" ht="46.8" x14ac:dyDescent="0.3">
      <c r="A746" s="51"/>
      <c r="B746" s="52" t="s">
        <v>567</v>
      </c>
      <c r="C746" s="19" t="s">
        <v>1131</v>
      </c>
      <c r="D746" s="38"/>
      <c r="E746" s="120"/>
      <c r="F746" s="84"/>
      <c r="G746" s="152"/>
      <c r="H746" s="133"/>
      <c r="I746" s="84"/>
      <c r="J746" s="137"/>
      <c r="K746" s="241"/>
      <c r="L746" s="241"/>
      <c r="M746" s="8"/>
      <c r="N746" s="280"/>
      <c r="O746" s="259"/>
      <c r="P746" s="309"/>
    </row>
    <row r="747" spans="1:17" ht="46.8" x14ac:dyDescent="0.3">
      <c r="A747" s="51" t="s">
        <v>1044</v>
      </c>
      <c r="B747" s="38" t="s">
        <v>569</v>
      </c>
      <c r="C747" s="11"/>
      <c r="D747" s="38" t="s">
        <v>34</v>
      </c>
      <c r="E747" s="120">
        <v>1000</v>
      </c>
      <c r="F747" s="84" t="s">
        <v>1769</v>
      </c>
      <c r="G747" s="152" t="s">
        <v>1637</v>
      </c>
      <c r="H747" s="133">
        <v>50</v>
      </c>
      <c r="I747" s="84" t="s">
        <v>1770</v>
      </c>
      <c r="J747" s="137">
        <v>28407005</v>
      </c>
      <c r="K747" s="241">
        <v>2.5499999999999998</v>
      </c>
      <c r="L747" s="241">
        <f>K747*1.2</f>
        <v>3.0599999999999996</v>
      </c>
      <c r="M747" s="8">
        <f>H747*K747</f>
        <v>127.49999999999999</v>
      </c>
      <c r="N747" s="280">
        <f>M747*1.2</f>
        <v>152.99999999999997</v>
      </c>
      <c r="O747" s="259">
        <v>2.5499999999999998</v>
      </c>
      <c r="P747" s="309">
        <v>1</v>
      </c>
    </row>
    <row r="748" spans="1:17" ht="46.8" x14ac:dyDescent="0.3">
      <c r="A748" s="51" t="s">
        <v>1044</v>
      </c>
      <c r="B748" s="38" t="s">
        <v>569</v>
      </c>
      <c r="C748" s="11"/>
      <c r="D748" s="38" t="s">
        <v>34</v>
      </c>
      <c r="E748" s="120">
        <v>1000</v>
      </c>
      <c r="F748" s="84" t="s">
        <v>1988</v>
      </c>
      <c r="G748" s="152" t="s">
        <v>1938</v>
      </c>
      <c r="H748" s="133" t="s">
        <v>1989</v>
      </c>
      <c r="I748" s="84" t="s">
        <v>1990</v>
      </c>
      <c r="J748" s="137">
        <v>207500005</v>
      </c>
      <c r="K748" s="241">
        <v>2.7</v>
      </c>
      <c r="L748" s="241">
        <f t="shared" ref="L748" si="254">K748*1.2</f>
        <v>3.24</v>
      </c>
      <c r="M748" s="8">
        <v>135</v>
      </c>
      <c r="N748" s="280">
        <f t="shared" ref="N748" si="255">M748*1.2</f>
        <v>162</v>
      </c>
      <c r="O748" s="259">
        <v>2.7</v>
      </c>
      <c r="P748" s="309">
        <v>2</v>
      </c>
    </row>
    <row r="749" spans="1:17" ht="46.8" x14ac:dyDescent="0.3">
      <c r="A749" s="51" t="s">
        <v>1044</v>
      </c>
      <c r="B749" s="38" t="s">
        <v>569</v>
      </c>
      <c r="C749" s="11"/>
      <c r="D749" s="38" t="s">
        <v>34</v>
      </c>
      <c r="E749" s="120">
        <v>1000</v>
      </c>
      <c r="F749" s="84" t="s">
        <v>1181</v>
      </c>
      <c r="G749" s="152" t="s">
        <v>1182</v>
      </c>
      <c r="H749" s="133" t="s">
        <v>1220</v>
      </c>
      <c r="I749" s="84" t="s">
        <v>1221</v>
      </c>
      <c r="J749" s="137" t="s">
        <v>1222</v>
      </c>
      <c r="K749" s="241">
        <v>2.8340000000000001</v>
      </c>
      <c r="L749" s="241">
        <f t="shared" ref="L749" si="256">(K749*1.2)</f>
        <v>3.4007999999999998</v>
      </c>
      <c r="M749" s="8">
        <v>2834</v>
      </c>
      <c r="N749" s="280">
        <f t="shared" ref="N749" si="257">(M749*1.2)</f>
        <v>3400.7999999999997</v>
      </c>
      <c r="O749" s="259">
        <v>2.8340000000000001</v>
      </c>
      <c r="P749" s="309">
        <v>3</v>
      </c>
    </row>
    <row r="750" spans="1:17" ht="15.6" x14ac:dyDescent="0.3">
      <c r="A750" s="230"/>
      <c r="B750" s="231"/>
      <c r="C750" s="231"/>
      <c r="D750" s="232"/>
      <c r="E750" s="233"/>
      <c r="F750" s="232"/>
      <c r="G750" s="234"/>
      <c r="H750" s="235"/>
      <c r="I750" s="232"/>
      <c r="J750" s="236"/>
      <c r="K750" s="242"/>
      <c r="L750" s="242"/>
      <c r="M750" s="239"/>
      <c r="N750" s="281"/>
      <c r="O750" s="260"/>
      <c r="P750" s="310"/>
    </row>
    <row r="751" spans="1:17" ht="62.4" x14ac:dyDescent="0.3">
      <c r="A751" s="51" t="s">
        <v>1045</v>
      </c>
      <c r="B751" s="38" t="s">
        <v>571</v>
      </c>
      <c r="C751" s="11"/>
      <c r="D751" s="38" t="s">
        <v>34</v>
      </c>
      <c r="E751" s="120">
        <v>10000</v>
      </c>
      <c r="F751" s="84" t="s">
        <v>1771</v>
      </c>
      <c r="G751" s="152" t="s">
        <v>1637</v>
      </c>
      <c r="H751" s="133">
        <v>200</v>
      </c>
      <c r="I751" s="84" t="s">
        <v>1772</v>
      </c>
      <c r="J751" s="137" t="s">
        <v>1773</v>
      </c>
      <c r="K751" s="241">
        <v>1.4500000000000001E-2</v>
      </c>
      <c r="L751" s="241">
        <f t="shared" ref="L751:L755" si="258">K751*1.2</f>
        <v>1.7399999999999999E-2</v>
      </c>
      <c r="M751" s="8">
        <f t="shared" ref="M751:M754" si="259">H751*K751</f>
        <v>2.9000000000000004</v>
      </c>
      <c r="N751" s="280">
        <f t="shared" ref="N751:N755" si="260">M751*1.2</f>
        <v>3.4800000000000004</v>
      </c>
      <c r="O751" s="259">
        <v>1.4500000000000001E-2</v>
      </c>
      <c r="P751" s="309">
        <v>1</v>
      </c>
    </row>
    <row r="752" spans="1:17" ht="46.8" x14ac:dyDescent="0.3">
      <c r="A752" s="51" t="s">
        <v>1045</v>
      </c>
      <c r="B752" s="38" t="s">
        <v>571</v>
      </c>
      <c r="C752" s="11"/>
      <c r="D752" s="38" t="s">
        <v>34</v>
      </c>
      <c r="E752" s="120">
        <v>10000</v>
      </c>
      <c r="F752" s="84" t="s">
        <v>1991</v>
      </c>
      <c r="G752" s="152" t="s">
        <v>1938</v>
      </c>
      <c r="H752" s="133" t="s">
        <v>1992</v>
      </c>
      <c r="I752" s="84" t="s">
        <v>1993</v>
      </c>
      <c r="J752" s="137" t="s">
        <v>1773</v>
      </c>
      <c r="K752" s="241">
        <v>3.075E-2</v>
      </c>
      <c r="L752" s="241">
        <f t="shared" si="258"/>
        <v>3.6899999999999995E-2</v>
      </c>
      <c r="M752" s="8">
        <f>K752*200</f>
        <v>6.15</v>
      </c>
      <c r="N752" s="280">
        <f t="shared" si="260"/>
        <v>7.38</v>
      </c>
      <c r="O752" s="259">
        <v>3.075E-2</v>
      </c>
      <c r="P752" s="309">
        <v>2</v>
      </c>
    </row>
    <row r="753" spans="1:17" ht="15.6" x14ac:dyDescent="0.3">
      <c r="A753" s="230"/>
      <c r="B753" s="231"/>
      <c r="C753" s="231"/>
      <c r="D753" s="232"/>
      <c r="E753" s="233"/>
      <c r="F753" s="232"/>
      <c r="G753" s="234"/>
      <c r="H753" s="235"/>
      <c r="I753" s="232"/>
      <c r="J753" s="236"/>
      <c r="K753" s="242"/>
      <c r="L753" s="242"/>
      <c r="M753" s="239"/>
      <c r="N753" s="281"/>
      <c r="O753" s="260"/>
      <c r="P753" s="310"/>
    </row>
    <row r="754" spans="1:17" ht="62.4" x14ac:dyDescent="0.3">
      <c r="A754" s="51" t="s">
        <v>1046</v>
      </c>
      <c r="B754" s="38" t="s">
        <v>573</v>
      </c>
      <c r="C754" s="11"/>
      <c r="D754" s="38" t="s">
        <v>34</v>
      </c>
      <c r="E754" s="120">
        <v>10000</v>
      </c>
      <c r="F754" s="84" t="s">
        <v>1771</v>
      </c>
      <c r="G754" s="152" t="s">
        <v>1637</v>
      </c>
      <c r="H754" s="133">
        <v>200</v>
      </c>
      <c r="I754" s="84" t="s">
        <v>1774</v>
      </c>
      <c r="J754" s="137" t="s">
        <v>1775</v>
      </c>
      <c r="K754" s="241">
        <v>1.2E-2</v>
      </c>
      <c r="L754" s="241">
        <f t="shared" si="258"/>
        <v>1.44E-2</v>
      </c>
      <c r="M754" s="8">
        <f t="shared" si="259"/>
        <v>2.4</v>
      </c>
      <c r="N754" s="280">
        <f t="shared" si="260"/>
        <v>2.88</v>
      </c>
      <c r="O754" s="259">
        <v>1.2E-2</v>
      </c>
      <c r="P754" s="309">
        <v>1</v>
      </c>
    </row>
    <row r="755" spans="1:17" ht="46.8" x14ac:dyDescent="0.3">
      <c r="A755" s="51" t="s">
        <v>1046</v>
      </c>
      <c r="B755" s="38" t="s">
        <v>573</v>
      </c>
      <c r="C755" s="11"/>
      <c r="D755" s="38" t="s">
        <v>34</v>
      </c>
      <c r="E755" s="120">
        <v>10000</v>
      </c>
      <c r="F755" s="84" t="s">
        <v>1991</v>
      </c>
      <c r="G755" s="152" t="s">
        <v>1938</v>
      </c>
      <c r="H755" s="133" t="s">
        <v>1992</v>
      </c>
      <c r="I755" s="84" t="s">
        <v>1994</v>
      </c>
      <c r="J755" s="137" t="s">
        <v>1775</v>
      </c>
      <c r="K755" s="241">
        <v>2.75E-2</v>
      </c>
      <c r="L755" s="241">
        <f t="shared" si="258"/>
        <v>3.3000000000000002E-2</v>
      </c>
      <c r="M755" s="8">
        <f>K755*200</f>
        <v>5.5</v>
      </c>
      <c r="N755" s="280">
        <f t="shared" si="260"/>
        <v>6.6</v>
      </c>
      <c r="O755" s="259">
        <v>2.75E-2</v>
      </c>
      <c r="P755" s="309">
        <v>2</v>
      </c>
    </row>
    <row r="756" spans="1:17" ht="15.6" x14ac:dyDescent="0.3">
      <c r="A756" s="230"/>
      <c r="B756" s="231"/>
      <c r="C756" s="231"/>
      <c r="D756" s="232"/>
      <c r="E756" s="233"/>
      <c r="F756" s="232"/>
      <c r="G756" s="234"/>
      <c r="H756" s="235"/>
      <c r="I756" s="232"/>
      <c r="J756" s="236"/>
      <c r="K756" s="242"/>
      <c r="L756" s="242"/>
      <c r="M756" s="239"/>
      <c r="N756" s="281"/>
      <c r="O756" s="260"/>
      <c r="P756" s="310"/>
    </row>
    <row r="757" spans="1:17" ht="78" x14ac:dyDescent="0.3">
      <c r="A757" s="51" t="s">
        <v>1047</v>
      </c>
      <c r="B757" s="38" t="s">
        <v>575</v>
      </c>
      <c r="C757" s="11"/>
      <c r="D757" s="38" t="s">
        <v>34</v>
      </c>
      <c r="E757" s="120">
        <v>500</v>
      </c>
      <c r="F757" s="84" t="s">
        <v>1937</v>
      </c>
      <c r="G757" s="152" t="s">
        <v>1938</v>
      </c>
      <c r="H757" s="133" t="s">
        <v>1995</v>
      </c>
      <c r="I757" s="84" t="s">
        <v>1996</v>
      </c>
      <c r="J757" s="137" t="s">
        <v>1997</v>
      </c>
      <c r="K757" s="241">
        <v>7.4999999999999997E-2</v>
      </c>
      <c r="L757" s="241">
        <f>K757*1.2</f>
        <v>0.09</v>
      </c>
      <c r="M757" s="8">
        <f>K757*500</f>
        <v>37.5</v>
      </c>
      <c r="N757" s="280">
        <f>M757*1.2</f>
        <v>45</v>
      </c>
      <c r="O757" s="259">
        <v>7.4999999999999997E-2</v>
      </c>
      <c r="P757" s="309">
        <v>1</v>
      </c>
      <c r="Q757" t="s">
        <v>2172</v>
      </c>
    </row>
    <row r="758" spans="1:17" ht="78" x14ac:dyDescent="0.3">
      <c r="A758" s="51" t="s">
        <v>1047</v>
      </c>
      <c r="B758" s="38" t="s">
        <v>575</v>
      </c>
      <c r="C758" s="11"/>
      <c r="D758" s="38" t="s">
        <v>34</v>
      </c>
      <c r="E758" s="120">
        <v>500</v>
      </c>
      <c r="F758" s="84" t="s">
        <v>1776</v>
      </c>
      <c r="G758" s="152" t="s">
        <v>1637</v>
      </c>
      <c r="H758" s="133">
        <v>500</v>
      </c>
      <c r="I758" s="84" t="s">
        <v>1777</v>
      </c>
      <c r="J758" s="137">
        <v>14105</v>
      </c>
      <c r="K758" s="241">
        <v>9.4500000000000001E-2</v>
      </c>
      <c r="L758" s="241">
        <f t="shared" ref="L758" si="261">K758*1.2</f>
        <v>0.1134</v>
      </c>
      <c r="M758" s="8">
        <f t="shared" ref="M758" si="262">H758*K758</f>
        <v>47.25</v>
      </c>
      <c r="N758" s="280">
        <f t="shared" ref="N758" si="263">M758*1.2</f>
        <v>56.699999999999996</v>
      </c>
      <c r="O758" s="259">
        <v>9.4500000000000001E-2</v>
      </c>
      <c r="P758" s="309">
        <v>2</v>
      </c>
      <c r="Q758" t="s">
        <v>2172</v>
      </c>
    </row>
    <row r="759" spans="1:17" ht="78" x14ac:dyDescent="0.3">
      <c r="A759" s="51" t="s">
        <v>1047</v>
      </c>
      <c r="B759" s="38" t="s">
        <v>575</v>
      </c>
      <c r="C759" s="11"/>
      <c r="D759" s="38" t="s">
        <v>34</v>
      </c>
      <c r="E759" s="120">
        <v>500</v>
      </c>
      <c r="F759" s="84" t="s">
        <v>1181</v>
      </c>
      <c r="G759" s="152" t="s">
        <v>1182</v>
      </c>
      <c r="H759" s="133" t="s">
        <v>1223</v>
      </c>
      <c r="I759" s="84" t="s">
        <v>1224</v>
      </c>
      <c r="J759" s="137" t="s">
        <v>1225</v>
      </c>
      <c r="K759" s="241">
        <v>0.23</v>
      </c>
      <c r="L759" s="241">
        <f>(K759*1.2)</f>
        <v>0.27600000000000002</v>
      </c>
      <c r="M759" s="8">
        <v>115</v>
      </c>
      <c r="N759" s="280">
        <f>(M759*1.2)</f>
        <v>138</v>
      </c>
      <c r="O759" s="259">
        <v>0.23</v>
      </c>
      <c r="P759" s="309">
        <v>3</v>
      </c>
    </row>
    <row r="760" spans="1:17" ht="15.6" x14ac:dyDescent="0.3">
      <c r="A760" s="230"/>
      <c r="B760" s="231"/>
      <c r="C760" s="231"/>
      <c r="D760" s="232"/>
      <c r="E760" s="233"/>
      <c r="F760" s="232"/>
      <c r="G760" s="234"/>
      <c r="H760" s="235"/>
      <c r="I760" s="232"/>
      <c r="J760" s="236"/>
      <c r="K760" s="242"/>
      <c r="L760" s="242"/>
      <c r="M760" s="239"/>
      <c r="N760" s="281"/>
      <c r="O760" s="260"/>
      <c r="P760" s="310"/>
    </row>
    <row r="761" spans="1:17" ht="46.8" x14ac:dyDescent="0.3">
      <c r="A761" s="51" t="s">
        <v>1048</v>
      </c>
      <c r="B761" s="38" t="s">
        <v>577</v>
      </c>
      <c r="C761" s="11"/>
      <c r="D761" s="38" t="s">
        <v>34</v>
      </c>
      <c r="E761" s="120">
        <v>500</v>
      </c>
      <c r="F761" s="84" t="s">
        <v>1778</v>
      </c>
      <c r="G761" s="152" t="s">
        <v>1637</v>
      </c>
      <c r="H761" s="133">
        <v>500</v>
      </c>
      <c r="I761" s="84" t="s">
        <v>1779</v>
      </c>
      <c r="J761" s="137">
        <v>14100</v>
      </c>
      <c r="K761" s="241">
        <v>2.1999999999999999E-2</v>
      </c>
      <c r="L761" s="241">
        <f t="shared" ref="L761:L762" si="264">K761*1.2</f>
        <v>2.6399999999999996E-2</v>
      </c>
      <c r="M761" s="8">
        <f t="shared" ref="M761" si="265">H761*K761</f>
        <v>11</v>
      </c>
      <c r="N761" s="280">
        <f t="shared" ref="N761:N762" si="266">M761*1.2</f>
        <v>13.2</v>
      </c>
      <c r="O761" s="259">
        <v>2.1999999999999999E-2</v>
      </c>
      <c r="P761" s="309">
        <v>1</v>
      </c>
      <c r="Q761" t="s">
        <v>2172</v>
      </c>
    </row>
    <row r="762" spans="1:17" ht="46.8" x14ac:dyDescent="0.3">
      <c r="A762" s="51" t="s">
        <v>1048</v>
      </c>
      <c r="B762" s="38" t="s">
        <v>577</v>
      </c>
      <c r="C762" s="11"/>
      <c r="D762" s="38" t="s">
        <v>34</v>
      </c>
      <c r="E762" s="120">
        <v>500</v>
      </c>
      <c r="F762" s="84" t="s">
        <v>1937</v>
      </c>
      <c r="G762" s="152" t="s">
        <v>1938</v>
      </c>
      <c r="H762" s="133" t="s">
        <v>1995</v>
      </c>
      <c r="I762" s="84" t="s">
        <v>1998</v>
      </c>
      <c r="J762" s="137" t="s">
        <v>1999</v>
      </c>
      <c r="K762" s="241">
        <v>2.5000000000000001E-2</v>
      </c>
      <c r="L762" s="241">
        <f t="shared" si="264"/>
        <v>0.03</v>
      </c>
      <c r="M762" s="8">
        <f>K762*500</f>
        <v>12.5</v>
      </c>
      <c r="N762" s="280">
        <f t="shared" si="266"/>
        <v>15</v>
      </c>
      <c r="O762" s="259">
        <v>2.5000000000000001E-2</v>
      </c>
      <c r="P762" s="309">
        <v>2</v>
      </c>
      <c r="Q762" t="s">
        <v>2172</v>
      </c>
    </row>
    <row r="763" spans="1:17" ht="46.8" x14ac:dyDescent="0.3">
      <c r="A763" s="51" t="s">
        <v>1048</v>
      </c>
      <c r="B763" s="38" t="s">
        <v>577</v>
      </c>
      <c r="C763" s="11"/>
      <c r="D763" s="38" t="s">
        <v>34</v>
      </c>
      <c r="E763" s="120">
        <v>500</v>
      </c>
      <c r="F763" s="84" t="s">
        <v>1181</v>
      </c>
      <c r="G763" s="152" t="s">
        <v>1182</v>
      </c>
      <c r="H763" s="133" t="s">
        <v>1223</v>
      </c>
      <c r="I763" s="84" t="s">
        <v>1226</v>
      </c>
      <c r="J763" s="137" t="s">
        <v>1227</v>
      </c>
      <c r="K763" s="241">
        <v>5.2999999999999999E-2</v>
      </c>
      <c r="L763" s="241">
        <f t="shared" ref="L763" si="267">(K763*1.2)</f>
        <v>6.359999999999999E-2</v>
      </c>
      <c r="M763" s="8">
        <v>26.5</v>
      </c>
      <c r="N763" s="280">
        <f t="shared" ref="N763" si="268">(M763*1.2)</f>
        <v>31.799999999999997</v>
      </c>
      <c r="O763" s="259">
        <v>5.2999999999999999E-2</v>
      </c>
      <c r="P763" s="309">
        <v>3</v>
      </c>
    </row>
    <row r="764" spans="1:17" ht="15.6" x14ac:dyDescent="0.3">
      <c r="A764" s="230"/>
      <c r="B764" s="231"/>
      <c r="C764" s="231"/>
      <c r="D764" s="232"/>
      <c r="E764" s="233"/>
      <c r="F764" s="232"/>
      <c r="G764" s="234"/>
      <c r="H764" s="235"/>
      <c r="I764" s="232"/>
      <c r="J764" s="236"/>
      <c r="K764" s="242"/>
      <c r="L764" s="242"/>
      <c r="M764" s="239"/>
      <c r="N764" s="281"/>
      <c r="O764" s="260"/>
      <c r="P764" s="310"/>
    </row>
    <row r="765" spans="1:17" ht="46.8" x14ac:dyDescent="0.3">
      <c r="A765" s="51"/>
      <c r="B765" s="52" t="s">
        <v>567</v>
      </c>
      <c r="C765" s="19" t="s">
        <v>1131</v>
      </c>
      <c r="D765" s="38"/>
      <c r="E765" s="120"/>
      <c r="F765" s="84"/>
      <c r="G765" s="152"/>
      <c r="H765" s="133"/>
      <c r="I765" s="84"/>
      <c r="J765" s="137"/>
      <c r="K765" s="241"/>
      <c r="L765" s="241"/>
      <c r="M765" s="8"/>
      <c r="N765" s="280"/>
      <c r="O765" s="259"/>
      <c r="P765" s="309"/>
    </row>
    <row r="766" spans="1:17" ht="62.4" x14ac:dyDescent="0.3">
      <c r="A766" s="51" t="s">
        <v>1049</v>
      </c>
      <c r="B766" s="38" t="s">
        <v>579</v>
      </c>
      <c r="C766" s="11"/>
      <c r="D766" s="38" t="s">
        <v>594</v>
      </c>
      <c r="E766" s="120">
        <v>1000</v>
      </c>
      <c r="F766" s="84" t="s">
        <v>1726</v>
      </c>
      <c r="G766" s="152" t="s">
        <v>1637</v>
      </c>
      <c r="H766" s="133">
        <v>1000</v>
      </c>
      <c r="I766" s="84" t="s">
        <v>1780</v>
      </c>
      <c r="J766" s="137" t="s">
        <v>1781</v>
      </c>
      <c r="K766" s="241">
        <v>1.61E-2</v>
      </c>
      <c r="L766" s="241">
        <f>K766*1.2</f>
        <v>1.932E-2</v>
      </c>
      <c r="M766" s="8">
        <f>K766*H766</f>
        <v>16.100000000000001</v>
      </c>
      <c r="N766" s="280">
        <f>M766*1.2</f>
        <v>19.32</v>
      </c>
      <c r="O766" s="259">
        <v>1.61E-2</v>
      </c>
      <c r="P766" s="309">
        <v>1</v>
      </c>
    </row>
    <row r="767" spans="1:17" ht="46.8" x14ac:dyDescent="0.3">
      <c r="A767" s="51" t="s">
        <v>1049</v>
      </c>
      <c r="B767" s="38" t="s">
        <v>579</v>
      </c>
      <c r="C767" s="11"/>
      <c r="D767" s="38" t="s">
        <v>594</v>
      </c>
      <c r="E767" s="120">
        <v>1000</v>
      </c>
      <c r="F767" s="84" t="s">
        <v>1181</v>
      </c>
      <c r="G767" s="152" t="s">
        <v>1182</v>
      </c>
      <c r="H767" s="133" t="s">
        <v>1183</v>
      </c>
      <c r="I767" s="84" t="s">
        <v>1228</v>
      </c>
      <c r="J767" s="137" t="s">
        <v>1229</v>
      </c>
      <c r="K767" s="241">
        <v>2.75E-2</v>
      </c>
      <c r="L767" s="241">
        <f t="shared" ref="L767" si="269">(K767*1.2)</f>
        <v>3.3000000000000002E-2</v>
      </c>
      <c r="M767" s="8">
        <v>27.5</v>
      </c>
      <c r="N767" s="280">
        <f t="shared" ref="N767" si="270">(M767*1.2)</f>
        <v>33</v>
      </c>
      <c r="O767" s="259">
        <v>2.75E-2</v>
      </c>
      <c r="P767" s="309">
        <v>2</v>
      </c>
    </row>
    <row r="768" spans="1:17" ht="15.6" x14ac:dyDescent="0.3">
      <c r="A768" s="230"/>
      <c r="B768" s="231"/>
      <c r="C768" s="231"/>
      <c r="D768" s="232"/>
      <c r="E768" s="233"/>
      <c r="F768" s="232"/>
      <c r="G768" s="234"/>
      <c r="H768" s="235"/>
      <c r="I768" s="232"/>
      <c r="J768" s="236"/>
      <c r="K768" s="242"/>
      <c r="L768" s="242"/>
      <c r="M768" s="239"/>
      <c r="N768" s="281"/>
      <c r="O768" s="260"/>
      <c r="P768" s="310"/>
    </row>
    <row r="769" spans="1:16" ht="62.4" x14ac:dyDescent="0.3">
      <c r="A769" s="51" t="s">
        <v>1050</v>
      </c>
      <c r="B769" s="38" t="s">
        <v>581</v>
      </c>
      <c r="C769" s="11"/>
      <c r="D769" s="38" t="s">
        <v>594</v>
      </c>
      <c r="E769" s="120">
        <v>2000</v>
      </c>
      <c r="F769" s="84" t="s">
        <v>1726</v>
      </c>
      <c r="G769" s="152" t="s">
        <v>1637</v>
      </c>
      <c r="H769" s="133">
        <v>2500</v>
      </c>
      <c r="I769" s="84" t="s">
        <v>1782</v>
      </c>
      <c r="J769" s="137" t="s">
        <v>1783</v>
      </c>
      <c r="K769" s="241">
        <v>9.7999999999999997E-3</v>
      </c>
      <c r="L769" s="241">
        <f>K769*1.2</f>
        <v>1.176E-2</v>
      </c>
      <c r="M769" s="8">
        <f>K769*H769</f>
        <v>24.5</v>
      </c>
      <c r="N769" s="280">
        <f>M769*1.2</f>
        <v>29.4</v>
      </c>
      <c r="O769" s="259">
        <v>9.7999999999999997E-3</v>
      </c>
      <c r="P769" s="309">
        <v>1</v>
      </c>
    </row>
    <row r="770" spans="1:16" ht="15.6" x14ac:dyDescent="0.3">
      <c r="A770" s="230"/>
      <c r="B770" s="231"/>
      <c r="C770" s="231"/>
      <c r="D770" s="232"/>
      <c r="E770" s="233"/>
      <c r="F770" s="232"/>
      <c r="G770" s="234"/>
      <c r="H770" s="235"/>
      <c r="I770" s="232"/>
      <c r="J770" s="236"/>
      <c r="K770" s="242"/>
      <c r="L770" s="242"/>
      <c r="M770" s="239"/>
      <c r="N770" s="281"/>
      <c r="O770" s="260"/>
      <c r="P770" s="310"/>
    </row>
    <row r="771" spans="1:16" ht="62.4" x14ac:dyDescent="0.3">
      <c r="A771" s="51" t="s">
        <v>1051</v>
      </c>
      <c r="B771" s="38" t="s">
        <v>583</v>
      </c>
      <c r="C771" s="11" t="s">
        <v>811</v>
      </c>
      <c r="D771" s="38" t="s">
        <v>620</v>
      </c>
      <c r="E771" s="343">
        <v>40</v>
      </c>
      <c r="F771" s="38" t="s">
        <v>1181</v>
      </c>
      <c r="G771" s="325" t="s">
        <v>1182</v>
      </c>
      <c r="H771" s="176" t="s">
        <v>1230</v>
      </c>
      <c r="I771" s="38" t="s">
        <v>1231</v>
      </c>
      <c r="J771" s="352" t="s">
        <v>1232</v>
      </c>
      <c r="K771" s="327">
        <v>8.75</v>
      </c>
      <c r="L771" s="327">
        <f t="shared" ref="L771" si="271">(K771*1.2)</f>
        <v>10.5</v>
      </c>
      <c r="M771" s="328">
        <v>350</v>
      </c>
      <c r="N771" s="329">
        <f t="shared" ref="N771" si="272">(M771*1.2)</f>
        <v>420</v>
      </c>
      <c r="O771" s="330">
        <v>8.75</v>
      </c>
      <c r="P771" s="331">
        <v>1</v>
      </c>
    </row>
    <row r="772" spans="1:16" ht="62.4" x14ac:dyDescent="0.3">
      <c r="A772" s="51" t="s">
        <v>1051</v>
      </c>
      <c r="B772" s="38" t="s">
        <v>583</v>
      </c>
      <c r="C772" s="11" t="s">
        <v>811</v>
      </c>
      <c r="D772" s="38" t="s">
        <v>620</v>
      </c>
      <c r="E772" s="343">
        <v>40</v>
      </c>
      <c r="F772" s="38" t="s">
        <v>1769</v>
      </c>
      <c r="G772" s="325" t="s">
        <v>1637</v>
      </c>
      <c r="H772" s="176">
        <v>2.5</v>
      </c>
      <c r="I772" s="38" t="s">
        <v>1784</v>
      </c>
      <c r="J772" s="352">
        <v>30010008</v>
      </c>
      <c r="K772" s="327">
        <v>8.75</v>
      </c>
      <c r="L772" s="327">
        <f t="shared" ref="L772" si="273">K772*1.2</f>
        <v>10.5</v>
      </c>
      <c r="M772" s="328">
        <f t="shared" ref="M772" si="274">H772*K772</f>
        <v>21.875</v>
      </c>
      <c r="N772" s="329">
        <f t="shared" ref="N772" si="275">M772*1.2</f>
        <v>26.25</v>
      </c>
      <c r="O772" s="330">
        <v>8.75</v>
      </c>
      <c r="P772" s="331">
        <v>2</v>
      </c>
    </row>
    <row r="773" spans="1:16" ht="15.6" x14ac:dyDescent="0.3">
      <c r="A773" s="230"/>
      <c r="B773" s="231"/>
      <c r="C773" s="231"/>
      <c r="D773" s="232"/>
      <c r="E773" s="233"/>
      <c r="F773" s="232"/>
      <c r="G773" s="234"/>
      <c r="H773" s="235"/>
      <c r="I773" s="232"/>
      <c r="J773" s="236"/>
      <c r="K773" s="242"/>
      <c r="L773" s="242"/>
      <c r="M773" s="239"/>
      <c r="N773" s="281"/>
      <c r="O773" s="260"/>
      <c r="P773" s="310"/>
    </row>
    <row r="774" spans="1:16" ht="78" x14ac:dyDescent="0.3">
      <c r="A774" s="51" t="s">
        <v>1052</v>
      </c>
      <c r="B774" s="38" t="s">
        <v>585</v>
      </c>
      <c r="C774" s="11"/>
      <c r="D774" s="38" t="s">
        <v>794</v>
      </c>
      <c r="E774" s="120">
        <v>5</v>
      </c>
      <c r="F774" s="84" t="s">
        <v>1785</v>
      </c>
      <c r="G774" s="152" t="s">
        <v>1637</v>
      </c>
      <c r="H774" s="133">
        <v>5</v>
      </c>
      <c r="I774" s="84" t="s">
        <v>1786</v>
      </c>
      <c r="J774" s="137" t="s">
        <v>1787</v>
      </c>
      <c r="K774" s="241">
        <v>7.29</v>
      </c>
      <c r="L774" s="241">
        <f>K774*1.2</f>
        <v>8.7479999999999993</v>
      </c>
      <c r="M774" s="8">
        <f>K774*H774</f>
        <v>36.450000000000003</v>
      </c>
      <c r="N774" s="280">
        <f>M774*1.2</f>
        <v>43.74</v>
      </c>
      <c r="O774" s="259">
        <v>7.29</v>
      </c>
      <c r="P774" s="309">
        <v>1</v>
      </c>
    </row>
    <row r="775" spans="1:16" ht="15.6" x14ac:dyDescent="0.3">
      <c r="A775" s="230"/>
      <c r="B775" s="231"/>
      <c r="C775" s="231"/>
      <c r="D775" s="232"/>
      <c r="E775" s="233"/>
      <c r="F775" s="232"/>
      <c r="G775" s="234"/>
      <c r="H775" s="235"/>
      <c r="I775" s="232"/>
      <c r="J775" s="236"/>
      <c r="K775" s="242"/>
      <c r="L775" s="242"/>
      <c r="M775" s="239"/>
      <c r="N775" s="281"/>
      <c r="O775" s="260"/>
      <c r="P775" s="310"/>
    </row>
    <row r="776" spans="1:16" ht="15.6" x14ac:dyDescent="0.3">
      <c r="A776" s="51" t="s">
        <v>1053</v>
      </c>
      <c r="B776" s="38" t="s">
        <v>587</v>
      </c>
      <c r="C776" s="11"/>
      <c r="D776" s="38" t="s">
        <v>794</v>
      </c>
      <c r="E776" s="120">
        <v>25</v>
      </c>
      <c r="F776" s="84"/>
      <c r="G776" s="152"/>
      <c r="H776" s="133"/>
      <c r="I776" s="84"/>
      <c r="J776" s="137"/>
      <c r="K776" s="241"/>
      <c r="L776" s="241"/>
      <c r="M776" s="8"/>
      <c r="N776" s="280"/>
      <c r="O776" s="259"/>
      <c r="P776" s="309">
        <v>0</v>
      </c>
    </row>
    <row r="777" spans="1:16" ht="15.6" x14ac:dyDescent="0.3">
      <c r="A777" s="230"/>
      <c r="B777" s="231"/>
      <c r="C777" s="231"/>
      <c r="D777" s="232"/>
      <c r="E777" s="233"/>
      <c r="F777" s="232"/>
      <c r="G777" s="234"/>
      <c r="H777" s="235"/>
      <c r="I777" s="232"/>
      <c r="J777" s="236"/>
      <c r="K777" s="242"/>
      <c r="L777" s="242"/>
      <c r="M777" s="239"/>
      <c r="N777" s="281"/>
      <c r="O777" s="260"/>
      <c r="P777" s="310"/>
    </row>
    <row r="778" spans="1:16" ht="62.4" x14ac:dyDescent="0.3">
      <c r="A778" s="51" t="s">
        <v>1054</v>
      </c>
      <c r="B778" s="38" t="s">
        <v>589</v>
      </c>
      <c r="C778" s="11"/>
      <c r="D778" s="38" t="s">
        <v>594</v>
      </c>
      <c r="E778" s="120">
        <v>2500</v>
      </c>
      <c r="F778" s="84" t="s">
        <v>1726</v>
      </c>
      <c r="G778" s="152" t="s">
        <v>1637</v>
      </c>
      <c r="H778" s="133">
        <v>5000</v>
      </c>
      <c r="I778" s="84" t="s">
        <v>1788</v>
      </c>
      <c r="J778" s="137" t="s">
        <v>1789</v>
      </c>
      <c r="K778" s="241">
        <v>1.55E-2</v>
      </c>
      <c r="L778" s="241">
        <f>K778*1.2</f>
        <v>1.8599999999999998E-2</v>
      </c>
      <c r="M778" s="8">
        <f>K778*H778</f>
        <v>77.5</v>
      </c>
      <c r="N778" s="280">
        <f>M778*1.2</f>
        <v>93</v>
      </c>
      <c r="O778" s="259">
        <v>1.55E-2</v>
      </c>
      <c r="P778" s="309">
        <v>1</v>
      </c>
    </row>
    <row r="779" spans="1:16" ht="15.6" x14ac:dyDescent="0.3">
      <c r="A779" s="230"/>
      <c r="B779" s="231"/>
      <c r="C779" s="231"/>
      <c r="D779" s="232"/>
      <c r="E779" s="233"/>
      <c r="F779" s="232"/>
      <c r="G779" s="234"/>
      <c r="H779" s="235"/>
      <c r="I779" s="232"/>
      <c r="J779" s="236"/>
      <c r="K779" s="242"/>
      <c r="L779" s="242"/>
      <c r="M779" s="239"/>
      <c r="N779" s="281"/>
      <c r="O779" s="260"/>
      <c r="P779" s="310"/>
    </row>
    <row r="780" spans="1:16" ht="62.4" x14ac:dyDescent="0.3">
      <c r="A780" s="51" t="s">
        <v>1055</v>
      </c>
      <c r="B780" s="38" t="s">
        <v>591</v>
      </c>
      <c r="C780" s="11" t="s">
        <v>812</v>
      </c>
      <c r="D780" s="38" t="s">
        <v>794</v>
      </c>
      <c r="E780" s="120">
        <v>50</v>
      </c>
      <c r="F780" s="84" t="s">
        <v>1726</v>
      </c>
      <c r="G780" s="152" t="s">
        <v>1637</v>
      </c>
      <c r="H780" s="133">
        <v>10</v>
      </c>
      <c r="I780" s="84" t="s">
        <v>1790</v>
      </c>
      <c r="J780" s="137" t="s">
        <v>1791</v>
      </c>
      <c r="K780" s="241">
        <v>5.26</v>
      </c>
      <c r="L780" s="241">
        <f>K780*1.2</f>
        <v>6.3119999999999994</v>
      </c>
      <c r="M780" s="8">
        <f>K780*H780</f>
        <v>52.599999999999994</v>
      </c>
      <c r="N780" s="280">
        <f>M780*1.2</f>
        <v>63.11999999999999</v>
      </c>
      <c r="O780" s="259">
        <v>5.26</v>
      </c>
      <c r="P780" s="309">
        <v>1</v>
      </c>
    </row>
    <row r="781" spans="1:16" ht="46.8" x14ac:dyDescent="0.3">
      <c r="A781" s="51" t="s">
        <v>1055</v>
      </c>
      <c r="B781" s="38" t="s">
        <v>591</v>
      </c>
      <c r="C781" s="11" t="s">
        <v>812</v>
      </c>
      <c r="D781" s="38" t="s">
        <v>794</v>
      </c>
      <c r="E781" s="120">
        <v>50</v>
      </c>
      <c r="F781" s="84" t="s">
        <v>1181</v>
      </c>
      <c r="G781" s="152" t="s">
        <v>1182</v>
      </c>
      <c r="H781" s="133" t="s">
        <v>1233</v>
      </c>
      <c r="I781" s="84" t="s">
        <v>1234</v>
      </c>
      <c r="J781" s="137" t="s">
        <v>1235</v>
      </c>
      <c r="K781" s="241">
        <v>15.2</v>
      </c>
      <c r="L781" s="241">
        <f t="shared" ref="L781" si="276">(K781*1.2)</f>
        <v>18.239999999999998</v>
      </c>
      <c r="M781" s="8">
        <v>760</v>
      </c>
      <c r="N781" s="280">
        <f t="shared" ref="N781" si="277">(M781*1.2)</f>
        <v>912</v>
      </c>
      <c r="O781" s="259">
        <v>15.2</v>
      </c>
      <c r="P781" s="309">
        <v>2</v>
      </c>
    </row>
    <row r="782" spans="1:16" ht="15.6" x14ac:dyDescent="0.3">
      <c r="A782" s="230"/>
      <c r="B782" s="231"/>
      <c r="C782" s="231"/>
      <c r="D782" s="232"/>
      <c r="E782" s="233"/>
      <c r="F782" s="232"/>
      <c r="G782" s="234"/>
      <c r="H782" s="235"/>
      <c r="I782" s="232"/>
      <c r="J782" s="236"/>
      <c r="K782" s="242"/>
      <c r="L782" s="242"/>
      <c r="M782" s="239"/>
      <c r="N782" s="281"/>
      <c r="O782" s="260"/>
      <c r="P782" s="310"/>
    </row>
    <row r="783" spans="1:16" ht="62.4" x14ac:dyDescent="0.3">
      <c r="A783" s="51" t="s">
        <v>1056</v>
      </c>
      <c r="B783" s="38" t="s">
        <v>593</v>
      </c>
      <c r="C783" s="11"/>
      <c r="D783" s="38" t="s">
        <v>594</v>
      </c>
      <c r="E783" s="120">
        <v>0.2</v>
      </c>
      <c r="F783" s="84" t="s">
        <v>1726</v>
      </c>
      <c r="G783" s="152" t="s">
        <v>1637</v>
      </c>
      <c r="H783" s="133">
        <v>100</v>
      </c>
      <c r="I783" s="84" t="s">
        <v>1792</v>
      </c>
      <c r="J783" s="137" t="s">
        <v>1793</v>
      </c>
      <c r="K783" s="241">
        <v>0.1323</v>
      </c>
      <c r="L783" s="241">
        <f>K783*1.2</f>
        <v>0.15875999999999998</v>
      </c>
      <c r="M783" s="8">
        <f>K783*H783</f>
        <v>13.23</v>
      </c>
      <c r="N783" s="280">
        <f>M783*1.2</f>
        <v>15.875999999999999</v>
      </c>
      <c r="O783" s="259">
        <v>0.1323</v>
      </c>
      <c r="P783" s="309">
        <v>1</v>
      </c>
    </row>
    <row r="784" spans="1:16" ht="15.6" x14ac:dyDescent="0.3">
      <c r="A784" s="230"/>
      <c r="B784" s="231"/>
      <c r="C784" s="231"/>
      <c r="D784" s="232"/>
      <c r="E784" s="233"/>
      <c r="F784" s="232"/>
      <c r="G784" s="234"/>
      <c r="H784" s="235"/>
      <c r="I784" s="232"/>
      <c r="J784" s="236"/>
      <c r="K784" s="242"/>
      <c r="L784" s="242"/>
      <c r="M784" s="239"/>
      <c r="N784" s="281"/>
      <c r="O784" s="260"/>
      <c r="P784" s="310"/>
    </row>
    <row r="785" spans="1:17" ht="140.4" x14ac:dyDescent="0.3">
      <c r="A785" s="51" t="s">
        <v>1057</v>
      </c>
      <c r="B785" s="38" t="s">
        <v>596</v>
      </c>
      <c r="C785" s="11"/>
      <c r="D785" s="38" t="s">
        <v>535</v>
      </c>
      <c r="E785" s="120">
        <v>1</v>
      </c>
      <c r="F785" s="84" t="s">
        <v>1726</v>
      </c>
      <c r="G785" s="152" t="s">
        <v>1637</v>
      </c>
      <c r="H785" s="133">
        <v>1</v>
      </c>
      <c r="I785" s="84" t="s">
        <v>1794</v>
      </c>
      <c r="J785" s="137" t="s">
        <v>1795</v>
      </c>
      <c r="K785" s="241">
        <v>145.93</v>
      </c>
      <c r="L785" s="241">
        <f>K785*1.2</f>
        <v>175.11600000000001</v>
      </c>
      <c r="M785" s="8">
        <f t="shared" ref="M785" si="278">K785*H785</f>
        <v>145.93</v>
      </c>
      <c r="N785" s="280">
        <f>M785*1.2</f>
        <v>175.11600000000001</v>
      </c>
      <c r="O785" s="259">
        <v>145.93</v>
      </c>
      <c r="P785" s="309">
        <v>1</v>
      </c>
    </row>
    <row r="786" spans="1:17" ht="15.6" x14ac:dyDescent="0.3">
      <c r="A786" s="230"/>
      <c r="B786" s="231"/>
      <c r="C786" s="231"/>
      <c r="D786" s="232"/>
      <c r="E786" s="233"/>
      <c r="F786" s="232"/>
      <c r="G786" s="234"/>
      <c r="H786" s="235"/>
      <c r="I786" s="232"/>
      <c r="J786" s="236"/>
      <c r="K786" s="242"/>
      <c r="L786" s="242"/>
      <c r="M786" s="239"/>
      <c r="N786" s="281"/>
      <c r="O786" s="260"/>
      <c r="P786" s="310"/>
    </row>
    <row r="787" spans="1:17" ht="62.4" x14ac:dyDescent="0.3">
      <c r="A787" s="51" t="s">
        <v>1058</v>
      </c>
      <c r="B787" s="38" t="s">
        <v>598</v>
      </c>
      <c r="C787" s="11"/>
      <c r="D787" s="38" t="s">
        <v>34</v>
      </c>
      <c r="E787" s="120">
        <v>10</v>
      </c>
      <c r="F787" s="84" t="s">
        <v>1181</v>
      </c>
      <c r="G787" s="152" t="s">
        <v>1182</v>
      </c>
      <c r="H787" s="133" t="s">
        <v>34</v>
      </c>
      <c r="I787" s="84" t="s">
        <v>1236</v>
      </c>
      <c r="J787" s="137" t="s">
        <v>1237</v>
      </c>
      <c r="K787" s="241">
        <v>9</v>
      </c>
      <c r="L787" s="241">
        <f t="shared" ref="L787" si="279">(K787*1.2)</f>
        <v>10.799999999999999</v>
      </c>
      <c r="M787" s="8">
        <v>90</v>
      </c>
      <c r="N787" s="280">
        <f t="shared" ref="N787" si="280">(M787*1.2)</f>
        <v>108</v>
      </c>
      <c r="O787" s="259">
        <v>9</v>
      </c>
      <c r="P787" s="309">
        <v>1</v>
      </c>
    </row>
    <row r="788" spans="1:17" ht="62.4" x14ac:dyDescent="0.3">
      <c r="A788" s="51" t="s">
        <v>1058</v>
      </c>
      <c r="B788" s="38" t="s">
        <v>598</v>
      </c>
      <c r="C788" s="11"/>
      <c r="D788" s="38" t="s">
        <v>34</v>
      </c>
      <c r="E788" s="120">
        <v>10</v>
      </c>
      <c r="F788" s="84" t="s">
        <v>1726</v>
      </c>
      <c r="G788" s="152" t="s">
        <v>1637</v>
      </c>
      <c r="H788" s="133">
        <v>1</v>
      </c>
      <c r="I788" s="84" t="s">
        <v>1796</v>
      </c>
      <c r="J788" s="137" t="s">
        <v>1797</v>
      </c>
      <c r="K788" s="241">
        <v>21.47</v>
      </c>
      <c r="L788" s="241">
        <f>K788*1.2</f>
        <v>25.763999999999999</v>
      </c>
      <c r="M788" s="8">
        <f>K788*H788</f>
        <v>21.47</v>
      </c>
      <c r="N788" s="280">
        <f>M788*1.2</f>
        <v>25.763999999999999</v>
      </c>
      <c r="O788" s="259">
        <v>21.47</v>
      </c>
      <c r="P788" s="309">
        <v>2</v>
      </c>
    </row>
    <row r="789" spans="1:17" ht="15.6" x14ac:dyDescent="0.3">
      <c r="A789" s="230"/>
      <c r="B789" s="231"/>
      <c r="C789" s="231"/>
      <c r="D789" s="232"/>
      <c r="E789" s="233"/>
      <c r="F789" s="232"/>
      <c r="G789" s="234"/>
      <c r="H789" s="235"/>
      <c r="I789" s="232"/>
      <c r="J789" s="236"/>
      <c r="K789" s="242"/>
      <c r="L789" s="242"/>
      <c r="M789" s="239"/>
      <c r="N789" s="281"/>
      <c r="O789" s="260"/>
      <c r="P789" s="310"/>
    </row>
    <row r="790" spans="1:17" ht="46.8" x14ac:dyDescent="0.3">
      <c r="A790" s="51" t="s">
        <v>1059</v>
      </c>
      <c r="B790" s="38" t="s">
        <v>600</v>
      </c>
      <c r="C790" s="11"/>
      <c r="D790" s="38" t="s">
        <v>34</v>
      </c>
      <c r="E790" s="120">
        <v>1000</v>
      </c>
      <c r="F790" s="84" t="s">
        <v>1798</v>
      </c>
      <c r="G790" s="152" t="s">
        <v>1637</v>
      </c>
      <c r="H790" s="133">
        <v>1000</v>
      </c>
      <c r="I790" s="84" t="s">
        <v>1799</v>
      </c>
      <c r="J790" s="137" t="s">
        <v>1800</v>
      </c>
      <c r="K790" s="241">
        <v>1.52E-2</v>
      </c>
      <c r="L790" s="241">
        <f t="shared" ref="L790:L801" si="281">K790*1.2</f>
        <v>1.8239999999999999E-2</v>
      </c>
      <c r="M790" s="8">
        <f t="shared" ref="M790:M801" si="282">H790*K790</f>
        <v>15.2</v>
      </c>
      <c r="N790" s="280">
        <f t="shared" ref="N790:N803" si="283">M790*1.2</f>
        <v>18.239999999999998</v>
      </c>
      <c r="O790" s="259">
        <v>1.52E-2</v>
      </c>
      <c r="P790" s="309">
        <v>1</v>
      </c>
    </row>
    <row r="791" spans="1:17" ht="46.8" x14ac:dyDescent="0.3">
      <c r="A791" s="51" t="s">
        <v>1059</v>
      </c>
      <c r="B791" s="38" t="s">
        <v>600</v>
      </c>
      <c r="C791" s="11"/>
      <c r="D791" s="38" t="s">
        <v>34</v>
      </c>
      <c r="E791" s="120">
        <v>1000</v>
      </c>
      <c r="F791" s="84" t="s">
        <v>2154</v>
      </c>
      <c r="G791" s="152" t="s">
        <v>2139</v>
      </c>
      <c r="H791" s="133" t="s">
        <v>2155</v>
      </c>
      <c r="I791" s="84"/>
      <c r="J791" s="137">
        <v>28046</v>
      </c>
      <c r="K791" s="241">
        <v>0.03</v>
      </c>
      <c r="L791" s="241">
        <v>3.5999999999999997E-2</v>
      </c>
      <c r="M791" s="8" t="s">
        <v>2156</v>
      </c>
      <c r="N791" s="280">
        <v>20</v>
      </c>
      <c r="O791" s="259">
        <v>0.03</v>
      </c>
      <c r="P791" s="309">
        <v>2</v>
      </c>
    </row>
    <row r="792" spans="1:17" ht="15.6" x14ac:dyDescent="0.3">
      <c r="A792" s="230"/>
      <c r="B792" s="231"/>
      <c r="C792" s="231"/>
      <c r="D792" s="232"/>
      <c r="E792" s="233"/>
      <c r="F792" s="232"/>
      <c r="G792" s="234"/>
      <c r="H792" s="235"/>
      <c r="I792" s="232"/>
      <c r="J792" s="236"/>
      <c r="K792" s="242"/>
      <c r="L792" s="242"/>
      <c r="M792" s="239"/>
      <c r="N792" s="281"/>
      <c r="O792" s="260"/>
      <c r="P792" s="310"/>
    </row>
    <row r="793" spans="1:17" ht="46.8" x14ac:dyDescent="0.3">
      <c r="A793" s="51" t="s">
        <v>1060</v>
      </c>
      <c r="B793" s="38" t="s">
        <v>602</v>
      </c>
      <c r="C793" s="11"/>
      <c r="D793" s="38" t="s">
        <v>34</v>
      </c>
      <c r="E793" s="120">
        <v>1000</v>
      </c>
      <c r="F793" s="84" t="s">
        <v>2154</v>
      </c>
      <c r="G793" s="152" t="s">
        <v>2139</v>
      </c>
      <c r="H793" s="133" t="s">
        <v>2155</v>
      </c>
      <c r="I793" s="84"/>
      <c r="J793" s="137">
        <v>28053</v>
      </c>
      <c r="K793" s="241">
        <v>0.01</v>
      </c>
      <c r="L793" s="241">
        <v>1.2E-2</v>
      </c>
      <c r="M793" s="8" t="s">
        <v>2157</v>
      </c>
      <c r="N793" s="280">
        <v>6</v>
      </c>
      <c r="O793" s="259">
        <v>0.01</v>
      </c>
      <c r="P793" s="309">
        <v>1</v>
      </c>
      <c r="Q793" t="s">
        <v>2172</v>
      </c>
    </row>
    <row r="794" spans="1:17" ht="109.2" x14ac:dyDescent="0.3">
      <c r="A794" s="51" t="s">
        <v>1060</v>
      </c>
      <c r="B794" s="38" t="s">
        <v>602</v>
      </c>
      <c r="C794" s="11"/>
      <c r="D794" s="38" t="s">
        <v>34</v>
      </c>
      <c r="E794" s="120">
        <v>1000</v>
      </c>
      <c r="F794" s="84" t="s">
        <v>2108</v>
      </c>
      <c r="G794" s="152" t="s">
        <v>2031</v>
      </c>
      <c r="H794" s="133">
        <v>500</v>
      </c>
      <c r="I794" s="84" t="s">
        <v>2109</v>
      </c>
      <c r="J794" s="137" t="s">
        <v>2110</v>
      </c>
      <c r="K794" s="241">
        <v>1.0999999999999999E-2</v>
      </c>
      <c r="L794" s="241">
        <v>1.32E-2</v>
      </c>
      <c r="M794" s="8">
        <v>5.5</v>
      </c>
      <c r="N794" s="280">
        <v>6.6</v>
      </c>
      <c r="O794" s="259">
        <v>1.0999999999999999E-2</v>
      </c>
      <c r="P794" s="309">
        <v>2</v>
      </c>
      <c r="Q794" t="s">
        <v>2172</v>
      </c>
    </row>
    <row r="795" spans="1:17" ht="46.8" x14ac:dyDescent="0.3">
      <c r="A795" s="51" t="s">
        <v>1060</v>
      </c>
      <c r="B795" s="38" t="s">
        <v>602</v>
      </c>
      <c r="C795" s="11"/>
      <c r="D795" s="38" t="s">
        <v>34</v>
      </c>
      <c r="E795" s="120">
        <v>1000</v>
      </c>
      <c r="F795" s="84" t="s">
        <v>1778</v>
      </c>
      <c r="G795" s="152" t="s">
        <v>1637</v>
      </c>
      <c r="H795" s="133">
        <v>1000</v>
      </c>
      <c r="I795" s="84" t="s">
        <v>1801</v>
      </c>
      <c r="J795" s="137" t="s">
        <v>1802</v>
      </c>
      <c r="K795" s="241">
        <v>7.5999999999999998E-2</v>
      </c>
      <c r="L795" s="241">
        <f>K795*1.2</f>
        <v>9.1199999999999989E-2</v>
      </c>
      <c r="M795" s="8">
        <f>H795*K795</f>
        <v>76</v>
      </c>
      <c r="N795" s="280">
        <f>M795*1.2</f>
        <v>91.2</v>
      </c>
      <c r="O795" s="259">
        <v>7.5999999999999998E-2</v>
      </c>
      <c r="P795" s="309">
        <v>3</v>
      </c>
    </row>
    <row r="796" spans="1:17" ht="15.6" x14ac:dyDescent="0.3">
      <c r="A796" s="230"/>
      <c r="B796" s="231"/>
      <c r="C796" s="231"/>
      <c r="D796" s="232"/>
      <c r="E796" s="233"/>
      <c r="F796" s="232"/>
      <c r="G796" s="234"/>
      <c r="H796" s="235"/>
      <c r="I796" s="232"/>
      <c r="J796" s="236"/>
      <c r="K796" s="242"/>
      <c r="L796" s="242"/>
      <c r="M796" s="239"/>
      <c r="N796" s="281"/>
      <c r="O796" s="260"/>
      <c r="P796" s="310"/>
      <c r="Q796" s="296"/>
    </row>
    <row r="797" spans="1:17" ht="109.2" x14ac:dyDescent="0.3">
      <c r="A797" s="51" t="s">
        <v>1061</v>
      </c>
      <c r="B797" s="38" t="s">
        <v>604</v>
      </c>
      <c r="C797" s="11"/>
      <c r="D797" s="38" t="s">
        <v>34</v>
      </c>
      <c r="E797" s="120">
        <v>1000</v>
      </c>
      <c r="F797" s="84" t="s">
        <v>2108</v>
      </c>
      <c r="G797" s="152" t="s">
        <v>2031</v>
      </c>
      <c r="H797" s="133">
        <v>1000</v>
      </c>
      <c r="I797" s="84" t="s">
        <v>2109</v>
      </c>
      <c r="J797" s="137" t="s">
        <v>2111</v>
      </c>
      <c r="K797" s="241">
        <v>5.4999999999999997E-3</v>
      </c>
      <c r="L797" s="241">
        <v>6.6E-3</v>
      </c>
      <c r="M797" s="8">
        <v>5.5</v>
      </c>
      <c r="N797" s="280">
        <v>6.6</v>
      </c>
      <c r="O797" s="259">
        <v>5.4999999999999997E-3</v>
      </c>
      <c r="P797" s="309">
        <v>1</v>
      </c>
      <c r="Q797" t="s">
        <v>2172</v>
      </c>
    </row>
    <row r="798" spans="1:17" ht="46.8" x14ac:dyDescent="0.3">
      <c r="A798" s="51" t="s">
        <v>1061</v>
      </c>
      <c r="B798" s="38" t="s">
        <v>604</v>
      </c>
      <c r="C798" s="11"/>
      <c r="D798" s="38" t="s">
        <v>34</v>
      </c>
      <c r="E798" s="120">
        <v>1000</v>
      </c>
      <c r="F798" s="84" t="s">
        <v>2154</v>
      </c>
      <c r="G798" s="152" t="s">
        <v>2139</v>
      </c>
      <c r="H798" s="133" t="s">
        <v>2155</v>
      </c>
      <c r="I798" s="84"/>
      <c r="J798" s="137">
        <v>28052</v>
      </c>
      <c r="K798" s="241">
        <v>0.01</v>
      </c>
      <c r="L798" s="241">
        <v>1.2E-2</v>
      </c>
      <c r="M798" s="8" t="s">
        <v>2157</v>
      </c>
      <c r="N798" s="280">
        <v>6</v>
      </c>
      <c r="O798" s="259">
        <v>0.01</v>
      </c>
      <c r="P798" s="309">
        <v>2</v>
      </c>
      <c r="Q798" t="s">
        <v>2172</v>
      </c>
    </row>
    <row r="799" spans="1:17" ht="46.8" x14ac:dyDescent="0.3">
      <c r="A799" s="51" t="s">
        <v>1061</v>
      </c>
      <c r="B799" s="38" t="s">
        <v>604</v>
      </c>
      <c r="C799" s="11"/>
      <c r="D799" s="38" t="s">
        <v>34</v>
      </c>
      <c r="E799" s="120">
        <v>1000</v>
      </c>
      <c r="F799" s="84" t="s">
        <v>1778</v>
      </c>
      <c r="G799" s="152" t="s">
        <v>1637</v>
      </c>
      <c r="H799" s="133">
        <v>1000</v>
      </c>
      <c r="I799" s="84" t="s">
        <v>1803</v>
      </c>
      <c r="J799" s="137" t="s">
        <v>1804</v>
      </c>
      <c r="K799" s="241">
        <v>5.5E-2</v>
      </c>
      <c r="L799" s="241">
        <f>K799*1.2</f>
        <v>6.6000000000000003E-2</v>
      </c>
      <c r="M799" s="8">
        <f>H799*K799</f>
        <v>55</v>
      </c>
      <c r="N799" s="280">
        <f>M799*1.2</f>
        <v>66</v>
      </c>
      <c r="O799" s="259">
        <v>5.5E-2</v>
      </c>
      <c r="P799" s="309">
        <v>3</v>
      </c>
    </row>
    <row r="800" spans="1:17" ht="15.6" x14ac:dyDescent="0.3">
      <c r="A800" s="230"/>
      <c r="B800" s="231"/>
      <c r="C800" s="231"/>
      <c r="D800" s="232"/>
      <c r="E800" s="233"/>
      <c r="F800" s="232"/>
      <c r="G800" s="234"/>
      <c r="H800" s="235"/>
      <c r="I800" s="232"/>
      <c r="J800" s="236"/>
      <c r="K800" s="242"/>
      <c r="L800" s="242"/>
      <c r="M800" s="239"/>
      <c r="N800" s="281"/>
      <c r="O800" s="260"/>
      <c r="P800" s="310"/>
    </row>
    <row r="801" spans="1:16" ht="46.8" x14ac:dyDescent="0.3">
      <c r="A801" s="51" t="s">
        <v>1062</v>
      </c>
      <c r="B801" s="38" t="s">
        <v>606</v>
      </c>
      <c r="C801" s="11"/>
      <c r="D801" s="38" t="s">
        <v>34</v>
      </c>
      <c r="E801" s="120">
        <v>200</v>
      </c>
      <c r="F801" s="84" t="s">
        <v>1778</v>
      </c>
      <c r="G801" s="152" t="s">
        <v>1637</v>
      </c>
      <c r="H801" s="133">
        <v>500</v>
      </c>
      <c r="I801" s="84" t="s">
        <v>1805</v>
      </c>
      <c r="J801" s="137">
        <v>1501</v>
      </c>
      <c r="K801" s="241">
        <v>2.75E-2</v>
      </c>
      <c r="L801" s="241">
        <f t="shared" si="281"/>
        <v>3.3000000000000002E-2</v>
      </c>
      <c r="M801" s="8">
        <f t="shared" si="282"/>
        <v>13.75</v>
      </c>
      <c r="N801" s="280">
        <f t="shared" si="283"/>
        <v>16.5</v>
      </c>
      <c r="O801" s="259">
        <v>2.75E-2</v>
      </c>
      <c r="P801" s="309">
        <v>1</v>
      </c>
    </row>
    <row r="802" spans="1:16" ht="15.6" x14ac:dyDescent="0.3">
      <c r="A802" s="230"/>
      <c r="B802" s="231"/>
      <c r="C802" s="231"/>
      <c r="D802" s="232"/>
      <c r="E802" s="233"/>
      <c r="F802" s="232"/>
      <c r="G802" s="234"/>
      <c r="H802" s="235"/>
      <c r="I802" s="232"/>
      <c r="J802" s="236"/>
      <c r="K802" s="242"/>
      <c r="L802" s="242"/>
      <c r="M802" s="239"/>
      <c r="N802" s="281"/>
      <c r="O802" s="260"/>
      <c r="P802" s="310"/>
    </row>
    <row r="803" spans="1:16" ht="46.8" x14ac:dyDescent="0.3">
      <c r="A803" s="51" t="s">
        <v>1063</v>
      </c>
      <c r="B803" s="38" t="s">
        <v>608</v>
      </c>
      <c r="C803" s="11"/>
      <c r="D803" s="38" t="s">
        <v>34</v>
      </c>
      <c r="E803" s="120">
        <v>200</v>
      </c>
      <c r="F803" s="84" t="s">
        <v>1778</v>
      </c>
      <c r="G803" s="152" t="s">
        <v>1637</v>
      </c>
      <c r="H803" s="133">
        <v>500</v>
      </c>
      <c r="I803" s="84" t="s">
        <v>1806</v>
      </c>
      <c r="J803" s="137">
        <v>1502</v>
      </c>
      <c r="K803" s="241">
        <v>2.75E-2</v>
      </c>
      <c r="L803" s="241">
        <f>K803*1.2</f>
        <v>3.3000000000000002E-2</v>
      </c>
      <c r="M803" s="8">
        <f>H803*K803</f>
        <v>13.75</v>
      </c>
      <c r="N803" s="280">
        <f t="shared" si="283"/>
        <v>16.5</v>
      </c>
      <c r="O803" s="259">
        <v>2.75E-2</v>
      </c>
      <c r="P803" s="309">
        <v>1</v>
      </c>
    </row>
    <row r="804" spans="1:16" ht="15.6" x14ac:dyDescent="0.3">
      <c r="A804" s="230"/>
      <c r="B804" s="231"/>
      <c r="C804" s="231"/>
      <c r="D804" s="232"/>
      <c r="E804" s="233"/>
      <c r="F804" s="232"/>
      <c r="G804" s="234"/>
      <c r="H804" s="235"/>
      <c r="I804" s="232"/>
      <c r="J804" s="236"/>
      <c r="K804" s="242"/>
      <c r="L804" s="238"/>
      <c r="M804" s="239"/>
      <c r="N804" s="281"/>
      <c r="O804" s="260"/>
      <c r="P804" s="310"/>
    </row>
    <row r="805" spans="1:16" ht="15.6" x14ac:dyDescent="0.3">
      <c r="A805" s="53"/>
      <c r="B805" s="19" t="s">
        <v>609</v>
      </c>
      <c r="C805" s="52" t="s">
        <v>610</v>
      </c>
      <c r="D805" s="38"/>
      <c r="E805" s="120"/>
      <c r="F805" s="84"/>
      <c r="G805" s="152"/>
      <c r="H805" s="133"/>
      <c r="I805" s="84"/>
      <c r="J805" s="137"/>
      <c r="K805" s="241"/>
      <c r="L805" s="148"/>
      <c r="M805" s="8"/>
      <c r="N805" s="280"/>
      <c r="O805" s="259"/>
      <c r="P805" s="309"/>
    </row>
    <row r="806" spans="1:16" ht="15.6" x14ac:dyDescent="0.3">
      <c r="A806" s="10" t="s">
        <v>1064</v>
      </c>
      <c r="B806" s="1" t="s">
        <v>612</v>
      </c>
      <c r="C806" s="1"/>
      <c r="D806" s="1" t="s">
        <v>791</v>
      </c>
      <c r="E806" s="110">
        <v>100</v>
      </c>
      <c r="F806" s="5"/>
      <c r="G806" s="152"/>
      <c r="H806" s="133"/>
      <c r="I806" s="5"/>
      <c r="J806" s="6"/>
      <c r="K806" s="241"/>
      <c r="L806" s="148"/>
      <c r="M806" s="8"/>
      <c r="N806" s="280"/>
      <c r="O806" s="259"/>
      <c r="P806" s="309">
        <v>0</v>
      </c>
    </row>
    <row r="807" spans="1:16" ht="15.6" x14ac:dyDescent="0.3">
      <c r="A807" s="230"/>
      <c r="B807" s="231"/>
      <c r="C807" s="231"/>
      <c r="D807" s="232"/>
      <c r="E807" s="233"/>
      <c r="F807" s="232"/>
      <c r="G807" s="234"/>
      <c r="H807" s="235"/>
      <c r="I807" s="232"/>
      <c r="J807" s="236"/>
      <c r="K807" s="242"/>
      <c r="L807" s="238"/>
      <c r="M807" s="239"/>
      <c r="N807" s="281"/>
      <c r="O807" s="260"/>
      <c r="P807" s="310"/>
    </row>
    <row r="808" spans="1:16" ht="15.6" x14ac:dyDescent="0.3">
      <c r="A808" s="10" t="s">
        <v>499</v>
      </c>
      <c r="B808" s="1" t="s">
        <v>614</v>
      </c>
      <c r="C808" s="1"/>
      <c r="D808" s="1" t="s">
        <v>791</v>
      </c>
      <c r="E808" s="110">
        <v>100</v>
      </c>
      <c r="F808" s="5"/>
      <c r="G808" s="152"/>
      <c r="H808" s="133"/>
      <c r="I808" s="5"/>
      <c r="J808" s="6"/>
      <c r="K808" s="241"/>
      <c r="L808" s="148"/>
      <c r="M808" s="8"/>
      <c r="N808" s="280"/>
      <c r="O808" s="259"/>
      <c r="P808" s="309">
        <v>0</v>
      </c>
    </row>
    <row r="809" spans="1:16" ht="15.6" x14ac:dyDescent="0.3">
      <c r="A809" s="230"/>
      <c r="B809" s="231"/>
      <c r="C809" s="231"/>
      <c r="D809" s="232"/>
      <c r="E809" s="233"/>
      <c r="F809" s="232"/>
      <c r="G809" s="234"/>
      <c r="H809" s="235"/>
      <c r="I809" s="232"/>
      <c r="J809" s="236"/>
      <c r="K809" s="242"/>
      <c r="L809" s="238"/>
      <c r="M809" s="239"/>
      <c r="N809" s="281"/>
      <c r="O809" s="260"/>
      <c r="P809" s="310"/>
    </row>
    <row r="810" spans="1:16" ht="15.6" x14ac:dyDescent="0.3">
      <c r="A810" s="10" t="s">
        <v>1065</v>
      </c>
      <c r="B810" s="1" t="s">
        <v>616</v>
      </c>
      <c r="C810" s="1"/>
      <c r="D810" s="1" t="s">
        <v>791</v>
      </c>
      <c r="E810" s="110">
        <v>100</v>
      </c>
      <c r="F810" s="5"/>
      <c r="G810" s="152"/>
      <c r="H810" s="133"/>
      <c r="I810" s="5"/>
      <c r="J810" s="6"/>
      <c r="K810" s="241"/>
      <c r="L810" s="148"/>
      <c r="M810" s="8"/>
      <c r="N810" s="280"/>
      <c r="O810" s="259"/>
      <c r="P810" s="309">
        <v>0</v>
      </c>
    </row>
    <row r="811" spans="1:16" ht="15.6" x14ac:dyDescent="0.3">
      <c r="A811" s="230"/>
      <c r="B811" s="231"/>
      <c r="C811" s="231"/>
      <c r="D811" s="232"/>
      <c r="E811" s="233"/>
      <c r="F811" s="232"/>
      <c r="G811" s="234"/>
      <c r="H811" s="235"/>
      <c r="I811" s="232"/>
      <c r="J811" s="236"/>
      <c r="K811" s="242"/>
      <c r="L811" s="238"/>
      <c r="M811" s="239"/>
      <c r="N811" s="281"/>
      <c r="O811" s="260"/>
      <c r="P811" s="310"/>
    </row>
    <row r="812" spans="1:16" ht="31.2" x14ac:dyDescent="0.3">
      <c r="A812" s="10" t="s">
        <v>1066</v>
      </c>
      <c r="B812" s="1" t="s">
        <v>618</v>
      </c>
      <c r="C812" s="3" t="s">
        <v>619</v>
      </c>
      <c r="D812" s="1" t="s">
        <v>791</v>
      </c>
      <c r="E812" s="110">
        <v>1000</v>
      </c>
      <c r="F812" s="5"/>
      <c r="G812" s="152"/>
      <c r="H812" s="133"/>
      <c r="I812" s="5"/>
      <c r="J812" s="6"/>
      <c r="K812" s="241"/>
      <c r="L812" s="148"/>
      <c r="M812" s="8"/>
      <c r="N812" s="280"/>
      <c r="O812" s="259"/>
      <c r="P812" s="309">
        <v>0</v>
      </c>
    </row>
    <row r="813" spans="1:16" ht="15.6" x14ac:dyDescent="0.3">
      <c r="A813" s="230"/>
      <c r="B813" s="231"/>
      <c r="C813" s="231"/>
      <c r="D813" s="232"/>
      <c r="E813" s="233"/>
      <c r="F813" s="232"/>
      <c r="G813" s="234"/>
      <c r="H813" s="235"/>
      <c r="I813" s="232"/>
      <c r="J813" s="236"/>
      <c r="K813" s="242"/>
      <c r="L813" s="238"/>
      <c r="M813" s="239"/>
      <c r="N813" s="281"/>
      <c r="O813" s="260"/>
      <c r="P813" s="310"/>
    </row>
    <row r="814" spans="1:16" ht="15.6" x14ac:dyDescent="0.3">
      <c r="A814" s="10" t="s">
        <v>1067</v>
      </c>
      <c r="B814" s="1" t="s">
        <v>622</v>
      </c>
      <c r="C814" s="3"/>
      <c r="D814" s="1" t="s">
        <v>791</v>
      </c>
      <c r="E814" s="110">
        <v>300</v>
      </c>
      <c r="F814" s="5"/>
      <c r="G814" s="152"/>
      <c r="H814" s="133"/>
      <c r="I814" s="5"/>
      <c r="J814" s="6"/>
      <c r="K814" s="241"/>
      <c r="L814" s="148"/>
      <c r="M814" s="8"/>
      <c r="N814" s="280"/>
      <c r="O814" s="259"/>
      <c r="P814" s="309">
        <v>0</v>
      </c>
    </row>
    <row r="815" spans="1:16" ht="15.6" x14ac:dyDescent="0.3">
      <c r="A815" s="230"/>
      <c r="B815" s="231"/>
      <c r="C815" s="231"/>
      <c r="D815" s="232"/>
      <c r="E815" s="233"/>
      <c r="F815" s="232"/>
      <c r="G815" s="234"/>
      <c r="H815" s="235"/>
      <c r="I815" s="232"/>
      <c r="J815" s="236"/>
      <c r="K815" s="242"/>
      <c r="L815" s="238"/>
      <c r="M815" s="239"/>
      <c r="N815" s="281"/>
      <c r="O815" s="260"/>
      <c r="P815" s="310"/>
    </row>
    <row r="816" spans="1:16" ht="15.6" x14ac:dyDescent="0.3">
      <c r="A816" s="10" t="s">
        <v>1068</v>
      </c>
      <c r="B816" s="1" t="s">
        <v>624</v>
      </c>
      <c r="C816" s="1"/>
      <c r="D816" s="1" t="s">
        <v>594</v>
      </c>
      <c r="E816" s="110">
        <v>1000</v>
      </c>
      <c r="F816" s="5"/>
      <c r="G816" s="152"/>
      <c r="H816" s="133"/>
      <c r="I816" s="5"/>
      <c r="J816" s="6"/>
      <c r="K816" s="241"/>
      <c r="L816" s="148"/>
      <c r="M816" s="8"/>
      <c r="N816" s="280"/>
      <c r="O816" s="259"/>
      <c r="P816" s="309">
        <v>0</v>
      </c>
    </row>
    <row r="817" spans="1:16" ht="15.6" x14ac:dyDescent="0.3">
      <c r="A817" s="230"/>
      <c r="B817" s="231"/>
      <c r="C817" s="231"/>
      <c r="D817" s="232"/>
      <c r="E817" s="233"/>
      <c r="F817" s="232"/>
      <c r="G817" s="234"/>
      <c r="H817" s="235"/>
      <c r="I817" s="232"/>
      <c r="J817" s="236"/>
      <c r="K817" s="242"/>
      <c r="L817" s="238"/>
      <c r="M817" s="239"/>
      <c r="N817" s="281"/>
      <c r="O817" s="260"/>
      <c r="P817" s="310"/>
    </row>
    <row r="818" spans="1:16" ht="15.6" x14ac:dyDescent="0.3">
      <c r="A818" s="10" t="s">
        <v>1069</v>
      </c>
      <c r="B818" s="1" t="s">
        <v>626</v>
      </c>
      <c r="C818" s="1"/>
      <c r="D818" s="1" t="s">
        <v>594</v>
      </c>
      <c r="E818" s="110">
        <v>1000</v>
      </c>
      <c r="F818" s="5"/>
      <c r="G818" s="152"/>
      <c r="H818" s="133"/>
      <c r="I818" s="5"/>
      <c r="J818" s="6"/>
      <c r="K818" s="241"/>
      <c r="L818" s="148"/>
      <c r="M818" s="8"/>
      <c r="N818" s="280"/>
      <c r="O818" s="259"/>
      <c r="P818" s="309">
        <v>0</v>
      </c>
    </row>
    <row r="819" spans="1:16" ht="15.6" x14ac:dyDescent="0.3">
      <c r="A819" s="230"/>
      <c r="B819" s="231"/>
      <c r="C819" s="231"/>
      <c r="D819" s="232"/>
      <c r="E819" s="233"/>
      <c r="F819" s="232"/>
      <c r="G819" s="234"/>
      <c r="H819" s="235"/>
      <c r="I819" s="232"/>
      <c r="J819" s="236"/>
      <c r="K819" s="242"/>
      <c r="L819" s="238"/>
      <c r="M819" s="239"/>
      <c r="N819" s="281"/>
      <c r="O819" s="260"/>
      <c r="P819" s="310"/>
    </row>
    <row r="820" spans="1:16" ht="15.6" x14ac:dyDescent="0.3">
      <c r="A820" s="10" t="s">
        <v>1070</v>
      </c>
      <c r="B820" s="1" t="s">
        <v>628</v>
      </c>
      <c r="C820" s="1"/>
      <c r="D820" s="1" t="s">
        <v>594</v>
      </c>
      <c r="E820" s="110">
        <v>1000</v>
      </c>
      <c r="F820" s="5"/>
      <c r="G820" s="152"/>
      <c r="H820" s="133"/>
      <c r="I820" s="5"/>
      <c r="J820" s="6"/>
      <c r="K820" s="241"/>
      <c r="L820" s="148"/>
      <c r="M820" s="8"/>
      <c r="N820" s="280"/>
      <c r="O820" s="259"/>
      <c r="P820" s="309">
        <v>0</v>
      </c>
    </row>
    <row r="821" spans="1:16" ht="15.6" x14ac:dyDescent="0.3">
      <c r="A821" s="230"/>
      <c r="B821" s="231"/>
      <c r="C821" s="231"/>
      <c r="D821" s="232"/>
      <c r="E821" s="233"/>
      <c r="F821" s="232"/>
      <c r="G821" s="234"/>
      <c r="H821" s="235"/>
      <c r="I821" s="232"/>
      <c r="J821" s="236"/>
      <c r="K821" s="242"/>
      <c r="L821" s="238"/>
      <c r="M821" s="239"/>
      <c r="N821" s="281"/>
      <c r="O821" s="260"/>
      <c r="P821" s="310"/>
    </row>
    <row r="822" spans="1:16" ht="15.6" x14ac:dyDescent="0.3">
      <c r="A822" s="10" t="s">
        <v>1071</v>
      </c>
      <c r="B822" s="28" t="s">
        <v>630</v>
      </c>
      <c r="C822" s="1"/>
      <c r="D822" s="1" t="s">
        <v>594</v>
      </c>
      <c r="E822" s="110">
        <v>300</v>
      </c>
      <c r="F822" s="5"/>
      <c r="G822" s="152"/>
      <c r="H822" s="133"/>
      <c r="I822" s="5"/>
      <c r="J822" s="6"/>
      <c r="K822" s="241"/>
      <c r="L822" s="148"/>
      <c r="M822" s="8"/>
      <c r="N822" s="280"/>
      <c r="O822" s="259"/>
      <c r="P822" s="309">
        <v>0</v>
      </c>
    </row>
    <row r="823" spans="1:16" ht="15.6" x14ac:dyDescent="0.3">
      <c r="A823" s="230"/>
      <c r="B823" s="231"/>
      <c r="C823" s="231"/>
      <c r="D823" s="232"/>
      <c r="E823" s="233"/>
      <c r="F823" s="232"/>
      <c r="G823" s="234"/>
      <c r="H823" s="235"/>
      <c r="I823" s="232"/>
      <c r="J823" s="236"/>
      <c r="K823" s="242"/>
      <c r="L823" s="238"/>
      <c r="M823" s="239"/>
      <c r="N823" s="281"/>
      <c r="O823" s="260"/>
      <c r="P823" s="310"/>
    </row>
    <row r="824" spans="1:16" ht="15.6" x14ac:dyDescent="0.3">
      <c r="A824" s="10" t="s">
        <v>1072</v>
      </c>
      <c r="B824" s="1" t="s">
        <v>795</v>
      </c>
      <c r="C824" s="1"/>
      <c r="D824" s="1" t="s">
        <v>594</v>
      </c>
      <c r="E824" s="110">
        <v>1000</v>
      </c>
      <c r="F824" s="5"/>
      <c r="G824" s="152"/>
      <c r="H824" s="133"/>
      <c r="I824" s="5"/>
      <c r="J824" s="6"/>
      <c r="K824" s="241"/>
      <c r="L824" s="148"/>
      <c r="M824" s="8"/>
      <c r="N824" s="280"/>
      <c r="O824" s="259"/>
      <c r="P824" s="309">
        <v>0</v>
      </c>
    </row>
    <row r="825" spans="1:16" ht="15.6" x14ac:dyDescent="0.3">
      <c r="A825" s="230"/>
      <c r="B825" s="231"/>
      <c r="C825" s="231"/>
      <c r="D825" s="232"/>
      <c r="E825" s="233"/>
      <c r="F825" s="232"/>
      <c r="G825" s="234"/>
      <c r="H825" s="235"/>
      <c r="I825" s="232"/>
      <c r="J825" s="236"/>
      <c r="K825" s="242"/>
      <c r="L825" s="238"/>
      <c r="M825" s="239"/>
      <c r="N825" s="281"/>
      <c r="O825" s="260"/>
      <c r="P825" s="310"/>
    </row>
    <row r="826" spans="1:16" ht="15.6" x14ac:dyDescent="0.3">
      <c r="A826" s="10" t="s">
        <v>1073</v>
      </c>
      <c r="B826" s="1" t="s">
        <v>633</v>
      </c>
      <c r="C826" s="1"/>
      <c r="D826" s="1" t="s">
        <v>791</v>
      </c>
      <c r="E826" s="110">
        <v>1000</v>
      </c>
      <c r="F826" s="5"/>
      <c r="G826" s="152"/>
      <c r="H826" s="133"/>
      <c r="I826" s="5"/>
      <c r="J826" s="6"/>
      <c r="K826" s="241"/>
      <c r="L826" s="148"/>
      <c r="M826" s="8"/>
      <c r="N826" s="280"/>
      <c r="O826" s="259"/>
      <c r="P826" s="309">
        <v>0</v>
      </c>
    </row>
    <row r="827" spans="1:16" ht="15.6" x14ac:dyDescent="0.3">
      <c r="A827" s="230"/>
      <c r="B827" s="231"/>
      <c r="C827" s="231"/>
      <c r="D827" s="232"/>
      <c r="E827" s="233"/>
      <c r="F827" s="232"/>
      <c r="G827" s="234"/>
      <c r="H827" s="235"/>
      <c r="I827" s="232"/>
      <c r="J827" s="236"/>
      <c r="K827" s="242"/>
      <c r="L827" s="238"/>
      <c r="M827" s="239"/>
      <c r="N827" s="281"/>
      <c r="O827" s="260"/>
      <c r="P827" s="310"/>
    </row>
    <row r="828" spans="1:16" ht="31.2" x14ac:dyDescent="0.3">
      <c r="A828" s="10" t="s">
        <v>1074</v>
      </c>
      <c r="B828" s="1" t="s">
        <v>635</v>
      </c>
      <c r="C828" s="3" t="s">
        <v>636</v>
      </c>
      <c r="D828" s="1" t="s">
        <v>791</v>
      </c>
      <c r="E828" s="110">
        <v>12</v>
      </c>
      <c r="F828" s="5"/>
      <c r="G828" s="152"/>
      <c r="H828" s="133"/>
      <c r="I828" s="5"/>
      <c r="J828" s="6"/>
      <c r="K828" s="241"/>
      <c r="L828" s="148"/>
      <c r="M828" s="8"/>
      <c r="N828" s="280"/>
      <c r="O828" s="259"/>
      <c r="P828" s="309">
        <v>0</v>
      </c>
    </row>
    <row r="829" spans="1:16" ht="15.6" x14ac:dyDescent="0.3">
      <c r="A829" s="230"/>
      <c r="B829" s="231"/>
      <c r="C829" s="231"/>
      <c r="D829" s="232"/>
      <c r="E829" s="233"/>
      <c r="F829" s="232"/>
      <c r="G829" s="234"/>
      <c r="H829" s="235"/>
      <c r="I829" s="232"/>
      <c r="J829" s="236"/>
      <c r="K829" s="242"/>
      <c r="L829" s="238"/>
      <c r="M829" s="239"/>
      <c r="N829" s="281"/>
      <c r="O829" s="260"/>
      <c r="P829" s="310"/>
    </row>
    <row r="830" spans="1:16" ht="31.2" x14ac:dyDescent="0.3">
      <c r="A830" s="10" t="s">
        <v>1075</v>
      </c>
      <c r="B830" s="1" t="s">
        <v>813</v>
      </c>
      <c r="C830" s="3" t="s">
        <v>814</v>
      </c>
      <c r="D830" s="1" t="s">
        <v>791</v>
      </c>
      <c r="E830" s="110">
        <v>50</v>
      </c>
      <c r="F830" s="5"/>
      <c r="G830" s="152"/>
      <c r="H830" s="133"/>
      <c r="I830" s="5"/>
      <c r="J830" s="6"/>
      <c r="K830" s="241"/>
      <c r="L830" s="148"/>
      <c r="M830" s="8"/>
      <c r="N830" s="280"/>
      <c r="O830" s="259"/>
      <c r="P830" s="309">
        <v>0</v>
      </c>
    </row>
    <row r="831" spans="1:16" ht="15.6" x14ac:dyDescent="0.3">
      <c r="A831" s="230"/>
      <c r="B831" s="231"/>
      <c r="C831" s="231"/>
      <c r="D831" s="232"/>
      <c r="E831" s="233"/>
      <c r="F831" s="232"/>
      <c r="G831" s="234"/>
      <c r="H831" s="235"/>
      <c r="I831" s="232"/>
      <c r="J831" s="236"/>
      <c r="K831" s="242"/>
      <c r="L831" s="238"/>
      <c r="M831" s="239"/>
      <c r="N831" s="281"/>
      <c r="O831" s="260"/>
      <c r="P831" s="310"/>
    </row>
    <row r="832" spans="1:16" ht="15.6" x14ac:dyDescent="0.3">
      <c r="A832" s="10" t="s">
        <v>1076</v>
      </c>
      <c r="B832" s="1" t="s">
        <v>639</v>
      </c>
      <c r="C832" s="3" t="s">
        <v>815</v>
      </c>
      <c r="D832" s="1" t="s">
        <v>791</v>
      </c>
      <c r="E832" s="110">
        <v>25</v>
      </c>
      <c r="F832" s="5"/>
      <c r="G832" s="152"/>
      <c r="H832" s="133"/>
      <c r="I832" s="5"/>
      <c r="J832" s="6"/>
      <c r="K832" s="241"/>
      <c r="L832" s="148"/>
      <c r="M832" s="8"/>
      <c r="N832" s="280"/>
      <c r="O832" s="259"/>
      <c r="P832" s="309">
        <v>0</v>
      </c>
    </row>
    <row r="833" spans="1:16" ht="15.6" x14ac:dyDescent="0.3">
      <c r="A833" s="230"/>
      <c r="B833" s="231"/>
      <c r="C833" s="231"/>
      <c r="D833" s="232"/>
      <c r="E833" s="233"/>
      <c r="F833" s="232"/>
      <c r="G833" s="234"/>
      <c r="H833" s="235"/>
      <c r="I833" s="232"/>
      <c r="J833" s="236"/>
      <c r="K833" s="242"/>
      <c r="L833" s="238"/>
      <c r="M833" s="239"/>
      <c r="N833" s="281"/>
      <c r="O833" s="260"/>
      <c r="P833" s="310"/>
    </row>
    <row r="834" spans="1:16" ht="15.6" x14ac:dyDescent="0.3">
      <c r="A834" s="10" t="s">
        <v>1077</v>
      </c>
      <c r="B834" s="1" t="s">
        <v>816</v>
      </c>
      <c r="C834" s="1"/>
      <c r="D834" s="1" t="s">
        <v>791</v>
      </c>
      <c r="E834" s="110">
        <v>1000</v>
      </c>
      <c r="F834" s="5"/>
      <c r="G834" s="152"/>
      <c r="H834" s="133"/>
      <c r="I834" s="5"/>
      <c r="J834" s="6"/>
      <c r="K834" s="241"/>
      <c r="L834" s="148"/>
      <c r="M834" s="8"/>
      <c r="N834" s="280"/>
      <c r="O834" s="259"/>
      <c r="P834" s="309">
        <v>0</v>
      </c>
    </row>
    <row r="835" spans="1:16" ht="15.6" x14ac:dyDescent="0.3">
      <c r="A835" s="230"/>
      <c r="B835" s="231"/>
      <c r="C835" s="231"/>
      <c r="D835" s="232"/>
      <c r="E835" s="233"/>
      <c r="F835" s="232"/>
      <c r="G835" s="234"/>
      <c r="H835" s="235"/>
      <c r="I835" s="232"/>
      <c r="J835" s="236"/>
      <c r="K835" s="242"/>
      <c r="L835" s="238"/>
      <c r="M835" s="239"/>
      <c r="N835" s="281"/>
      <c r="O835" s="260"/>
      <c r="P835" s="310"/>
    </row>
    <row r="836" spans="1:16" ht="15.6" x14ac:dyDescent="0.3">
      <c r="A836" s="10" t="s">
        <v>1078</v>
      </c>
      <c r="B836" s="1" t="s">
        <v>642</v>
      </c>
      <c r="C836" s="1"/>
      <c r="D836" s="1" t="s">
        <v>794</v>
      </c>
      <c r="E836" s="110">
        <v>2</v>
      </c>
      <c r="F836" s="5"/>
      <c r="G836" s="152"/>
      <c r="H836" s="133"/>
      <c r="I836" s="5"/>
      <c r="J836" s="6"/>
      <c r="K836" s="241"/>
      <c r="L836" s="148"/>
      <c r="M836" s="8"/>
      <c r="N836" s="280"/>
      <c r="O836" s="259"/>
      <c r="P836" s="309">
        <v>0</v>
      </c>
    </row>
    <row r="837" spans="1:16" ht="15.6" x14ac:dyDescent="0.3">
      <c r="A837" s="230"/>
      <c r="B837" s="231"/>
      <c r="C837" s="231"/>
      <c r="D837" s="232"/>
      <c r="E837" s="233"/>
      <c r="F837" s="232"/>
      <c r="G837" s="234"/>
      <c r="H837" s="235"/>
      <c r="I837" s="232"/>
      <c r="J837" s="236"/>
      <c r="K837" s="242"/>
      <c r="L837" s="238"/>
      <c r="M837" s="239"/>
      <c r="N837" s="281"/>
      <c r="O837" s="260"/>
      <c r="P837" s="310"/>
    </row>
    <row r="838" spans="1:16" ht="15.6" x14ac:dyDescent="0.3">
      <c r="A838" s="10" t="s">
        <v>1079</v>
      </c>
      <c r="B838" s="1" t="s">
        <v>644</v>
      </c>
      <c r="C838" s="1"/>
      <c r="D838" s="1" t="s">
        <v>794</v>
      </c>
      <c r="E838" s="110">
        <v>10</v>
      </c>
      <c r="F838" s="5"/>
      <c r="G838" s="152"/>
      <c r="H838" s="133"/>
      <c r="I838" s="5"/>
      <c r="J838" s="6"/>
      <c r="K838" s="241"/>
      <c r="L838" s="148"/>
      <c r="M838" s="8"/>
      <c r="N838" s="280"/>
      <c r="O838" s="259"/>
      <c r="P838" s="309">
        <v>0</v>
      </c>
    </row>
    <row r="839" spans="1:16" ht="15.6" x14ac:dyDescent="0.3">
      <c r="A839" s="230"/>
      <c r="B839" s="231"/>
      <c r="C839" s="231"/>
      <c r="D839" s="232"/>
      <c r="E839" s="233"/>
      <c r="F839" s="232"/>
      <c r="G839" s="234"/>
      <c r="H839" s="235"/>
      <c r="I839" s="232"/>
      <c r="J839" s="236"/>
      <c r="K839" s="242"/>
      <c r="L839" s="238"/>
      <c r="M839" s="239"/>
      <c r="N839" s="281"/>
      <c r="O839" s="260"/>
      <c r="P839" s="310"/>
    </row>
    <row r="840" spans="1:16" ht="15.6" x14ac:dyDescent="0.3">
      <c r="A840" s="10" t="s">
        <v>1080</v>
      </c>
      <c r="B840" s="1" t="s">
        <v>646</v>
      </c>
      <c r="C840" s="1"/>
      <c r="D840" s="1" t="s">
        <v>794</v>
      </c>
      <c r="E840" s="110">
        <v>1</v>
      </c>
      <c r="F840" s="5"/>
      <c r="G840" s="152"/>
      <c r="H840" s="133"/>
      <c r="I840" s="5"/>
      <c r="J840" s="6"/>
      <c r="K840" s="241"/>
      <c r="L840" s="148"/>
      <c r="M840" s="8"/>
      <c r="N840" s="280"/>
      <c r="O840" s="259"/>
      <c r="P840" s="309">
        <v>0</v>
      </c>
    </row>
    <row r="841" spans="1:16" ht="15.6" x14ac:dyDescent="0.3">
      <c r="A841" s="230"/>
      <c r="B841" s="231"/>
      <c r="C841" s="231"/>
      <c r="D841" s="232"/>
      <c r="E841" s="233"/>
      <c r="F841" s="232"/>
      <c r="G841" s="234"/>
      <c r="H841" s="235"/>
      <c r="I841" s="232"/>
      <c r="J841" s="236"/>
      <c r="K841" s="242"/>
      <c r="L841" s="242"/>
      <c r="M841" s="239"/>
      <c r="N841" s="281"/>
      <c r="O841" s="260"/>
      <c r="P841" s="310"/>
    </row>
    <row r="842" spans="1:16" ht="249.6" x14ac:dyDescent="0.3">
      <c r="A842" s="10"/>
      <c r="B842" s="52" t="s">
        <v>647</v>
      </c>
      <c r="C842" s="52" t="s">
        <v>1132</v>
      </c>
      <c r="D842" s="1"/>
      <c r="E842" s="110"/>
      <c r="F842" s="5"/>
      <c r="G842" s="152"/>
      <c r="H842" s="133"/>
      <c r="I842" s="5"/>
      <c r="J842" s="6"/>
      <c r="K842" s="241"/>
      <c r="L842" s="241"/>
      <c r="M842" s="8"/>
      <c r="N842" s="280"/>
      <c r="O842" s="259"/>
      <c r="P842" s="309"/>
    </row>
    <row r="843" spans="1:16" ht="46.8" x14ac:dyDescent="0.3">
      <c r="A843" s="10" t="s">
        <v>1081</v>
      </c>
      <c r="B843" s="38" t="s">
        <v>649</v>
      </c>
      <c r="C843" s="38" t="s">
        <v>650</v>
      </c>
      <c r="D843" s="38" t="s">
        <v>594</v>
      </c>
      <c r="E843" s="120">
        <v>600</v>
      </c>
      <c r="F843" s="84"/>
      <c r="G843" s="152"/>
      <c r="H843" s="133"/>
      <c r="I843" s="84"/>
      <c r="J843" s="137"/>
      <c r="K843" s="241"/>
      <c r="L843" s="241"/>
      <c r="M843" s="8"/>
      <c r="N843" s="280"/>
      <c r="O843" s="259"/>
      <c r="P843" s="309">
        <v>0</v>
      </c>
    </row>
    <row r="844" spans="1:16" ht="15.6" x14ac:dyDescent="0.3">
      <c r="A844" s="230"/>
      <c r="B844" s="231"/>
      <c r="C844" s="231"/>
      <c r="D844" s="232"/>
      <c r="E844" s="233"/>
      <c r="F844" s="232"/>
      <c r="G844" s="234"/>
      <c r="H844" s="235"/>
      <c r="I844" s="232"/>
      <c r="J844" s="236"/>
      <c r="K844" s="242"/>
      <c r="L844" s="242"/>
      <c r="M844" s="239"/>
      <c r="N844" s="281"/>
      <c r="O844" s="260"/>
      <c r="P844" s="310"/>
    </row>
    <row r="845" spans="1:16" ht="109.2" x14ac:dyDescent="0.3">
      <c r="A845" s="10" t="s">
        <v>1082</v>
      </c>
      <c r="B845" s="38" t="s">
        <v>829</v>
      </c>
      <c r="C845" s="38" t="s">
        <v>830</v>
      </c>
      <c r="D845" s="38" t="s">
        <v>711</v>
      </c>
      <c r="E845" s="120">
        <v>20</v>
      </c>
      <c r="F845" s="84"/>
      <c r="G845" s="152"/>
      <c r="H845" s="133"/>
      <c r="I845" s="84"/>
      <c r="J845" s="137"/>
      <c r="K845" s="241"/>
      <c r="L845" s="241"/>
      <c r="M845" s="8"/>
      <c r="N845" s="280"/>
      <c r="O845" s="259"/>
      <c r="P845" s="309">
        <v>0</v>
      </c>
    </row>
    <row r="846" spans="1:16" ht="15.6" x14ac:dyDescent="0.3">
      <c r="A846" s="230"/>
      <c r="B846" s="231"/>
      <c r="C846" s="231"/>
      <c r="D846" s="232"/>
      <c r="E846" s="233"/>
      <c r="F846" s="232"/>
      <c r="G846" s="234"/>
      <c r="H846" s="235"/>
      <c r="I846" s="232"/>
      <c r="J846" s="236"/>
      <c r="K846" s="242"/>
      <c r="L846" s="242"/>
      <c r="M846" s="239"/>
      <c r="N846" s="281"/>
      <c r="O846" s="260"/>
      <c r="P846" s="310"/>
    </row>
    <row r="847" spans="1:16" ht="46.8" x14ac:dyDescent="0.3">
      <c r="A847" s="51" t="s">
        <v>1083</v>
      </c>
      <c r="B847" s="38" t="s">
        <v>653</v>
      </c>
      <c r="C847" s="11"/>
      <c r="D847" s="38" t="s">
        <v>34</v>
      </c>
      <c r="E847" s="120">
        <v>1</v>
      </c>
      <c r="F847" s="84" t="s">
        <v>1151</v>
      </c>
      <c r="G847" s="152" t="s">
        <v>1152</v>
      </c>
      <c r="H847" s="133" t="s">
        <v>1153</v>
      </c>
      <c r="I847" s="84" t="s">
        <v>1154</v>
      </c>
      <c r="J847" s="137" t="s">
        <v>1155</v>
      </c>
      <c r="K847" s="241">
        <f>L847/1.2</f>
        <v>325</v>
      </c>
      <c r="L847" s="241">
        <v>390</v>
      </c>
      <c r="M847" s="8">
        <v>325</v>
      </c>
      <c r="N847" s="280">
        <v>390</v>
      </c>
      <c r="O847" s="259">
        <f>P847/1.2</f>
        <v>0.83333333333333337</v>
      </c>
      <c r="P847" s="309">
        <v>1</v>
      </c>
    </row>
    <row r="848" spans="1:16" ht="15.6" x14ac:dyDescent="0.3">
      <c r="A848" s="230"/>
      <c r="B848" s="231"/>
      <c r="C848" s="231"/>
      <c r="D848" s="232"/>
      <c r="E848" s="233"/>
      <c r="F848" s="232"/>
      <c r="G848" s="234"/>
      <c r="H848" s="235"/>
      <c r="I848" s="232"/>
      <c r="J848" s="236"/>
      <c r="K848" s="242"/>
      <c r="L848" s="242"/>
      <c r="M848" s="239"/>
      <c r="N848" s="281"/>
      <c r="O848" s="260"/>
      <c r="P848" s="310"/>
    </row>
    <row r="849" spans="1:16" ht="249.6" x14ac:dyDescent="0.3">
      <c r="A849" s="51"/>
      <c r="B849" s="92" t="s">
        <v>654</v>
      </c>
      <c r="C849" s="54" t="s">
        <v>1133</v>
      </c>
      <c r="D849" s="38"/>
      <c r="E849" s="120"/>
      <c r="F849" s="84"/>
      <c r="G849" s="152"/>
      <c r="H849" s="133"/>
      <c r="I849" s="84"/>
      <c r="J849" s="137"/>
      <c r="K849" s="241"/>
      <c r="L849" s="241"/>
      <c r="M849" s="8"/>
      <c r="N849" s="280"/>
      <c r="O849" s="259"/>
      <c r="P849" s="309"/>
    </row>
    <row r="850" spans="1:16" ht="46.8" x14ac:dyDescent="0.3">
      <c r="A850" s="51" t="s">
        <v>1084</v>
      </c>
      <c r="B850" s="38" t="s">
        <v>656</v>
      </c>
      <c r="C850" s="11" t="s">
        <v>657</v>
      </c>
      <c r="D850" s="38" t="s">
        <v>711</v>
      </c>
      <c r="E850" s="120">
        <v>60</v>
      </c>
      <c r="F850" s="84" t="s">
        <v>1151</v>
      </c>
      <c r="G850" s="152" t="s">
        <v>1152</v>
      </c>
      <c r="H850" s="133" t="s">
        <v>1156</v>
      </c>
      <c r="I850" s="84" t="s">
        <v>1157</v>
      </c>
      <c r="J850" s="137" t="s">
        <v>1158</v>
      </c>
      <c r="K850" s="241">
        <v>3.35</v>
      </c>
      <c r="L850" s="241">
        <v>4.0199999999999996</v>
      </c>
      <c r="M850" s="8">
        <v>201</v>
      </c>
      <c r="N850" s="280">
        <v>241.2</v>
      </c>
      <c r="O850" s="259">
        <v>3.35</v>
      </c>
      <c r="P850" s="309">
        <v>1</v>
      </c>
    </row>
    <row r="851" spans="1:16" ht="15.6" x14ac:dyDescent="0.3">
      <c r="A851" s="230"/>
      <c r="B851" s="231"/>
      <c r="C851" s="231"/>
      <c r="D851" s="232"/>
      <c r="E851" s="233"/>
      <c r="F851" s="232"/>
      <c r="G851" s="234"/>
      <c r="H851" s="235"/>
      <c r="I851" s="232"/>
      <c r="J851" s="236"/>
      <c r="K851" s="242"/>
      <c r="L851" s="242"/>
      <c r="M851" s="239"/>
      <c r="N851" s="281"/>
      <c r="O851" s="260"/>
      <c r="P851" s="310"/>
    </row>
    <row r="852" spans="1:16" ht="46.8" x14ac:dyDescent="0.3">
      <c r="A852" s="51" t="s">
        <v>1085</v>
      </c>
      <c r="B852" s="38" t="s">
        <v>659</v>
      </c>
      <c r="C852" s="11" t="s">
        <v>660</v>
      </c>
      <c r="D852" s="38" t="s">
        <v>711</v>
      </c>
      <c r="E852" s="120">
        <v>60</v>
      </c>
      <c r="F852" s="84" t="s">
        <v>1151</v>
      </c>
      <c r="G852" s="152" t="s">
        <v>1152</v>
      </c>
      <c r="H852" s="133" t="s">
        <v>1156</v>
      </c>
      <c r="I852" s="84" t="s">
        <v>1159</v>
      </c>
      <c r="J852" s="137" t="s">
        <v>1160</v>
      </c>
      <c r="K852" s="241">
        <v>3.35</v>
      </c>
      <c r="L852" s="241">
        <v>4.0199999999999996</v>
      </c>
      <c r="M852" s="8">
        <v>201</v>
      </c>
      <c r="N852" s="280">
        <v>241.2</v>
      </c>
      <c r="O852" s="259">
        <v>3.35</v>
      </c>
      <c r="P852" s="309">
        <v>1</v>
      </c>
    </row>
    <row r="853" spans="1:16" ht="15.6" x14ac:dyDescent="0.3">
      <c r="A853" s="230"/>
      <c r="B853" s="231"/>
      <c r="C853" s="231"/>
      <c r="D853" s="232"/>
      <c r="E853" s="233"/>
      <c r="F853" s="232"/>
      <c r="G853" s="234"/>
      <c r="H853" s="235"/>
      <c r="I853" s="232"/>
      <c r="J853" s="236"/>
      <c r="K853" s="242"/>
      <c r="L853" s="242"/>
      <c r="M853" s="239"/>
      <c r="N853" s="281"/>
      <c r="O853" s="260"/>
      <c r="P853" s="310"/>
    </row>
    <row r="854" spans="1:16" ht="46.8" x14ac:dyDescent="0.3">
      <c r="A854" s="51" t="s">
        <v>1086</v>
      </c>
      <c r="B854" s="38" t="s">
        <v>662</v>
      </c>
      <c r="C854" s="11" t="s">
        <v>663</v>
      </c>
      <c r="D854" s="38" t="s">
        <v>711</v>
      </c>
      <c r="E854" s="120">
        <v>60</v>
      </c>
      <c r="F854" s="84" t="s">
        <v>1151</v>
      </c>
      <c r="G854" s="152" t="s">
        <v>1152</v>
      </c>
      <c r="H854" s="133" t="s">
        <v>1156</v>
      </c>
      <c r="I854" s="84" t="s">
        <v>1161</v>
      </c>
      <c r="J854" s="137" t="s">
        <v>1162</v>
      </c>
      <c r="K854" s="241">
        <v>3.35</v>
      </c>
      <c r="L854" s="241">
        <v>4.0199999999999996</v>
      </c>
      <c r="M854" s="8">
        <v>201</v>
      </c>
      <c r="N854" s="280">
        <v>241.2</v>
      </c>
      <c r="O854" s="259">
        <v>3.35</v>
      </c>
      <c r="P854" s="309">
        <v>1</v>
      </c>
    </row>
    <row r="855" spans="1:16" ht="15.6" x14ac:dyDescent="0.3">
      <c r="A855" s="230"/>
      <c r="B855" s="231"/>
      <c r="C855" s="231"/>
      <c r="D855" s="232"/>
      <c r="E855" s="233"/>
      <c r="F855" s="232"/>
      <c r="G855" s="234"/>
      <c r="H855" s="235"/>
      <c r="I855" s="232"/>
      <c r="J855" s="236"/>
      <c r="K855" s="242"/>
      <c r="L855" s="242"/>
      <c r="M855" s="239"/>
      <c r="N855" s="281"/>
      <c r="O855" s="260"/>
      <c r="P855" s="310"/>
    </row>
    <row r="856" spans="1:16" ht="46.8" x14ac:dyDescent="0.3">
      <c r="A856" s="51" t="s">
        <v>1087</v>
      </c>
      <c r="B856" s="38" t="s">
        <v>665</v>
      </c>
      <c r="C856" s="11" t="s">
        <v>666</v>
      </c>
      <c r="D856" s="38" t="s">
        <v>711</v>
      </c>
      <c r="E856" s="120">
        <v>60</v>
      </c>
      <c r="F856" s="84" t="s">
        <v>1151</v>
      </c>
      <c r="G856" s="152" t="s">
        <v>1152</v>
      </c>
      <c r="H856" s="133" t="s">
        <v>1156</v>
      </c>
      <c r="I856" s="84" t="s">
        <v>1163</v>
      </c>
      <c r="J856" s="137" t="s">
        <v>1164</v>
      </c>
      <c r="K856" s="241">
        <v>3.35</v>
      </c>
      <c r="L856" s="241">
        <v>4.0199999999999996</v>
      </c>
      <c r="M856" s="8">
        <v>201</v>
      </c>
      <c r="N856" s="280">
        <v>241.2</v>
      </c>
      <c r="O856" s="259">
        <v>3.35</v>
      </c>
      <c r="P856" s="309">
        <v>1</v>
      </c>
    </row>
    <row r="857" spans="1:16" ht="15.6" x14ac:dyDescent="0.3">
      <c r="A857" s="230"/>
      <c r="B857" s="231"/>
      <c r="C857" s="231"/>
      <c r="D857" s="232"/>
      <c r="E857" s="233"/>
      <c r="F857" s="232"/>
      <c r="G857" s="234"/>
      <c r="H857" s="235"/>
      <c r="I857" s="232"/>
      <c r="J857" s="236"/>
      <c r="K857" s="242"/>
      <c r="L857" s="242"/>
      <c r="M857" s="239"/>
      <c r="N857" s="281"/>
      <c r="O857" s="260"/>
      <c r="P857" s="310"/>
    </row>
    <row r="858" spans="1:16" ht="46.8" x14ac:dyDescent="0.3">
      <c r="A858" s="51" t="s">
        <v>1088</v>
      </c>
      <c r="B858" s="38" t="s">
        <v>668</v>
      </c>
      <c r="C858" s="11" t="s">
        <v>669</v>
      </c>
      <c r="D858" s="38" t="s">
        <v>711</v>
      </c>
      <c r="E858" s="120">
        <v>60</v>
      </c>
      <c r="F858" s="84" t="s">
        <v>1151</v>
      </c>
      <c r="G858" s="152" t="s">
        <v>1152</v>
      </c>
      <c r="H858" s="133" t="s">
        <v>1156</v>
      </c>
      <c r="I858" s="84" t="s">
        <v>1165</v>
      </c>
      <c r="J858" s="137" t="s">
        <v>1166</v>
      </c>
      <c r="K858" s="241">
        <v>3.35</v>
      </c>
      <c r="L858" s="241">
        <v>4.0199999999999996</v>
      </c>
      <c r="M858" s="8">
        <v>201</v>
      </c>
      <c r="N858" s="280">
        <v>241.2</v>
      </c>
      <c r="O858" s="259">
        <v>3.35</v>
      </c>
      <c r="P858" s="309">
        <v>1</v>
      </c>
    </row>
    <row r="859" spans="1:16" ht="15.6" x14ac:dyDescent="0.3">
      <c r="A859" s="230"/>
      <c r="B859" s="231"/>
      <c r="C859" s="231"/>
      <c r="D859" s="232"/>
      <c r="E859" s="233"/>
      <c r="F859" s="232"/>
      <c r="G859" s="234"/>
      <c r="H859" s="235"/>
      <c r="I859" s="232"/>
      <c r="J859" s="236"/>
      <c r="K859" s="242"/>
      <c r="L859" s="242"/>
      <c r="M859" s="239"/>
      <c r="N859" s="281"/>
      <c r="O859" s="260"/>
      <c r="P859" s="310"/>
    </row>
    <row r="860" spans="1:16" ht="46.8" x14ac:dyDescent="0.3">
      <c r="A860" s="51" t="s">
        <v>1089</v>
      </c>
      <c r="B860" s="38" t="s">
        <v>671</v>
      </c>
      <c r="C860" s="11" t="s">
        <v>672</v>
      </c>
      <c r="D860" s="38" t="s">
        <v>711</v>
      </c>
      <c r="E860" s="120">
        <v>60</v>
      </c>
      <c r="F860" s="84" t="s">
        <v>1151</v>
      </c>
      <c r="G860" s="152" t="s">
        <v>1152</v>
      </c>
      <c r="H860" s="133" t="s">
        <v>1156</v>
      </c>
      <c r="I860" s="84" t="s">
        <v>1167</v>
      </c>
      <c r="J860" s="137" t="s">
        <v>1168</v>
      </c>
      <c r="K860" s="241">
        <v>3.35</v>
      </c>
      <c r="L860" s="241">
        <v>4.0199999999999996</v>
      </c>
      <c r="M860" s="8">
        <v>201</v>
      </c>
      <c r="N860" s="280">
        <v>241.2</v>
      </c>
      <c r="O860" s="259">
        <v>3.35</v>
      </c>
      <c r="P860" s="309">
        <v>1</v>
      </c>
    </row>
    <row r="861" spans="1:16" ht="15.6" x14ac:dyDescent="0.3">
      <c r="A861" s="230"/>
      <c r="B861" s="231"/>
      <c r="C861" s="231"/>
      <c r="D861" s="232"/>
      <c r="E861" s="233"/>
      <c r="F861" s="232"/>
      <c r="G861" s="234"/>
      <c r="H861" s="235"/>
      <c r="I861" s="232"/>
      <c r="J861" s="236"/>
      <c r="K861" s="242"/>
      <c r="L861" s="242"/>
      <c r="M861" s="239"/>
      <c r="N861" s="281"/>
      <c r="O861" s="260"/>
      <c r="P861" s="310"/>
    </row>
    <row r="862" spans="1:16" ht="31.2" x14ac:dyDescent="0.3">
      <c r="A862" s="51" t="s">
        <v>1090</v>
      </c>
      <c r="B862" s="38" t="s">
        <v>674</v>
      </c>
      <c r="C862" s="11" t="s">
        <v>675</v>
      </c>
      <c r="D862" s="38" t="s">
        <v>711</v>
      </c>
      <c r="E862" s="120">
        <v>60</v>
      </c>
      <c r="F862" s="84"/>
      <c r="G862" s="152"/>
      <c r="H862" s="133"/>
      <c r="I862" s="84"/>
      <c r="J862" s="137"/>
      <c r="K862" s="241"/>
      <c r="L862" s="241"/>
      <c r="M862" s="8"/>
      <c r="N862" s="280"/>
      <c r="O862" s="259"/>
      <c r="P862" s="309">
        <v>0</v>
      </c>
    </row>
    <row r="863" spans="1:16" ht="15.6" x14ac:dyDescent="0.3">
      <c r="A863" s="230"/>
      <c r="B863" s="231"/>
      <c r="C863" s="231"/>
      <c r="D863" s="232"/>
      <c r="E863" s="233"/>
      <c r="F863" s="232"/>
      <c r="G863" s="234"/>
      <c r="H863" s="235"/>
      <c r="I863" s="232"/>
      <c r="J863" s="236"/>
      <c r="K863" s="242"/>
      <c r="L863" s="242"/>
      <c r="M863" s="239"/>
      <c r="N863" s="281"/>
      <c r="O863" s="260"/>
      <c r="P863" s="310"/>
    </row>
    <row r="864" spans="1:16" ht="46.8" x14ac:dyDescent="0.3">
      <c r="A864" s="51" t="s">
        <v>1091</v>
      </c>
      <c r="B864" s="38" t="s">
        <v>676</v>
      </c>
      <c r="C864" s="11" t="s">
        <v>677</v>
      </c>
      <c r="D864" s="38" t="s">
        <v>711</v>
      </c>
      <c r="E864" s="120">
        <v>60</v>
      </c>
      <c r="F864" s="84" t="s">
        <v>1151</v>
      </c>
      <c r="G864" s="152" t="s">
        <v>1152</v>
      </c>
      <c r="H864" s="133" t="s">
        <v>1156</v>
      </c>
      <c r="I864" s="84" t="s">
        <v>1169</v>
      </c>
      <c r="J864" s="137" t="s">
        <v>1170</v>
      </c>
      <c r="K864" s="241">
        <v>3.35</v>
      </c>
      <c r="L864" s="241">
        <v>4.0199999999999996</v>
      </c>
      <c r="M864" s="8">
        <v>201</v>
      </c>
      <c r="N864" s="280">
        <v>241.2</v>
      </c>
      <c r="O864" s="259">
        <v>3.35</v>
      </c>
      <c r="P864" s="309">
        <v>1</v>
      </c>
    </row>
    <row r="865" spans="1:16" ht="15.6" x14ac:dyDescent="0.3">
      <c r="A865" s="230"/>
      <c r="B865" s="231"/>
      <c r="C865" s="231"/>
      <c r="D865" s="232"/>
      <c r="E865" s="233"/>
      <c r="F865" s="232"/>
      <c r="G865" s="234"/>
      <c r="H865" s="235"/>
      <c r="I865" s="232"/>
      <c r="J865" s="236"/>
      <c r="K865" s="242"/>
      <c r="L865" s="242"/>
      <c r="M865" s="239"/>
      <c r="N865" s="281"/>
      <c r="O865" s="260"/>
      <c r="P865" s="310"/>
    </row>
    <row r="866" spans="1:16" ht="46.8" x14ac:dyDescent="0.3">
      <c r="A866" s="51" t="s">
        <v>1092</v>
      </c>
      <c r="B866" s="38" t="s">
        <v>678</v>
      </c>
      <c r="C866" s="11" t="s">
        <v>679</v>
      </c>
      <c r="D866" s="38" t="s">
        <v>711</v>
      </c>
      <c r="E866" s="120">
        <v>60</v>
      </c>
      <c r="F866" s="84" t="s">
        <v>1151</v>
      </c>
      <c r="G866" s="152" t="s">
        <v>1152</v>
      </c>
      <c r="H866" s="133" t="s">
        <v>1156</v>
      </c>
      <c r="I866" s="84" t="s">
        <v>1171</v>
      </c>
      <c r="J866" s="137" t="s">
        <v>1172</v>
      </c>
      <c r="K866" s="241">
        <v>3.35</v>
      </c>
      <c r="L866" s="241">
        <v>4.0199999999999996</v>
      </c>
      <c r="M866" s="8">
        <v>201</v>
      </c>
      <c r="N866" s="280">
        <v>241.2</v>
      </c>
      <c r="O866" s="259">
        <v>3.35</v>
      </c>
      <c r="P866" s="309">
        <v>1</v>
      </c>
    </row>
    <row r="867" spans="1:16" ht="15.6" x14ac:dyDescent="0.3">
      <c r="A867" s="230"/>
      <c r="B867" s="231"/>
      <c r="C867" s="231"/>
      <c r="D867" s="232"/>
      <c r="E867" s="233"/>
      <c r="F867" s="232"/>
      <c r="G867" s="234"/>
      <c r="H867" s="235"/>
      <c r="I867" s="232"/>
      <c r="J867" s="236"/>
      <c r="K867" s="242"/>
      <c r="L867" s="242"/>
      <c r="M867" s="239"/>
      <c r="N867" s="281"/>
      <c r="O867" s="260"/>
      <c r="P867" s="310"/>
    </row>
    <row r="868" spans="1:16" ht="46.8" x14ac:dyDescent="0.3">
      <c r="A868" s="51" t="s">
        <v>1093</v>
      </c>
      <c r="B868" s="38" t="s">
        <v>680</v>
      </c>
      <c r="C868" s="11" t="s">
        <v>681</v>
      </c>
      <c r="D868" s="38" t="s">
        <v>711</v>
      </c>
      <c r="E868" s="120">
        <v>60</v>
      </c>
      <c r="F868" s="84" t="s">
        <v>1151</v>
      </c>
      <c r="G868" s="152" t="s">
        <v>1152</v>
      </c>
      <c r="H868" s="133" t="s">
        <v>1156</v>
      </c>
      <c r="I868" s="84" t="s">
        <v>1173</v>
      </c>
      <c r="J868" s="137" t="s">
        <v>1174</v>
      </c>
      <c r="K868" s="241">
        <v>3.35</v>
      </c>
      <c r="L868" s="241">
        <v>4.0199999999999996</v>
      </c>
      <c r="M868" s="8">
        <v>201</v>
      </c>
      <c r="N868" s="280">
        <v>241.2</v>
      </c>
      <c r="O868" s="259">
        <v>3.35</v>
      </c>
      <c r="P868" s="309">
        <v>1</v>
      </c>
    </row>
    <row r="869" spans="1:16" ht="15.6" x14ac:dyDescent="0.3">
      <c r="A869" s="230"/>
      <c r="B869" s="231"/>
      <c r="C869" s="231"/>
      <c r="D869" s="232"/>
      <c r="E869" s="233"/>
      <c r="F869" s="232"/>
      <c r="G869" s="234"/>
      <c r="H869" s="235"/>
      <c r="I869" s="232"/>
      <c r="J869" s="236"/>
      <c r="K869" s="242"/>
      <c r="L869" s="242"/>
      <c r="M869" s="239"/>
      <c r="N869" s="281"/>
      <c r="O869" s="260"/>
      <c r="P869" s="310"/>
    </row>
    <row r="870" spans="1:16" ht="46.8" x14ac:dyDescent="0.3">
      <c r="A870" s="51" t="s">
        <v>1094</v>
      </c>
      <c r="B870" s="38" t="s">
        <v>682</v>
      </c>
      <c r="C870" s="11" t="s">
        <v>683</v>
      </c>
      <c r="D870" s="38" t="s">
        <v>711</v>
      </c>
      <c r="E870" s="120">
        <v>60</v>
      </c>
      <c r="F870" s="84" t="s">
        <v>1151</v>
      </c>
      <c r="G870" s="152" t="s">
        <v>1152</v>
      </c>
      <c r="H870" s="133" t="s">
        <v>1156</v>
      </c>
      <c r="I870" s="84" t="s">
        <v>1175</v>
      </c>
      <c r="J870" s="137" t="s">
        <v>1176</v>
      </c>
      <c r="K870" s="241">
        <v>3.35</v>
      </c>
      <c r="L870" s="241">
        <v>4.0199999999999996</v>
      </c>
      <c r="M870" s="8">
        <v>201</v>
      </c>
      <c r="N870" s="280">
        <v>241.2</v>
      </c>
      <c r="O870" s="259">
        <v>3.35</v>
      </c>
      <c r="P870" s="309">
        <v>1</v>
      </c>
    </row>
    <row r="871" spans="1:16" ht="15.6" x14ac:dyDescent="0.3">
      <c r="A871" s="230"/>
      <c r="B871" s="231"/>
      <c r="C871" s="231"/>
      <c r="D871" s="232"/>
      <c r="E871" s="233"/>
      <c r="F871" s="232"/>
      <c r="G871" s="234"/>
      <c r="H871" s="235"/>
      <c r="I871" s="232"/>
      <c r="J871" s="236"/>
      <c r="K871" s="242"/>
      <c r="L871" s="242"/>
      <c r="M871" s="239"/>
      <c r="N871" s="281"/>
      <c r="O871" s="260"/>
      <c r="P871" s="310"/>
    </row>
    <row r="872" spans="1:16" ht="46.8" x14ac:dyDescent="0.3">
      <c r="A872" s="51" t="s">
        <v>1095</v>
      </c>
      <c r="B872" s="38" t="s">
        <v>684</v>
      </c>
      <c r="C872" s="11" t="s">
        <v>685</v>
      </c>
      <c r="D872" s="38" t="s">
        <v>711</v>
      </c>
      <c r="E872" s="120">
        <v>60</v>
      </c>
      <c r="F872" s="84" t="s">
        <v>1151</v>
      </c>
      <c r="G872" s="152" t="s">
        <v>1152</v>
      </c>
      <c r="H872" s="133" t="s">
        <v>1156</v>
      </c>
      <c r="I872" s="84" t="s">
        <v>1177</v>
      </c>
      <c r="J872" s="137" t="s">
        <v>1178</v>
      </c>
      <c r="K872" s="241">
        <v>3.35</v>
      </c>
      <c r="L872" s="241">
        <v>4.0199999999999996</v>
      </c>
      <c r="M872" s="8">
        <v>201</v>
      </c>
      <c r="N872" s="280">
        <v>241.2</v>
      </c>
      <c r="O872" s="259">
        <v>3.35</v>
      </c>
      <c r="P872" s="309">
        <v>1</v>
      </c>
    </row>
    <row r="873" spans="1:16" ht="15.6" x14ac:dyDescent="0.3">
      <c r="A873" s="230"/>
      <c r="B873" s="231"/>
      <c r="C873" s="231"/>
      <c r="D873" s="232"/>
      <c r="E873" s="233"/>
      <c r="F873" s="232"/>
      <c r="G873" s="234"/>
      <c r="H873" s="235"/>
      <c r="I873" s="232"/>
      <c r="J873" s="236"/>
      <c r="K873" s="242"/>
      <c r="L873" s="242"/>
      <c r="M873" s="239"/>
      <c r="N873" s="281"/>
      <c r="O873" s="260"/>
      <c r="P873" s="310"/>
    </row>
    <row r="874" spans="1:16" ht="46.8" x14ac:dyDescent="0.3">
      <c r="A874" s="51" t="s">
        <v>1096</v>
      </c>
      <c r="B874" s="38" t="s">
        <v>686</v>
      </c>
      <c r="C874" s="11" t="s">
        <v>687</v>
      </c>
      <c r="D874" s="38" t="s">
        <v>711</v>
      </c>
      <c r="E874" s="120">
        <v>60</v>
      </c>
      <c r="F874" s="84" t="s">
        <v>1151</v>
      </c>
      <c r="G874" s="152" t="s">
        <v>1152</v>
      </c>
      <c r="H874" s="133" t="s">
        <v>1156</v>
      </c>
      <c r="I874" s="84" t="s">
        <v>1179</v>
      </c>
      <c r="J874" s="137" t="s">
        <v>1180</v>
      </c>
      <c r="K874" s="241">
        <v>3.35</v>
      </c>
      <c r="L874" s="241">
        <v>4.0199999999999996</v>
      </c>
      <c r="M874" s="8">
        <v>201</v>
      </c>
      <c r="N874" s="280">
        <v>241.2</v>
      </c>
      <c r="O874" s="259">
        <v>3.35</v>
      </c>
      <c r="P874" s="309">
        <v>1</v>
      </c>
    </row>
    <row r="875" spans="1:16" ht="15.6" x14ac:dyDescent="0.3">
      <c r="A875" s="230"/>
      <c r="B875" s="231"/>
      <c r="C875" s="231"/>
      <c r="D875" s="232"/>
      <c r="E875" s="233"/>
      <c r="F875" s="232"/>
      <c r="G875" s="234"/>
      <c r="H875" s="235"/>
      <c r="I875" s="232"/>
      <c r="J875" s="236"/>
      <c r="K875" s="242"/>
      <c r="L875" s="242"/>
      <c r="M875" s="239"/>
      <c r="N875" s="281"/>
      <c r="O875" s="260"/>
      <c r="P875" s="310"/>
    </row>
    <row r="876" spans="1:16" ht="31.2" x14ac:dyDescent="0.3">
      <c r="A876" s="51" t="s">
        <v>1097</v>
      </c>
      <c r="B876" s="38" t="s">
        <v>688</v>
      </c>
      <c r="C876" s="11" t="s">
        <v>817</v>
      </c>
      <c r="D876" s="38" t="s">
        <v>594</v>
      </c>
      <c r="E876" s="120">
        <v>200</v>
      </c>
      <c r="F876" s="84"/>
      <c r="G876" s="152"/>
      <c r="H876" s="133"/>
      <c r="I876" s="84"/>
      <c r="J876" s="137"/>
      <c r="K876" s="241"/>
      <c r="L876" s="241"/>
      <c r="M876" s="8"/>
      <c r="N876" s="280"/>
      <c r="O876" s="259"/>
      <c r="P876" s="309">
        <v>0</v>
      </c>
    </row>
    <row r="877" spans="1:16" ht="15.6" x14ac:dyDescent="0.3">
      <c r="A877" s="230"/>
      <c r="B877" s="231"/>
      <c r="C877" s="231"/>
      <c r="D877" s="232"/>
      <c r="E877" s="233"/>
      <c r="F877" s="232"/>
      <c r="G877" s="234"/>
      <c r="H877" s="235"/>
      <c r="I877" s="232"/>
      <c r="J877" s="236"/>
      <c r="K877" s="242"/>
      <c r="L877" s="242"/>
      <c r="M877" s="239"/>
      <c r="N877" s="281"/>
      <c r="O877" s="260"/>
      <c r="P877" s="310"/>
    </row>
    <row r="878" spans="1:16" ht="46.8" x14ac:dyDescent="0.3">
      <c r="A878" s="51" t="s">
        <v>1098</v>
      </c>
      <c r="B878" s="38" t="s">
        <v>689</v>
      </c>
      <c r="C878" s="11" t="s">
        <v>663</v>
      </c>
      <c r="D878" s="38" t="s">
        <v>711</v>
      </c>
      <c r="E878" s="120">
        <v>60</v>
      </c>
      <c r="F878" s="84" t="s">
        <v>1151</v>
      </c>
      <c r="G878" s="152" t="s">
        <v>1152</v>
      </c>
      <c r="H878" s="133" t="s">
        <v>1156</v>
      </c>
      <c r="I878" s="84" t="s">
        <v>1161</v>
      </c>
      <c r="J878" s="137" t="s">
        <v>1162</v>
      </c>
      <c r="K878" s="241">
        <v>3.35</v>
      </c>
      <c r="L878" s="241">
        <v>4.0199999999999996</v>
      </c>
      <c r="M878" s="8">
        <v>201</v>
      </c>
      <c r="N878" s="280">
        <v>241.2</v>
      </c>
      <c r="O878" s="259">
        <v>3.35</v>
      </c>
      <c r="P878" s="309">
        <v>1</v>
      </c>
    </row>
    <row r="879" spans="1:16" ht="15.6" x14ac:dyDescent="0.3">
      <c r="A879" s="230"/>
      <c r="B879" s="231"/>
      <c r="C879" s="231"/>
      <c r="D879" s="232"/>
      <c r="E879" s="233"/>
      <c r="F879" s="232"/>
      <c r="G879" s="234"/>
      <c r="H879" s="235"/>
      <c r="I879" s="232"/>
      <c r="J879" s="236"/>
      <c r="K879" s="242"/>
      <c r="L879" s="242"/>
      <c r="M879" s="239"/>
      <c r="N879" s="281"/>
      <c r="O879" s="260"/>
      <c r="P879" s="310"/>
    </row>
    <row r="880" spans="1:16" ht="62.4" x14ac:dyDescent="0.3">
      <c r="A880" s="51" t="s">
        <v>1099</v>
      </c>
      <c r="B880" s="38" t="s">
        <v>690</v>
      </c>
      <c r="C880" s="11"/>
      <c r="D880" s="38" t="s">
        <v>535</v>
      </c>
      <c r="E880" s="120">
        <v>1</v>
      </c>
      <c r="F880" s="84" t="s">
        <v>1726</v>
      </c>
      <c r="G880" s="152" t="s">
        <v>1637</v>
      </c>
      <c r="H880" s="133">
        <v>1</v>
      </c>
      <c r="I880" s="84" t="s">
        <v>1749</v>
      </c>
      <c r="J880" s="137" t="s">
        <v>1750</v>
      </c>
      <c r="K880" s="241">
        <v>29.41</v>
      </c>
      <c r="L880" s="241">
        <f>K880*1.2</f>
        <v>35.292000000000002</v>
      </c>
      <c r="M880" s="8">
        <f>K880*H880</f>
        <v>29.41</v>
      </c>
      <c r="N880" s="280">
        <f>M880*1.2</f>
        <v>35.292000000000002</v>
      </c>
      <c r="O880" s="259">
        <v>29.41</v>
      </c>
      <c r="P880" s="309">
        <v>1</v>
      </c>
    </row>
    <row r="881" spans="1:16" ht="15.6" x14ac:dyDescent="0.3">
      <c r="A881" s="230"/>
      <c r="B881" s="231"/>
      <c r="C881" s="231"/>
      <c r="D881" s="232"/>
      <c r="E881" s="233"/>
      <c r="F881" s="232"/>
      <c r="G881" s="234"/>
      <c r="H881" s="235"/>
      <c r="I881" s="232"/>
      <c r="J881" s="236"/>
      <c r="K881" s="242"/>
      <c r="L881" s="242"/>
      <c r="M881" s="239"/>
      <c r="N881" s="281"/>
      <c r="O881" s="260"/>
      <c r="P881" s="310"/>
    </row>
    <row r="882" spans="1:16" ht="15.6" x14ac:dyDescent="0.3">
      <c r="A882" s="51" t="s">
        <v>1100</v>
      </c>
      <c r="B882" s="55" t="s">
        <v>691</v>
      </c>
      <c r="C882" s="55" t="s">
        <v>692</v>
      </c>
      <c r="D882" s="55" t="s">
        <v>34</v>
      </c>
      <c r="E882" s="122">
        <v>800</v>
      </c>
      <c r="F882" s="123"/>
      <c r="G882" s="152"/>
      <c r="H882" s="133"/>
      <c r="I882" s="123"/>
      <c r="J882" s="137"/>
      <c r="K882" s="241"/>
      <c r="L882" s="241"/>
      <c r="M882" s="8"/>
      <c r="N882" s="280"/>
      <c r="O882" s="259"/>
      <c r="P882" s="309">
        <v>0</v>
      </c>
    </row>
    <row r="883" spans="1:16" ht="15.6" x14ac:dyDescent="0.3">
      <c r="A883" s="230"/>
      <c r="B883" s="231"/>
      <c r="C883" s="231"/>
      <c r="D883" s="232"/>
      <c r="E883" s="233"/>
      <c r="F883" s="232"/>
      <c r="G883" s="234"/>
      <c r="H883" s="235"/>
      <c r="I883" s="232"/>
      <c r="J883" s="236"/>
      <c r="K883" s="242"/>
      <c r="L883" s="242"/>
      <c r="M883" s="239"/>
      <c r="N883" s="281"/>
      <c r="O883" s="260"/>
      <c r="P883" s="310"/>
    </row>
    <row r="884" spans="1:16" ht="15.6" x14ac:dyDescent="0.3">
      <c r="A884" s="51"/>
      <c r="B884" s="55"/>
      <c r="C884" s="55"/>
      <c r="D884" s="55"/>
      <c r="E884" s="122"/>
      <c r="F884" s="123"/>
      <c r="G884" s="152"/>
      <c r="H884" s="133"/>
      <c r="I884" s="123"/>
      <c r="J884" s="137"/>
      <c r="K884" s="241"/>
      <c r="L884" s="241"/>
      <c r="M884" s="8"/>
      <c r="N884" s="280"/>
      <c r="O884" s="259"/>
      <c r="P884" s="309"/>
    </row>
    <row r="885" spans="1:16" ht="15.6" x14ac:dyDescent="0.3">
      <c r="A885" s="378" t="s">
        <v>1101</v>
      </c>
      <c r="B885" s="379"/>
      <c r="C885" s="380"/>
      <c r="D885" s="91"/>
      <c r="E885" s="124"/>
      <c r="F885" s="125"/>
      <c r="G885" s="152"/>
      <c r="H885" s="133"/>
      <c r="I885" s="125"/>
      <c r="J885" s="140"/>
      <c r="K885" s="241"/>
      <c r="L885" s="241"/>
      <c r="M885" s="8"/>
      <c r="N885" s="280"/>
      <c r="O885" s="259"/>
      <c r="P885" s="309"/>
    </row>
    <row r="886" spans="1:16" ht="15.6" x14ac:dyDescent="0.3">
      <c r="A886" s="36" t="s">
        <v>519</v>
      </c>
      <c r="B886" s="11" t="s">
        <v>693</v>
      </c>
      <c r="C886" s="11"/>
      <c r="D886" s="11" t="s">
        <v>34</v>
      </c>
      <c r="E886" s="126">
        <v>1</v>
      </c>
      <c r="F886" s="85"/>
      <c r="G886" s="152"/>
      <c r="H886" s="133"/>
      <c r="I886" s="85"/>
      <c r="J886" s="136"/>
      <c r="K886" s="241"/>
      <c r="L886" s="241"/>
      <c r="M886" s="8"/>
      <c r="N886" s="280"/>
      <c r="O886" s="259"/>
      <c r="P886" s="309">
        <v>0</v>
      </c>
    </row>
    <row r="887" spans="1:16" ht="15.6" x14ac:dyDescent="0.3">
      <c r="A887" s="230"/>
      <c r="B887" s="231"/>
      <c r="C887" s="231"/>
      <c r="D887" s="232"/>
      <c r="E887" s="233"/>
      <c r="F887" s="232"/>
      <c r="G887" s="234"/>
      <c r="H887" s="235"/>
      <c r="I887" s="232"/>
      <c r="J887" s="236"/>
      <c r="K887" s="242"/>
      <c r="L887" s="242"/>
      <c r="M887" s="239"/>
      <c r="N887" s="281"/>
      <c r="O887" s="260"/>
      <c r="P887" s="310"/>
    </row>
    <row r="888" spans="1:16" ht="15.6" x14ac:dyDescent="0.3">
      <c r="A888" s="36" t="s">
        <v>522</v>
      </c>
      <c r="B888" s="11" t="s">
        <v>694</v>
      </c>
      <c r="C888" s="11"/>
      <c r="D888" s="11" t="s">
        <v>34</v>
      </c>
      <c r="E888" s="126">
        <v>1</v>
      </c>
      <c r="F888" s="85"/>
      <c r="G888" s="152"/>
      <c r="H888" s="133"/>
      <c r="I888" s="85"/>
      <c r="J888" s="136"/>
      <c r="K888" s="241"/>
      <c r="L888" s="241"/>
      <c r="M888" s="8"/>
      <c r="N888" s="280"/>
      <c r="O888" s="259"/>
      <c r="P888" s="309">
        <v>0</v>
      </c>
    </row>
    <row r="889" spans="1:16" ht="15.6" x14ac:dyDescent="0.3">
      <c r="A889" s="230"/>
      <c r="B889" s="231"/>
      <c r="C889" s="231"/>
      <c r="D889" s="232"/>
      <c r="E889" s="233"/>
      <c r="F889" s="232"/>
      <c r="G889" s="234"/>
      <c r="H889" s="235"/>
      <c r="I889" s="232"/>
      <c r="J889" s="236"/>
      <c r="K889" s="242"/>
      <c r="L889" s="242"/>
      <c r="M889" s="239"/>
      <c r="N889" s="281"/>
      <c r="O889" s="260"/>
      <c r="P889" s="310"/>
    </row>
    <row r="890" spans="1:16" ht="15.6" x14ac:dyDescent="0.3">
      <c r="A890" s="36" t="s">
        <v>524</v>
      </c>
      <c r="B890" s="11" t="s">
        <v>696</v>
      </c>
      <c r="C890" s="11"/>
      <c r="D890" s="11" t="s">
        <v>34</v>
      </c>
      <c r="E890" s="127">
        <v>1</v>
      </c>
      <c r="F890" s="85"/>
      <c r="G890" s="152"/>
      <c r="H890" s="133"/>
      <c r="I890" s="85"/>
      <c r="J890" s="136"/>
      <c r="K890" s="241"/>
      <c r="L890" s="241"/>
      <c r="M890" s="8"/>
      <c r="N890" s="280"/>
      <c r="O890" s="259"/>
      <c r="P890" s="309">
        <v>0</v>
      </c>
    </row>
    <row r="891" spans="1:16" ht="15.6" x14ac:dyDescent="0.3">
      <c r="A891" s="230"/>
      <c r="B891" s="231"/>
      <c r="C891" s="231"/>
      <c r="D891" s="232"/>
      <c r="E891" s="233"/>
      <c r="F891" s="232"/>
      <c r="G891" s="234"/>
      <c r="H891" s="235"/>
      <c r="I891" s="232"/>
      <c r="J891" s="236"/>
      <c r="K891" s="242"/>
      <c r="L891" s="242"/>
      <c r="M891" s="239"/>
      <c r="N891" s="281"/>
      <c r="O891" s="260"/>
      <c r="P891" s="310"/>
    </row>
    <row r="892" spans="1:16" ht="15.6" x14ac:dyDescent="0.3">
      <c r="A892" s="36" t="s">
        <v>1102</v>
      </c>
      <c r="B892" s="11" t="s">
        <v>697</v>
      </c>
      <c r="C892" s="11"/>
      <c r="D892" s="11" t="s">
        <v>34</v>
      </c>
      <c r="E892" s="127">
        <v>2</v>
      </c>
      <c r="F892" s="85"/>
      <c r="G892" s="152"/>
      <c r="H892" s="133"/>
      <c r="I892" s="85"/>
      <c r="J892" s="136"/>
      <c r="K892" s="241"/>
      <c r="L892" s="241"/>
      <c r="M892" s="8"/>
      <c r="N892" s="280"/>
      <c r="O892" s="259"/>
      <c r="P892" s="309">
        <v>0</v>
      </c>
    </row>
    <row r="893" spans="1:16" ht="15.6" x14ac:dyDescent="0.3">
      <c r="A893" s="230"/>
      <c r="B893" s="231"/>
      <c r="C893" s="231"/>
      <c r="D893" s="232"/>
      <c r="E893" s="233"/>
      <c r="F893" s="232"/>
      <c r="G893" s="234"/>
      <c r="H893" s="235"/>
      <c r="I893" s="232"/>
      <c r="J893" s="236"/>
      <c r="K893" s="242"/>
      <c r="L893" s="242"/>
      <c r="M893" s="239"/>
      <c r="N893" s="281"/>
      <c r="O893" s="260"/>
      <c r="P893" s="310"/>
    </row>
    <row r="894" spans="1:16" ht="15.6" x14ac:dyDescent="0.3">
      <c r="A894" s="36"/>
      <c r="B894" s="37" t="s">
        <v>698</v>
      </c>
      <c r="C894" s="11"/>
      <c r="D894" s="11"/>
      <c r="E894" s="127"/>
      <c r="F894" s="85"/>
      <c r="G894" s="152"/>
      <c r="H894" s="133"/>
      <c r="I894" s="85"/>
      <c r="J894" s="136"/>
      <c r="K894" s="241"/>
      <c r="L894" s="241"/>
      <c r="M894" s="8"/>
      <c r="N894" s="280"/>
      <c r="O894" s="259"/>
      <c r="P894" s="309"/>
    </row>
    <row r="895" spans="1:16" ht="62.4" x14ac:dyDescent="0.3">
      <c r="A895" s="36" t="s">
        <v>527</v>
      </c>
      <c r="B895" s="11" t="s">
        <v>699</v>
      </c>
      <c r="C895" s="11" t="s">
        <v>797</v>
      </c>
      <c r="D895" s="11" t="s">
        <v>34</v>
      </c>
      <c r="E895" s="127">
        <v>800</v>
      </c>
      <c r="F895" s="85" t="s">
        <v>1807</v>
      </c>
      <c r="G895" s="152" t="s">
        <v>1637</v>
      </c>
      <c r="H895" s="133">
        <v>100</v>
      </c>
      <c r="I895" s="85" t="s">
        <v>1808</v>
      </c>
      <c r="J895" s="141" t="s">
        <v>1809</v>
      </c>
      <c r="K895" s="241">
        <v>6.7000000000000004E-2</v>
      </c>
      <c r="L895" s="241">
        <f>K895*1.2</f>
        <v>8.0399999999999999E-2</v>
      </c>
      <c r="M895" s="8">
        <f>H895*K895</f>
        <v>6.7</v>
      </c>
      <c r="N895" s="280">
        <f>M895*1.2</f>
        <v>8.0399999999999991</v>
      </c>
      <c r="O895" s="259">
        <v>6.7000000000000004E-2</v>
      </c>
      <c r="P895" s="309">
        <v>1</v>
      </c>
    </row>
    <row r="896" spans="1:16" ht="15.6" x14ac:dyDescent="0.3">
      <c r="A896" s="230"/>
      <c r="B896" s="231"/>
      <c r="C896" s="231"/>
      <c r="D896" s="232"/>
      <c r="E896" s="233"/>
      <c r="F896" s="232"/>
      <c r="G896" s="234"/>
      <c r="H896" s="235"/>
      <c r="I896" s="232"/>
      <c r="J896" s="236"/>
      <c r="K896" s="242"/>
      <c r="L896" s="242"/>
      <c r="M896" s="239"/>
      <c r="N896" s="281"/>
      <c r="O896" s="260"/>
      <c r="P896" s="310"/>
    </row>
    <row r="897" spans="1:16" ht="62.4" x14ac:dyDescent="0.3">
      <c r="A897" s="36" t="s">
        <v>529</v>
      </c>
      <c r="B897" s="11" t="s">
        <v>700</v>
      </c>
      <c r="C897" s="11" t="s">
        <v>798</v>
      </c>
      <c r="D897" s="11" t="s">
        <v>34</v>
      </c>
      <c r="E897" s="127">
        <v>800</v>
      </c>
      <c r="F897" s="85" t="s">
        <v>1807</v>
      </c>
      <c r="G897" s="152" t="s">
        <v>1637</v>
      </c>
      <c r="H897" s="133">
        <v>100</v>
      </c>
      <c r="I897" s="85" t="s">
        <v>1810</v>
      </c>
      <c r="J897" s="141" t="s">
        <v>1811</v>
      </c>
      <c r="K897" s="241">
        <v>0.2</v>
      </c>
      <c r="L897" s="241">
        <f>K897*1.2</f>
        <v>0.24</v>
      </c>
      <c r="M897" s="8">
        <f>H897*K897</f>
        <v>20</v>
      </c>
      <c r="N897" s="280">
        <f>M897*1.2</f>
        <v>24</v>
      </c>
      <c r="O897" s="259">
        <v>0.2</v>
      </c>
      <c r="P897" s="309">
        <v>1</v>
      </c>
    </row>
    <row r="898" spans="1:16" ht="15.6" x14ac:dyDescent="0.3">
      <c r="A898" s="230"/>
      <c r="B898" s="231"/>
      <c r="C898" s="231"/>
      <c r="D898" s="232"/>
      <c r="E898" s="233"/>
      <c r="F898" s="232"/>
      <c r="G898" s="234"/>
      <c r="H898" s="235"/>
      <c r="I898" s="232"/>
      <c r="J898" s="236"/>
      <c r="K898" s="242"/>
      <c r="L898" s="242"/>
      <c r="M898" s="239"/>
      <c r="N898" s="281"/>
      <c r="O898" s="260"/>
      <c r="P898" s="310"/>
    </row>
    <row r="899" spans="1:16" ht="31.2" x14ac:dyDescent="0.3">
      <c r="A899" s="36"/>
      <c r="B899" s="98" t="s">
        <v>701</v>
      </c>
      <c r="C899" s="98"/>
      <c r="D899" s="11"/>
      <c r="E899" s="127"/>
      <c r="F899" s="85"/>
      <c r="G899" s="152"/>
      <c r="H899" s="133"/>
      <c r="I899" s="85"/>
      <c r="J899" s="141"/>
      <c r="K899" s="241"/>
      <c r="L899" s="241"/>
      <c r="M899" s="8"/>
      <c r="N899" s="280"/>
      <c r="O899" s="259"/>
      <c r="P899" s="309"/>
    </row>
    <row r="900" spans="1:16" ht="15.6" x14ac:dyDescent="0.3">
      <c r="A900" s="36" t="s">
        <v>1103</v>
      </c>
      <c r="B900" s="11" t="s">
        <v>702</v>
      </c>
      <c r="C900" s="11"/>
      <c r="D900" s="11" t="s">
        <v>34</v>
      </c>
      <c r="E900" s="127">
        <v>6</v>
      </c>
      <c r="F900" s="85"/>
      <c r="G900" s="152"/>
      <c r="H900" s="133"/>
      <c r="I900" s="85"/>
      <c r="J900" s="136"/>
      <c r="K900" s="241"/>
      <c r="L900" s="241"/>
      <c r="M900" s="8"/>
      <c r="N900" s="280"/>
      <c r="O900" s="259"/>
      <c r="P900" s="309">
        <v>0</v>
      </c>
    </row>
    <row r="901" spans="1:16" ht="15.6" x14ac:dyDescent="0.3">
      <c r="A901" s="230"/>
      <c r="B901" s="231"/>
      <c r="C901" s="231"/>
      <c r="D901" s="232"/>
      <c r="E901" s="233"/>
      <c r="F901" s="232"/>
      <c r="G901" s="234"/>
      <c r="H901" s="235"/>
      <c r="I901" s="232"/>
      <c r="J901" s="236"/>
      <c r="K901" s="242"/>
      <c r="L901" s="242"/>
      <c r="M901" s="239"/>
      <c r="N901" s="281"/>
      <c r="O901" s="260"/>
      <c r="P901" s="310"/>
    </row>
    <row r="902" spans="1:16" ht="15.6" x14ac:dyDescent="0.3">
      <c r="A902" s="36" t="s">
        <v>531</v>
      </c>
      <c r="B902" s="11" t="s">
        <v>703</v>
      </c>
      <c r="C902" s="11"/>
      <c r="D902" s="11" t="s">
        <v>34</v>
      </c>
      <c r="E902" s="127">
        <v>2</v>
      </c>
      <c r="F902" s="85"/>
      <c r="G902" s="152"/>
      <c r="H902" s="133"/>
      <c r="I902" s="85"/>
      <c r="J902" s="136"/>
      <c r="K902" s="241"/>
      <c r="L902" s="241"/>
      <c r="M902" s="8"/>
      <c r="N902" s="280"/>
      <c r="O902" s="259"/>
      <c r="P902" s="309">
        <v>0</v>
      </c>
    </row>
    <row r="903" spans="1:16" ht="15.6" x14ac:dyDescent="0.3">
      <c r="A903" s="230"/>
      <c r="B903" s="231"/>
      <c r="C903" s="231"/>
      <c r="D903" s="232"/>
      <c r="E903" s="233"/>
      <c r="F903" s="232"/>
      <c r="G903" s="234"/>
      <c r="H903" s="235"/>
      <c r="I903" s="232"/>
      <c r="J903" s="236"/>
      <c r="K903" s="242"/>
      <c r="L903" s="242"/>
      <c r="M903" s="239"/>
      <c r="N903" s="281"/>
      <c r="O903" s="260"/>
      <c r="P903" s="310"/>
    </row>
    <row r="904" spans="1:16" ht="15.6" x14ac:dyDescent="0.3">
      <c r="A904" s="36" t="s">
        <v>533</v>
      </c>
      <c r="B904" s="11" t="s">
        <v>704</v>
      </c>
      <c r="C904" s="11"/>
      <c r="D904" s="11" t="s">
        <v>34</v>
      </c>
      <c r="E904" s="127">
        <v>4</v>
      </c>
      <c r="F904" s="85"/>
      <c r="G904" s="152"/>
      <c r="H904" s="133"/>
      <c r="I904" s="85"/>
      <c r="J904" s="136"/>
      <c r="K904" s="241"/>
      <c r="L904" s="241"/>
      <c r="M904" s="8"/>
      <c r="N904" s="280"/>
      <c r="O904" s="259"/>
      <c r="P904" s="309">
        <v>0</v>
      </c>
    </row>
    <row r="905" spans="1:16" ht="15.6" x14ac:dyDescent="0.3">
      <c r="A905" s="230"/>
      <c r="B905" s="231"/>
      <c r="C905" s="231"/>
      <c r="D905" s="232"/>
      <c r="E905" s="233"/>
      <c r="F905" s="232"/>
      <c r="G905" s="234"/>
      <c r="H905" s="235"/>
      <c r="I905" s="232"/>
      <c r="J905" s="236"/>
      <c r="K905" s="242"/>
      <c r="L905" s="242"/>
      <c r="M905" s="239"/>
      <c r="N905" s="281"/>
      <c r="O905" s="260"/>
      <c r="P905" s="310"/>
    </row>
    <row r="906" spans="1:16" ht="15.6" x14ac:dyDescent="0.3">
      <c r="A906" s="36" t="s">
        <v>536</v>
      </c>
      <c r="B906" s="11" t="s">
        <v>705</v>
      </c>
      <c r="C906" s="11"/>
      <c r="D906" s="11" t="s">
        <v>34</v>
      </c>
      <c r="E906" s="127">
        <v>4</v>
      </c>
      <c r="F906" s="85"/>
      <c r="G906" s="152"/>
      <c r="H906" s="133"/>
      <c r="I906" s="85"/>
      <c r="J906" s="136"/>
      <c r="K906" s="241"/>
      <c r="L906" s="241"/>
      <c r="M906" s="8"/>
      <c r="N906" s="280"/>
      <c r="O906" s="259"/>
      <c r="P906" s="309">
        <v>0</v>
      </c>
    </row>
    <row r="907" spans="1:16" ht="15.6" x14ac:dyDescent="0.3">
      <c r="A907" s="230"/>
      <c r="B907" s="231"/>
      <c r="C907" s="231"/>
      <c r="D907" s="232"/>
      <c r="E907" s="233"/>
      <c r="F907" s="232"/>
      <c r="G907" s="234"/>
      <c r="H907" s="235"/>
      <c r="I907" s="232"/>
      <c r="J907" s="236"/>
      <c r="K907" s="242"/>
      <c r="L907" s="242"/>
      <c r="M907" s="239"/>
      <c r="N907" s="281"/>
      <c r="O907" s="260"/>
      <c r="P907" s="310"/>
    </row>
    <row r="908" spans="1:16" ht="15.6" x14ac:dyDescent="0.3">
      <c r="A908" s="36" t="s">
        <v>1104</v>
      </c>
      <c r="B908" s="11" t="s">
        <v>706</v>
      </c>
      <c r="C908" s="11"/>
      <c r="D908" s="11" t="s">
        <v>34</v>
      </c>
      <c r="E908" s="127">
        <v>4</v>
      </c>
      <c r="F908" s="85"/>
      <c r="G908" s="152"/>
      <c r="H908" s="133"/>
      <c r="I908" s="85"/>
      <c r="J908" s="136"/>
      <c r="K908" s="241"/>
      <c r="L908" s="241"/>
      <c r="M908" s="8"/>
      <c r="N908" s="280"/>
      <c r="O908" s="259"/>
      <c r="P908" s="309">
        <v>0</v>
      </c>
    </row>
    <row r="909" spans="1:16" ht="15.6" x14ac:dyDescent="0.3">
      <c r="A909" s="230"/>
      <c r="B909" s="231"/>
      <c r="C909" s="231"/>
      <c r="D909" s="232"/>
      <c r="E909" s="233"/>
      <c r="F909" s="232"/>
      <c r="G909" s="234"/>
      <c r="H909" s="235"/>
      <c r="I909" s="232"/>
      <c r="J909" s="236"/>
      <c r="K909" s="242"/>
      <c r="L909" s="242"/>
      <c r="M909" s="239"/>
      <c r="N909" s="281"/>
      <c r="O909" s="260"/>
      <c r="P909" s="310"/>
    </row>
    <row r="910" spans="1:16" ht="15.6" x14ac:dyDescent="0.3">
      <c r="A910" s="36" t="s">
        <v>538</v>
      </c>
      <c r="B910" s="11" t="s">
        <v>707</v>
      </c>
      <c r="C910" s="11"/>
      <c r="D910" s="11" t="s">
        <v>34</v>
      </c>
      <c r="E910" s="127">
        <v>6</v>
      </c>
      <c r="F910" s="85"/>
      <c r="G910" s="152"/>
      <c r="H910" s="133"/>
      <c r="I910" s="85"/>
      <c r="J910" s="136"/>
      <c r="K910" s="241"/>
      <c r="L910" s="241"/>
      <c r="M910" s="8"/>
      <c r="N910" s="280"/>
      <c r="O910" s="259"/>
      <c r="P910" s="309">
        <v>0</v>
      </c>
    </row>
    <row r="911" spans="1:16" ht="15.6" x14ac:dyDescent="0.3">
      <c r="A911" s="230"/>
      <c r="B911" s="231"/>
      <c r="C911" s="231"/>
      <c r="D911" s="232"/>
      <c r="E911" s="233"/>
      <c r="F911" s="232"/>
      <c r="G911" s="234"/>
      <c r="H911" s="235"/>
      <c r="I911" s="232"/>
      <c r="J911" s="236"/>
      <c r="K911" s="242"/>
      <c r="L911" s="242"/>
      <c r="M911" s="239"/>
      <c r="N911" s="281"/>
      <c r="O911" s="260"/>
      <c r="P911" s="310"/>
    </row>
    <row r="912" spans="1:16" ht="15.6" x14ac:dyDescent="0.3">
      <c r="A912" s="36"/>
      <c r="B912" s="99" t="s">
        <v>708</v>
      </c>
      <c r="C912" s="99"/>
      <c r="D912" s="11"/>
      <c r="E912" s="127"/>
      <c r="F912" s="85"/>
      <c r="G912" s="152"/>
      <c r="H912" s="133"/>
      <c r="I912" s="85"/>
      <c r="J912" s="136"/>
      <c r="K912" s="241"/>
      <c r="L912" s="241"/>
      <c r="M912" s="8"/>
      <c r="N912" s="280"/>
      <c r="O912" s="259"/>
      <c r="P912" s="309"/>
    </row>
    <row r="913" spans="1:16" ht="62.4" x14ac:dyDescent="0.3">
      <c r="A913" s="36" t="s">
        <v>540</v>
      </c>
      <c r="B913" s="38" t="s">
        <v>709</v>
      </c>
      <c r="C913" s="11" t="s">
        <v>710</v>
      </c>
      <c r="D913" s="11" t="s">
        <v>711</v>
      </c>
      <c r="E913" s="127">
        <v>4</v>
      </c>
      <c r="F913" s="85" t="s">
        <v>1812</v>
      </c>
      <c r="G913" s="152" t="s">
        <v>1637</v>
      </c>
      <c r="H913" s="133">
        <v>150</v>
      </c>
      <c r="I913" s="85" t="s">
        <v>1813</v>
      </c>
      <c r="J913" s="142" t="s">
        <v>1814</v>
      </c>
      <c r="K913" s="241">
        <v>0.15</v>
      </c>
      <c r="L913" s="241">
        <f>K913*1.2</f>
        <v>0.18</v>
      </c>
      <c r="M913" s="8">
        <f>H913*K913</f>
        <v>22.5</v>
      </c>
      <c r="N913" s="280">
        <f>M913*1.2</f>
        <v>27</v>
      </c>
      <c r="O913" s="259">
        <v>0.15</v>
      </c>
      <c r="P913" s="309">
        <v>1</v>
      </c>
    </row>
    <row r="914" spans="1:16" ht="46.8" x14ac:dyDescent="0.3">
      <c r="A914" s="36" t="s">
        <v>540</v>
      </c>
      <c r="B914" s="38" t="s">
        <v>709</v>
      </c>
      <c r="C914" s="11" t="s">
        <v>710</v>
      </c>
      <c r="D914" s="11" t="s">
        <v>711</v>
      </c>
      <c r="E914" s="127">
        <v>4</v>
      </c>
      <c r="F914" s="85" t="s">
        <v>1567</v>
      </c>
      <c r="G914" s="152" t="s">
        <v>1568</v>
      </c>
      <c r="H914" s="133" t="s">
        <v>1569</v>
      </c>
      <c r="I914" s="85" t="s">
        <v>1570</v>
      </c>
      <c r="J914" s="142" t="s">
        <v>1571</v>
      </c>
      <c r="K914" s="241">
        <v>0.26</v>
      </c>
      <c r="L914" s="241">
        <f>SUM(K914*1.2)</f>
        <v>0.312</v>
      </c>
      <c r="M914" s="8">
        <v>39</v>
      </c>
      <c r="N914" s="280">
        <f>SUM(M914*1.2)</f>
        <v>46.8</v>
      </c>
      <c r="O914" s="259">
        <v>0.26</v>
      </c>
      <c r="P914" s="309">
        <v>2</v>
      </c>
    </row>
    <row r="915" spans="1:16" ht="15.6" x14ac:dyDescent="0.3">
      <c r="A915" s="230"/>
      <c r="B915" s="231"/>
      <c r="C915" s="231"/>
      <c r="D915" s="232"/>
      <c r="E915" s="233"/>
      <c r="F915" s="232"/>
      <c r="G915" s="234"/>
      <c r="H915" s="235"/>
      <c r="I915" s="232"/>
      <c r="J915" s="236"/>
      <c r="K915" s="242"/>
      <c r="L915" s="242"/>
      <c r="M915" s="239"/>
      <c r="N915" s="281"/>
      <c r="O915" s="260"/>
      <c r="P915" s="310"/>
    </row>
    <row r="916" spans="1:16" ht="62.4" x14ac:dyDescent="0.3">
      <c r="A916" s="36" t="s">
        <v>542</v>
      </c>
      <c r="B916" s="38" t="s">
        <v>712</v>
      </c>
      <c r="C916" s="11"/>
      <c r="D916" s="11" t="s">
        <v>796</v>
      </c>
      <c r="E916" s="12">
        <v>100</v>
      </c>
      <c r="F916" s="11" t="s">
        <v>1812</v>
      </c>
      <c r="G916" s="325" t="s">
        <v>1637</v>
      </c>
      <c r="H916" s="176">
        <v>5</v>
      </c>
      <c r="I916" s="11" t="s">
        <v>1815</v>
      </c>
      <c r="J916" s="326" t="s">
        <v>1816</v>
      </c>
      <c r="K916" s="327">
        <v>3.2</v>
      </c>
      <c r="L916" s="327">
        <f t="shared" ref="L916" si="284">K916*1.2</f>
        <v>3.84</v>
      </c>
      <c r="M916" s="328">
        <f t="shared" ref="M916" si="285">H916*K916</f>
        <v>16</v>
      </c>
      <c r="N916" s="329">
        <f t="shared" ref="N916" si="286">M916*1.2</f>
        <v>19.2</v>
      </c>
      <c r="O916" s="330">
        <v>3.2</v>
      </c>
      <c r="P916" s="331">
        <v>1</v>
      </c>
    </row>
    <row r="917" spans="1:16" ht="46.8" x14ac:dyDescent="0.3">
      <c r="A917" s="36" t="s">
        <v>542</v>
      </c>
      <c r="B917" s="38" t="s">
        <v>712</v>
      </c>
      <c r="C917" s="11"/>
      <c r="D917" s="11" t="s">
        <v>796</v>
      </c>
      <c r="E917" s="12">
        <v>100</v>
      </c>
      <c r="F917" s="11" t="s">
        <v>1572</v>
      </c>
      <c r="G917" s="325" t="s">
        <v>1568</v>
      </c>
      <c r="H917" s="176" t="s">
        <v>1573</v>
      </c>
      <c r="I917" s="11" t="s">
        <v>1574</v>
      </c>
      <c r="J917" s="326" t="s">
        <v>1575</v>
      </c>
      <c r="K917" s="327">
        <v>22.47</v>
      </c>
      <c r="L917" s="327">
        <f t="shared" ref="L917:L926" si="287">SUM(K917*1.2)</f>
        <v>26.963999999999999</v>
      </c>
      <c r="M917" s="328">
        <v>224.7</v>
      </c>
      <c r="N917" s="329">
        <f t="shared" ref="N917:N926" si="288">SUM(M917*1.2)</f>
        <v>269.64</v>
      </c>
      <c r="O917" s="330">
        <v>22.47</v>
      </c>
      <c r="P917" s="331">
        <v>2</v>
      </c>
    </row>
    <row r="918" spans="1:16" ht="15.6" x14ac:dyDescent="0.3">
      <c r="A918" s="230"/>
      <c r="B918" s="231"/>
      <c r="C918" s="231"/>
      <c r="D918" s="232"/>
      <c r="E918" s="233"/>
      <c r="F918" s="232"/>
      <c r="G918" s="234"/>
      <c r="H918" s="235"/>
      <c r="I918" s="232"/>
      <c r="J918" s="236"/>
      <c r="K918" s="242"/>
      <c r="L918" s="242"/>
      <c r="M918" s="239"/>
      <c r="N918" s="281"/>
      <c r="O918" s="260"/>
      <c r="P918" s="310"/>
    </row>
    <row r="919" spans="1:16" ht="62.4" x14ac:dyDescent="0.3">
      <c r="A919" s="36" t="s">
        <v>544</v>
      </c>
      <c r="B919" s="38" t="s">
        <v>713</v>
      </c>
      <c r="C919" s="11"/>
      <c r="D919" s="11" t="s">
        <v>796</v>
      </c>
      <c r="E919" s="127">
        <v>60</v>
      </c>
      <c r="F919" s="85" t="s">
        <v>1812</v>
      </c>
      <c r="G919" s="152" t="s">
        <v>1637</v>
      </c>
      <c r="H919" s="133">
        <v>5</v>
      </c>
      <c r="I919" s="85" t="s">
        <v>1817</v>
      </c>
      <c r="J919" s="136">
        <v>18042</v>
      </c>
      <c r="K919" s="241">
        <v>16</v>
      </c>
      <c r="L919" s="241">
        <f t="shared" ref="L919" si="289">K919*1.2</f>
        <v>19.2</v>
      </c>
      <c r="M919" s="8">
        <f t="shared" ref="M919" si="290">H919*K919</f>
        <v>80</v>
      </c>
      <c r="N919" s="280">
        <f t="shared" ref="N919" si="291">M919*1.2</f>
        <v>96</v>
      </c>
      <c r="O919" s="259">
        <v>16</v>
      </c>
      <c r="P919" s="309">
        <v>1</v>
      </c>
    </row>
    <row r="920" spans="1:16" ht="46.8" x14ac:dyDescent="0.3">
      <c r="A920" s="36" t="s">
        <v>544</v>
      </c>
      <c r="B920" s="38" t="s">
        <v>713</v>
      </c>
      <c r="C920" s="11"/>
      <c r="D920" s="11" t="s">
        <v>796</v>
      </c>
      <c r="E920" s="127">
        <v>60</v>
      </c>
      <c r="F920" s="85" t="s">
        <v>1572</v>
      </c>
      <c r="G920" s="152" t="s">
        <v>1568</v>
      </c>
      <c r="H920" s="133" t="s">
        <v>1573</v>
      </c>
      <c r="I920" s="85" t="s">
        <v>1576</v>
      </c>
      <c r="J920" s="136" t="s">
        <v>1577</v>
      </c>
      <c r="K920" s="241">
        <v>20.059999999999999</v>
      </c>
      <c r="L920" s="241">
        <f t="shared" si="287"/>
        <v>24.071999999999999</v>
      </c>
      <c r="M920" s="8">
        <v>200.6</v>
      </c>
      <c r="N920" s="280">
        <f t="shared" si="288"/>
        <v>240.71999999999997</v>
      </c>
      <c r="O920" s="259">
        <v>20.059999999999999</v>
      </c>
      <c r="P920" s="309">
        <v>2</v>
      </c>
    </row>
    <row r="921" spans="1:16" ht="15.6" x14ac:dyDescent="0.3">
      <c r="A921" s="230"/>
      <c r="B921" s="231"/>
      <c r="C921" s="231"/>
      <c r="D921" s="232"/>
      <c r="E921" s="233"/>
      <c r="F921" s="232"/>
      <c r="G921" s="234"/>
      <c r="H921" s="235"/>
      <c r="I921" s="232"/>
      <c r="J921" s="236"/>
      <c r="K921" s="242"/>
      <c r="L921" s="242"/>
      <c r="M921" s="239"/>
      <c r="N921" s="281"/>
      <c r="O921" s="260"/>
      <c r="P921" s="310"/>
    </row>
    <row r="922" spans="1:16" ht="62.4" x14ac:dyDescent="0.3">
      <c r="A922" s="36" t="s">
        <v>546</v>
      </c>
      <c r="B922" s="38" t="s">
        <v>714</v>
      </c>
      <c r="C922" s="11"/>
      <c r="D922" s="11" t="s">
        <v>594</v>
      </c>
      <c r="E922" s="127">
        <v>18</v>
      </c>
      <c r="F922" s="85" t="s">
        <v>1812</v>
      </c>
      <c r="G922" s="152" t="s">
        <v>1637</v>
      </c>
      <c r="H922" s="133">
        <v>5</v>
      </c>
      <c r="I922" s="85" t="s">
        <v>1817</v>
      </c>
      <c r="J922" s="142">
        <v>18042</v>
      </c>
      <c r="K922" s="241">
        <v>3.2</v>
      </c>
      <c r="L922" s="241">
        <f t="shared" ref="L922" si="292">K922*1.2</f>
        <v>3.84</v>
      </c>
      <c r="M922" s="8">
        <f t="shared" ref="M922" si="293">H922*K922</f>
        <v>16</v>
      </c>
      <c r="N922" s="280">
        <f t="shared" ref="N922" si="294">M922*1.2</f>
        <v>19.2</v>
      </c>
      <c r="O922" s="259">
        <v>3.2</v>
      </c>
      <c r="P922" s="309">
        <v>1</v>
      </c>
    </row>
    <row r="923" spans="1:16" ht="46.8" x14ac:dyDescent="0.3">
      <c r="A923" s="36" t="s">
        <v>546</v>
      </c>
      <c r="B923" s="38" t="s">
        <v>714</v>
      </c>
      <c r="C923" s="11"/>
      <c r="D923" s="11" t="s">
        <v>594</v>
      </c>
      <c r="E923" s="127">
        <v>18</v>
      </c>
      <c r="F923" s="85" t="s">
        <v>1572</v>
      </c>
      <c r="G923" s="152" t="s">
        <v>1568</v>
      </c>
      <c r="H923" s="133" t="s">
        <v>1573</v>
      </c>
      <c r="I923" s="85" t="s">
        <v>1576</v>
      </c>
      <c r="J923" s="142" t="s">
        <v>1577</v>
      </c>
      <c r="K923" s="241">
        <v>4.01</v>
      </c>
      <c r="L923" s="241">
        <f t="shared" si="287"/>
        <v>4.8119999999999994</v>
      </c>
      <c r="M923" s="8">
        <v>200.6</v>
      </c>
      <c r="N923" s="280">
        <f t="shared" si="288"/>
        <v>240.71999999999997</v>
      </c>
      <c r="O923" s="259">
        <v>4.01</v>
      </c>
      <c r="P923" s="309">
        <v>2</v>
      </c>
    </row>
    <row r="924" spans="1:16" ht="15.6" x14ac:dyDescent="0.3">
      <c r="A924" s="230"/>
      <c r="B924" s="231"/>
      <c r="C924" s="231"/>
      <c r="D924" s="232"/>
      <c r="E924" s="233"/>
      <c r="F924" s="232"/>
      <c r="G924" s="234"/>
      <c r="H924" s="235"/>
      <c r="I924" s="232"/>
      <c r="J924" s="236"/>
      <c r="K924" s="242"/>
      <c r="L924" s="242"/>
      <c r="M924" s="239"/>
      <c r="N924" s="281"/>
      <c r="O924" s="260"/>
      <c r="P924" s="310"/>
    </row>
    <row r="925" spans="1:16" ht="62.4" x14ac:dyDescent="0.3">
      <c r="A925" s="36" t="s">
        <v>548</v>
      </c>
      <c r="B925" s="38" t="s">
        <v>715</v>
      </c>
      <c r="C925" s="11"/>
      <c r="D925" s="11" t="s">
        <v>594</v>
      </c>
      <c r="E925" s="127">
        <v>24</v>
      </c>
      <c r="F925" s="85" t="s">
        <v>1812</v>
      </c>
      <c r="G925" s="152" t="s">
        <v>1637</v>
      </c>
      <c r="H925" s="133">
        <v>5</v>
      </c>
      <c r="I925" s="85" t="s">
        <v>1818</v>
      </c>
      <c r="J925" s="142">
        <v>18044</v>
      </c>
      <c r="K925" s="241">
        <v>4</v>
      </c>
      <c r="L925" s="241">
        <f>K925*1.2</f>
        <v>4.8</v>
      </c>
      <c r="M925" s="8">
        <f>H925*K925</f>
        <v>20</v>
      </c>
      <c r="N925" s="280">
        <f>M925*1.2</f>
        <v>24</v>
      </c>
      <c r="O925" s="259">
        <v>4</v>
      </c>
      <c r="P925" s="309">
        <v>1</v>
      </c>
    </row>
    <row r="926" spans="1:16" ht="46.8" x14ac:dyDescent="0.3">
      <c r="A926" s="36" t="s">
        <v>548</v>
      </c>
      <c r="B926" s="38" t="s">
        <v>715</v>
      </c>
      <c r="C926" s="11"/>
      <c r="D926" s="11" t="s">
        <v>594</v>
      </c>
      <c r="E926" s="127">
        <v>24</v>
      </c>
      <c r="F926" s="85" t="s">
        <v>1572</v>
      </c>
      <c r="G926" s="152" t="s">
        <v>1568</v>
      </c>
      <c r="H926" s="133" t="s">
        <v>1578</v>
      </c>
      <c r="I926" s="85" t="s">
        <v>1579</v>
      </c>
      <c r="J926" s="142" t="s">
        <v>1580</v>
      </c>
      <c r="K926" s="241">
        <v>77.98</v>
      </c>
      <c r="L926" s="241">
        <f t="shared" si="287"/>
        <v>93.576000000000008</v>
      </c>
      <c r="M926" s="8">
        <v>311.89999999999998</v>
      </c>
      <c r="N926" s="280">
        <f t="shared" si="288"/>
        <v>374.28</v>
      </c>
      <c r="O926" s="259">
        <v>77.98</v>
      </c>
      <c r="P926" s="309">
        <v>2</v>
      </c>
    </row>
    <row r="927" spans="1:16" ht="15.6" x14ac:dyDescent="0.3">
      <c r="A927" s="230"/>
      <c r="B927" s="231"/>
      <c r="C927" s="231"/>
      <c r="D927" s="232"/>
      <c r="E927" s="233"/>
      <c r="F927" s="232"/>
      <c r="G927" s="234"/>
      <c r="H927" s="235"/>
      <c r="I927" s="232"/>
      <c r="J927" s="236"/>
      <c r="K927" s="242"/>
      <c r="L927" s="242"/>
      <c r="M927" s="239"/>
      <c r="N927" s="281"/>
      <c r="O927" s="260"/>
      <c r="P927" s="310"/>
    </row>
    <row r="928" spans="1:16" ht="78" x14ac:dyDescent="0.3">
      <c r="A928" s="36" t="s">
        <v>550</v>
      </c>
      <c r="B928" s="38" t="s">
        <v>818</v>
      </c>
      <c r="C928" s="11"/>
      <c r="D928" s="11" t="s">
        <v>34</v>
      </c>
      <c r="E928" s="127">
        <v>2</v>
      </c>
      <c r="F928" s="85" t="s">
        <v>1648</v>
      </c>
      <c r="G928" s="152" t="s">
        <v>1637</v>
      </c>
      <c r="H928" s="133">
        <v>1</v>
      </c>
      <c r="I928" s="85" t="s">
        <v>1819</v>
      </c>
      <c r="J928" s="143" t="s">
        <v>1820</v>
      </c>
      <c r="K928" s="241">
        <v>105.6</v>
      </c>
      <c r="L928" s="241">
        <f t="shared" ref="L928:L930" si="295">K928*1.2</f>
        <v>126.71999999999998</v>
      </c>
      <c r="M928" s="8">
        <f t="shared" ref="M928:M930" si="296">H928*K928</f>
        <v>105.6</v>
      </c>
      <c r="N928" s="280">
        <f t="shared" ref="N928:N930" si="297">M928*1.2</f>
        <v>126.71999999999998</v>
      </c>
      <c r="O928" s="259">
        <v>105.6</v>
      </c>
      <c r="P928" s="309">
        <v>1</v>
      </c>
    </row>
    <row r="929" spans="1:16" ht="15.6" x14ac:dyDescent="0.3">
      <c r="A929" s="230"/>
      <c r="B929" s="231"/>
      <c r="C929" s="231"/>
      <c r="D929" s="232"/>
      <c r="E929" s="233"/>
      <c r="F929" s="232"/>
      <c r="G929" s="234"/>
      <c r="H929" s="235"/>
      <c r="I929" s="232"/>
      <c r="J929" s="236"/>
      <c r="K929" s="242"/>
      <c r="L929" s="242"/>
      <c r="M929" s="239"/>
      <c r="N929" s="281"/>
      <c r="O929" s="260"/>
      <c r="P929" s="310"/>
    </row>
    <row r="930" spans="1:16" ht="62.4" x14ac:dyDescent="0.3">
      <c r="A930" s="36" t="s">
        <v>552</v>
      </c>
      <c r="B930" s="38" t="s">
        <v>716</v>
      </c>
      <c r="C930" s="11"/>
      <c r="D930" s="11" t="s">
        <v>34</v>
      </c>
      <c r="E930" s="127">
        <v>2000</v>
      </c>
      <c r="F930" s="85" t="s">
        <v>1771</v>
      </c>
      <c r="G930" s="152" t="s">
        <v>1637</v>
      </c>
      <c r="H930" s="133">
        <v>50</v>
      </c>
      <c r="I930" s="85" t="s">
        <v>1821</v>
      </c>
      <c r="J930" s="142" t="s">
        <v>1822</v>
      </c>
      <c r="K930" s="241">
        <v>4.2000000000000003E-2</v>
      </c>
      <c r="L930" s="241">
        <f t="shared" si="295"/>
        <v>5.04E-2</v>
      </c>
      <c r="M930" s="8">
        <f t="shared" si="296"/>
        <v>2.1</v>
      </c>
      <c r="N930" s="280">
        <f t="shared" si="297"/>
        <v>2.52</v>
      </c>
      <c r="O930" s="259">
        <v>4.2000000000000003E-2</v>
      </c>
      <c r="P930" s="309">
        <v>1</v>
      </c>
    </row>
    <row r="931" spans="1:16" ht="15.6" x14ac:dyDescent="0.3">
      <c r="A931" s="230"/>
      <c r="B931" s="231"/>
      <c r="C931" s="231"/>
      <c r="D931" s="232"/>
      <c r="E931" s="233"/>
      <c r="F931" s="232"/>
      <c r="G931" s="234"/>
      <c r="H931" s="235"/>
      <c r="I931" s="232"/>
      <c r="J931" s="236"/>
      <c r="K931" s="242"/>
      <c r="L931" s="242"/>
      <c r="M931" s="239"/>
      <c r="N931" s="281"/>
      <c r="O931" s="260"/>
      <c r="P931" s="310"/>
    </row>
    <row r="932" spans="1:16" ht="62.4" x14ac:dyDescent="0.3">
      <c r="A932" s="36" t="s">
        <v>554</v>
      </c>
      <c r="B932" s="38" t="s">
        <v>717</v>
      </c>
      <c r="C932" s="11"/>
      <c r="D932" s="11" t="s">
        <v>594</v>
      </c>
      <c r="E932" s="127">
        <v>60</v>
      </c>
      <c r="F932" s="85" t="s">
        <v>1812</v>
      </c>
      <c r="G932" s="152" t="s">
        <v>1637</v>
      </c>
      <c r="H932" s="133">
        <v>1</v>
      </c>
      <c r="I932" s="85" t="s">
        <v>1823</v>
      </c>
      <c r="J932" s="143">
        <v>31113</v>
      </c>
      <c r="K932" s="241">
        <v>6.85</v>
      </c>
      <c r="L932" s="241">
        <v>8.5</v>
      </c>
      <c r="M932" s="8">
        <f>H932*K932</f>
        <v>6.85</v>
      </c>
      <c r="N932" s="280">
        <f>M932*1.2</f>
        <v>8.2199999999999989</v>
      </c>
      <c r="O932" s="259">
        <v>6.85</v>
      </c>
      <c r="P932" s="309">
        <v>1</v>
      </c>
    </row>
    <row r="933" spans="1:16" ht="46.8" x14ac:dyDescent="0.3">
      <c r="A933" s="36" t="s">
        <v>554</v>
      </c>
      <c r="B933" s="38" t="s">
        <v>717</v>
      </c>
      <c r="C933" s="11"/>
      <c r="D933" s="11" t="s">
        <v>594</v>
      </c>
      <c r="E933" s="127">
        <v>60</v>
      </c>
      <c r="F933" s="85" t="s">
        <v>1572</v>
      </c>
      <c r="G933" s="152" t="s">
        <v>1568</v>
      </c>
      <c r="H933" s="133" t="s">
        <v>1581</v>
      </c>
      <c r="I933" s="85" t="s">
        <v>1582</v>
      </c>
      <c r="J933" s="143" t="s">
        <v>1583</v>
      </c>
      <c r="K933" s="241">
        <v>67.41</v>
      </c>
      <c r="L933" s="241">
        <f t="shared" ref="L933" si="298">SUM(K933*1.2)</f>
        <v>80.891999999999996</v>
      </c>
      <c r="M933" s="8">
        <v>337.05</v>
      </c>
      <c r="N933" s="280">
        <f t="shared" ref="N933" si="299">SUM(M933*1.2)</f>
        <v>404.46</v>
      </c>
      <c r="O933" s="259">
        <v>67.41</v>
      </c>
      <c r="P933" s="309">
        <v>2</v>
      </c>
    </row>
    <row r="934" spans="1:16" ht="15.6" x14ac:dyDescent="0.3">
      <c r="A934" s="230"/>
      <c r="B934" s="231"/>
      <c r="C934" s="231"/>
      <c r="D934" s="232"/>
      <c r="E934" s="233"/>
      <c r="F934" s="232"/>
      <c r="G934" s="234"/>
      <c r="H934" s="235"/>
      <c r="I934" s="232"/>
      <c r="J934" s="236"/>
      <c r="K934" s="242"/>
      <c r="L934" s="242"/>
      <c r="M934" s="239"/>
      <c r="N934" s="281"/>
      <c r="O934" s="260"/>
      <c r="P934" s="310"/>
    </row>
    <row r="935" spans="1:16" ht="78" x14ac:dyDescent="0.3">
      <c r="A935" s="36" t="s">
        <v>556</v>
      </c>
      <c r="B935" s="84" t="s">
        <v>848</v>
      </c>
      <c r="C935" s="11"/>
      <c r="D935" s="11" t="s">
        <v>34</v>
      </c>
      <c r="E935" s="127">
        <v>15000</v>
      </c>
      <c r="F935" s="85" t="s">
        <v>1648</v>
      </c>
      <c r="G935" s="152" t="s">
        <v>1637</v>
      </c>
      <c r="H935" s="133">
        <v>100</v>
      </c>
      <c r="I935" s="85" t="s">
        <v>1824</v>
      </c>
      <c r="J935" s="142" t="s">
        <v>1825</v>
      </c>
      <c r="K935" s="241">
        <v>0.255</v>
      </c>
      <c r="L935" s="241">
        <f t="shared" ref="L935" si="300">K935*1.2</f>
        <v>0.30599999999999999</v>
      </c>
      <c r="M935" s="8">
        <f t="shared" ref="M935" si="301">H935*K935</f>
        <v>25.5</v>
      </c>
      <c r="N935" s="280">
        <f t="shared" ref="N935" si="302">M935*1.2</f>
        <v>30.599999999999998</v>
      </c>
      <c r="O935" s="259">
        <v>0.255</v>
      </c>
      <c r="P935" s="309">
        <v>1</v>
      </c>
    </row>
    <row r="936" spans="1:16" ht="15.6" x14ac:dyDescent="0.3">
      <c r="A936" s="230"/>
      <c r="B936" s="231"/>
      <c r="C936" s="231"/>
      <c r="D936" s="232"/>
      <c r="E936" s="233"/>
      <c r="F936" s="232"/>
      <c r="G936" s="234"/>
      <c r="H936" s="235"/>
      <c r="I936" s="232"/>
      <c r="J936" s="236"/>
      <c r="K936" s="242"/>
      <c r="L936" s="242"/>
      <c r="M936" s="239"/>
      <c r="N936" s="281"/>
      <c r="O936" s="260"/>
      <c r="P936" s="310"/>
    </row>
    <row r="937" spans="1:16" ht="62.4" x14ac:dyDescent="0.3">
      <c r="A937" s="36" t="s">
        <v>558</v>
      </c>
      <c r="B937" s="38" t="s">
        <v>718</v>
      </c>
      <c r="C937" s="11"/>
      <c r="D937" s="11" t="s">
        <v>863</v>
      </c>
      <c r="E937" s="12">
        <v>10</v>
      </c>
      <c r="F937" s="11" t="s">
        <v>1812</v>
      </c>
      <c r="G937" s="325" t="s">
        <v>1637</v>
      </c>
      <c r="H937" s="176" t="s">
        <v>1826</v>
      </c>
      <c r="I937" s="11" t="s">
        <v>1827</v>
      </c>
      <c r="J937" s="353" t="s">
        <v>1828</v>
      </c>
      <c r="K937" s="327">
        <v>0.14000000000000001</v>
      </c>
      <c r="L937" s="327">
        <v>0.16800000000000001</v>
      </c>
      <c r="M937" s="328">
        <v>70</v>
      </c>
      <c r="N937" s="329">
        <v>84</v>
      </c>
      <c r="O937" s="330">
        <v>0.14000000000000001</v>
      </c>
      <c r="P937" s="331">
        <v>1</v>
      </c>
    </row>
    <row r="938" spans="1:16" ht="46.8" x14ac:dyDescent="0.3">
      <c r="A938" s="36" t="s">
        <v>558</v>
      </c>
      <c r="B938" s="38" t="s">
        <v>718</v>
      </c>
      <c r="C938" s="11"/>
      <c r="D938" s="11" t="s">
        <v>863</v>
      </c>
      <c r="E938" s="12">
        <v>10</v>
      </c>
      <c r="F938" s="11" t="s">
        <v>1572</v>
      </c>
      <c r="G938" s="325" t="s">
        <v>1568</v>
      </c>
      <c r="H938" s="176" t="s">
        <v>1584</v>
      </c>
      <c r="I938" s="11" t="s">
        <v>1585</v>
      </c>
      <c r="J938" s="353" t="s">
        <v>1586</v>
      </c>
      <c r="K938" s="327">
        <v>79.680000000000007</v>
      </c>
      <c r="L938" s="327">
        <f t="shared" ref="L938" si="303">SUM(K938*1.2)</f>
        <v>95.616</v>
      </c>
      <c r="M938" s="328">
        <v>79.680000000000007</v>
      </c>
      <c r="N938" s="329">
        <f t="shared" ref="N938" si="304">SUM(M938*1.2)</f>
        <v>95.616</v>
      </c>
      <c r="O938" s="330">
        <v>79.680000000000007</v>
      </c>
      <c r="P938" s="331">
        <v>2</v>
      </c>
    </row>
    <row r="939" spans="1:16" ht="15.6" x14ac:dyDescent="0.3">
      <c r="A939" s="230"/>
      <c r="B939" s="231"/>
      <c r="C939" s="231"/>
      <c r="D939" s="232"/>
      <c r="E939" s="233"/>
      <c r="F939" s="232"/>
      <c r="G939" s="234"/>
      <c r="H939" s="235"/>
      <c r="I939" s="232"/>
      <c r="J939" s="236"/>
      <c r="K939" s="242"/>
      <c r="L939" s="242"/>
      <c r="M939" s="239"/>
      <c r="N939" s="281"/>
      <c r="O939" s="260"/>
      <c r="P939" s="310"/>
    </row>
    <row r="940" spans="1:16" ht="62.4" x14ac:dyDescent="0.3">
      <c r="A940" s="36" t="s">
        <v>560</v>
      </c>
      <c r="B940" s="38" t="s">
        <v>734</v>
      </c>
      <c r="C940" s="38" t="s">
        <v>735</v>
      </c>
      <c r="D940" s="11" t="s">
        <v>34</v>
      </c>
      <c r="E940" s="127">
        <v>2</v>
      </c>
      <c r="F940" s="85" t="s">
        <v>2158</v>
      </c>
      <c r="G940" s="152" t="s">
        <v>2139</v>
      </c>
      <c r="H940" s="133" t="s">
        <v>34</v>
      </c>
      <c r="I940" s="85"/>
      <c r="J940" s="141" t="s">
        <v>2159</v>
      </c>
      <c r="K940" s="332">
        <v>41</v>
      </c>
      <c r="L940" s="241">
        <v>49.2</v>
      </c>
      <c r="M940" s="8" t="s">
        <v>2160</v>
      </c>
      <c r="N940" s="280" t="s">
        <v>2161</v>
      </c>
      <c r="O940" s="324">
        <v>41</v>
      </c>
      <c r="P940" s="309">
        <v>1</v>
      </c>
    </row>
    <row r="941" spans="1:16" ht="93.6" x14ac:dyDescent="0.3">
      <c r="A941" s="36" t="s">
        <v>560</v>
      </c>
      <c r="B941" s="38" t="s">
        <v>734</v>
      </c>
      <c r="C941" s="38" t="s">
        <v>735</v>
      </c>
      <c r="D941" s="11" t="s">
        <v>34</v>
      </c>
      <c r="E941" s="127">
        <v>2</v>
      </c>
      <c r="F941" s="85" t="s">
        <v>1771</v>
      </c>
      <c r="G941" s="152" t="s">
        <v>1637</v>
      </c>
      <c r="H941" s="133">
        <v>1</v>
      </c>
      <c r="I941" s="85" t="s">
        <v>1829</v>
      </c>
      <c r="J941" s="141" t="s">
        <v>1830</v>
      </c>
      <c r="K941" s="241">
        <v>87.5</v>
      </c>
      <c r="L941" s="241">
        <f t="shared" ref="L941:L953" si="305">K941*1.2</f>
        <v>105</v>
      </c>
      <c r="M941" s="8">
        <f t="shared" ref="M941:M953" si="306">H941*K941</f>
        <v>87.5</v>
      </c>
      <c r="N941" s="280">
        <f t="shared" ref="N941:N953" si="307">M941*1.2</f>
        <v>105</v>
      </c>
      <c r="O941" s="259">
        <v>87.5</v>
      </c>
      <c r="P941" s="309">
        <v>2</v>
      </c>
    </row>
    <row r="942" spans="1:16" ht="15.6" x14ac:dyDescent="0.3">
      <c r="A942" s="230"/>
      <c r="B942" s="231"/>
      <c r="C942" s="231"/>
      <c r="D942" s="232"/>
      <c r="E942" s="233"/>
      <c r="F942" s="232"/>
      <c r="G942" s="234"/>
      <c r="H942" s="235"/>
      <c r="I942" s="232"/>
      <c r="J942" s="236"/>
      <c r="K942" s="242"/>
      <c r="L942" s="242"/>
      <c r="M942" s="239"/>
      <c r="N942" s="281"/>
      <c r="O942" s="260"/>
      <c r="P942" s="310"/>
    </row>
    <row r="943" spans="1:16" ht="62.4" x14ac:dyDescent="0.3">
      <c r="A943" s="36" t="s">
        <v>562</v>
      </c>
      <c r="B943" s="38" t="s">
        <v>736</v>
      </c>
      <c r="C943" s="38" t="s">
        <v>735</v>
      </c>
      <c r="D943" s="11" t="s">
        <v>34</v>
      </c>
      <c r="E943" s="127">
        <v>3</v>
      </c>
      <c r="F943" s="85" t="s">
        <v>2158</v>
      </c>
      <c r="G943" s="152" t="s">
        <v>2139</v>
      </c>
      <c r="H943" s="133" t="s">
        <v>34</v>
      </c>
      <c r="I943" s="85"/>
      <c r="J943" s="141" t="s">
        <v>2162</v>
      </c>
      <c r="K943" s="241">
        <v>41</v>
      </c>
      <c r="L943" s="241">
        <v>49.2</v>
      </c>
      <c r="M943" s="8" t="s">
        <v>2160</v>
      </c>
      <c r="N943" s="280" t="s">
        <v>2161</v>
      </c>
      <c r="O943" s="259">
        <v>41</v>
      </c>
      <c r="P943" s="309">
        <v>1</v>
      </c>
    </row>
    <row r="944" spans="1:16" ht="62.4" x14ac:dyDescent="0.3">
      <c r="A944" s="36" t="s">
        <v>562</v>
      </c>
      <c r="B944" s="38" t="s">
        <v>736</v>
      </c>
      <c r="C944" s="38" t="s">
        <v>735</v>
      </c>
      <c r="D944" s="11" t="s">
        <v>34</v>
      </c>
      <c r="E944" s="127">
        <v>3</v>
      </c>
      <c r="F944" s="85" t="s">
        <v>1771</v>
      </c>
      <c r="G944" s="152" t="s">
        <v>1637</v>
      </c>
      <c r="H944" s="133">
        <v>1</v>
      </c>
      <c r="I944" s="85" t="s">
        <v>1831</v>
      </c>
      <c r="J944" s="141" t="s">
        <v>1832</v>
      </c>
      <c r="K944" s="241">
        <v>87.5</v>
      </c>
      <c r="L944" s="241">
        <f t="shared" si="305"/>
        <v>105</v>
      </c>
      <c r="M944" s="8">
        <f t="shared" si="306"/>
        <v>87.5</v>
      </c>
      <c r="N944" s="280">
        <f t="shared" si="307"/>
        <v>105</v>
      </c>
      <c r="O944" s="259">
        <v>87.5</v>
      </c>
      <c r="P944" s="309">
        <v>2</v>
      </c>
    </row>
    <row r="945" spans="1:16" ht="15.6" x14ac:dyDescent="0.3">
      <c r="A945" s="230"/>
      <c r="B945" s="231"/>
      <c r="C945" s="231"/>
      <c r="D945" s="232"/>
      <c r="E945" s="233"/>
      <c r="F945" s="232"/>
      <c r="G945" s="234"/>
      <c r="H945" s="235"/>
      <c r="I945" s="232"/>
      <c r="J945" s="236"/>
      <c r="K945" s="242"/>
      <c r="L945" s="242"/>
      <c r="M945" s="239"/>
      <c r="N945" s="281"/>
      <c r="O945" s="260"/>
      <c r="P945" s="310"/>
    </row>
    <row r="946" spans="1:16" ht="62.4" x14ac:dyDescent="0.3">
      <c r="A946" s="36" t="s">
        <v>564</v>
      </c>
      <c r="B946" s="38" t="s">
        <v>737</v>
      </c>
      <c r="C946" s="38" t="s">
        <v>735</v>
      </c>
      <c r="D946" s="11" t="s">
        <v>34</v>
      </c>
      <c r="E946" s="127">
        <v>3</v>
      </c>
      <c r="F946" s="85" t="s">
        <v>2158</v>
      </c>
      <c r="G946" s="152" t="s">
        <v>2139</v>
      </c>
      <c r="H946" s="133" t="s">
        <v>34</v>
      </c>
      <c r="I946" s="85"/>
      <c r="J946" s="141" t="s">
        <v>2163</v>
      </c>
      <c r="K946" s="241">
        <v>41</v>
      </c>
      <c r="L946" s="241">
        <v>49.2</v>
      </c>
      <c r="M946" s="8" t="s">
        <v>2160</v>
      </c>
      <c r="N946" s="280">
        <v>49.2</v>
      </c>
      <c r="O946" s="259">
        <v>41</v>
      </c>
      <c r="P946" s="309">
        <v>1</v>
      </c>
    </row>
    <row r="947" spans="1:16" ht="62.4" x14ac:dyDescent="0.3">
      <c r="A947" s="36" t="s">
        <v>564</v>
      </c>
      <c r="B947" s="38" t="s">
        <v>737</v>
      </c>
      <c r="C947" s="38" t="s">
        <v>735</v>
      </c>
      <c r="D947" s="11" t="s">
        <v>34</v>
      </c>
      <c r="E947" s="127">
        <v>3</v>
      </c>
      <c r="F947" s="85" t="s">
        <v>1771</v>
      </c>
      <c r="G947" s="152" t="s">
        <v>1637</v>
      </c>
      <c r="H947" s="133">
        <v>1</v>
      </c>
      <c r="I947" s="85" t="s">
        <v>1833</v>
      </c>
      <c r="J947" s="141" t="s">
        <v>1834</v>
      </c>
      <c r="K947" s="241">
        <v>87.5</v>
      </c>
      <c r="L947" s="241">
        <f t="shared" si="305"/>
        <v>105</v>
      </c>
      <c r="M947" s="8">
        <f t="shared" si="306"/>
        <v>87.5</v>
      </c>
      <c r="N947" s="280">
        <f t="shared" si="307"/>
        <v>105</v>
      </c>
      <c r="O947" s="259">
        <v>87.5</v>
      </c>
      <c r="P947" s="309">
        <v>2</v>
      </c>
    </row>
    <row r="948" spans="1:16" ht="15.6" x14ac:dyDescent="0.3">
      <c r="A948" s="230"/>
      <c r="B948" s="231"/>
      <c r="C948" s="231"/>
      <c r="D948" s="232"/>
      <c r="E948" s="233"/>
      <c r="F948" s="232"/>
      <c r="G948" s="234"/>
      <c r="H948" s="235"/>
      <c r="I948" s="232"/>
      <c r="J948" s="236"/>
      <c r="K948" s="242"/>
      <c r="L948" s="242"/>
      <c r="M948" s="239"/>
      <c r="N948" s="281"/>
      <c r="O948" s="260"/>
      <c r="P948" s="310"/>
    </row>
    <row r="949" spans="1:16" ht="62.4" x14ac:dyDescent="0.3">
      <c r="A949" s="36" t="s">
        <v>1105</v>
      </c>
      <c r="B949" s="38" t="s">
        <v>738</v>
      </c>
      <c r="C949" s="38" t="s">
        <v>739</v>
      </c>
      <c r="D949" s="11" t="s">
        <v>34</v>
      </c>
      <c r="E949" s="127">
        <v>3</v>
      </c>
      <c r="F949" s="85" t="s">
        <v>2158</v>
      </c>
      <c r="G949" s="152" t="s">
        <v>2139</v>
      </c>
      <c r="H949" s="133" t="s">
        <v>34</v>
      </c>
      <c r="I949" s="85"/>
      <c r="J949" s="141" t="s">
        <v>2164</v>
      </c>
      <c r="K949" s="241">
        <v>41</v>
      </c>
      <c r="L949" s="241">
        <v>49.2</v>
      </c>
      <c r="M949" s="8" t="s">
        <v>2160</v>
      </c>
      <c r="N949" s="280" t="s">
        <v>2161</v>
      </c>
      <c r="O949" s="259">
        <v>41</v>
      </c>
      <c r="P949" s="309">
        <v>1</v>
      </c>
    </row>
    <row r="950" spans="1:16" ht="62.4" x14ac:dyDescent="0.3">
      <c r="A950" s="36" t="s">
        <v>1105</v>
      </c>
      <c r="B950" s="38" t="s">
        <v>738</v>
      </c>
      <c r="C950" s="38" t="s">
        <v>739</v>
      </c>
      <c r="D950" s="11" t="s">
        <v>34</v>
      </c>
      <c r="E950" s="127">
        <v>3</v>
      </c>
      <c r="F950" s="85" t="s">
        <v>1771</v>
      </c>
      <c r="G950" s="152" t="s">
        <v>1637</v>
      </c>
      <c r="H950" s="133">
        <v>1</v>
      </c>
      <c r="I950" s="85" t="s">
        <v>1835</v>
      </c>
      <c r="J950" s="141" t="s">
        <v>1836</v>
      </c>
      <c r="K950" s="241">
        <v>87.5</v>
      </c>
      <c r="L950" s="241">
        <f t="shared" si="305"/>
        <v>105</v>
      </c>
      <c r="M950" s="8">
        <f t="shared" si="306"/>
        <v>87.5</v>
      </c>
      <c r="N950" s="280">
        <f t="shared" si="307"/>
        <v>105</v>
      </c>
      <c r="O950" s="259">
        <v>87.5</v>
      </c>
      <c r="P950" s="309">
        <v>2</v>
      </c>
    </row>
    <row r="951" spans="1:16" ht="15.6" x14ac:dyDescent="0.3">
      <c r="A951" s="230"/>
      <c r="B951" s="231"/>
      <c r="C951" s="231"/>
      <c r="D951" s="232"/>
      <c r="E951" s="233"/>
      <c r="F951" s="232"/>
      <c r="G951" s="234"/>
      <c r="H951" s="235"/>
      <c r="I951" s="232"/>
      <c r="J951" s="236"/>
      <c r="K951" s="242"/>
      <c r="L951" s="242"/>
      <c r="M951" s="239"/>
      <c r="N951" s="281"/>
      <c r="O951" s="260"/>
      <c r="P951" s="310"/>
    </row>
    <row r="952" spans="1:16" ht="62.4" x14ac:dyDescent="0.3">
      <c r="A952" s="36" t="s">
        <v>1106</v>
      </c>
      <c r="B952" s="38" t="s">
        <v>740</v>
      </c>
      <c r="C952" s="38" t="s">
        <v>735</v>
      </c>
      <c r="D952" s="11" t="s">
        <v>34</v>
      </c>
      <c r="E952" s="127">
        <v>3</v>
      </c>
      <c r="F952" s="85" t="s">
        <v>2158</v>
      </c>
      <c r="G952" s="152" t="s">
        <v>2139</v>
      </c>
      <c r="H952" s="133" t="s">
        <v>34</v>
      </c>
      <c r="I952" s="85"/>
      <c r="J952" s="141" t="s">
        <v>2165</v>
      </c>
      <c r="K952" s="241">
        <v>41</v>
      </c>
      <c r="L952" s="241">
        <v>49.2</v>
      </c>
      <c r="M952" s="8">
        <v>123</v>
      </c>
      <c r="N952" s="280">
        <v>147.6</v>
      </c>
      <c r="O952" s="259">
        <v>41</v>
      </c>
      <c r="P952" s="309">
        <v>1</v>
      </c>
    </row>
    <row r="953" spans="1:16" ht="62.4" x14ac:dyDescent="0.3">
      <c r="A953" s="36" t="s">
        <v>1106</v>
      </c>
      <c r="B953" s="38" t="s">
        <v>740</v>
      </c>
      <c r="C953" s="38" t="s">
        <v>735</v>
      </c>
      <c r="D953" s="11" t="s">
        <v>34</v>
      </c>
      <c r="E953" s="127">
        <v>3</v>
      </c>
      <c r="F953" s="85" t="s">
        <v>1771</v>
      </c>
      <c r="G953" s="152" t="s">
        <v>1637</v>
      </c>
      <c r="H953" s="133">
        <v>1</v>
      </c>
      <c r="I953" s="85" t="s">
        <v>1837</v>
      </c>
      <c r="J953" s="141" t="s">
        <v>1838</v>
      </c>
      <c r="K953" s="241">
        <v>87.5</v>
      </c>
      <c r="L953" s="241">
        <f t="shared" si="305"/>
        <v>105</v>
      </c>
      <c r="M953" s="8">
        <f t="shared" si="306"/>
        <v>87.5</v>
      </c>
      <c r="N953" s="280">
        <f t="shared" si="307"/>
        <v>105</v>
      </c>
      <c r="O953" s="259">
        <v>87.5</v>
      </c>
      <c r="P953" s="309">
        <v>2</v>
      </c>
    </row>
    <row r="954" spans="1:16" ht="15.6" x14ac:dyDescent="0.3">
      <c r="A954" s="230"/>
      <c r="B954" s="231"/>
      <c r="C954" s="231"/>
      <c r="D954" s="232"/>
      <c r="E954" s="233"/>
      <c r="F954" s="232"/>
      <c r="G954" s="234"/>
      <c r="H954" s="235"/>
      <c r="I954" s="232"/>
      <c r="J954" s="236"/>
      <c r="K954" s="242"/>
      <c r="L954" s="242"/>
      <c r="M954" s="239"/>
      <c r="N954" s="281"/>
      <c r="O954" s="260"/>
      <c r="P954" s="310"/>
    </row>
    <row r="955" spans="1:16" ht="31.2" x14ac:dyDescent="0.3">
      <c r="A955" s="36" t="s">
        <v>568</v>
      </c>
      <c r="B955" s="38" t="s">
        <v>741</v>
      </c>
      <c r="C955" s="11"/>
      <c r="D955" s="11" t="s">
        <v>34</v>
      </c>
      <c r="E955" s="127">
        <v>20</v>
      </c>
      <c r="F955" s="85"/>
      <c r="G955" s="152"/>
      <c r="H955" s="133"/>
      <c r="I955" s="85"/>
      <c r="J955" s="140"/>
      <c r="K955" s="241"/>
      <c r="L955" s="241"/>
      <c r="M955" s="8"/>
      <c r="N955" s="280"/>
      <c r="O955" s="259"/>
      <c r="P955" s="309">
        <v>0</v>
      </c>
    </row>
    <row r="956" spans="1:16" ht="15.6" x14ac:dyDescent="0.3">
      <c r="A956" s="230"/>
      <c r="B956" s="231"/>
      <c r="C956" s="231"/>
      <c r="D956" s="232"/>
      <c r="E956" s="233"/>
      <c r="F956" s="232"/>
      <c r="G956" s="234"/>
      <c r="H956" s="235"/>
      <c r="I956" s="232"/>
      <c r="J956" s="236"/>
      <c r="K956" s="242"/>
      <c r="L956" s="242"/>
      <c r="M956" s="239"/>
      <c r="N956" s="281"/>
      <c r="O956" s="260"/>
      <c r="P956" s="310"/>
    </row>
    <row r="957" spans="1:16" ht="31.2" x14ac:dyDescent="0.3">
      <c r="A957" s="36" t="s">
        <v>570</v>
      </c>
      <c r="B957" s="38" t="s">
        <v>742</v>
      </c>
      <c r="C957" s="11"/>
      <c r="D957" s="11" t="s">
        <v>34</v>
      </c>
      <c r="E957" s="127">
        <v>20</v>
      </c>
      <c r="F957" s="85"/>
      <c r="G957" s="152"/>
      <c r="H957" s="133"/>
      <c r="I957" s="85"/>
      <c r="J957" s="140"/>
      <c r="K957" s="241"/>
      <c r="L957" s="241"/>
      <c r="M957" s="8"/>
      <c r="N957" s="280"/>
      <c r="O957" s="259"/>
      <c r="P957" s="309">
        <v>0</v>
      </c>
    </row>
    <row r="958" spans="1:16" ht="15.6" x14ac:dyDescent="0.3">
      <c r="A958" s="230"/>
      <c r="B958" s="231"/>
      <c r="C958" s="231"/>
      <c r="D958" s="232"/>
      <c r="E958" s="233"/>
      <c r="F958" s="232"/>
      <c r="G958" s="234"/>
      <c r="H958" s="235"/>
      <c r="I958" s="232"/>
      <c r="J958" s="236"/>
      <c r="K958" s="242"/>
      <c r="L958" s="242"/>
      <c r="M958" s="239"/>
      <c r="N958" s="281"/>
      <c r="O958" s="260"/>
      <c r="P958" s="310"/>
    </row>
    <row r="959" spans="1:16" ht="15.6" x14ac:dyDescent="0.3">
      <c r="A959" s="57"/>
      <c r="B959" s="364" t="s">
        <v>719</v>
      </c>
      <c r="C959" s="365"/>
      <c r="D959" s="94"/>
      <c r="E959" s="117"/>
      <c r="F959" s="118"/>
      <c r="G959" s="152"/>
      <c r="H959" s="133"/>
      <c r="I959" s="118"/>
      <c r="J959" s="142"/>
      <c r="K959" s="241"/>
      <c r="L959" s="241"/>
      <c r="M959" s="8"/>
      <c r="N959" s="280"/>
      <c r="O959" s="259"/>
      <c r="P959" s="309"/>
    </row>
    <row r="960" spans="1:16" ht="31.2" x14ac:dyDescent="0.3">
      <c r="A960" s="57" t="s">
        <v>572</v>
      </c>
      <c r="B960" s="38" t="s">
        <v>720</v>
      </c>
      <c r="C960" s="38"/>
      <c r="D960" s="38" t="s">
        <v>594</v>
      </c>
      <c r="E960" s="120">
        <v>480</v>
      </c>
      <c r="F960" s="84" t="s">
        <v>2000</v>
      </c>
      <c r="G960" s="152" t="s">
        <v>2001</v>
      </c>
      <c r="H960" s="152" t="s">
        <v>2002</v>
      </c>
      <c r="I960" s="84"/>
      <c r="J960" s="141">
        <v>30428</v>
      </c>
      <c r="K960" s="241">
        <v>7.700333333333333</v>
      </c>
      <c r="L960" s="241">
        <v>9.2403999999999993</v>
      </c>
      <c r="M960" s="8">
        <v>462.02</v>
      </c>
      <c r="N960" s="280">
        <v>554.42399999999998</v>
      </c>
      <c r="O960" s="259">
        <v>7.700333333333333</v>
      </c>
      <c r="P960" s="309">
        <v>1</v>
      </c>
    </row>
    <row r="961" spans="1:16" ht="15.6" x14ac:dyDescent="0.3">
      <c r="A961" s="230"/>
      <c r="B961" s="231"/>
      <c r="C961" s="231"/>
      <c r="D961" s="232"/>
      <c r="E961" s="233"/>
      <c r="F961" s="232"/>
      <c r="G961" s="234"/>
      <c r="H961" s="235"/>
      <c r="I961" s="232"/>
      <c r="J961" s="236"/>
      <c r="K961" s="242"/>
      <c r="L961" s="242"/>
      <c r="M961" s="239"/>
      <c r="N961" s="281"/>
      <c r="O961" s="260"/>
      <c r="P961" s="310"/>
    </row>
    <row r="962" spans="1:16" ht="31.2" x14ac:dyDescent="0.3">
      <c r="A962" s="57" t="s">
        <v>1107</v>
      </c>
      <c r="B962" s="38" t="s">
        <v>721</v>
      </c>
      <c r="C962" s="38"/>
      <c r="D962" s="38" t="s">
        <v>594</v>
      </c>
      <c r="E962" s="120">
        <v>240</v>
      </c>
      <c r="F962" s="84" t="s">
        <v>2000</v>
      </c>
      <c r="G962" s="152" t="s">
        <v>2001</v>
      </c>
      <c r="H962" s="152" t="s">
        <v>2003</v>
      </c>
      <c r="I962" s="84"/>
      <c r="J962" s="141">
        <v>30427</v>
      </c>
      <c r="K962" s="241">
        <v>10.315666666666667</v>
      </c>
      <c r="L962" s="241">
        <v>12.378800000000002</v>
      </c>
      <c r="M962" s="8">
        <v>309.47000000000003</v>
      </c>
      <c r="N962" s="280">
        <v>371.36400000000003</v>
      </c>
      <c r="O962" s="259">
        <v>10.315666666666667</v>
      </c>
      <c r="P962" s="309">
        <v>1</v>
      </c>
    </row>
    <row r="963" spans="1:16" ht="15.6" x14ac:dyDescent="0.3">
      <c r="A963" s="230"/>
      <c r="B963" s="231"/>
      <c r="C963" s="231"/>
      <c r="D963" s="232"/>
      <c r="E963" s="233"/>
      <c r="F963" s="232"/>
      <c r="G963" s="234"/>
      <c r="H963" s="235"/>
      <c r="I963" s="232"/>
      <c r="J963" s="236"/>
      <c r="K963" s="242"/>
      <c r="L963" s="242"/>
      <c r="M963" s="239"/>
      <c r="N963" s="281"/>
      <c r="O963" s="260"/>
      <c r="P963" s="310"/>
    </row>
    <row r="964" spans="1:16" ht="31.2" x14ac:dyDescent="0.3">
      <c r="A964" s="57" t="s">
        <v>1108</v>
      </c>
      <c r="B964" s="38" t="s">
        <v>722</v>
      </c>
      <c r="C964" s="38"/>
      <c r="D964" s="38" t="s">
        <v>594</v>
      </c>
      <c r="E964" s="120">
        <v>240</v>
      </c>
      <c r="F964" s="84" t="s">
        <v>2000</v>
      </c>
      <c r="G964" s="152" t="s">
        <v>2001</v>
      </c>
      <c r="H964" s="152" t="s">
        <v>2003</v>
      </c>
      <c r="I964" s="84"/>
      <c r="J964" s="141">
        <v>30426</v>
      </c>
      <c r="K964" s="241">
        <v>10.315666666666667</v>
      </c>
      <c r="L964" s="241">
        <v>12.378800000000002</v>
      </c>
      <c r="M964" s="8">
        <v>309.47000000000003</v>
      </c>
      <c r="N964" s="280">
        <v>371.36400000000003</v>
      </c>
      <c r="O964" s="259">
        <v>10.315666666666667</v>
      </c>
      <c r="P964" s="309">
        <v>1</v>
      </c>
    </row>
    <row r="965" spans="1:16" ht="15.6" x14ac:dyDescent="0.3">
      <c r="A965" s="230"/>
      <c r="B965" s="231"/>
      <c r="C965" s="231"/>
      <c r="D965" s="232"/>
      <c r="E965" s="233"/>
      <c r="F965" s="232"/>
      <c r="G965" s="234"/>
      <c r="H965" s="235"/>
      <c r="I965" s="232"/>
      <c r="J965" s="236"/>
      <c r="K965" s="242"/>
      <c r="L965" s="242"/>
      <c r="M965" s="239"/>
      <c r="N965" s="281"/>
      <c r="O965" s="260"/>
      <c r="P965" s="310"/>
    </row>
    <row r="966" spans="1:16" ht="31.2" x14ac:dyDescent="0.3">
      <c r="A966" s="57" t="s">
        <v>1109</v>
      </c>
      <c r="B966" s="38" t="s">
        <v>723</v>
      </c>
      <c r="C966" s="38"/>
      <c r="D966" s="38" t="s">
        <v>594</v>
      </c>
      <c r="E966" s="120">
        <v>360</v>
      </c>
      <c r="F966" s="84" t="s">
        <v>2000</v>
      </c>
      <c r="G966" s="152" t="s">
        <v>2001</v>
      </c>
      <c r="H966" s="152" t="s">
        <v>2002</v>
      </c>
      <c r="I966" s="84"/>
      <c r="J966" s="141">
        <v>30453</v>
      </c>
      <c r="K966" s="241">
        <v>6.4956666666666667</v>
      </c>
      <c r="L966" s="241">
        <v>7.7947999999999995</v>
      </c>
      <c r="M966" s="8">
        <v>389.74</v>
      </c>
      <c r="N966" s="280">
        <v>467.68799999999999</v>
      </c>
      <c r="O966" s="259">
        <v>6.4956666666666667</v>
      </c>
      <c r="P966" s="309">
        <v>1</v>
      </c>
    </row>
    <row r="967" spans="1:16" ht="15.6" x14ac:dyDescent="0.3">
      <c r="A967" s="230"/>
      <c r="B967" s="231"/>
      <c r="C967" s="231"/>
      <c r="D967" s="232"/>
      <c r="E967" s="233"/>
      <c r="F967" s="232"/>
      <c r="G967" s="234"/>
      <c r="H967" s="235"/>
      <c r="I967" s="232"/>
      <c r="J967" s="236"/>
      <c r="K967" s="242"/>
      <c r="L967" s="242"/>
      <c r="M967" s="239"/>
      <c r="N967" s="281"/>
      <c r="O967" s="260"/>
      <c r="P967" s="310"/>
    </row>
    <row r="968" spans="1:16" ht="31.2" x14ac:dyDescent="0.3">
      <c r="A968" s="57" t="s">
        <v>1110</v>
      </c>
      <c r="B968" s="38" t="s">
        <v>724</v>
      </c>
      <c r="C968" s="38"/>
      <c r="D968" s="38" t="s">
        <v>594</v>
      </c>
      <c r="E968" s="120">
        <v>480</v>
      </c>
      <c r="F968" s="84" t="s">
        <v>2000</v>
      </c>
      <c r="G968" s="152" t="s">
        <v>2001</v>
      </c>
      <c r="H968" s="152" t="s">
        <v>2002</v>
      </c>
      <c r="I968" s="84"/>
      <c r="J968" s="141">
        <v>30400</v>
      </c>
      <c r="K968" s="241">
        <v>3.8946666666666667</v>
      </c>
      <c r="L968" s="241">
        <v>4.6735999999999995</v>
      </c>
      <c r="M968" s="8">
        <v>233.68</v>
      </c>
      <c r="N968" s="280">
        <v>280.416</v>
      </c>
      <c r="O968" s="259">
        <v>3.8946666666666667</v>
      </c>
      <c r="P968" s="309">
        <v>1</v>
      </c>
    </row>
    <row r="969" spans="1:16" ht="15.6" x14ac:dyDescent="0.3">
      <c r="A969" s="230"/>
      <c r="B969" s="231"/>
      <c r="C969" s="231"/>
      <c r="D969" s="232"/>
      <c r="E969" s="233"/>
      <c r="F969" s="232"/>
      <c r="G969" s="234"/>
      <c r="H969" s="235"/>
      <c r="I969" s="232"/>
      <c r="J969" s="236"/>
      <c r="K969" s="242"/>
      <c r="L969" s="242"/>
      <c r="M969" s="239"/>
      <c r="N969" s="281"/>
      <c r="O969" s="260"/>
      <c r="P969" s="310"/>
    </row>
    <row r="970" spans="1:16" ht="31.2" x14ac:dyDescent="0.3">
      <c r="A970" s="57" t="s">
        <v>1111</v>
      </c>
      <c r="B970" s="38" t="s">
        <v>725</v>
      </c>
      <c r="C970" s="38"/>
      <c r="D970" s="38" t="s">
        <v>594</v>
      </c>
      <c r="E970" s="120">
        <v>480</v>
      </c>
      <c r="F970" s="84" t="s">
        <v>2000</v>
      </c>
      <c r="G970" s="152" t="s">
        <v>2001</v>
      </c>
      <c r="H970" s="152" t="s">
        <v>2002</v>
      </c>
      <c r="I970" s="84"/>
      <c r="J970" s="141">
        <v>30459</v>
      </c>
      <c r="K970" s="241">
        <v>3.6685000000000003</v>
      </c>
      <c r="L970" s="241">
        <v>4.4021999999999997</v>
      </c>
      <c r="M970" s="8">
        <v>220.11</v>
      </c>
      <c r="N970" s="280">
        <v>264.13200000000001</v>
      </c>
      <c r="O970" s="259">
        <v>3.6685000000000003</v>
      </c>
      <c r="P970" s="309">
        <v>1</v>
      </c>
    </row>
    <row r="971" spans="1:16" ht="15.6" x14ac:dyDescent="0.3">
      <c r="A971" s="230"/>
      <c r="B971" s="231"/>
      <c r="C971" s="231"/>
      <c r="D971" s="232"/>
      <c r="E971" s="233"/>
      <c r="F971" s="232"/>
      <c r="G971" s="234"/>
      <c r="H971" s="235"/>
      <c r="I971" s="232"/>
      <c r="J971" s="236"/>
      <c r="K971" s="242"/>
      <c r="L971" s="242"/>
      <c r="M971" s="239"/>
      <c r="N971" s="281"/>
      <c r="O971" s="260"/>
      <c r="P971" s="310"/>
    </row>
    <row r="972" spans="1:16" ht="31.2" x14ac:dyDescent="0.3">
      <c r="A972" s="57" t="s">
        <v>574</v>
      </c>
      <c r="B972" s="38" t="s">
        <v>695</v>
      </c>
      <c r="C972" s="11"/>
      <c r="D972" s="11" t="s">
        <v>409</v>
      </c>
      <c r="E972" s="127">
        <v>3</v>
      </c>
      <c r="F972" s="85" t="s">
        <v>2000</v>
      </c>
      <c r="G972" s="152" t="s">
        <v>2001</v>
      </c>
      <c r="H972" s="152" t="s">
        <v>2004</v>
      </c>
      <c r="I972" s="152"/>
      <c r="J972" s="141">
        <v>1</v>
      </c>
      <c r="K972" s="241">
        <v>2.4</v>
      </c>
      <c r="L972" s="241">
        <v>2.88</v>
      </c>
      <c r="M972" s="8">
        <v>2.4</v>
      </c>
      <c r="N972" s="280">
        <v>2.88</v>
      </c>
      <c r="O972" s="259">
        <v>2.4</v>
      </c>
      <c r="P972" s="309">
        <v>1</v>
      </c>
    </row>
    <row r="973" spans="1:16" ht="15.6" x14ac:dyDescent="0.3">
      <c r="A973" s="230"/>
      <c r="B973" s="231"/>
      <c r="C973" s="231"/>
      <c r="D973" s="232"/>
      <c r="E973" s="233"/>
      <c r="F973" s="232"/>
      <c r="G973" s="234"/>
      <c r="H973" s="235"/>
      <c r="I973" s="232"/>
      <c r="J973" s="236"/>
      <c r="K973" s="242"/>
      <c r="L973" s="242"/>
      <c r="M973" s="239"/>
      <c r="N973" s="281"/>
      <c r="O973" s="260"/>
      <c r="P973" s="310"/>
    </row>
    <row r="974" spans="1:16" ht="31.2" x14ac:dyDescent="0.3">
      <c r="A974" s="57" t="s">
        <v>576</v>
      </c>
      <c r="B974" s="38" t="s">
        <v>726</v>
      </c>
      <c r="C974" s="38"/>
      <c r="D974" s="38" t="s">
        <v>594</v>
      </c>
      <c r="E974" s="120">
        <v>180</v>
      </c>
      <c r="F974" s="84" t="s">
        <v>2000</v>
      </c>
      <c r="G974" s="152" t="s">
        <v>2001</v>
      </c>
      <c r="H974" s="152" t="s">
        <v>2002</v>
      </c>
      <c r="I974" s="84"/>
      <c r="J974" s="141">
        <v>30413</v>
      </c>
      <c r="K974" s="241">
        <v>8.9596666666666671</v>
      </c>
      <c r="L974" s="241">
        <v>10.7516</v>
      </c>
      <c r="M974" s="8">
        <v>537.58000000000004</v>
      </c>
      <c r="N974" s="280">
        <v>645.096</v>
      </c>
      <c r="O974" s="259">
        <v>8.9596666666666671</v>
      </c>
      <c r="P974" s="309">
        <v>1</v>
      </c>
    </row>
    <row r="975" spans="1:16" ht="15.6" x14ac:dyDescent="0.3">
      <c r="A975" s="230"/>
      <c r="B975" s="231"/>
      <c r="C975" s="231"/>
      <c r="D975" s="232"/>
      <c r="E975" s="233"/>
      <c r="F975" s="232"/>
      <c r="G975" s="234"/>
      <c r="H975" s="235"/>
      <c r="I975" s="232"/>
      <c r="J975" s="236"/>
      <c r="K975" s="242"/>
      <c r="L975" s="242"/>
      <c r="M975" s="239"/>
      <c r="N975" s="281"/>
      <c r="O975" s="260"/>
      <c r="P975" s="310"/>
    </row>
    <row r="976" spans="1:16" ht="31.2" x14ac:dyDescent="0.3">
      <c r="A976" s="57" t="s">
        <v>1112</v>
      </c>
      <c r="B976" s="38" t="s">
        <v>727</v>
      </c>
      <c r="C976" s="38"/>
      <c r="D976" s="38" t="s">
        <v>594</v>
      </c>
      <c r="E976" s="120">
        <v>180</v>
      </c>
      <c r="F976" s="84" t="s">
        <v>2000</v>
      </c>
      <c r="G976" s="152" t="s">
        <v>2001</v>
      </c>
      <c r="H976" s="152" t="s">
        <v>2002</v>
      </c>
      <c r="I976" s="84"/>
      <c r="J976" s="141">
        <v>30405</v>
      </c>
      <c r="K976" s="241">
        <v>6.570333333333334</v>
      </c>
      <c r="L976" s="241">
        <v>7.8844000000000003</v>
      </c>
      <c r="M976" s="8">
        <v>394.22</v>
      </c>
      <c r="N976" s="280">
        <v>473.06400000000002</v>
      </c>
      <c r="O976" s="259">
        <v>6.570333333333334</v>
      </c>
      <c r="P976" s="309">
        <v>1</v>
      </c>
    </row>
    <row r="977" spans="1:16" ht="15.6" x14ac:dyDescent="0.3">
      <c r="A977" s="230"/>
      <c r="B977" s="231"/>
      <c r="C977" s="231"/>
      <c r="D977" s="232"/>
      <c r="E977" s="233"/>
      <c r="F977" s="232"/>
      <c r="G977" s="234"/>
      <c r="H977" s="235"/>
      <c r="I977" s="232"/>
      <c r="J977" s="236"/>
      <c r="K977" s="242"/>
      <c r="L977" s="242"/>
      <c r="M977" s="239"/>
      <c r="N977" s="281"/>
      <c r="O977" s="260"/>
      <c r="P977" s="310"/>
    </row>
    <row r="978" spans="1:16" ht="31.2" x14ac:dyDescent="0.3">
      <c r="A978" s="57" t="s">
        <v>578</v>
      </c>
      <c r="B978" s="38" t="s">
        <v>728</v>
      </c>
      <c r="C978" s="38"/>
      <c r="D978" s="38" t="s">
        <v>594</v>
      </c>
      <c r="E978" s="120">
        <v>180</v>
      </c>
      <c r="F978" s="84" t="s">
        <v>2000</v>
      </c>
      <c r="G978" s="152" t="s">
        <v>2001</v>
      </c>
      <c r="H978" s="152" t="s">
        <v>2002</v>
      </c>
      <c r="I978" s="84"/>
      <c r="J978" s="141" t="s">
        <v>2005</v>
      </c>
      <c r="K978" s="241">
        <v>18.767666666666667</v>
      </c>
      <c r="L978" s="241">
        <v>22.5212</v>
      </c>
      <c r="M978" s="8">
        <v>1126.06</v>
      </c>
      <c r="N978" s="280">
        <v>1351.2719999999999</v>
      </c>
      <c r="O978" s="259">
        <v>18.767666666666667</v>
      </c>
      <c r="P978" s="309">
        <v>1</v>
      </c>
    </row>
    <row r="979" spans="1:16" ht="15.6" x14ac:dyDescent="0.3">
      <c r="A979" s="230"/>
      <c r="B979" s="231"/>
      <c r="C979" s="231"/>
      <c r="D979" s="232"/>
      <c r="E979" s="233"/>
      <c r="F979" s="232"/>
      <c r="G979" s="234"/>
      <c r="H979" s="235"/>
      <c r="I979" s="232"/>
      <c r="J979" s="236"/>
      <c r="K979" s="242"/>
      <c r="L979" s="242"/>
      <c r="M979" s="239"/>
      <c r="N979" s="281"/>
      <c r="O979" s="260"/>
      <c r="P979" s="310"/>
    </row>
    <row r="980" spans="1:16" ht="31.2" x14ac:dyDescent="0.3">
      <c r="A980" s="57" t="s">
        <v>580</v>
      </c>
      <c r="B980" s="34" t="s">
        <v>783</v>
      </c>
      <c r="C980" s="21"/>
      <c r="D980" s="61" t="s">
        <v>34</v>
      </c>
      <c r="E980" s="128">
        <v>6</v>
      </c>
      <c r="F980" s="194" t="s">
        <v>2000</v>
      </c>
      <c r="G980" s="152" t="s">
        <v>2001</v>
      </c>
      <c r="H980" s="152" t="s">
        <v>2003</v>
      </c>
      <c r="I980" s="194"/>
      <c r="J980" s="128">
        <v>30462</v>
      </c>
      <c r="K980" s="241">
        <v>9.015666666666668</v>
      </c>
      <c r="L980" s="241">
        <v>10.818800000000001</v>
      </c>
      <c r="M980" s="8">
        <v>270.47000000000003</v>
      </c>
      <c r="N980" s="280">
        <v>324.56400000000002</v>
      </c>
      <c r="O980" s="259">
        <v>9.015666666666668</v>
      </c>
      <c r="P980" s="309">
        <v>1</v>
      </c>
    </row>
    <row r="981" spans="1:16" ht="15.6" x14ac:dyDescent="0.3">
      <c r="A981" s="230"/>
      <c r="B981" s="231"/>
      <c r="C981" s="231"/>
      <c r="D981" s="232"/>
      <c r="E981" s="233"/>
      <c r="F981" s="232"/>
      <c r="G981" s="234"/>
      <c r="H981" s="235"/>
      <c r="I981" s="232"/>
      <c r="J981" s="236"/>
      <c r="K981" s="242"/>
      <c r="L981" s="242"/>
      <c r="M981" s="239"/>
      <c r="N981" s="281"/>
      <c r="O981" s="260"/>
      <c r="P981" s="310"/>
    </row>
    <row r="982" spans="1:16" ht="31.2" x14ac:dyDescent="0.3">
      <c r="A982" s="57" t="s">
        <v>582</v>
      </c>
      <c r="B982" s="34" t="s">
        <v>784</v>
      </c>
      <c r="C982" s="21"/>
      <c r="D982" s="61" t="s">
        <v>34</v>
      </c>
      <c r="E982" s="128">
        <v>8</v>
      </c>
      <c r="F982" s="194" t="s">
        <v>2000</v>
      </c>
      <c r="G982" s="152" t="s">
        <v>2001</v>
      </c>
      <c r="H982" s="152" t="s">
        <v>2003</v>
      </c>
      <c r="I982" s="194"/>
      <c r="J982" s="128">
        <v>30461</v>
      </c>
      <c r="K982" s="241">
        <v>9.0153333333333325</v>
      </c>
      <c r="L982" s="241">
        <v>10.818399999999999</v>
      </c>
      <c r="M982" s="8">
        <v>270.45999999999998</v>
      </c>
      <c r="N982" s="280">
        <v>324.55199999999996</v>
      </c>
      <c r="O982" s="259">
        <v>9.0153333333333325</v>
      </c>
      <c r="P982" s="309">
        <v>1</v>
      </c>
    </row>
    <row r="983" spans="1:16" ht="15.6" x14ac:dyDescent="0.3">
      <c r="A983" s="230"/>
      <c r="B983" s="231"/>
      <c r="C983" s="231"/>
      <c r="D983" s="232"/>
      <c r="E983" s="233"/>
      <c r="F983" s="232"/>
      <c r="G983" s="234"/>
      <c r="H983" s="235"/>
      <c r="I983" s="232"/>
      <c r="J983" s="236"/>
      <c r="K983" s="242"/>
      <c r="L983" s="242"/>
      <c r="M983" s="239"/>
      <c r="N983" s="281"/>
      <c r="O983" s="260"/>
      <c r="P983" s="310"/>
    </row>
    <row r="984" spans="1:16" ht="31.2" x14ac:dyDescent="0.3">
      <c r="A984" s="57" t="s">
        <v>1113</v>
      </c>
      <c r="B984" s="34" t="s">
        <v>785</v>
      </c>
      <c r="C984" s="21"/>
      <c r="D984" s="61" t="s">
        <v>34</v>
      </c>
      <c r="E984" s="128">
        <v>8</v>
      </c>
      <c r="F984" s="194" t="s">
        <v>2000</v>
      </c>
      <c r="G984" s="152" t="s">
        <v>2001</v>
      </c>
      <c r="H984" s="152" t="s">
        <v>2002</v>
      </c>
      <c r="I984" s="194"/>
      <c r="J984" s="128">
        <v>30402</v>
      </c>
      <c r="K984" s="241">
        <v>3.6686666666666667</v>
      </c>
      <c r="L984" s="241">
        <v>4.4024000000000001</v>
      </c>
      <c r="M984" s="8">
        <v>220.12</v>
      </c>
      <c r="N984" s="280">
        <v>264.14400000000001</v>
      </c>
      <c r="O984" s="259">
        <v>3.6686666666666667</v>
      </c>
      <c r="P984" s="309">
        <v>1</v>
      </c>
    </row>
    <row r="985" spans="1:16" ht="15.6" x14ac:dyDescent="0.3">
      <c r="A985" s="230"/>
      <c r="B985" s="231"/>
      <c r="C985" s="231"/>
      <c r="D985" s="232"/>
      <c r="E985" s="233"/>
      <c r="F985" s="232"/>
      <c r="G985" s="234"/>
      <c r="H985" s="235"/>
      <c r="I985" s="232"/>
      <c r="J985" s="236"/>
      <c r="K985" s="242"/>
      <c r="L985" s="242"/>
      <c r="M985" s="239"/>
      <c r="N985" s="281"/>
      <c r="O985" s="260"/>
      <c r="P985" s="310"/>
    </row>
    <row r="986" spans="1:16" ht="15.6" x14ac:dyDescent="0.3">
      <c r="A986" s="57"/>
      <c r="B986" s="364" t="s">
        <v>729</v>
      </c>
      <c r="C986" s="365"/>
      <c r="D986" s="11"/>
      <c r="E986" s="127"/>
      <c r="F986" s="85"/>
      <c r="G986" s="152"/>
      <c r="H986" s="133"/>
      <c r="I986" s="85"/>
      <c r="J986" s="140"/>
      <c r="K986" s="241"/>
      <c r="L986" s="241"/>
      <c r="M986" s="8"/>
      <c r="N986" s="280"/>
      <c r="O986" s="259"/>
      <c r="P986" s="309"/>
    </row>
    <row r="987" spans="1:16" ht="62.4" x14ac:dyDescent="0.3">
      <c r="A987" s="57" t="s">
        <v>584</v>
      </c>
      <c r="B987" s="38" t="s">
        <v>730</v>
      </c>
      <c r="C987" s="38"/>
      <c r="D987" s="38" t="s">
        <v>594</v>
      </c>
      <c r="E987" s="120">
        <v>40</v>
      </c>
      <c r="F987" s="84" t="s">
        <v>1812</v>
      </c>
      <c r="G987" s="152" t="s">
        <v>1637</v>
      </c>
      <c r="H987" s="133">
        <v>4</v>
      </c>
      <c r="I987" s="84" t="s">
        <v>1839</v>
      </c>
      <c r="J987" s="140" t="s">
        <v>1840</v>
      </c>
      <c r="K987" s="241">
        <v>6.25</v>
      </c>
      <c r="L987" s="241">
        <v>7.5</v>
      </c>
      <c r="M987" s="8">
        <v>25</v>
      </c>
      <c r="N987" s="280">
        <v>30</v>
      </c>
      <c r="O987" s="259">
        <v>6.25</v>
      </c>
      <c r="P987" s="309">
        <v>1</v>
      </c>
    </row>
    <row r="988" spans="1:16" ht="15.6" x14ac:dyDescent="0.3">
      <c r="A988" s="230"/>
      <c r="B988" s="231"/>
      <c r="C988" s="231"/>
      <c r="D988" s="232"/>
      <c r="E988" s="233"/>
      <c r="F988" s="232"/>
      <c r="G988" s="234"/>
      <c r="H988" s="235"/>
      <c r="I988" s="232"/>
      <c r="J988" s="236"/>
      <c r="K988" s="242"/>
      <c r="L988" s="242"/>
      <c r="M988" s="239"/>
      <c r="N988" s="281"/>
      <c r="O988" s="260"/>
      <c r="P988" s="310"/>
    </row>
    <row r="989" spans="1:16" ht="62.4" x14ac:dyDescent="0.3">
      <c r="A989" s="57" t="s">
        <v>1114</v>
      </c>
      <c r="B989" s="38" t="s">
        <v>731</v>
      </c>
      <c r="C989" s="38"/>
      <c r="D989" s="38" t="s">
        <v>594</v>
      </c>
      <c r="E989" s="120">
        <v>15</v>
      </c>
      <c r="F989" s="84" t="s">
        <v>1812</v>
      </c>
      <c r="G989" s="152" t="s">
        <v>1637</v>
      </c>
      <c r="H989" s="133">
        <v>4</v>
      </c>
      <c r="I989" s="84" t="s">
        <v>1841</v>
      </c>
      <c r="J989" s="140" t="s">
        <v>1842</v>
      </c>
      <c r="K989" s="241">
        <v>11.5</v>
      </c>
      <c r="L989" s="241">
        <v>13.799999999999999</v>
      </c>
      <c r="M989" s="8">
        <v>46</v>
      </c>
      <c r="N989" s="280">
        <v>55.199999999999996</v>
      </c>
      <c r="O989" s="259">
        <v>11.5</v>
      </c>
      <c r="P989" s="309">
        <v>1</v>
      </c>
    </row>
    <row r="990" spans="1:16" ht="15.6" x14ac:dyDescent="0.3">
      <c r="A990" s="230"/>
      <c r="B990" s="231"/>
      <c r="C990" s="231"/>
      <c r="D990" s="232"/>
      <c r="E990" s="233"/>
      <c r="F990" s="232"/>
      <c r="G990" s="234"/>
      <c r="H990" s="235"/>
      <c r="I990" s="232"/>
      <c r="J990" s="236"/>
      <c r="K990" s="242"/>
      <c r="L990" s="242"/>
      <c r="M990" s="239"/>
      <c r="N990" s="281"/>
      <c r="O990" s="260"/>
      <c r="P990" s="310"/>
    </row>
    <row r="991" spans="1:16" ht="62.4" x14ac:dyDescent="0.3">
      <c r="A991" s="57" t="s">
        <v>586</v>
      </c>
      <c r="B991" s="58" t="s">
        <v>732</v>
      </c>
      <c r="C991" s="59" t="s">
        <v>819</v>
      </c>
      <c r="D991" s="58" t="s">
        <v>594</v>
      </c>
      <c r="E991" s="129">
        <v>360</v>
      </c>
      <c r="F991" s="130" t="s">
        <v>1812</v>
      </c>
      <c r="G991" s="152" t="s">
        <v>1637</v>
      </c>
      <c r="H991" s="133" t="s">
        <v>1843</v>
      </c>
      <c r="I991" s="130" t="s">
        <v>1844</v>
      </c>
      <c r="J991" s="144" t="s">
        <v>1845</v>
      </c>
      <c r="K991" s="241">
        <v>0.35</v>
      </c>
      <c r="L991" s="241">
        <v>0.42</v>
      </c>
      <c r="M991" s="8">
        <v>22.4</v>
      </c>
      <c r="N991" s="280">
        <v>26.88</v>
      </c>
      <c r="O991" s="259">
        <v>0.35</v>
      </c>
      <c r="P991" s="309">
        <v>1</v>
      </c>
    </row>
    <row r="992" spans="1:16" ht="15.6" x14ac:dyDescent="0.3">
      <c r="A992" s="230"/>
      <c r="B992" s="231"/>
      <c r="C992" s="231"/>
      <c r="D992" s="232"/>
      <c r="E992" s="233"/>
      <c r="F992" s="232"/>
      <c r="G992" s="234"/>
      <c r="H992" s="235"/>
      <c r="I992" s="232"/>
      <c r="J992" s="236"/>
      <c r="K992" s="242"/>
      <c r="L992" s="242"/>
      <c r="M992" s="239"/>
      <c r="N992" s="281"/>
      <c r="O992" s="260"/>
      <c r="P992" s="310"/>
    </row>
    <row r="993" spans="1:16" ht="62.4" x14ac:dyDescent="0.3">
      <c r="A993" s="57" t="s">
        <v>588</v>
      </c>
      <c r="B993" s="38" t="s">
        <v>733</v>
      </c>
      <c r="C993" s="38"/>
      <c r="D993" s="38" t="s">
        <v>594</v>
      </c>
      <c r="E993" s="120">
        <v>630</v>
      </c>
      <c r="F993" s="84" t="s">
        <v>1812</v>
      </c>
      <c r="G993" s="152" t="s">
        <v>1637</v>
      </c>
      <c r="H993" s="133" t="s">
        <v>1846</v>
      </c>
      <c r="I993" s="84" t="s">
        <v>1847</v>
      </c>
      <c r="J993" s="136" t="s">
        <v>1848</v>
      </c>
      <c r="K993" s="241">
        <v>0.45</v>
      </c>
      <c r="L993" s="241">
        <v>0.54</v>
      </c>
      <c r="M993" s="8">
        <v>27</v>
      </c>
      <c r="N993" s="280">
        <v>32.4</v>
      </c>
      <c r="O993" s="259">
        <v>0.45</v>
      </c>
      <c r="P993" s="309">
        <v>1</v>
      </c>
    </row>
    <row r="994" spans="1:16" ht="15.6" x14ac:dyDescent="0.3">
      <c r="A994" s="230"/>
      <c r="B994" s="231"/>
      <c r="C994" s="231"/>
      <c r="D994" s="232"/>
      <c r="E994" s="233"/>
      <c r="F994" s="232"/>
      <c r="G994" s="234"/>
      <c r="H994" s="235"/>
      <c r="I994" s="232"/>
      <c r="J994" s="236"/>
      <c r="K994" s="242"/>
      <c r="L994" s="242"/>
      <c r="M994" s="239"/>
      <c r="N994" s="281"/>
      <c r="O994" s="260"/>
      <c r="P994" s="310"/>
    </row>
    <row r="995" spans="1:16" ht="15.6" x14ac:dyDescent="0.3">
      <c r="A995" s="57"/>
      <c r="B995" s="364" t="s">
        <v>743</v>
      </c>
      <c r="C995" s="365"/>
      <c r="D995" s="94"/>
      <c r="E995" s="117"/>
      <c r="F995" s="118"/>
      <c r="G995" s="152"/>
      <c r="H995" s="133"/>
      <c r="I995" s="118"/>
      <c r="J995" s="140"/>
      <c r="K995" s="241"/>
      <c r="L995" s="241"/>
      <c r="M995" s="8"/>
      <c r="N995" s="280"/>
      <c r="O995" s="259"/>
      <c r="P995" s="309"/>
    </row>
    <row r="996" spans="1:16" ht="62.4" x14ac:dyDescent="0.3">
      <c r="A996" s="36" t="s">
        <v>1115</v>
      </c>
      <c r="B996" s="38" t="s">
        <v>849</v>
      </c>
      <c r="C996" s="85" t="s">
        <v>850</v>
      </c>
      <c r="D996" s="11" t="s">
        <v>594</v>
      </c>
      <c r="E996" s="127">
        <v>800</v>
      </c>
      <c r="F996" s="85" t="s">
        <v>1812</v>
      </c>
      <c r="G996" s="152" t="s">
        <v>1637</v>
      </c>
      <c r="H996" s="133" t="s">
        <v>1849</v>
      </c>
      <c r="I996" s="85" t="s">
        <v>1850</v>
      </c>
      <c r="J996" s="141" t="s">
        <v>1851</v>
      </c>
      <c r="K996" s="241">
        <v>0.1525</v>
      </c>
      <c r="L996" s="241">
        <v>0.183</v>
      </c>
      <c r="M996" s="8">
        <v>15.25</v>
      </c>
      <c r="N996" s="280">
        <v>18.3</v>
      </c>
      <c r="O996" s="259">
        <v>0.1525</v>
      </c>
      <c r="P996" s="309">
        <v>1</v>
      </c>
    </row>
    <row r="997" spans="1:16" ht="15.6" x14ac:dyDescent="0.3">
      <c r="A997" s="230"/>
      <c r="B997" s="231"/>
      <c r="C997" s="231"/>
      <c r="D997" s="232"/>
      <c r="E997" s="233"/>
      <c r="F997" s="232"/>
      <c r="G997" s="234"/>
      <c r="H997" s="235"/>
      <c r="I997" s="232"/>
      <c r="J997" s="236"/>
      <c r="K997" s="242"/>
      <c r="L997" s="242"/>
      <c r="M997" s="239"/>
      <c r="N997" s="281"/>
      <c r="O997" s="260"/>
      <c r="P997" s="310"/>
    </row>
    <row r="998" spans="1:16" ht="62.4" x14ac:dyDescent="0.3">
      <c r="A998" s="36" t="s">
        <v>1116</v>
      </c>
      <c r="B998" s="38" t="s">
        <v>852</v>
      </c>
      <c r="C998" s="85" t="s">
        <v>851</v>
      </c>
      <c r="D998" s="11" t="s">
        <v>594</v>
      </c>
      <c r="E998" s="127">
        <v>2000</v>
      </c>
      <c r="F998" s="85" t="s">
        <v>1812</v>
      </c>
      <c r="G998" s="152" t="s">
        <v>1637</v>
      </c>
      <c r="H998" s="133" t="s">
        <v>851</v>
      </c>
      <c r="I998" s="85" t="s">
        <v>1852</v>
      </c>
      <c r="J998" s="140" t="s">
        <v>1853</v>
      </c>
      <c r="K998" s="241">
        <v>0.15</v>
      </c>
      <c r="L998" s="241">
        <v>0.18</v>
      </c>
      <c r="M998" s="8">
        <v>37.5</v>
      </c>
      <c r="N998" s="280">
        <v>45</v>
      </c>
      <c r="O998" s="259">
        <v>0.15</v>
      </c>
      <c r="P998" s="309">
        <v>1</v>
      </c>
    </row>
    <row r="999" spans="1:16" ht="15.6" x14ac:dyDescent="0.3">
      <c r="A999" s="230"/>
      <c r="B999" s="231"/>
      <c r="C999" s="231"/>
      <c r="D999" s="232"/>
      <c r="E999" s="233"/>
      <c r="F999" s="232"/>
      <c r="G999" s="234"/>
      <c r="H999" s="235"/>
      <c r="I999" s="232"/>
      <c r="J999" s="236"/>
      <c r="K999" s="242"/>
      <c r="L999" s="242"/>
      <c r="M999" s="239"/>
      <c r="N999" s="281"/>
      <c r="O999" s="260"/>
      <c r="P999" s="310"/>
    </row>
    <row r="1000" spans="1:16" ht="62.4" x14ac:dyDescent="0.3">
      <c r="A1000" s="36" t="s">
        <v>590</v>
      </c>
      <c r="B1000" s="38" t="s">
        <v>853</v>
      </c>
      <c r="C1000" s="85" t="s">
        <v>854</v>
      </c>
      <c r="D1000" s="11" t="s">
        <v>594</v>
      </c>
      <c r="E1000" s="127">
        <v>250</v>
      </c>
      <c r="F1000" s="85" t="s">
        <v>1812</v>
      </c>
      <c r="G1000" s="152" t="s">
        <v>1637</v>
      </c>
      <c r="H1000" s="133" t="s">
        <v>854</v>
      </c>
      <c r="I1000" s="85" t="s">
        <v>1854</v>
      </c>
      <c r="J1000" s="140" t="s">
        <v>1855</v>
      </c>
      <c r="K1000" s="241">
        <v>0.51200000000000001</v>
      </c>
      <c r="L1000" s="241">
        <v>0.61439999999999995</v>
      </c>
      <c r="M1000" s="8">
        <v>25.6</v>
      </c>
      <c r="N1000" s="280">
        <v>30.72</v>
      </c>
      <c r="O1000" s="259">
        <v>0.51200000000000001</v>
      </c>
      <c r="P1000" s="309">
        <v>1</v>
      </c>
    </row>
    <row r="1001" spans="1:16" ht="15.6" x14ac:dyDescent="0.3">
      <c r="A1001" s="230"/>
      <c r="B1001" s="231"/>
      <c r="C1001" s="231"/>
      <c r="D1001" s="232"/>
      <c r="E1001" s="233"/>
      <c r="F1001" s="232"/>
      <c r="G1001" s="234"/>
      <c r="H1001" s="235"/>
      <c r="I1001" s="232"/>
      <c r="J1001" s="236"/>
      <c r="K1001" s="242"/>
      <c r="L1001" s="242"/>
      <c r="M1001" s="239"/>
      <c r="N1001" s="281"/>
      <c r="O1001" s="260"/>
      <c r="P1001" s="310"/>
    </row>
    <row r="1002" spans="1:16" ht="62.4" x14ac:dyDescent="0.3">
      <c r="A1002" s="36" t="s">
        <v>1117</v>
      </c>
      <c r="B1002" s="38" t="s">
        <v>855</v>
      </c>
      <c r="C1002" s="85" t="s">
        <v>856</v>
      </c>
      <c r="D1002" s="11" t="s">
        <v>594</v>
      </c>
      <c r="E1002" s="127">
        <v>4000</v>
      </c>
      <c r="F1002" s="85" t="s">
        <v>1812</v>
      </c>
      <c r="G1002" s="152" t="s">
        <v>1637</v>
      </c>
      <c r="H1002" s="133" t="s">
        <v>856</v>
      </c>
      <c r="I1002" s="85" t="s">
        <v>1856</v>
      </c>
      <c r="J1002" s="141" t="s">
        <v>1857</v>
      </c>
      <c r="K1002" s="241">
        <v>0.23499999999999999</v>
      </c>
      <c r="L1002" s="241">
        <v>0.28199999999999997</v>
      </c>
      <c r="M1002" s="8">
        <v>117.5</v>
      </c>
      <c r="N1002" s="280">
        <v>141</v>
      </c>
      <c r="O1002" s="259">
        <v>0.23499999999999999</v>
      </c>
      <c r="P1002" s="309">
        <v>1</v>
      </c>
    </row>
    <row r="1003" spans="1:16" ht="15.6" x14ac:dyDescent="0.3">
      <c r="A1003" s="230"/>
      <c r="B1003" s="231"/>
      <c r="C1003" s="231"/>
      <c r="D1003" s="232"/>
      <c r="E1003" s="233"/>
      <c r="F1003" s="232"/>
      <c r="G1003" s="234"/>
      <c r="H1003" s="235"/>
      <c r="I1003" s="232"/>
      <c r="J1003" s="236"/>
      <c r="K1003" s="242"/>
      <c r="L1003" s="242"/>
      <c r="M1003" s="239"/>
      <c r="N1003" s="281"/>
      <c r="O1003" s="260"/>
      <c r="P1003" s="310"/>
    </row>
    <row r="1004" spans="1:16" ht="62.4" x14ac:dyDescent="0.3">
      <c r="A1004" s="36" t="s">
        <v>592</v>
      </c>
      <c r="B1004" s="38" t="s">
        <v>746</v>
      </c>
      <c r="C1004" s="11"/>
      <c r="D1004" s="11" t="s">
        <v>594</v>
      </c>
      <c r="E1004" s="127">
        <v>18</v>
      </c>
      <c r="F1004" s="85" t="s">
        <v>1812</v>
      </c>
      <c r="G1004" s="152" t="s">
        <v>1637</v>
      </c>
      <c r="H1004" s="133" t="s">
        <v>1858</v>
      </c>
      <c r="I1004" s="85" t="s">
        <v>1859</v>
      </c>
      <c r="J1004" s="140" t="s">
        <v>1860</v>
      </c>
      <c r="K1004" s="241">
        <v>21</v>
      </c>
      <c r="L1004" s="241">
        <v>25.2</v>
      </c>
      <c r="M1004" s="8">
        <v>63</v>
      </c>
      <c r="N1004" s="280">
        <v>75.599999999999994</v>
      </c>
      <c r="O1004" s="259">
        <v>21</v>
      </c>
      <c r="P1004" s="309">
        <v>1</v>
      </c>
    </row>
    <row r="1005" spans="1:16" ht="15.6" x14ac:dyDescent="0.3">
      <c r="A1005" s="230"/>
      <c r="B1005" s="231"/>
      <c r="C1005" s="231"/>
      <c r="D1005" s="232"/>
      <c r="E1005" s="233"/>
      <c r="F1005" s="232"/>
      <c r="G1005" s="234"/>
      <c r="H1005" s="235"/>
      <c r="I1005" s="232"/>
      <c r="J1005" s="236"/>
      <c r="K1005" s="242"/>
      <c r="L1005" s="242"/>
      <c r="M1005" s="239"/>
      <c r="N1005" s="281"/>
      <c r="O1005" s="260"/>
      <c r="P1005" s="310"/>
    </row>
    <row r="1006" spans="1:16" ht="62.4" x14ac:dyDescent="0.3">
      <c r="A1006" s="36" t="s">
        <v>595</v>
      </c>
      <c r="B1006" s="38" t="s">
        <v>820</v>
      </c>
      <c r="C1006" s="11"/>
      <c r="D1006" s="11" t="s">
        <v>594</v>
      </c>
      <c r="E1006" s="127">
        <v>1600</v>
      </c>
      <c r="F1006" s="85" t="s">
        <v>1812</v>
      </c>
      <c r="G1006" s="152" t="s">
        <v>1637</v>
      </c>
      <c r="H1006" s="133" t="s">
        <v>856</v>
      </c>
      <c r="I1006" s="85" t="s">
        <v>1861</v>
      </c>
      <c r="J1006" s="140" t="s">
        <v>1862</v>
      </c>
      <c r="K1006" s="241">
        <v>7.0000000000000007E-2</v>
      </c>
      <c r="L1006" s="241">
        <v>8.4000000000000005E-2</v>
      </c>
      <c r="M1006" s="8">
        <v>35</v>
      </c>
      <c r="N1006" s="280">
        <v>42</v>
      </c>
      <c r="O1006" s="259">
        <v>7.0000000000000007E-2</v>
      </c>
      <c r="P1006" s="309">
        <v>1</v>
      </c>
    </row>
    <row r="1007" spans="1:16" ht="15.6" x14ac:dyDescent="0.3">
      <c r="A1007" s="230"/>
      <c r="B1007" s="231"/>
      <c r="C1007" s="231"/>
      <c r="D1007" s="232"/>
      <c r="E1007" s="233"/>
      <c r="F1007" s="232"/>
      <c r="G1007" s="234"/>
      <c r="H1007" s="235"/>
      <c r="I1007" s="232"/>
      <c r="J1007" s="236"/>
      <c r="K1007" s="242"/>
      <c r="L1007" s="242"/>
      <c r="M1007" s="239"/>
      <c r="N1007" s="281"/>
      <c r="O1007" s="260"/>
      <c r="P1007" s="310"/>
    </row>
    <row r="1008" spans="1:16" ht="62.4" x14ac:dyDescent="0.3">
      <c r="A1008" s="36" t="s">
        <v>1118</v>
      </c>
      <c r="B1008" s="38" t="s">
        <v>749</v>
      </c>
      <c r="C1008" s="11"/>
      <c r="D1008" s="11" t="s">
        <v>34</v>
      </c>
      <c r="E1008" s="127">
        <v>200</v>
      </c>
      <c r="F1008" s="85" t="s">
        <v>1812</v>
      </c>
      <c r="G1008" s="152" t="s">
        <v>1637</v>
      </c>
      <c r="H1008" s="133">
        <v>10</v>
      </c>
      <c r="I1008" s="85" t="s">
        <v>1863</v>
      </c>
      <c r="J1008" s="140" t="s">
        <v>1864</v>
      </c>
      <c r="K1008" s="241">
        <v>22</v>
      </c>
      <c r="L1008" s="241">
        <v>26.4</v>
      </c>
      <c r="M1008" s="8">
        <v>220</v>
      </c>
      <c r="N1008" s="280">
        <v>264</v>
      </c>
      <c r="O1008" s="259">
        <v>22</v>
      </c>
      <c r="P1008" s="309">
        <v>1</v>
      </c>
    </row>
    <row r="1009" spans="1:16" ht="15.6" x14ac:dyDescent="0.3">
      <c r="A1009" s="230"/>
      <c r="B1009" s="231"/>
      <c r="C1009" s="231"/>
      <c r="D1009" s="232"/>
      <c r="E1009" s="233"/>
      <c r="F1009" s="232"/>
      <c r="G1009" s="234"/>
      <c r="H1009" s="235"/>
      <c r="I1009" s="232"/>
      <c r="J1009" s="236"/>
      <c r="K1009" s="242"/>
      <c r="L1009" s="242"/>
      <c r="M1009" s="239"/>
      <c r="N1009" s="281"/>
      <c r="O1009" s="260"/>
      <c r="P1009" s="310"/>
    </row>
    <row r="1010" spans="1:16" ht="62.4" x14ac:dyDescent="0.3">
      <c r="A1010" s="36" t="s">
        <v>1119</v>
      </c>
      <c r="B1010" s="38" t="s">
        <v>750</v>
      </c>
      <c r="C1010" s="11"/>
      <c r="D1010" s="11" t="s">
        <v>34</v>
      </c>
      <c r="E1010" s="127">
        <v>2</v>
      </c>
      <c r="F1010" s="85" t="s">
        <v>1812</v>
      </c>
      <c r="G1010" s="152" t="s">
        <v>1637</v>
      </c>
      <c r="H1010" s="133">
        <v>100</v>
      </c>
      <c r="I1010" s="85" t="s">
        <v>1865</v>
      </c>
      <c r="J1010" s="140" t="s">
        <v>1866</v>
      </c>
      <c r="K1010" s="241">
        <v>65.2</v>
      </c>
      <c r="L1010" s="241">
        <v>78.239999999999995</v>
      </c>
      <c r="M1010" s="8">
        <v>65.2</v>
      </c>
      <c r="N1010" s="280">
        <v>78.239999999999995</v>
      </c>
      <c r="O1010" s="259">
        <v>65.2</v>
      </c>
      <c r="P1010" s="309">
        <v>1</v>
      </c>
    </row>
    <row r="1011" spans="1:16" ht="15.6" x14ac:dyDescent="0.3">
      <c r="A1011" s="230"/>
      <c r="B1011" s="231"/>
      <c r="C1011" s="231"/>
      <c r="D1011" s="232"/>
      <c r="E1011" s="233"/>
      <c r="F1011" s="232"/>
      <c r="G1011" s="234"/>
      <c r="H1011" s="235"/>
      <c r="I1011" s="232"/>
      <c r="J1011" s="236"/>
      <c r="K1011" s="242"/>
      <c r="L1011" s="242"/>
      <c r="M1011" s="239"/>
      <c r="N1011" s="281"/>
      <c r="O1011" s="260"/>
      <c r="P1011" s="310"/>
    </row>
    <row r="1012" spans="1:16" ht="62.4" x14ac:dyDescent="0.3">
      <c r="A1012" s="36" t="s">
        <v>597</v>
      </c>
      <c r="B1012" s="38" t="s">
        <v>792</v>
      </c>
      <c r="C1012" s="11"/>
      <c r="D1012" s="11" t="s">
        <v>34</v>
      </c>
      <c r="E1012" s="127">
        <v>2</v>
      </c>
      <c r="F1012" s="85" t="s">
        <v>1812</v>
      </c>
      <c r="G1012" s="152" t="s">
        <v>1637</v>
      </c>
      <c r="H1012" s="133">
        <v>1000</v>
      </c>
      <c r="I1012" s="85" t="s">
        <v>1867</v>
      </c>
      <c r="J1012" s="140" t="s">
        <v>1868</v>
      </c>
      <c r="K1012" s="241">
        <v>102.4</v>
      </c>
      <c r="L1012" s="241">
        <v>122.88</v>
      </c>
      <c r="M1012" s="8">
        <v>102.4</v>
      </c>
      <c r="N1012" s="280">
        <v>122.88</v>
      </c>
      <c r="O1012" s="259">
        <v>102.4</v>
      </c>
      <c r="P1012" s="309">
        <v>1</v>
      </c>
    </row>
    <row r="1013" spans="1:16" ht="15.6" x14ac:dyDescent="0.3">
      <c r="A1013" s="230"/>
      <c r="B1013" s="231"/>
      <c r="C1013" s="231"/>
      <c r="D1013" s="232"/>
      <c r="E1013" s="233"/>
      <c r="F1013" s="232"/>
      <c r="G1013" s="234"/>
      <c r="H1013" s="235"/>
      <c r="I1013" s="232"/>
      <c r="J1013" s="236"/>
      <c r="K1013" s="242"/>
      <c r="L1013" s="242"/>
      <c r="M1013" s="239"/>
      <c r="N1013" s="281"/>
      <c r="O1013" s="260"/>
      <c r="P1013" s="310"/>
    </row>
    <row r="1014" spans="1:16" ht="15.6" x14ac:dyDescent="0.3">
      <c r="A1014" s="36"/>
      <c r="B1014" s="364" t="s">
        <v>751</v>
      </c>
      <c r="C1014" s="365"/>
      <c r="D1014" s="11"/>
      <c r="E1014" s="127"/>
      <c r="F1014" s="85"/>
      <c r="G1014" s="152"/>
      <c r="H1014" s="133"/>
      <c r="I1014" s="85"/>
      <c r="J1014" s="136"/>
      <c r="K1014" s="241"/>
      <c r="L1014" s="241"/>
      <c r="M1014" s="8"/>
      <c r="N1014" s="280"/>
      <c r="O1014" s="259"/>
      <c r="P1014" s="309"/>
    </row>
    <row r="1015" spans="1:16" ht="62.4" x14ac:dyDescent="0.3">
      <c r="A1015" s="36" t="s">
        <v>599</v>
      </c>
      <c r="B1015" s="38" t="s">
        <v>748</v>
      </c>
      <c r="C1015" s="11"/>
      <c r="D1015" s="11" t="s">
        <v>594</v>
      </c>
      <c r="E1015" s="127">
        <v>1440</v>
      </c>
      <c r="F1015" s="85" t="s">
        <v>1812</v>
      </c>
      <c r="G1015" s="152" t="s">
        <v>1637</v>
      </c>
      <c r="H1015" s="133" t="s">
        <v>1869</v>
      </c>
      <c r="I1015" s="85" t="s">
        <v>1870</v>
      </c>
      <c r="J1015" s="136" t="s">
        <v>1871</v>
      </c>
      <c r="K1015" s="241">
        <v>0.23</v>
      </c>
      <c r="L1015" s="241">
        <v>0.27600000000000002</v>
      </c>
      <c r="M1015" s="8">
        <v>57.5</v>
      </c>
      <c r="N1015" s="280">
        <v>69</v>
      </c>
      <c r="O1015" s="259">
        <v>0.23</v>
      </c>
      <c r="P1015" s="309">
        <v>1</v>
      </c>
    </row>
    <row r="1016" spans="1:16" ht="15.6" x14ac:dyDescent="0.3">
      <c r="A1016" s="230"/>
      <c r="B1016" s="231"/>
      <c r="C1016" s="231"/>
      <c r="D1016" s="232"/>
      <c r="E1016" s="233"/>
      <c r="F1016" s="232"/>
      <c r="G1016" s="234"/>
      <c r="H1016" s="235"/>
      <c r="I1016" s="232"/>
      <c r="J1016" s="236"/>
      <c r="K1016" s="242"/>
      <c r="L1016" s="242"/>
      <c r="M1016" s="239"/>
      <c r="N1016" s="281"/>
      <c r="O1016" s="260"/>
      <c r="P1016" s="310"/>
    </row>
    <row r="1017" spans="1:16" ht="62.4" x14ac:dyDescent="0.3">
      <c r="A1017" s="36" t="s">
        <v>601</v>
      </c>
      <c r="B1017" s="38" t="s">
        <v>821</v>
      </c>
      <c r="C1017" s="11"/>
      <c r="D1017" s="11" t="s">
        <v>594</v>
      </c>
      <c r="E1017" s="127">
        <v>3840</v>
      </c>
      <c r="F1017" s="85" t="s">
        <v>1812</v>
      </c>
      <c r="G1017" s="152" t="s">
        <v>1637</v>
      </c>
      <c r="H1017" s="133" t="s">
        <v>856</v>
      </c>
      <c r="I1017" s="85" t="s">
        <v>1861</v>
      </c>
      <c r="J1017" s="141" t="s">
        <v>1862</v>
      </c>
      <c r="K1017" s="241">
        <v>0.08</v>
      </c>
      <c r="L1017" s="241">
        <v>9.6000000000000002E-2</v>
      </c>
      <c r="M1017" s="8">
        <v>40</v>
      </c>
      <c r="N1017" s="280">
        <v>48</v>
      </c>
      <c r="O1017" s="259">
        <v>0.08</v>
      </c>
      <c r="P1017" s="309">
        <v>1</v>
      </c>
    </row>
    <row r="1018" spans="1:16" ht="15.6" x14ac:dyDescent="0.3">
      <c r="A1018" s="230"/>
      <c r="B1018" s="231"/>
      <c r="C1018" s="231"/>
      <c r="D1018" s="232"/>
      <c r="E1018" s="233"/>
      <c r="F1018" s="232"/>
      <c r="G1018" s="234"/>
      <c r="H1018" s="235"/>
      <c r="I1018" s="232"/>
      <c r="J1018" s="236"/>
      <c r="K1018" s="242"/>
      <c r="L1018" s="242"/>
      <c r="M1018" s="239"/>
      <c r="N1018" s="281"/>
      <c r="O1018" s="260"/>
      <c r="P1018" s="310"/>
    </row>
    <row r="1019" spans="1:16" ht="62.4" x14ac:dyDescent="0.3">
      <c r="A1019" s="36" t="s">
        <v>603</v>
      </c>
      <c r="B1019" s="38" t="s">
        <v>752</v>
      </c>
      <c r="C1019" s="11"/>
      <c r="D1019" s="11" t="s">
        <v>594</v>
      </c>
      <c r="E1019" s="127">
        <v>600</v>
      </c>
      <c r="F1019" s="85" t="s">
        <v>1812</v>
      </c>
      <c r="G1019" s="152" t="s">
        <v>1637</v>
      </c>
      <c r="H1019" s="133" t="s">
        <v>1849</v>
      </c>
      <c r="I1019" s="85" t="s">
        <v>1872</v>
      </c>
      <c r="J1019" s="141" t="s">
        <v>1873</v>
      </c>
      <c r="K1019" s="241">
        <v>1.3</v>
      </c>
      <c r="L1019" s="241">
        <v>1.56</v>
      </c>
      <c r="M1019" s="8">
        <v>130</v>
      </c>
      <c r="N1019" s="280">
        <v>156</v>
      </c>
      <c r="O1019" s="259">
        <v>1.3</v>
      </c>
      <c r="P1019" s="309">
        <v>1</v>
      </c>
    </row>
    <row r="1020" spans="1:16" ht="15.6" x14ac:dyDescent="0.3">
      <c r="A1020" s="230"/>
      <c r="B1020" s="231"/>
      <c r="C1020" s="231"/>
      <c r="D1020" s="232"/>
      <c r="E1020" s="233"/>
      <c r="F1020" s="232"/>
      <c r="G1020" s="234"/>
      <c r="H1020" s="235"/>
      <c r="I1020" s="232"/>
      <c r="J1020" s="236"/>
      <c r="K1020" s="242"/>
      <c r="L1020" s="242"/>
      <c r="M1020" s="239"/>
      <c r="N1020" s="281"/>
      <c r="O1020" s="260"/>
      <c r="P1020" s="310"/>
    </row>
    <row r="1021" spans="1:16" ht="62.4" x14ac:dyDescent="0.3">
      <c r="A1021" s="36" t="s">
        <v>605</v>
      </c>
      <c r="B1021" s="38" t="s">
        <v>747</v>
      </c>
      <c r="C1021" s="11"/>
      <c r="D1021" s="11" t="s">
        <v>594</v>
      </c>
      <c r="E1021" s="127">
        <v>1500</v>
      </c>
      <c r="F1021" s="85" t="s">
        <v>1812</v>
      </c>
      <c r="G1021" s="152" t="s">
        <v>1637</v>
      </c>
      <c r="H1021" s="133" t="s">
        <v>1869</v>
      </c>
      <c r="I1021" s="85" t="s">
        <v>1874</v>
      </c>
      <c r="J1021" s="136" t="s">
        <v>1875</v>
      </c>
      <c r="K1021" s="241">
        <v>0.255</v>
      </c>
      <c r="L1021" s="241">
        <v>0.30599999999999999</v>
      </c>
      <c r="M1021" s="8">
        <v>63.75</v>
      </c>
      <c r="N1021" s="280">
        <v>76.5</v>
      </c>
      <c r="O1021" s="259">
        <v>0.255</v>
      </c>
      <c r="P1021" s="309">
        <v>1</v>
      </c>
    </row>
    <row r="1022" spans="1:16" ht="15.6" x14ac:dyDescent="0.3">
      <c r="A1022" s="230"/>
      <c r="B1022" s="231"/>
      <c r="C1022" s="231"/>
      <c r="D1022" s="232"/>
      <c r="E1022" s="233"/>
      <c r="F1022" s="232"/>
      <c r="G1022" s="234"/>
      <c r="H1022" s="235"/>
      <c r="I1022" s="232"/>
      <c r="J1022" s="236"/>
      <c r="K1022" s="242"/>
      <c r="L1022" s="242"/>
      <c r="M1022" s="239"/>
      <c r="N1022" s="281"/>
      <c r="O1022" s="260"/>
      <c r="P1022" s="310"/>
    </row>
    <row r="1023" spans="1:16" ht="62.4" x14ac:dyDescent="0.3">
      <c r="A1023" s="36" t="s">
        <v>607</v>
      </c>
      <c r="B1023" s="38" t="s">
        <v>822</v>
      </c>
      <c r="C1023" s="11"/>
      <c r="D1023" s="11" t="s">
        <v>594</v>
      </c>
      <c r="E1023" s="127">
        <v>960</v>
      </c>
      <c r="F1023" s="85" t="s">
        <v>1807</v>
      </c>
      <c r="G1023" s="152" t="s">
        <v>1637</v>
      </c>
      <c r="H1023" s="133" t="s">
        <v>1876</v>
      </c>
      <c r="I1023" s="85" t="s">
        <v>1877</v>
      </c>
      <c r="J1023" s="140" t="s">
        <v>1878</v>
      </c>
      <c r="K1023" s="241">
        <v>0.18</v>
      </c>
      <c r="L1023" s="241">
        <v>0.216</v>
      </c>
      <c r="M1023" s="8">
        <v>36</v>
      </c>
      <c r="N1023" s="280">
        <v>43.199999999999996</v>
      </c>
      <c r="O1023" s="259">
        <v>0.18</v>
      </c>
      <c r="P1023" s="309">
        <v>1</v>
      </c>
    </row>
    <row r="1024" spans="1:16" ht="15.6" x14ac:dyDescent="0.3">
      <c r="A1024" s="230"/>
      <c r="B1024" s="231"/>
      <c r="C1024" s="231"/>
      <c r="D1024" s="232"/>
      <c r="E1024" s="233"/>
      <c r="F1024" s="232"/>
      <c r="G1024" s="234"/>
      <c r="H1024" s="235"/>
      <c r="I1024" s="232"/>
      <c r="J1024" s="236"/>
      <c r="K1024" s="242"/>
      <c r="L1024" s="242"/>
      <c r="M1024" s="239"/>
      <c r="N1024" s="281"/>
      <c r="O1024" s="260"/>
      <c r="P1024" s="310"/>
    </row>
    <row r="1025" spans="1:16" ht="62.4" x14ac:dyDescent="0.3">
      <c r="A1025" s="36" t="s">
        <v>1120</v>
      </c>
      <c r="B1025" s="38" t="s">
        <v>745</v>
      </c>
      <c r="C1025" s="11"/>
      <c r="D1025" s="11" t="s">
        <v>594</v>
      </c>
      <c r="E1025" s="127">
        <v>540</v>
      </c>
      <c r="F1025" s="85" t="s">
        <v>1812</v>
      </c>
      <c r="G1025" s="152" t="s">
        <v>1637</v>
      </c>
      <c r="H1025" s="133" t="s">
        <v>1879</v>
      </c>
      <c r="I1025" s="85" t="s">
        <v>1880</v>
      </c>
      <c r="J1025" s="140" t="s">
        <v>1881</v>
      </c>
      <c r="K1025" s="241">
        <v>1.2</v>
      </c>
      <c r="L1025" s="241">
        <v>1.44</v>
      </c>
      <c r="M1025" s="8">
        <v>96</v>
      </c>
      <c r="N1025" s="280">
        <v>115.19999999999999</v>
      </c>
      <c r="O1025" s="259">
        <v>1.2</v>
      </c>
      <c r="P1025" s="309">
        <v>1</v>
      </c>
    </row>
    <row r="1026" spans="1:16" ht="15.6" x14ac:dyDescent="0.3">
      <c r="A1026" s="230"/>
      <c r="B1026" s="231"/>
      <c r="C1026" s="231"/>
      <c r="D1026" s="232"/>
      <c r="E1026" s="233"/>
      <c r="F1026" s="232"/>
      <c r="G1026" s="234"/>
      <c r="H1026" s="235"/>
      <c r="I1026" s="232"/>
      <c r="J1026" s="236"/>
      <c r="K1026" s="242"/>
      <c r="L1026" s="242"/>
      <c r="M1026" s="239"/>
      <c r="N1026" s="281"/>
      <c r="O1026" s="260"/>
      <c r="P1026" s="310"/>
    </row>
    <row r="1027" spans="1:16" ht="62.4" x14ac:dyDescent="0.3">
      <c r="A1027" s="36" t="s">
        <v>611</v>
      </c>
      <c r="B1027" s="38" t="s">
        <v>823</v>
      </c>
      <c r="C1027" s="11"/>
      <c r="D1027" s="11" t="s">
        <v>594</v>
      </c>
      <c r="E1027" s="127">
        <v>1920</v>
      </c>
      <c r="F1027" s="85" t="s">
        <v>1812</v>
      </c>
      <c r="G1027" s="152" t="s">
        <v>1637</v>
      </c>
      <c r="H1027" s="133" t="s">
        <v>856</v>
      </c>
      <c r="I1027" s="85" t="s">
        <v>1882</v>
      </c>
      <c r="J1027" s="140" t="s">
        <v>1883</v>
      </c>
      <c r="K1027" s="241">
        <v>0.12</v>
      </c>
      <c r="L1027" s="241">
        <v>0.14399999999999999</v>
      </c>
      <c r="M1027" s="8">
        <v>60</v>
      </c>
      <c r="N1027" s="280">
        <v>72</v>
      </c>
      <c r="O1027" s="259">
        <v>0.12</v>
      </c>
      <c r="P1027" s="309">
        <v>1</v>
      </c>
    </row>
    <row r="1028" spans="1:16" ht="15.6" x14ac:dyDescent="0.3">
      <c r="A1028" s="230"/>
      <c r="B1028" s="231"/>
      <c r="C1028" s="231"/>
      <c r="D1028" s="232"/>
      <c r="E1028" s="233"/>
      <c r="F1028" s="232"/>
      <c r="G1028" s="234"/>
      <c r="H1028" s="235"/>
      <c r="I1028" s="232"/>
      <c r="J1028" s="236"/>
      <c r="K1028" s="242"/>
      <c r="L1028" s="242"/>
      <c r="M1028" s="239"/>
      <c r="N1028" s="281"/>
      <c r="O1028" s="260"/>
      <c r="P1028" s="310"/>
    </row>
    <row r="1029" spans="1:16" ht="62.4" x14ac:dyDescent="0.3">
      <c r="A1029" s="36" t="s">
        <v>613</v>
      </c>
      <c r="B1029" s="38" t="s">
        <v>824</v>
      </c>
      <c r="C1029" s="11"/>
      <c r="D1029" s="11" t="s">
        <v>594</v>
      </c>
      <c r="E1029" s="127">
        <v>1680</v>
      </c>
      <c r="F1029" s="85" t="s">
        <v>1812</v>
      </c>
      <c r="G1029" s="152" t="s">
        <v>1637</v>
      </c>
      <c r="H1029" s="133" t="s">
        <v>1849</v>
      </c>
      <c r="I1029" s="85" t="s">
        <v>1884</v>
      </c>
      <c r="J1029" s="140" t="s">
        <v>1885</v>
      </c>
      <c r="K1029" s="241">
        <v>0.34499999999999997</v>
      </c>
      <c r="L1029" s="241">
        <v>0.41399999999999998</v>
      </c>
      <c r="M1029" s="8">
        <v>34.5</v>
      </c>
      <c r="N1029" s="280">
        <v>41.4</v>
      </c>
      <c r="O1029" s="259">
        <v>0.34499999999999997</v>
      </c>
      <c r="P1029" s="309">
        <v>1</v>
      </c>
    </row>
    <row r="1030" spans="1:16" ht="15.6" x14ac:dyDescent="0.3">
      <c r="A1030" s="230"/>
      <c r="B1030" s="231"/>
      <c r="C1030" s="231"/>
      <c r="D1030" s="232"/>
      <c r="E1030" s="233"/>
      <c r="F1030" s="232"/>
      <c r="G1030" s="234"/>
      <c r="H1030" s="235"/>
      <c r="I1030" s="232"/>
      <c r="J1030" s="236"/>
      <c r="K1030" s="242"/>
      <c r="L1030" s="242"/>
      <c r="M1030" s="239"/>
      <c r="N1030" s="281"/>
      <c r="O1030" s="260"/>
      <c r="P1030" s="310"/>
    </row>
    <row r="1031" spans="1:16" ht="62.4" x14ac:dyDescent="0.3">
      <c r="A1031" s="36" t="s">
        <v>615</v>
      </c>
      <c r="B1031" s="38" t="s">
        <v>825</v>
      </c>
      <c r="C1031" s="11"/>
      <c r="D1031" s="11" t="s">
        <v>594</v>
      </c>
      <c r="E1031" s="127">
        <v>7000</v>
      </c>
      <c r="F1031" s="85" t="s">
        <v>1812</v>
      </c>
      <c r="G1031" s="152" t="s">
        <v>1637</v>
      </c>
      <c r="H1031" s="133" t="s">
        <v>856</v>
      </c>
      <c r="I1031" s="85" t="s">
        <v>1886</v>
      </c>
      <c r="J1031" s="141" t="s">
        <v>1887</v>
      </c>
      <c r="K1031" s="241">
        <v>3.5000000000000003E-2</v>
      </c>
      <c r="L1031" s="241">
        <v>4.2000000000000003E-2</v>
      </c>
      <c r="M1031" s="8">
        <v>17.5</v>
      </c>
      <c r="N1031" s="280">
        <v>21</v>
      </c>
      <c r="O1031" s="259">
        <v>3.5000000000000003E-2</v>
      </c>
      <c r="P1031" s="309">
        <v>1</v>
      </c>
    </row>
    <row r="1032" spans="1:16" ht="15.6" x14ac:dyDescent="0.3">
      <c r="A1032" s="230"/>
      <c r="B1032" s="231"/>
      <c r="C1032" s="231"/>
      <c r="D1032" s="232"/>
      <c r="E1032" s="233"/>
      <c r="F1032" s="232"/>
      <c r="G1032" s="234"/>
      <c r="H1032" s="235"/>
      <c r="I1032" s="232"/>
      <c r="J1032" s="236"/>
      <c r="K1032" s="242"/>
      <c r="L1032" s="242"/>
      <c r="M1032" s="239"/>
      <c r="N1032" s="281"/>
      <c r="O1032" s="260"/>
      <c r="P1032" s="310"/>
    </row>
    <row r="1033" spans="1:16" ht="62.4" x14ac:dyDescent="0.3">
      <c r="A1033" s="36" t="s">
        <v>617</v>
      </c>
      <c r="B1033" s="38" t="s">
        <v>753</v>
      </c>
      <c r="C1033" s="11"/>
      <c r="D1033" s="11" t="s">
        <v>34</v>
      </c>
      <c r="E1033" s="127">
        <v>4</v>
      </c>
      <c r="F1033" s="85" t="s">
        <v>1812</v>
      </c>
      <c r="G1033" s="152" t="s">
        <v>1637</v>
      </c>
      <c r="H1033" s="133">
        <v>1000</v>
      </c>
      <c r="I1033" s="85" t="s">
        <v>1888</v>
      </c>
      <c r="J1033" s="140" t="s">
        <v>1889</v>
      </c>
      <c r="K1033" s="241">
        <v>0.17</v>
      </c>
      <c r="L1033" s="241">
        <v>0.20400000000000001</v>
      </c>
      <c r="M1033" s="8">
        <v>170</v>
      </c>
      <c r="N1033" s="280">
        <v>204</v>
      </c>
      <c r="O1033" s="259">
        <v>0.17</v>
      </c>
      <c r="P1033" s="309">
        <v>1</v>
      </c>
    </row>
    <row r="1034" spans="1:16" ht="15.6" x14ac:dyDescent="0.3">
      <c r="A1034" s="230"/>
      <c r="B1034" s="231"/>
      <c r="C1034" s="231"/>
      <c r="D1034" s="232"/>
      <c r="E1034" s="233"/>
      <c r="F1034" s="232"/>
      <c r="G1034" s="234"/>
      <c r="H1034" s="235"/>
      <c r="I1034" s="232"/>
      <c r="J1034" s="236"/>
      <c r="K1034" s="242"/>
      <c r="L1034" s="242"/>
      <c r="M1034" s="239"/>
      <c r="N1034" s="281"/>
      <c r="O1034" s="260"/>
      <c r="P1034" s="310"/>
    </row>
    <row r="1035" spans="1:16" ht="15.6" x14ac:dyDescent="0.3">
      <c r="A1035" s="375" t="s">
        <v>754</v>
      </c>
      <c r="B1035" s="376"/>
      <c r="C1035" s="377"/>
      <c r="D1035" s="97"/>
      <c r="E1035" s="131"/>
      <c r="F1035" s="132"/>
      <c r="G1035" s="152"/>
      <c r="H1035" s="133"/>
      <c r="I1035" s="132"/>
      <c r="J1035" s="143"/>
      <c r="K1035" s="241"/>
      <c r="L1035" s="241"/>
      <c r="M1035" s="8"/>
      <c r="N1035" s="280"/>
      <c r="O1035" s="259"/>
      <c r="P1035" s="309"/>
    </row>
    <row r="1036" spans="1:16" ht="15.6" x14ac:dyDescent="0.3">
      <c r="A1036" s="57" t="s">
        <v>621</v>
      </c>
      <c r="B1036" s="72" t="s">
        <v>755</v>
      </c>
      <c r="C1036" s="73" t="s">
        <v>756</v>
      </c>
      <c r="D1036" s="58" t="s">
        <v>711</v>
      </c>
      <c r="E1036" s="129">
        <v>12</v>
      </c>
      <c r="F1036" s="130"/>
      <c r="G1036" s="152"/>
      <c r="H1036" s="133"/>
      <c r="I1036" s="130"/>
      <c r="J1036" s="144"/>
      <c r="K1036" s="241"/>
      <c r="L1036" s="241"/>
      <c r="M1036" s="86"/>
      <c r="N1036" s="280"/>
      <c r="O1036" s="259"/>
      <c r="P1036" s="309">
        <v>0</v>
      </c>
    </row>
    <row r="1037" spans="1:16" ht="15.6" x14ac:dyDescent="0.3">
      <c r="A1037" s="230"/>
      <c r="B1037" s="231"/>
      <c r="C1037" s="231"/>
      <c r="D1037" s="232"/>
      <c r="E1037" s="233"/>
      <c r="F1037" s="232"/>
      <c r="G1037" s="234"/>
      <c r="H1037" s="235"/>
      <c r="I1037" s="232"/>
      <c r="J1037" s="236"/>
      <c r="K1037" s="242"/>
      <c r="L1037" s="242"/>
      <c r="M1037" s="239"/>
      <c r="N1037" s="281"/>
      <c r="O1037" s="260"/>
      <c r="P1037" s="310"/>
    </row>
    <row r="1038" spans="1:16" ht="15.6" x14ac:dyDescent="0.3">
      <c r="A1038" s="57" t="s">
        <v>623</v>
      </c>
      <c r="B1038" s="72" t="s">
        <v>757</v>
      </c>
      <c r="C1038" s="73" t="s">
        <v>758</v>
      </c>
      <c r="D1038" s="58" t="s">
        <v>711</v>
      </c>
      <c r="E1038" s="129">
        <v>12</v>
      </c>
      <c r="F1038" s="130"/>
      <c r="G1038" s="152"/>
      <c r="H1038" s="133"/>
      <c r="I1038" s="130"/>
      <c r="J1038" s="144"/>
      <c r="K1038" s="241"/>
      <c r="L1038" s="241"/>
      <c r="M1038" s="86"/>
      <c r="N1038" s="280"/>
      <c r="O1038" s="259"/>
      <c r="P1038" s="309">
        <v>0</v>
      </c>
    </row>
    <row r="1039" spans="1:16" ht="15.6" x14ac:dyDescent="0.3">
      <c r="A1039" s="230"/>
      <c r="B1039" s="231"/>
      <c r="C1039" s="231"/>
      <c r="D1039" s="232"/>
      <c r="E1039" s="233"/>
      <c r="F1039" s="232"/>
      <c r="G1039" s="234"/>
      <c r="H1039" s="235"/>
      <c r="I1039" s="232"/>
      <c r="J1039" s="236"/>
      <c r="K1039" s="242"/>
      <c r="L1039" s="242"/>
      <c r="M1039" s="239"/>
      <c r="N1039" s="281"/>
      <c r="O1039" s="260"/>
      <c r="P1039" s="310"/>
    </row>
    <row r="1040" spans="1:16" ht="15.6" x14ac:dyDescent="0.3">
      <c r="A1040" s="57" t="s">
        <v>625</v>
      </c>
      <c r="B1040" s="72" t="s">
        <v>759</v>
      </c>
      <c r="C1040" s="73" t="s">
        <v>760</v>
      </c>
      <c r="D1040" s="58" t="s">
        <v>711</v>
      </c>
      <c r="E1040" s="129">
        <v>12</v>
      </c>
      <c r="F1040" s="130"/>
      <c r="G1040" s="152"/>
      <c r="H1040" s="133"/>
      <c r="I1040" s="130"/>
      <c r="J1040" s="144"/>
      <c r="K1040" s="241"/>
      <c r="L1040" s="241"/>
      <c r="M1040" s="8"/>
      <c r="N1040" s="280"/>
      <c r="O1040" s="259"/>
      <c r="P1040" s="309">
        <v>0</v>
      </c>
    </row>
    <row r="1041" spans="1:16" ht="15.6" x14ac:dyDescent="0.3">
      <c r="A1041" s="230"/>
      <c r="B1041" s="231"/>
      <c r="C1041" s="231"/>
      <c r="D1041" s="232"/>
      <c r="E1041" s="233"/>
      <c r="F1041" s="232"/>
      <c r="G1041" s="234"/>
      <c r="H1041" s="235"/>
      <c r="I1041" s="232"/>
      <c r="J1041" s="236"/>
      <c r="K1041" s="242"/>
      <c r="L1041" s="242"/>
      <c r="M1041" s="239"/>
      <c r="N1041" s="281"/>
      <c r="O1041" s="260"/>
      <c r="P1041" s="310"/>
    </row>
    <row r="1042" spans="1:16" ht="15.6" x14ac:dyDescent="0.3">
      <c r="A1042" s="57" t="s">
        <v>627</v>
      </c>
      <c r="B1042" s="72" t="s">
        <v>761</v>
      </c>
      <c r="C1042" s="73" t="s">
        <v>762</v>
      </c>
      <c r="D1042" s="58" t="s">
        <v>711</v>
      </c>
      <c r="E1042" s="129">
        <v>12</v>
      </c>
      <c r="F1042" s="130"/>
      <c r="G1042" s="152"/>
      <c r="H1042" s="133"/>
      <c r="I1042" s="130"/>
      <c r="J1042" s="144"/>
      <c r="K1042" s="241"/>
      <c r="L1042" s="241"/>
      <c r="M1042" s="8"/>
      <c r="N1042" s="280"/>
      <c r="O1042" s="259"/>
      <c r="P1042" s="309">
        <v>0</v>
      </c>
    </row>
    <row r="1043" spans="1:16" ht="15.6" x14ac:dyDescent="0.3">
      <c r="A1043" s="230"/>
      <c r="B1043" s="231"/>
      <c r="C1043" s="231"/>
      <c r="D1043" s="232"/>
      <c r="E1043" s="233"/>
      <c r="F1043" s="232"/>
      <c r="G1043" s="234"/>
      <c r="H1043" s="235"/>
      <c r="I1043" s="232"/>
      <c r="J1043" s="236"/>
      <c r="K1043" s="242"/>
      <c r="L1043" s="242"/>
      <c r="M1043" s="239"/>
      <c r="N1043" s="281"/>
      <c r="O1043" s="260"/>
      <c r="P1043" s="310"/>
    </row>
    <row r="1044" spans="1:16" ht="15.6" x14ac:dyDescent="0.3">
      <c r="A1044" s="57" t="s">
        <v>629</v>
      </c>
      <c r="B1044" s="34" t="s">
        <v>777</v>
      </c>
      <c r="C1044" s="21"/>
      <c r="D1044" s="61" t="s">
        <v>34</v>
      </c>
      <c r="E1044" s="128">
        <v>120</v>
      </c>
      <c r="F1044" s="194"/>
      <c r="G1044" s="152"/>
      <c r="H1044" s="133"/>
      <c r="I1044" s="194"/>
      <c r="J1044" s="128"/>
      <c r="K1044" s="241"/>
      <c r="L1044" s="241"/>
      <c r="M1044" s="8"/>
      <c r="N1044" s="280"/>
      <c r="O1044" s="259"/>
      <c r="P1044" s="309">
        <v>0</v>
      </c>
    </row>
    <row r="1045" spans="1:16" ht="15.6" x14ac:dyDescent="0.3">
      <c r="A1045" s="230"/>
      <c r="B1045" s="231"/>
      <c r="C1045" s="231"/>
      <c r="D1045" s="232"/>
      <c r="E1045" s="233"/>
      <c r="F1045" s="232"/>
      <c r="G1045" s="234"/>
      <c r="H1045" s="235"/>
      <c r="I1045" s="232"/>
      <c r="J1045" s="236"/>
      <c r="K1045" s="242"/>
      <c r="L1045" s="242"/>
      <c r="M1045" s="239"/>
      <c r="N1045" s="281"/>
      <c r="O1045" s="260"/>
      <c r="P1045" s="310"/>
    </row>
    <row r="1046" spans="1:16" ht="15.6" x14ac:dyDescent="0.3">
      <c r="A1046" s="57" t="s">
        <v>631</v>
      </c>
      <c r="B1046" s="34" t="s">
        <v>778</v>
      </c>
      <c r="C1046" s="21"/>
      <c r="D1046" s="61" t="s">
        <v>34</v>
      </c>
      <c r="E1046" s="128">
        <v>120</v>
      </c>
      <c r="F1046" s="194"/>
      <c r="G1046" s="152"/>
      <c r="H1046" s="133"/>
      <c r="I1046" s="194"/>
      <c r="J1046" s="128"/>
      <c r="K1046" s="241"/>
      <c r="L1046" s="241"/>
      <c r="M1046" s="8"/>
      <c r="N1046" s="280"/>
      <c r="O1046" s="259"/>
      <c r="P1046" s="309">
        <v>0</v>
      </c>
    </row>
    <row r="1047" spans="1:16" ht="15.6" x14ac:dyDescent="0.3">
      <c r="A1047" s="230"/>
      <c r="B1047" s="231"/>
      <c r="C1047" s="231"/>
      <c r="D1047" s="232"/>
      <c r="E1047" s="233"/>
      <c r="F1047" s="232"/>
      <c r="G1047" s="234"/>
      <c r="H1047" s="235"/>
      <c r="I1047" s="232"/>
      <c r="J1047" s="236"/>
      <c r="K1047" s="242"/>
      <c r="L1047" s="242"/>
      <c r="M1047" s="239"/>
      <c r="N1047" s="281"/>
      <c r="O1047" s="260"/>
      <c r="P1047" s="310"/>
    </row>
    <row r="1048" spans="1:16" ht="15.6" x14ac:dyDescent="0.3">
      <c r="A1048" s="57" t="s">
        <v>632</v>
      </c>
      <c r="B1048" s="34" t="s">
        <v>779</v>
      </c>
      <c r="C1048" s="21"/>
      <c r="D1048" s="61" t="s">
        <v>34</v>
      </c>
      <c r="E1048" s="128">
        <v>160</v>
      </c>
      <c r="F1048" s="194"/>
      <c r="G1048" s="152"/>
      <c r="H1048" s="133"/>
      <c r="I1048" s="194"/>
      <c r="J1048" s="128"/>
      <c r="K1048" s="241"/>
      <c r="L1048" s="241"/>
      <c r="M1048" s="8"/>
      <c r="N1048" s="280"/>
      <c r="O1048" s="259"/>
      <c r="P1048" s="309">
        <v>0</v>
      </c>
    </row>
    <row r="1049" spans="1:16" ht="15.6" x14ac:dyDescent="0.3">
      <c r="A1049" s="230"/>
      <c r="B1049" s="231"/>
      <c r="C1049" s="231"/>
      <c r="D1049" s="232"/>
      <c r="E1049" s="233"/>
      <c r="F1049" s="232"/>
      <c r="G1049" s="234"/>
      <c r="H1049" s="235"/>
      <c r="I1049" s="232"/>
      <c r="J1049" s="236"/>
      <c r="K1049" s="242"/>
      <c r="L1049" s="242"/>
      <c r="M1049" s="239"/>
      <c r="N1049" s="281"/>
      <c r="O1049" s="260"/>
      <c r="P1049" s="310"/>
    </row>
    <row r="1050" spans="1:16" ht="31.2" x14ac:dyDescent="0.3">
      <c r="A1050" s="57" t="s">
        <v>634</v>
      </c>
      <c r="B1050" s="34" t="s">
        <v>780</v>
      </c>
      <c r="C1050" s="21"/>
      <c r="D1050" s="61" t="s">
        <v>34</v>
      </c>
      <c r="E1050" s="128">
        <v>1</v>
      </c>
      <c r="F1050" s="194"/>
      <c r="G1050" s="152"/>
      <c r="H1050" s="133"/>
      <c r="I1050" s="194"/>
      <c r="J1050" s="128"/>
      <c r="K1050" s="241"/>
      <c r="L1050" s="241"/>
      <c r="M1050" s="8"/>
      <c r="N1050" s="280"/>
      <c r="O1050" s="259"/>
      <c r="P1050" s="309">
        <v>0</v>
      </c>
    </row>
    <row r="1051" spans="1:16" ht="15.6" x14ac:dyDescent="0.3">
      <c r="A1051" s="230"/>
      <c r="B1051" s="231"/>
      <c r="C1051" s="231"/>
      <c r="D1051" s="232"/>
      <c r="E1051" s="233"/>
      <c r="F1051" s="232"/>
      <c r="G1051" s="234"/>
      <c r="H1051" s="235"/>
      <c r="I1051" s="232"/>
      <c r="J1051" s="236"/>
      <c r="K1051" s="242"/>
      <c r="L1051" s="242"/>
      <c r="M1051" s="239"/>
      <c r="N1051" s="281"/>
      <c r="O1051" s="260"/>
      <c r="P1051" s="310"/>
    </row>
    <row r="1052" spans="1:16" ht="31.2" x14ac:dyDescent="0.3">
      <c r="A1052" s="57" t="s">
        <v>637</v>
      </c>
      <c r="B1052" s="34" t="s">
        <v>781</v>
      </c>
      <c r="C1052" s="21"/>
      <c r="D1052" s="61" t="s">
        <v>34</v>
      </c>
      <c r="E1052" s="128">
        <v>1</v>
      </c>
      <c r="F1052" s="194"/>
      <c r="G1052" s="152"/>
      <c r="H1052" s="133"/>
      <c r="I1052" s="194"/>
      <c r="J1052" s="128"/>
      <c r="K1052" s="241"/>
      <c r="L1052" s="241"/>
      <c r="M1052" s="8"/>
      <c r="N1052" s="280"/>
      <c r="O1052" s="259"/>
      <c r="P1052" s="309">
        <v>0</v>
      </c>
    </row>
    <row r="1053" spans="1:16" ht="15.6" x14ac:dyDescent="0.3">
      <c r="A1053" s="230"/>
      <c r="B1053" s="231"/>
      <c r="C1053" s="231"/>
      <c r="D1053" s="232"/>
      <c r="E1053" s="233"/>
      <c r="F1053" s="232"/>
      <c r="G1053" s="234"/>
      <c r="H1053" s="235"/>
      <c r="I1053" s="232"/>
      <c r="J1053" s="236"/>
      <c r="K1053" s="242"/>
      <c r="L1053" s="242"/>
      <c r="M1053" s="239"/>
      <c r="N1053" s="281"/>
      <c r="O1053" s="260"/>
      <c r="P1053" s="310"/>
    </row>
    <row r="1054" spans="1:16" ht="31.2" x14ac:dyDescent="0.3">
      <c r="A1054" s="57" t="s">
        <v>638</v>
      </c>
      <c r="B1054" s="34" t="s">
        <v>782</v>
      </c>
      <c r="C1054" s="21"/>
      <c r="D1054" s="61" t="s">
        <v>34</v>
      </c>
      <c r="E1054" s="128">
        <v>1</v>
      </c>
      <c r="F1054" s="194"/>
      <c r="G1054" s="152"/>
      <c r="H1054" s="133"/>
      <c r="I1054" s="194"/>
      <c r="J1054" s="128"/>
      <c r="K1054" s="241"/>
      <c r="L1054" s="241"/>
      <c r="M1054" s="8"/>
      <c r="N1054" s="280"/>
      <c r="O1054" s="259"/>
      <c r="P1054" s="309">
        <v>0</v>
      </c>
    </row>
    <row r="1055" spans="1:16" ht="15.6" x14ac:dyDescent="0.3">
      <c r="A1055" s="230"/>
      <c r="B1055" s="231"/>
      <c r="C1055" s="231"/>
      <c r="D1055" s="232"/>
      <c r="E1055" s="233"/>
      <c r="F1055" s="232"/>
      <c r="G1055" s="234"/>
      <c r="H1055" s="235"/>
      <c r="I1055" s="232"/>
      <c r="J1055" s="236"/>
      <c r="K1055" s="242"/>
      <c r="L1055" s="242"/>
      <c r="M1055" s="239"/>
      <c r="N1055" s="281"/>
      <c r="O1055" s="260"/>
      <c r="P1055" s="310"/>
    </row>
    <row r="1056" spans="1:16" ht="31.2" x14ac:dyDescent="0.3">
      <c r="A1056" s="57"/>
      <c r="B1056" s="60" t="s">
        <v>708</v>
      </c>
      <c r="C1056" s="59"/>
      <c r="D1056" s="58"/>
      <c r="E1056" s="129"/>
      <c r="F1056" s="130"/>
      <c r="G1056" s="152"/>
      <c r="H1056" s="133"/>
      <c r="I1056" s="130"/>
      <c r="J1056" s="144"/>
      <c r="K1056" s="241"/>
      <c r="L1056" s="241"/>
      <c r="M1056" s="8"/>
      <c r="N1056" s="280"/>
      <c r="O1056" s="259"/>
      <c r="P1056" s="309"/>
    </row>
    <row r="1057" spans="1:16" ht="46.8" x14ac:dyDescent="0.3">
      <c r="A1057" s="57" t="s">
        <v>640</v>
      </c>
      <c r="B1057" s="12" t="s">
        <v>763</v>
      </c>
      <c r="C1057" s="12" t="s">
        <v>764</v>
      </c>
      <c r="D1057" s="11" t="s">
        <v>711</v>
      </c>
      <c r="E1057" s="127">
        <v>300</v>
      </c>
      <c r="F1057" s="85" t="s">
        <v>1587</v>
      </c>
      <c r="G1057" s="152" t="s">
        <v>1568</v>
      </c>
      <c r="H1057" s="133">
        <v>25</v>
      </c>
      <c r="I1057" s="85" t="s">
        <v>1588</v>
      </c>
      <c r="J1057" s="145" t="s">
        <v>1589</v>
      </c>
      <c r="K1057" s="241">
        <v>2.2999999999999998</v>
      </c>
      <c r="L1057" s="241">
        <f>SUM(K1057*1.2)</f>
        <v>2.76</v>
      </c>
      <c r="M1057" s="8">
        <v>57.5</v>
      </c>
      <c r="N1057" s="280">
        <f>SUM(M1057*1.2)</f>
        <v>69</v>
      </c>
      <c r="O1057" s="259">
        <v>2.2999999999999998</v>
      </c>
      <c r="P1057" s="309">
        <v>1</v>
      </c>
    </row>
    <row r="1058" spans="1:16" ht="78" x14ac:dyDescent="0.3">
      <c r="A1058" s="57" t="s">
        <v>640</v>
      </c>
      <c r="B1058" s="12" t="s">
        <v>763</v>
      </c>
      <c r="C1058" s="12" t="s">
        <v>764</v>
      </c>
      <c r="D1058" s="11" t="s">
        <v>711</v>
      </c>
      <c r="E1058" s="127">
        <v>300</v>
      </c>
      <c r="F1058" s="85" t="s">
        <v>1890</v>
      </c>
      <c r="G1058" s="152" t="s">
        <v>1637</v>
      </c>
      <c r="H1058" s="133">
        <v>25</v>
      </c>
      <c r="I1058" s="85" t="s">
        <v>1891</v>
      </c>
      <c r="J1058" s="145" t="s">
        <v>1892</v>
      </c>
      <c r="K1058" s="241">
        <v>2.95</v>
      </c>
      <c r="L1058" s="241">
        <f t="shared" ref="L1058" si="308">K1058*1.2</f>
        <v>3.54</v>
      </c>
      <c r="M1058" s="8">
        <f t="shared" ref="M1058" si="309">H1058*K1058</f>
        <v>73.75</v>
      </c>
      <c r="N1058" s="280">
        <f t="shared" ref="N1058" si="310">M1058*1.2</f>
        <v>88.5</v>
      </c>
      <c r="O1058" s="259">
        <v>2.95</v>
      </c>
      <c r="P1058" s="309">
        <v>2</v>
      </c>
    </row>
    <row r="1059" spans="1:16" ht="15.6" x14ac:dyDescent="0.3">
      <c r="A1059" s="230"/>
      <c r="B1059" s="231"/>
      <c r="C1059" s="231"/>
      <c r="D1059" s="232"/>
      <c r="E1059" s="233"/>
      <c r="F1059" s="232"/>
      <c r="G1059" s="234"/>
      <c r="H1059" s="235"/>
      <c r="I1059" s="232"/>
      <c r="J1059" s="236"/>
      <c r="K1059" s="242"/>
      <c r="L1059" s="242"/>
      <c r="M1059" s="239"/>
      <c r="N1059" s="281"/>
      <c r="O1059" s="260"/>
      <c r="P1059" s="310"/>
    </row>
    <row r="1060" spans="1:16" ht="93.6" x14ac:dyDescent="0.3">
      <c r="A1060" s="57" t="s">
        <v>1121</v>
      </c>
      <c r="B1060" s="12" t="s">
        <v>765</v>
      </c>
      <c r="C1060" s="12"/>
      <c r="D1060" s="11" t="s">
        <v>594</v>
      </c>
      <c r="E1060" s="127">
        <v>10</v>
      </c>
      <c r="F1060" s="85" t="s">
        <v>1572</v>
      </c>
      <c r="G1060" s="152" t="s">
        <v>1568</v>
      </c>
      <c r="H1060" s="133" t="s">
        <v>1590</v>
      </c>
      <c r="I1060" s="85" t="s">
        <v>1591</v>
      </c>
      <c r="J1060" s="145" t="s">
        <v>1592</v>
      </c>
      <c r="K1060" s="241">
        <v>4.13</v>
      </c>
      <c r="L1060" s="241">
        <f>SUM(K1060*1.2)</f>
        <v>4.9559999999999995</v>
      </c>
      <c r="M1060" s="8">
        <v>247.8</v>
      </c>
      <c r="N1060" s="280">
        <f>SUM(M1060*1.2)</f>
        <v>297.36</v>
      </c>
      <c r="O1060" s="259">
        <v>4.13</v>
      </c>
      <c r="P1060" s="309">
        <v>1</v>
      </c>
    </row>
    <row r="1061" spans="1:16" ht="15.6" x14ac:dyDescent="0.3">
      <c r="A1061" s="230"/>
      <c r="B1061" s="231"/>
      <c r="C1061" s="231"/>
      <c r="D1061" s="232"/>
      <c r="E1061" s="233"/>
      <c r="F1061" s="232"/>
      <c r="G1061" s="234"/>
      <c r="H1061" s="235"/>
      <c r="I1061" s="232"/>
      <c r="J1061" s="236"/>
      <c r="K1061" s="242"/>
      <c r="L1061" s="242"/>
      <c r="M1061" s="239"/>
      <c r="N1061" s="281"/>
      <c r="O1061" s="260"/>
      <c r="P1061" s="310"/>
    </row>
    <row r="1062" spans="1:16" ht="46.8" x14ac:dyDescent="0.3">
      <c r="A1062" s="57" t="s">
        <v>641</v>
      </c>
      <c r="B1062" s="12" t="s">
        <v>766</v>
      </c>
      <c r="C1062" s="12"/>
      <c r="D1062" s="11" t="s">
        <v>594</v>
      </c>
      <c r="E1062" s="127">
        <v>4</v>
      </c>
      <c r="F1062" s="85" t="s">
        <v>1572</v>
      </c>
      <c r="G1062" s="152" t="s">
        <v>1568</v>
      </c>
      <c r="H1062" s="133" t="s">
        <v>1593</v>
      </c>
      <c r="I1062" s="85" t="s">
        <v>1594</v>
      </c>
      <c r="J1062" s="145" t="s">
        <v>1595</v>
      </c>
      <c r="K1062" s="241">
        <v>90.3</v>
      </c>
      <c r="L1062" s="241">
        <v>108.36</v>
      </c>
      <c r="M1062" s="8">
        <v>180.6</v>
      </c>
      <c r="N1062" s="280">
        <v>216.72</v>
      </c>
      <c r="O1062" s="259">
        <v>90.3</v>
      </c>
      <c r="P1062" s="309">
        <v>1</v>
      </c>
    </row>
    <row r="1063" spans="1:16" ht="15.6" x14ac:dyDescent="0.3">
      <c r="A1063" s="230"/>
      <c r="B1063" s="231"/>
      <c r="C1063" s="231"/>
      <c r="D1063" s="232"/>
      <c r="E1063" s="233"/>
      <c r="F1063" s="232"/>
      <c r="G1063" s="234"/>
      <c r="H1063" s="235"/>
      <c r="I1063" s="232"/>
      <c r="J1063" s="236"/>
      <c r="K1063" s="242"/>
      <c r="L1063" s="242"/>
      <c r="M1063" s="239"/>
      <c r="N1063" s="281"/>
      <c r="O1063" s="260"/>
      <c r="P1063" s="310"/>
    </row>
    <row r="1064" spans="1:16" ht="46.8" x14ac:dyDescent="0.3">
      <c r="A1064" s="57" t="s">
        <v>643</v>
      </c>
      <c r="B1064" s="12" t="s">
        <v>767</v>
      </c>
      <c r="C1064" s="12"/>
      <c r="D1064" s="11" t="s">
        <v>594</v>
      </c>
      <c r="E1064" s="127">
        <v>1</v>
      </c>
      <c r="F1064" s="85" t="s">
        <v>1572</v>
      </c>
      <c r="G1064" s="152" t="s">
        <v>1568</v>
      </c>
      <c r="H1064" s="133" t="s">
        <v>1593</v>
      </c>
      <c r="I1064" s="85" t="s">
        <v>1596</v>
      </c>
      <c r="J1064" s="136" t="s">
        <v>1597</v>
      </c>
      <c r="K1064" s="241">
        <v>74</v>
      </c>
      <c r="L1064" s="241">
        <v>88.8</v>
      </c>
      <c r="M1064" s="8">
        <v>148</v>
      </c>
      <c r="N1064" s="280">
        <v>177.6</v>
      </c>
      <c r="O1064" s="259">
        <v>74</v>
      </c>
      <c r="P1064" s="309">
        <v>1</v>
      </c>
    </row>
    <row r="1065" spans="1:16" ht="15.6" x14ac:dyDescent="0.3">
      <c r="A1065" s="230"/>
      <c r="B1065" s="231"/>
      <c r="C1065" s="231"/>
      <c r="D1065" s="232"/>
      <c r="E1065" s="233"/>
      <c r="F1065" s="232"/>
      <c r="G1065" s="234"/>
      <c r="H1065" s="235"/>
      <c r="I1065" s="232"/>
      <c r="J1065" s="236"/>
      <c r="K1065" s="242"/>
      <c r="L1065" s="242"/>
      <c r="M1065" s="239"/>
      <c r="N1065" s="281"/>
      <c r="O1065" s="260"/>
      <c r="P1065" s="310"/>
    </row>
    <row r="1066" spans="1:16" ht="46.8" x14ac:dyDescent="0.3">
      <c r="A1066" s="57" t="s">
        <v>645</v>
      </c>
      <c r="B1066" s="12" t="s">
        <v>768</v>
      </c>
      <c r="C1066" s="12"/>
      <c r="D1066" s="11" t="s">
        <v>711</v>
      </c>
      <c r="E1066" s="127">
        <v>25</v>
      </c>
      <c r="F1066" s="85" t="s">
        <v>1587</v>
      </c>
      <c r="G1066" s="152" t="s">
        <v>1568</v>
      </c>
      <c r="H1066" s="133" t="s">
        <v>1598</v>
      </c>
      <c r="I1066" s="85" t="s">
        <v>1599</v>
      </c>
      <c r="J1066" s="141" t="s">
        <v>1600</v>
      </c>
      <c r="K1066" s="241">
        <v>0.98</v>
      </c>
      <c r="L1066" s="241">
        <f>SUM(K1066*1.2)</f>
        <v>1.1759999999999999</v>
      </c>
      <c r="M1066" s="8">
        <v>24.5</v>
      </c>
      <c r="N1066" s="280">
        <f>SUM(M1066*1.2)</f>
        <v>29.4</v>
      </c>
      <c r="O1066" s="259">
        <v>0.98</v>
      </c>
      <c r="P1066" s="309">
        <v>1</v>
      </c>
    </row>
    <row r="1067" spans="1:16" ht="78" x14ac:dyDescent="0.3">
      <c r="A1067" s="57" t="s">
        <v>645</v>
      </c>
      <c r="B1067" s="12" t="s">
        <v>768</v>
      </c>
      <c r="C1067" s="12"/>
      <c r="D1067" s="11" t="s">
        <v>711</v>
      </c>
      <c r="E1067" s="127">
        <v>25</v>
      </c>
      <c r="F1067" s="85" t="s">
        <v>1890</v>
      </c>
      <c r="G1067" s="152" t="s">
        <v>1637</v>
      </c>
      <c r="H1067" s="133">
        <v>25</v>
      </c>
      <c r="I1067" s="85" t="s">
        <v>1893</v>
      </c>
      <c r="J1067" s="141" t="s">
        <v>1894</v>
      </c>
      <c r="K1067" s="241">
        <v>1.65</v>
      </c>
      <c r="L1067" s="241">
        <f t="shared" ref="L1067" si="311">K1067*1.2</f>
        <v>1.9799999999999998</v>
      </c>
      <c r="M1067" s="8">
        <f t="shared" ref="M1067" si="312">H1067*K1067</f>
        <v>41.25</v>
      </c>
      <c r="N1067" s="280">
        <f t="shared" ref="N1067" si="313">M1067*1.2</f>
        <v>49.5</v>
      </c>
      <c r="O1067" s="259">
        <v>1.65</v>
      </c>
      <c r="P1067" s="309">
        <v>2</v>
      </c>
    </row>
    <row r="1068" spans="1:16" ht="15.6" x14ac:dyDescent="0.3">
      <c r="A1068" s="230"/>
      <c r="B1068" s="231"/>
      <c r="C1068" s="231"/>
      <c r="D1068" s="232"/>
      <c r="E1068" s="233"/>
      <c r="F1068" s="232"/>
      <c r="G1068" s="234"/>
      <c r="H1068" s="235"/>
      <c r="I1068" s="232"/>
      <c r="J1068" s="236"/>
      <c r="K1068" s="242"/>
      <c r="L1068" s="242"/>
      <c r="M1068" s="239"/>
      <c r="N1068" s="281"/>
      <c r="O1068" s="260"/>
      <c r="P1068" s="310"/>
    </row>
    <row r="1069" spans="1:16" ht="46.8" x14ac:dyDescent="0.3">
      <c r="A1069" s="57" t="s">
        <v>1122</v>
      </c>
      <c r="B1069" s="12" t="s">
        <v>769</v>
      </c>
      <c r="C1069" s="12"/>
      <c r="D1069" s="11" t="s">
        <v>790</v>
      </c>
      <c r="E1069" s="127">
        <v>50</v>
      </c>
      <c r="F1069" s="85"/>
      <c r="G1069" s="152"/>
      <c r="H1069" s="133"/>
      <c r="I1069" s="85"/>
      <c r="J1069" s="145"/>
      <c r="K1069" s="241"/>
      <c r="L1069" s="241"/>
      <c r="M1069" s="8"/>
      <c r="N1069" s="280"/>
      <c r="O1069" s="259"/>
      <c r="P1069" s="309">
        <v>0</v>
      </c>
    </row>
    <row r="1070" spans="1:16" ht="15.6" x14ac:dyDescent="0.3">
      <c r="A1070" s="230"/>
      <c r="B1070" s="231"/>
      <c r="C1070" s="231"/>
      <c r="D1070" s="232"/>
      <c r="E1070" s="233"/>
      <c r="F1070" s="232"/>
      <c r="G1070" s="234"/>
      <c r="H1070" s="235"/>
      <c r="I1070" s="232"/>
      <c r="J1070" s="236"/>
      <c r="K1070" s="242"/>
      <c r="L1070" s="242"/>
      <c r="M1070" s="239"/>
      <c r="N1070" s="281"/>
      <c r="O1070" s="260"/>
      <c r="P1070" s="310"/>
    </row>
    <row r="1071" spans="1:16" ht="15.6" x14ac:dyDescent="0.3">
      <c r="A1071" s="39"/>
      <c r="B1071" s="381" t="s">
        <v>770</v>
      </c>
      <c r="C1071" s="382"/>
      <c r="D1071" s="61"/>
      <c r="E1071" s="112"/>
      <c r="F1071" s="194"/>
      <c r="G1071" s="152"/>
      <c r="H1071" s="133"/>
      <c r="I1071" s="194"/>
      <c r="J1071" s="146"/>
      <c r="K1071" s="241"/>
      <c r="L1071" s="241"/>
      <c r="M1071" s="8"/>
      <c r="N1071" s="280"/>
      <c r="O1071" s="259"/>
      <c r="P1071" s="309"/>
    </row>
    <row r="1072" spans="1:16" ht="46.8" x14ac:dyDescent="0.3">
      <c r="A1072" s="39" t="s">
        <v>1123</v>
      </c>
      <c r="B1072" s="62" t="s">
        <v>849</v>
      </c>
      <c r="C1072" s="86" t="s">
        <v>857</v>
      </c>
      <c r="D1072" s="61" t="s">
        <v>594</v>
      </c>
      <c r="E1072" s="112">
        <v>70.400000000000006</v>
      </c>
      <c r="F1072" s="194" t="s">
        <v>1572</v>
      </c>
      <c r="G1072" s="152" t="s">
        <v>1568</v>
      </c>
      <c r="H1072" s="133" t="s">
        <v>1601</v>
      </c>
      <c r="I1072" s="194" t="s">
        <v>1602</v>
      </c>
      <c r="J1072" s="147" t="s">
        <v>1603</v>
      </c>
      <c r="K1072" s="241">
        <v>1.61</v>
      </c>
      <c r="L1072" s="241">
        <f>SUM(K1072*1.2)</f>
        <v>1.9319999999999999</v>
      </c>
      <c r="M1072" s="8">
        <v>113.34</v>
      </c>
      <c r="N1072" s="280">
        <f>SUM(M1072*1.2)</f>
        <v>136.00800000000001</v>
      </c>
      <c r="O1072" s="259">
        <v>1.61</v>
      </c>
      <c r="P1072" s="309">
        <v>1</v>
      </c>
    </row>
    <row r="1073" spans="1:16" ht="15.6" x14ac:dyDescent="0.3">
      <c r="A1073" s="230"/>
      <c r="B1073" s="231"/>
      <c r="C1073" s="231"/>
      <c r="D1073" s="232"/>
      <c r="E1073" s="233"/>
      <c r="F1073" s="232"/>
      <c r="G1073" s="234"/>
      <c r="H1073" s="235"/>
      <c r="I1073" s="232"/>
      <c r="J1073" s="236"/>
      <c r="K1073" s="242"/>
      <c r="L1073" s="242"/>
      <c r="M1073" s="239"/>
      <c r="N1073" s="281"/>
      <c r="O1073" s="260"/>
      <c r="P1073" s="310"/>
    </row>
    <row r="1074" spans="1:16" ht="46.8" x14ac:dyDescent="0.3">
      <c r="A1074" s="39" t="s">
        <v>1124</v>
      </c>
      <c r="B1074" s="62" t="s">
        <v>858</v>
      </c>
      <c r="C1074" s="86" t="s">
        <v>857</v>
      </c>
      <c r="D1074" s="61" t="s">
        <v>594</v>
      </c>
      <c r="E1074" s="112">
        <v>2500</v>
      </c>
      <c r="F1074" s="194" t="s">
        <v>1572</v>
      </c>
      <c r="G1074" s="152" t="s">
        <v>1568</v>
      </c>
      <c r="H1074" s="133" t="s">
        <v>1604</v>
      </c>
      <c r="I1074" s="194" t="s">
        <v>1605</v>
      </c>
      <c r="J1074" s="147" t="s">
        <v>1606</v>
      </c>
      <c r="K1074" s="241">
        <v>1.03</v>
      </c>
      <c r="L1074" s="241">
        <f t="shared" ref="L1074:L1100" si="314">SUM(K1074*1.2)</f>
        <v>1.236</v>
      </c>
      <c r="M1074" s="8">
        <v>76.22</v>
      </c>
      <c r="N1074" s="280">
        <f t="shared" ref="N1074:N1100" si="315">SUM(M1074*1.2)</f>
        <v>91.463999999999999</v>
      </c>
      <c r="O1074" s="259">
        <v>1.03</v>
      </c>
      <c r="P1074" s="309">
        <v>1</v>
      </c>
    </row>
    <row r="1075" spans="1:16" ht="15.6" x14ac:dyDescent="0.3">
      <c r="A1075" s="230"/>
      <c r="B1075" s="231"/>
      <c r="C1075" s="231"/>
      <c r="D1075" s="232"/>
      <c r="E1075" s="233"/>
      <c r="F1075" s="232"/>
      <c r="G1075" s="234"/>
      <c r="H1075" s="235"/>
      <c r="I1075" s="232"/>
      <c r="J1075" s="236"/>
      <c r="K1075" s="242"/>
      <c r="L1075" s="242"/>
      <c r="M1075" s="239"/>
      <c r="N1075" s="281"/>
      <c r="O1075" s="260"/>
      <c r="P1075" s="310"/>
    </row>
    <row r="1076" spans="1:16" ht="46.8" x14ac:dyDescent="0.3">
      <c r="A1076" s="39" t="s">
        <v>1125</v>
      </c>
      <c r="B1076" s="62" t="s">
        <v>744</v>
      </c>
      <c r="C1076" s="86"/>
      <c r="D1076" s="61" t="s">
        <v>711</v>
      </c>
      <c r="E1076" s="112">
        <v>350</v>
      </c>
      <c r="F1076" s="194" t="s">
        <v>1572</v>
      </c>
      <c r="G1076" s="152" t="s">
        <v>1568</v>
      </c>
      <c r="H1076" s="133" t="s">
        <v>1607</v>
      </c>
      <c r="I1076" s="194" t="s">
        <v>1608</v>
      </c>
      <c r="J1076" s="147" t="s">
        <v>1609</v>
      </c>
      <c r="K1076" s="241">
        <v>0.56000000000000005</v>
      </c>
      <c r="L1076" s="241">
        <f t="shared" si="314"/>
        <v>0.67200000000000004</v>
      </c>
      <c r="M1076" s="8">
        <v>28</v>
      </c>
      <c r="N1076" s="280">
        <f t="shared" si="315"/>
        <v>33.6</v>
      </c>
      <c r="O1076" s="259">
        <v>0.56000000000000005</v>
      </c>
      <c r="P1076" s="309">
        <v>1</v>
      </c>
    </row>
    <row r="1077" spans="1:16" ht="15.6" x14ac:dyDescent="0.3">
      <c r="A1077" s="230"/>
      <c r="B1077" s="231"/>
      <c r="C1077" s="231"/>
      <c r="D1077" s="232"/>
      <c r="E1077" s="233"/>
      <c r="F1077" s="232"/>
      <c r="G1077" s="234"/>
      <c r="H1077" s="235"/>
      <c r="I1077" s="232"/>
      <c r="J1077" s="236"/>
      <c r="K1077" s="242"/>
      <c r="L1077" s="242"/>
      <c r="M1077" s="239"/>
      <c r="N1077" s="281"/>
      <c r="O1077" s="260"/>
      <c r="P1077" s="310"/>
    </row>
    <row r="1078" spans="1:16" ht="46.8" x14ac:dyDescent="0.3">
      <c r="A1078" s="39" t="s">
        <v>1126</v>
      </c>
      <c r="B1078" s="62" t="s">
        <v>859</v>
      </c>
      <c r="C1078" s="86" t="s">
        <v>860</v>
      </c>
      <c r="D1078" s="61" t="s">
        <v>594</v>
      </c>
      <c r="E1078" s="112">
        <v>2400</v>
      </c>
      <c r="F1078" s="194" t="s">
        <v>1572</v>
      </c>
      <c r="G1078" s="152" t="s">
        <v>1568</v>
      </c>
      <c r="H1078" s="133" t="s">
        <v>1610</v>
      </c>
      <c r="I1078" s="194" t="s">
        <v>1611</v>
      </c>
      <c r="J1078" s="147" t="s">
        <v>1612</v>
      </c>
      <c r="K1078" s="241">
        <v>0.19</v>
      </c>
      <c r="L1078" s="241">
        <f t="shared" si="314"/>
        <v>0.22799999999999998</v>
      </c>
      <c r="M1078" s="8">
        <v>45.6</v>
      </c>
      <c r="N1078" s="280">
        <f t="shared" si="315"/>
        <v>54.72</v>
      </c>
      <c r="O1078" s="259">
        <v>0.19</v>
      </c>
      <c r="P1078" s="309">
        <v>1</v>
      </c>
    </row>
    <row r="1079" spans="1:16" ht="15.6" x14ac:dyDescent="0.3">
      <c r="A1079" s="230"/>
      <c r="B1079" s="231"/>
      <c r="C1079" s="231"/>
      <c r="D1079" s="232"/>
      <c r="E1079" s="233"/>
      <c r="F1079" s="232"/>
      <c r="G1079" s="234"/>
      <c r="H1079" s="235"/>
      <c r="I1079" s="232"/>
      <c r="J1079" s="236"/>
      <c r="K1079" s="242"/>
      <c r="L1079" s="242"/>
      <c r="M1079" s="239"/>
      <c r="N1079" s="281"/>
      <c r="O1079" s="260"/>
      <c r="P1079" s="310"/>
    </row>
    <row r="1080" spans="1:16" ht="46.8" x14ac:dyDescent="0.3">
      <c r="A1080" s="39" t="s">
        <v>648</v>
      </c>
      <c r="B1080" s="62" t="s">
        <v>861</v>
      </c>
      <c r="C1080" s="86" t="s">
        <v>862</v>
      </c>
      <c r="D1080" s="61" t="s">
        <v>594</v>
      </c>
      <c r="E1080" s="112">
        <v>264</v>
      </c>
      <c r="F1080" s="194" t="s">
        <v>1572</v>
      </c>
      <c r="G1080" s="152" t="s">
        <v>1568</v>
      </c>
      <c r="H1080" s="133" t="s">
        <v>1613</v>
      </c>
      <c r="I1080" s="194" t="s">
        <v>1614</v>
      </c>
      <c r="J1080" s="147" t="s">
        <v>1615</v>
      </c>
      <c r="K1080" s="241">
        <v>1.82</v>
      </c>
      <c r="L1080" s="241">
        <f t="shared" si="314"/>
        <v>2.1840000000000002</v>
      </c>
      <c r="M1080" s="8">
        <v>60.06</v>
      </c>
      <c r="N1080" s="280">
        <f t="shared" si="315"/>
        <v>72.072000000000003</v>
      </c>
      <c r="O1080" s="259">
        <v>1.82</v>
      </c>
      <c r="P1080" s="309">
        <v>1</v>
      </c>
    </row>
    <row r="1081" spans="1:16" ht="15.6" x14ac:dyDescent="0.3">
      <c r="A1081" s="230"/>
      <c r="B1081" s="231"/>
      <c r="C1081" s="231"/>
      <c r="D1081" s="232"/>
      <c r="E1081" s="233"/>
      <c r="F1081" s="232"/>
      <c r="G1081" s="234"/>
      <c r="H1081" s="235"/>
      <c r="I1081" s="232"/>
      <c r="J1081" s="236"/>
      <c r="K1081" s="242"/>
      <c r="L1081" s="242"/>
      <c r="M1081" s="239"/>
      <c r="N1081" s="281"/>
      <c r="O1081" s="260"/>
      <c r="P1081" s="310"/>
    </row>
    <row r="1082" spans="1:16" ht="46.8" x14ac:dyDescent="0.3">
      <c r="A1082" s="39" t="s">
        <v>651</v>
      </c>
      <c r="B1082" s="63" t="s">
        <v>826</v>
      </c>
      <c r="C1082" s="21"/>
      <c r="D1082" s="61" t="s">
        <v>594</v>
      </c>
      <c r="E1082" s="112">
        <v>8</v>
      </c>
      <c r="F1082" s="194" t="s">
        <v>1572</v>
      </c>
      <c r="G1082" s="152" t="s">
        <v>1568</v>
      </c>
      <c r="H1082" s="133" t="s">
        <v>1593</v>
      </c>
      <c r="I1082" s="194" t="s">
        <v>1594</v>
      </c>
      <c r="J1082" s="147" t="s">
        <v>1595</v>
      </c>
      <c r="K1082" s="241">
        <v>90.3</v>
      </c>
      <c r="L1082" s="241">
        <f t="shared" si="314"/>
        <v>108.36</v>
      </c>
      <c r="M1082" s="8">
        <v>180.6</v>
      </c>
      <c r="N1082" s="280">
        <f t="shared" si="315"/>
        <v>216.72</v>
      </c>
      <c r="O1082" s="259">
        <v>90.3</v>
      </c>
      <c r="P1082" s="309">
        <v>1</v>
      </c>
    </row>
    <row r="1083" spans="1:16" ht="15.6" x14ac:dyDescent="0.3">
      <c r="A1083" s="230"/>
      <c r="B1083" s="231"/>
      <c r="C1083" s="231"/>
      <c r="D1083" s="232"/>
      <c r="E1083" s="233"/>
      <c r="F1083" s="232"/>
      <c r="G1083" s="234"/>
      <c r="H1083" s="235"/>
      <c r="I1083" s="232"/>
      <c r="J1083" s="236"/>
      <c r="K1083" s="242"/>
      <c r="L1083" s="242"/>
      <c r="M1083" s="239"/>
      <c r="N1083" s="281"/>
      <c r="O1083" s="260"/>
      <c r="P1083" s="310"/>
    </row>
    <row r="1084" spans="1:16" ht="46.8" x14ac:dyDescent="0.3">
      <c r="A1084" s="39" t="s">
        <v>1127</v>
      </c>
      <c r="B1084" s="63" t="s">
        <v>827</v>
      </c>
      <c r="C1084" s="21"/>
      <c r="D1084" s="61" t="s">
        <v>594</v>
      </c>
      <c r="E1084" s="112">
        <v>6</v>
      </c>
      <c r="F1084" s="194" t="s">
        <v>1572</v>
      </c>
      <c r="G1084" s="152" t="s">
        <v>1568</v>
      </c>
      <c r="H1084" s="133" t="s">
        <v>1593</v>
      </c>
      <c r="I1084" s="194" t="s">
        <v>1596</v>
      </c>
      <c r="J1084" s="147" t="s">
        <v>1597</v>
      </c>
      <c r="K1084" s="241">
        <v>74</v>
      </c>
      <c r="L1084" s="241">
        <f t="shared" si="314"/>
        <v>88.8</v>
      </c>
      <c r="M1084" s="8">
        <v>148</v>
      </c>
      <c r="N1084" s="280">
        <f t="shared" si="315"/>
        <v>177.6</v>
      </c>
      <c r="O1084" s="259">
        <v>74</v>
      </c>
      <c r="P1084" s="309">
        <v>1</v>
      </c>
    </row>
    <row r="1085" spans="1:16" ht="15.6" x14ac:dyDescent="0.3">
      <c r="A1085" s="230"/>
      <c r="B1085" s="231"/>
      <c r="C1085" s="231"/>
      <c r="D1085" s="232"/>
      <c r="E1085" s="233"/>
      <c r="F1085" s="232"/>
      <c r="G1085" s="234"/>
      <c r="H1085" s="235"/>
      <c r="I1085" s="232"/>
      <c r="J1085" s="236"/>
      <c r="K1085" s="242"/>
      <c r="L1085" s="242"/>
      <c r="M1085" s="239"/>
      <c r="N1085" s="281"/>
      <c r="O1085" s="260"/>
      <c r="P1085" s="310"/>
    </row>
    <row r="1086" spans="1:16" ht="46.8" x14ac:dyDescent="0.3">
      <c r="A1086" s="39" t="s">
        <v>1128</v>
      </c>
      <c r="B1086" s="62" t="s">
        <v>828</v>
      </c>
      <c r="C1086" s="21"/>
      <c r="D1086" s="61" t="s">
        <v>594</v>
      </c>
      <c r="E1086" s="112">
        <v>9000</v>
      </c>
      <c r="F1086" s="194" t="s">
        <v>1572</v>
      </c>
      <c r="G1086" s="152" t="s">
        <v>1568</v>
      </c>
      <c r="H1086" s="133" t="s">
        <v>1616</v>
      </c>
      <c r="I1086" s="194" t="s">
        <v>1617</v>
      </c>
      <c r="J1086" s="147" t="s">
        <v>1618</v>
      </c>
      <c r="K1086" s="241">
        <v>0.98</v>
      </c>
      <c r="L1086" s="241">
        <f t="shared" si="314"/>
        <v>1.1759999999999999</v>
      </c>
      <c r="M1086" s="8">
        <v>98</v>
      </c>
      <c r="N1086" s="280">
        <f t="shared" si="315"/>
        <v>117.6</v>
      </c>
      <c r="O1086" s="259">
        <v>0.98</v>
      </c>
      <c r="P1086" s="309">
        <v>1</v>
      </c>
    </row>
    <row r="1087" spans="1:16" ht="15.6" x14ac:dyDescent="0.3">
      <c r="A1087" s="230"/>
      <c r="B1087" s="231"/>
      <c r="C1087" s="231"/>
      <c r="D1087" s="232"/>
      <c r="E1087" s="233"/>
      <c r="F1087" s="232"/>
      <c r="G1087" s="234"/>
      <c r="H1087" s="235"/>
      <c r="I1087" s="232"/>
      <c r="J1087" s="236"/>
      <c r="K1087" s="242"/>
      <c r="L1087" s="242"/>
      <c r="M1087" s="239"/>
      <c r="N1087" s="281"/>
      <c r="O1087" s="260"/>
      <c r="P1087" s="310"/>
    </row>
    <row r="1088" spans="1:16" ht="46.8" x14ac:dyDescent="0.3">
      <c r="A1088" s="39" t="s">
        <v>1129</v>
      </c>
      <c r="B1088" s="34" t="s">
        <v>771</v>
      </c>
      <c r="C1088" s="21"/>
      <c r="D1088" s="61" t="s">
        <v>794</v>
      </c>
      <c r="E1088" s="112">
        <v>2</v>
      </c>
      <c r="F1088" s="194" t="s">
        <v>1572</v>
      </c>
      <c r="G1088" s="152" t="s">
        <v>1568</v>
      </c>
      <c r="H1088" s="133" t="s">
        <v>1619</v>
      </c>
      <c r="I1088" s="194" t="s">
        <v>1620</v>
      </c>
      <c r="J1088" s="128" t="s">
        <v>1621</v>
      </c>
      <c r="K1088" s="241">
        <v>167</v>
      </c>
      <c r="L1088" s="241">
        <f t="shared" si="314"/>
        <v>200.4</v>
      </c>
      <c r="M1088" s="8">
        <v>167</v>
      </c>
      <c r="N1088" s="280">
        <f t="shared" si="315"/>
        <v>200.4</v>
      </c>
      <c r="O1088" s="259">
        <v>167</v>
      </c>
      <c r="P1088" s="309">
        <v>1</v>
      </c>
    </row>
    <row r="1089" spans="1:16" ht="15.6" x14ac:dyDescent="0.3">
      <c r="A1089" s="230"/>
      <c r="B1089" s="231"/>
      <c r="C1089" s="231"/>
      <c r="D1089" s="232"/>
      <c r="E1089" s="233"/>
      <c r="F1089" s="232"/>
      <c r="G1089" s="234"/>
      <c r="H1089" s="235"/>
      <c r="I1089" s="232"/>
      <c r="J1089" s="236"/>
      <c r="K1089" s="242"/>
      <c r="L1089" s="242"/>
      <c r="M1089" s="239"/>
      <c r="N1089" s="281"/>
      <c r="O1089" s="260"/>
      <c r="P1089" s="310"/>
    </row>
    <row r="1090" spans="1:16" ht="46.8" x14ac:dyDescent="0.3">
      <c r="A1090" s="39" t="s">
        <v>652</v>
      </c>
      <c r="B1090" s="34" t="s">
        <v>772</v>
      </c>
      <c r="C1090" s="21"/>
      <c r="D1090" s="61" t="s">
        <v>594</v>
      </c>
      <c r="E1090" s="112">
        <v>200</v>
      </c>
      <c r="F1090" s="194" t="s">
        <v>1572</v>
      </c>
      <c r="G1090" s="152" t="s">
        <v>1568</v>
      </c>
      <c r="H1090" s="133" t="s">
        <v>1622</v>
      </c>
      <c r="I1090" s="194" t="s">
        <v>1623</v>
      </c>
      <c r="J1090" s="128" t="s">
        <v>1624</v>
      </c>
      <c r="K1090" s="241">
        <v>0.42</v>
      </c>
      <c r="L1090" s="241">
        <f t="shared" si="314"/>
        <v>0.504</v>
      </c>
      <c r="M1090" s="8">
        <v>42</v>
      </c>
      <c r="N1090" s="280">
        <f t="shared" si="315"/>
        <v>50.4</v>
      </c>
      <c r="O1090" s="259">
        <v>0.42</v>
      </c>
      <c r="P1090" s="309">
        <v>1</v>
      </c>
    </row>
    <row r="1091" spans="1:16" ht="15.6" x14ac:dyDescent="0.3">
      <c r="A1091" s="230"/>
      <c r="B1091" s="231"/>
      <c r="C1091" s="231"/>
      <c r="D1091" s="232"/>
      <c r="E1091" s="233"/>
      <c r="F1091" s="232"/>
      <c r="G1091" s="234"/>
      <c r="H1091" s="235"/>
      <c r="I1091" s="232"/>
      <c r="J1091" s="236"/>
      <c r="K1091" s="242"/>
      <c r="L1091" s="242"/>
      <c r="M1091" s="239"/>
      <c r="N1091" s="281"/>
      <c r="O1091" s="260"/>
      <c r="P1091" s="310"/>
    </row>
    <row r="1092" spans="1:16" ht="46.8" x14ac:dyDescent="0.3">
      <c r="A1092" s="39" t="s">
        <v>1130</v>
      </c>
      <c r="B1092" s="34" t="s">
        <v>773</v>
      </c>
      <c r="C1092" s="21"/>
      <c r="D1092" s="61" t="s">
        <v>594</v>
      </c>
      <c r="E1092" s="112">
        <v>1500</v>
      </c>
      <c r="F1092" s="194" t="s">
        <v>1572</v>
      </c>
      <c r="G1092" s="152" t="s">
        <v>1568</v>
      </c>
      <c r="H1092" s="133" t="s">
        <v>1625</v>
      </c>
      <c r="I1092" s="194" t="s">
        <v>1623</v>
      </c>
      <c r="J1092" s="128" t="s">
        <v>1626</v>
      </c>
      <c r="K1092" s="241">
        <v>0.21</v>
      </c>
      <c r="L1092" s="241">
        <f t="shared" si="314"/>
        <v>0.252</v>
      </c>
      <c r="M1092" s="8">
        <v>157.5</v>
      </c>
      <c r="N1092" s="280">
        <f t="shared" si="315"/>
        <v>189</v>
      </c>
      <c r="O1092" s="259">
        <v>0.21</v>
      </c>
      <c r="P1092" s="309">
        <v>1</v>
      </c>
    </row>
    <row r="1093" spans="1:16" ht="15.6" x14ac:dyDescent="0.3">
      <c r="A1093" s="230"/>
      <c r="B1093" s="231"/>
      <c r="C1093" s="231"/>
      <c r="D1093" s="232"/>
      <c r="E1093" s="233"/>
      <c r="F1093" s="232"/>
      <c r="G1093" s="234"/>
      <c r="H1093" s="235"/>
      <c r="I1093" s="232"/>
      <c r="J1093" s="236"/>
      <c r="K1093" s="242"/>
      <c r="L1093" s="242"/>
      <c r="M1093" s="239"/>
      <c r="N1093" s="281"/>
      <c r="O1093" s="260"/>
      <c r="P1093" s="310"/>
    </row>
    <row r="1094" spans="1:16" ht="46.8" x14ac:dyDescent="0.3">
      <c r="A1094" s="39" t="s">
        <v>655</v>
      </c>
      <c r="B1094" s="34" t="s">
        <v>774</v>
      </c>
      <c r="C1094" s="21"/>
      <c r="D1094" s="61" t="s">
        <v>34</v>
      </c>
      <c r="E1094" s="112">
        <v>15</v>
      </c>
      <c r="F1094" s="194" t="s">
        <v>1572</v>
      </c>
      <c r="G1094" s="152" t="s">
        <v>1568</v>
      </c>
      <c r="H1094" s="133" t="s">
        <v>1627</v>
      </c>
      <c r="I1094" s="194" t="s">
        <v>1623</v>
      </c>
      <c r="J1094" s="128" t="s">
        <v>1628</v>
      </c>
      <c r="K1094" s="241">
        <v>215</v>
      </c>
      <c r="L1094" s="241">
        <f t="shared" si="314"/>
        <v>258</v>
      </c>
      <c r="M1094" s="8">
        <v>215</v>
      </c>
      <c r="N1094" s="280">
        <f t="shared" si="315"/>
        <v>258</v>
      </c>
      <c r="O1094" s="259">
        <v>215</v>
      </c>
      <c r="P1094" s="309">
        <v>1</v>
      </c>
    </row>
    <row r="1095" spans="1:16" ht="15.6" x14ac:dyDescent="0.3">
      <c r="A1095" s="230"/>
      <c r="B1095" s="231"/>
      <c r="C1095" s="231"/>
      <c r="D1095" s="232"/>
      <c r="E1095" s="233"/>
      <c r="F1095" s="232"/>
      <c r="G1095" s="234"/>
      <c r="H1095" s="235"/>
      <c r="I1095" s="232"/>
      <c r="J1095" s="236"/>
      <c r="K1095" s="242"/>
      <c r="L1095" s="242"/>
      <c r="M1095" s="239"/>
      <c r="N1095" s="281"/>
      <c r="O1095" s="260"/>
      <c r="P1095" s="310"/>
    </row>
    <row r="1096" spans="1:16" ht="46.8" x14ac:dyDescent="0.3">
      <c r="A1096" s="39" t="s">
        <v>658</v>
      </c>
      <c r="B1096" s="34" t="s">
        <v>775</v>
      </c>
      <c r="C1096" s="21"/>
      <c r="D1096" s="61" t="s">
        <v>34</v>
      </c>
      <c r="E1096" s="112">
        <v>2</v>
      </c>
      <c r="F1096" s="194" t="s">
        <v>1572</v>
      </c>
      <c r="G1096" s="152" t="s">
        <v>1568</v>
      </c>
      <c r="H1096" s="133" t="s">
        <v>1629</v>
      </c>
      <c r="I1096" s="194" t="s">
        <v>1623</v>
      </c>
      <c r="J1096" s="128" t="s">
        <v>1630</v>
      </c>
      <c r="K1096" s="241">
        <v>38.6</v>
      </c>
      <c r="L1096" s="241">
        <f t="shared" si="314"/>
        <v>46.32</v>
      </c>
      <c r="M1096" s="8">
        <v>38.6</v>
      </c>
      <c r="N1096" s="280">
        <f t="shared" si="315"/>
        <v>46.32</v>
      </c>
      <c r="O1096" s="259">
        <v>38.6</v>
      </c>
      <c r="P1096" s="309">
        <v>1</v>
      </c>
    </row>
    <row r="1097" spans="1:16" ht="15.6" x14ac:dyDescent="0.3">
      <c r="A1097" s="230"/>
      <c r="B1097" s="231"/>
      <c r="C1097" s="231"/>
      <c r="D1097" s="232"/>
      <c r="E1097" s="233"/>
      <c r="F1097" s="232"/>
      <c r="G1097" s="234"/>
      <c r="H1097" s="235"/>
      <c r="I1097" s="232"/>
      <c r="J1097" s="236"/>
      <c r="K1097" s="242"/>
      <c r="L1097" s="242"/>
      <c r="M1097" s="239"/>
      <c r="N1097" s="281"/>
      <c r="O1097" s="260"/>
      <c r="P1097" s="310"/>
    </row>
    <row r="1098" spans="1:16" ht="46.8" x14ac:dyDescent="0.3">
      <c r="A1098" s="39" t="s">
        <v>661</v>
      </c>
      <c r="B1098" s="34" t="s">
        <v>776</v>
      </c>
      <c r="C1098" s="21"/>
      <c r="D1098" s="61" t="s">
        <v>34</v>
      </c>
      <c r="E1098" s="112">
        <v>2</v>
      </c>
      <c r="F1098" s="194" t="s">
        <v>1572</v>
      </c>
      <c r="G1098" s="152" t="s">
        <v>1568</v>
      </c>
      <c r="H1098" s="133" t="s">
        <v>1631</v>
      </c>
      <c r="I1098" s="194" t="s">
        <v>1623</v>
      </c>
      <c r="J1098" s="128" t="s">
        <v>1632</v>
      </c>
      <c r="K1098" s="241">
        <v>142</v>
      </c>
      <c r="L1098" s="241">
        <f t="shared" si="314"/>
        <v>170.4</v>
      </c>
      <c r="M1098" s="8">
        <v>142</v>
      </c>
      <c r="N1098" s="280">
        <f t="shared" si="315"/>
        <v>170.4</v>
      </c>
      <c r="O1098" s="259">
        <v>142</v>
      </c>
      <c r="P1098" s="309">
        <v>1</v>
      </c>
    </row>
    <row r="1099" spans="1:16" ht="15.6" x14ac:dyDescent="0.3">
      <c r="A1099" s="230"/>
      <c r="B1099" s="231"/>
      <c r="C1099" s="231"/>
      <c r="D1099" s="232"/>
      <c r="E1099" s="233"/>
      <c r="F1099" s="232"/>
      <c r="G1099" s="234"/>
      <c r="H1099" s="235"/>
      <c r="I1099" s="232"/>
      <c r="J1099" s="236"/>
      <c r="K1099" s="242"/>
      <c r="L1099" s="242"/>
      <c r="M1099" s="239"/>
      <c r="N1099" s="281"/>
      <c r="O1099" s="260"/>
      <c r="P1099" s="310"/>
    </row>
    <row r="1100" spans="1:16" ht="93.6" x14ac:dyDescent="0.3">
      <c r="A1100" s="39" t="s">
        <v>664</v>
      </c>
      <c r="B1100" s="34" t="s">
        <v>786</v>
      </c>
      <c r="C1100" s="21"/>
      <c r="D1100" s="61" t="s">
        <v>34</v>
      </c>
      <c r="E1100" s="128">
        <v>2</v>
      </c>
      <c r="F1100" s="194" t="s">
        <v>1572</v>
      </c>
      <c r="G1100" s="152" t="s">
        <v>1568</v>
      </c>
      <c r="H1100" s="133" t="s">
        <v>1633</v>
      </c>
      <c r="I1100" s="194" t="s">
        <v>1634</v>
      </c>
      <c r="J1100" s="128" t="s">
        <v>1635</v>
      </c>
      <c r="K1100" s="241">
        <v>42.95</v>
      </c>
      <c r="L1100" s="241">
        <f t="shared" si="314"/>
        <v>51.54</v>
      </c>
      <c r="M1100" s="8">
        <v>85.9</v>
      </c>
      <c r="N1100" s="280">
        <f t="shared" si="315"/>
        <v>103.08</v>
      </c>
      <c r="O1100" s="259">
        <v>42.95</v>
      </c>
      <c r="P1100" s="309">
        <v>1</v>
      </c>
    </row>
    <row r="1101" spans="1:16" ht="15.6" x14ac:dyDescent="0.3">
      <c r="A1101" s="230"/>
      <c r="B1101" s="231"/>
      <c r="C1101" s="231"/>
      <c r="D1101" s="232"/>
      <c r="E1101" s="233"/>
      <c r="F1101" s="232"/>
      <c r="G1101" s="234"/>
      <c r="H1101" s="235"/>
      <c r="I1101" s="232"/>
      <c r="J1101" s="236"/>
      <c r="K1101" s="242"/>
      <c r="L1101" s="242"/>
      <c r="M1101" s="239"/>
      <c r="N1101" s="281"/>
      <c r="O1101" s="260"/>
      <c r="P1101" s="310"/>
    </row>
    <row r="1102" spans="1:16" ht="46.8" x14ac:dyDescent="0.3">
      <c r="A1102" s="39" t="s">
        <v>667</v>
      </c>
      <c r="B1102" s="34" t="s">
        <v>787</v>
      </c>
      <c r="C1102" s="21"/>
      <c r="D1102" s="61" t="s">
        <v>34</v>
      </c>
      <c r="E1102" s="112">
        <v>1000</v>
      </c>
      <c r="F1102" s="194" t="s">
        <v>1798</v>
      </c>
      <c r="G1102" s="152" t="s">
        <v>1637</v>
      </c>
      <c r="H1102" s="133">
        <v>1000</v>
      </c>
      <c r="I1102" s="194" t="s">
        <v>1895</v>
      </c>
      <c r="J1102" s="128" t="s">
        <v>1896</v>
      </c>
      <c r="K1102" s="241">
        <v>1.26E-2</v>
      </c>
      <c r="L1102" s="241">
        <f t="shared" ref="L1102" si="316">K1102*1.2</f>
        <v>1.512E-2</v>
      </c>
      <c r="M1102" s="8">
        <f t="shared" ref="M1102" si="317">H1102*K1102</f>
        <v>12.6</v>
      </c>
      <c r="N1102" s="280">
        <f t="shared" ref="N1102" si="318">M1102*1.2</f>
        <v>15.12</v>
      </c>
      <c r="O1102" s="259">
        <v>1.26E-2</v>
      </c>
      <c r="P1102" s="309">
        <v>1</v>
      </c>
    </row>
    <row r="1103" spans="1:16" ht="15.6" x14ac:dyDescent="0.3">
      <c r="A1103" s="230"/>
      <c r="B1103" s="231"/>
      <c r="C1103" s="231"/>
      <c r="D1103" s="232"/>
      <c r="E1103" s="233"/>
      <c r="F1103" s="232"/>
      <c r="G1103" s="234"/>
      <c r="H1103" s="235"/>
      <c r="I1103" s="232"/>
      <c r="J1103" s="236"/>
      <c r="K1103" s="242"/>
      <c r="L1103" s="242"/>
      <c r="M1103" s="239"/>
      <c r="N1103" s="281"/>
      <c r="O1103" s="260"/>
      <c r="P1103" s="310"/>
    </row>
    <row r="1104" spans="1:16" ht="93.6" x14ac:dyDescent="0.3">
      <c r="A1104" s="39" t="s">
        <v>670</v>
      </c>
      <c r="B1104" s="34" t="s">
        <v>788</v>
      </c>
      <c r="C1104" s="21" t="s">
        <v>789</v>
      </c>
      <c r="D1104" s="61" t="s">
        <v>34</v>
      </c>
      <c r="E1104" s="112">
        <v>1000</v>
      </c>
      <c r="F1104" s="194" t="s">
        <v>1519</v>
      </c>
      <c r="G1104" s="152" t="s">
        <v>1465</v>
      </c>
      <c r="H1104" s="133">
        <v>100</v>
      </c>
      <c r="I1104" s="194" t="s">
        <v>1520</v>
      </c>
      <c r="J1104" s="195" t="s">
        <v>1521</v>
      </c>
      <c r="K1104" s="241">
        <v>0.2</v>
      </c>
      <c r="L1104" s="241">
        <f t="shared" ref="L1104" si="319">MMULT(K1104,1.2)</f>
        <v>0.24</v>
      </c>
      <c r="M1104" s="8">
        <f t="shared" ref="M1104" si="320">MMULT(H1104,K1104)</f>
        <v>20</v>
      </c>
      <c r="N1104" s="280">
        <f t="shared" ref="N1104" si="321">MMULT(M1104,1.2)</f>
        <v>24</v>
      </c>
      <c r="O1104" s="259">
        <v>0.2</v>
      </c>
      <c r="P1104" s="309">
        <v>1</v>
      </c>
    </row>
    <row r="1105" spans="1:16" ht="15.6" x14ac:dyDescent="0.3">
      <c r="A1105" s="230"/>
      <c r="B1105" s="231"/>
      <c r="C1105" s="231"/>
      <c r="D1105" s="232"/>
      <c r="E1105" s="233"/>
      <c r="F1105" s="232"/>
      <c r="G1105" s="234"/>
      <c r="H1105" s="235"/>
      <c r="I1105" s="232"/>
      <c r="J1105" s="236"/>
      <c r="K1105" s="242"/>
      <c r="L1105" s="242"/>
      <c r="M1105" s="239"/>
      <c r="N1105" s="281"/>
      <c r="O1105" s="260"/>
      <c r="P1105" s="310"/>
    </row>
    <row r="1106" spans="1:16" ht="124.8" x14ac:dyDescent="0.3">
      <c r="A1106" s="39" t="s">
        <v>673</v>
      </c>
      <c r="B1106" s="34" t="s">
        <v>864</v>
      </c>
      <c r="C1106" s="21"/>
      <c r="D1106" s="61" t="s">
        <v>34</v>
      </c>
      <c r="E1106" s="112">
        <v>125</v>
      </c>
      <c r="F1106" s="194" t="s">
        <v>1933</v>
      </c>
      <c r="G1106" s="152" t="s">
        <v>1898</v>
      </c>
      <c r="H1106" s="133" t="s">
        <v>1934</v>
      </c>
      <c r="I1106" s="194" t="s">
        <v>1935</v>
      </c>
      <c r="J1106" s="128" t="s">
        <v>1936</v>
      </c>
      <c r="K1106" s="241">
        <v>0.46660000000000001</v>
      </c>
      <c r="L1106" s="241">
        <v>0.56000000000000005</v>
      </c>
      <c r="M1106" s="8">
        <v>23.333300000000001</v>
      </c>
      <c r="N1106" s="280">
        <v>28</v>
      </c>
      <c r="O1106" s="259">
        <v>0.46660000000000001</v>
      </c>
      <c r="P1106" s="309">
        <v>1</v>
      </c>
    </row>
    <row r="1107" spans="1:16" ht="62.4" x14ac:dyDescent="0.3">
      <c r="A1107" s="39" t="s">
        <v>673</v>
      </c>
      <c r="B1107" s="34" t="s">
        <v>864</v>
      </c>
      <c r="C1107" s="21"/>
      <c r="D1107" s="61" t="s">
        <v>34</v>
      </c>
      <c r="E1107" s="112">
        <v>125</v>
      </c>
      <c r="F1107" s="194" t="s">
        <v>2166</v>
      </c>
      <c r="G1107" s="152" t="s">
        <v>2139</v>
      </c>
      <c r="H1107" s="133">
        <v>25</v>
      </c>
      <c r="I1107" s="194"/>
      <c r="J1107" s="128" t="s">
        <v>2167</v>
      </c>
      <c r="K1107" s="241">
        <v>10.1</v>
      </c>
      <c r="L1107" s="241">
        <v>12.12</v>
      </c>
      <c r="M1107" s="8">
        <v>10.1</v>
      </c>
      <c r="N1107" s="280">
        <v>12.12</v>
      </c>
      <c r="O1107" s="259">
        <v>10.1</v>
      </c>
      <c r="P1107" s="309">
        <v>2</v>
      </c>
    </row>
    <row r="1108" spans="1:16" x14ac:dyDescent="0.3">
      <c r="G1108" s="155"/>
      <c r="H1108" s="105"/>
      <c r="I1108" s="155"/>
      <c r="J1108" s="104"/>
      <c r="K1108" s="104"/>
      <c r="L1108" s="104"/>
      <c r="M1108" s="155"/>
      <c r="N1108" s="104"/>
      <c r="O1108" s="104"/>
      <c r="P1108" s="320"/>
    </row>
    <row r="1109" spans="1:16" x14ac:dyDescent="0.3">
      <c r="G1109" s="155"/>
      <c r="H1109" s="105"/>
      <c r="I1109" s="155"/>
      <c r="J1109" s="104"/>
      <c r="K1109" s="104"/>
      <c r="L1109" s="104"/>
      <c r="M1109" s="155"/>
      <c r="N1109" s="104"/>
      <c r="O1109" s="104"/>
      <c r="P1109" s="320"/>
    </row>
    <row r="1110" spans="1:16" x14ac:dyDescent="0.3">
      <c r="D1110"/>
      <c r="E1110" s="104"/>
      <c r="G1110" s="155"/>
      <c r="H1110" s="105"/>
      <c r="I1110" s="155"/>
      <c r="J1110" s="104"/>
      <c r="K1110" s="104"/>
      <c r="L1110" s="104"/>
      <c r="M1110" s="155"/>
      <c r="N1110" s="104"/>
      <c r="O1110" s="104"/>
      <c r="P1110" s="320"/>
    </row>
    <row r="1111" spans="1:16" x14ac:dyDescent="0.3">
      <c r="C1111" s="374"/>
      <c r="D1111" s="374"/>
      <c r="E1111" s="374"/>
      <c r="G1111" s="155"/>
      <c r="H1111" s="105"/>
      <c r="I1111" s="155"/>
      <c r="J1111" s="104"/>
      <c r="K1111" s="104"/>
      <c r="L1111" s="104"/>
      <c r="M1111" s="155"/>
      <c r="N1111" s="104"/>
      <c r="O1111" s="104"/>
      <c r="P1111" s="320"/>
    </row>
    <row r="1112" spans="1:16" x14ac:dyDescent="0.3">
      <c r="D1112"/>
      <c r="E1112" s="104"/>
      <c r="G1112" s="155"/>
      <c r="H1112" s="105"/>
      <c r="I1112" s="155"/>
      <c r="J1112" s="104"/>
      <c r="K1112" s="104"/>
      <c r="L1112" s="104"/>
      <c r="M1112" s="155"/>
      <c r="N1112" s="104"/>
      <c r="O1112" s="104"/>
      <c r="P1112" s="320"/>
    </row>
    <row r="1113" spans="1:16" x14ac:dyDescent="0.3">
      <c r="D1113"/>
      <c r="E1113" s="104"/>
      <c r="G1113" s="155"/>
      <c r="H1113" s="105"/>
      <c r="I1113" s="155"/>
      <c r="J1113" s="104"/>
      <c r="K1113" s="104"/>
      <c r="L1113" s="104"/>
      <c r="M1113" s="155"/>
      <c r="N1113" s="104"/>
      <c r="O1113" s="104"/>
      <c r="P1113" s="320"/>
    </row>
    <row r="1114" spans="1:16" x14ac:dyDescent="0.3">
      <c r="G1114" s="155"/>
      <c r="H1114" s="105"/>
      <c r="I1114" s="155"/>
      <c r="J1114" s="104"/>
      <c r="K1114" s="104"/>
      <c r="L1114" s="104"/>
      <c r="M1114" s="155"/>
      <c r="N1114" s="104"/>
      <c r="O1114" s="104"/>
      <c r="P1114" s="320"/>
    </row>
    <row r="1115" spans="1:16" x14ac:dyDescent="0.3">
      <c r="G1115" s="155"/>
      <c r="H1115" s="105"/>
      <c r="I1115" s="155"/>
      <c r="J1115" s="104"/>
      <c r="K1115" s="104"/>
      <c r="L1115" s="104"/>
      <c r="M1115" s="155"/>
      <c r="N1115" s="104"/>
      <c r="O1115" s="104"/>
      <c r="P1115" s="320"/>
    </row>
    <row r="1116" spans="1:16" x14ac:dyDescent="0.3">
      <c r="G1116" s="155"/>
      <c r="H1116" s="105"/>
      <c r="I1116" s="155"/>
      <c r="J1116" s="104"/>
      <c r="K1116" s="104"/>
      <c r="L1116" s="104"/>
      <c r="M1116" s="155"/>
      <c r="N1116" s="104"/>
      <c r="O1116" s="104"/>
      <c r="P1116" s="320"/>
    </row>
    <row r="1117" spans="1:16" x14ac:dyDescent="0.3">
      <c r="G1117" s="155"/>
      <c r="H1117" s="105"/>
      <c r="I1117" s="155"/>
      <c r="J1117" s="104"/>
      <c r="K1117" s="104"/>
      <c r="L1117" s="104"/>
      <c r="M1117" s="155"/>
      <c r="N1117" s="104"/>
      <c r="O1117" s="104"/>
      <c r="P1117" s="320"/>
    </row>
    <row r="1118" spans="1:16" x14ac:dyDescent="0.3">
      <c r="G1118" s="155"/>
      <c r="H1118" s="105"/>
      <c r="I1118" s="155"/>
      <c r="J1118" s="104"/>
      <c r="K1118" s="104"/>
      <c r="L1118" s="104"/>
      <c r="M1118" s="155"/>
      <c r="N1118" s="104"/>
      <c r="O1118" s="104"/>
      <c r="P1118" s="320"/>
    </row>
    <row r="1119" spans="1:16" x14ac:dyDescent="0.3">
      <c r="G1119" s="155"/>
      <c r="H1119" s="105"/>
      <c r="I1119" s="155"/>
      <c r="J1119" s="104"/>
      <c r="K1119" s="104"/>
      <c r="L1119" s="104"/>
      <c r="M1119" s="155"/>
      <c r="N1119" s="104"/>
      <c r="O1119" s="104"/>
      <c r="P1119" s="320"/>
    </row>
    <row r="1120" spans="1:16" x14ac:dyDescent="0.3">
      <c r="G1120" s="155"/>
      <c r="H1120" s="105"/>
      <c r="I1120" s="155"/>
      <c r="J1120" s="104"/>
      <c r="K1120" s="104"/>
      <c r="L1120" s="104"/>
      <c r="M1120" s="155"/>
      <c r="N1120" s="104"/>
      <c r="O1120" s="104"/>
      <c r="P1120" s="320"/>
    </row>
    <row r="1121" spans="7:16" x14ac:dyDescent="0.3">
      <c r="G1121" s="155"/>
      <c r="H1121" s="105"/>
      <c r="I1121" s="155"/>
      <c r="J1121" s="104"/>
      <c r="K1121" s="104"/>
      <c r="L1121" s="104"/>
      <c r="M1121" s="155"/>
      <c r="N1121" s="104"/>
      <c r="O1121" s="104"/>
      <c r="P1121" s="320"/>
    </row>
    <row r="1122" spans="7:16" x14ac:dyDescent="0.3">
      <c r="G1122" s="155"/>
      <c r="H1122" s="105"/>
      <c r="I1122" s="155"/>
      <c r="J1122" s="104"/>
      <c r="K1122" s="104"/>
      <c r="L1122" s="104"/>
      <c r="M1122" s="155"/>
      <c r="N1122" s="104"/>
      <c r="O1122" s="104"/>
      <c r="P1122" s="320"/>
    </row>
    <row r="1123" spans="7:16" x14ac:dyDescent="0.3">
      <c r="G1123" s="155"/>
      <c r="H1123" s="105"/>
      <c r="I1123" s="155"/>
      <c r="J1123" s="104"/>
      <c r="K1123" s="104"/>
      <c r="L1123" s="104"/>
      <c r="M1123" s="155"/>
      <c r="N1123" s="104"/>
      <c r="O1123" s="104"/>
      <c r="P1123" s="320"/>
    </row>
    <row r="1124" spans="7:16" x14ac:dyDescent="0.3">
      <c r="G1124" s="155"/>
      <c r="H1124" s="105"/>
      <c r="I1124" s="155"/>
      <c r="J1124" s="104"/>
      <c r="K1124" s="104"/>
      <c r="L1124" s="104"/>
      <c r="M1124" s="155"/>
      <c r="N1124" s="104"/>
      <c r="O1124" s="104"/>
      <c r="P1124" s="320"/>
    </row>
    <row r="1125" spans="7:16" x14ac:dyDescent="0.3">
      <c r="G1125" s="155"/>
      <c r="H1125" s="105"/>
      <c r="I1125" s="155"/>
      <c r="J1125" s="104"/>
      <c r="K1125" s="104"/>
      <c r="L1125" s="104"/>
      <c r="M1125" s="155"/>
      <c r="N1125" s="104"/>
      <c r="O1125" s="104"/>
      <c r="P1125" s="320"/>
    </row>
    <row r="1126" spans="7:16" x14ac:dyDescent="0.3">
      <c r="G1126" s="155"/>
      <c r="H1126" s="105"/>
      <c r="I1126" s="155"/>
      <c r="J1126" s="104"/>
      <c r="K1126" s="104"/>
      <c r="L1126" s="104"/>
      <c r="M1126" s="155"/>
      <c r="N1126" s="104"/>
      <c r="O1126" s="104"/>
      <c r="P1126" s="320"/>
    </row>
    <row r="1127" spans="7:16" x14ac:dyDescent="0.3">
      <c r="G1127" s="155"/>
      <c r="H1127" s="105"/>
      <c r="I1127" s="155"/>
      <c r="J1127" s="104"/>
      <c r="K1127" s="104"/>
      <c r="L1127" s="104"/>
      <c r="M1127" s="155"/>
      <c r="N1127" s="104"/>
      <c r="O1127" s="104"/>
      <c r="P1127" s="320"/>
    </row>
    <row r="1128" spans="7:16" x14ac:dyDescent="0.3">
      <c r="G1128" s="155"/>
      <c r="H1128" s="105"/>
      <c r="I1128" s="155"/>
      <c r="J1128" s="104"/>
      <c r="K1128" s="104"/>
      <c r="L1128" s="104"/>
      <c r="M1128" s="155"/>
      <c r="N1128" s="104"/>
      <c r="O1128" s="104"/>
      <c r="P1128" s="320"/>
    </row>
    <row r="1129" spans="7:16" x14ac:dyDescent="0.3">
      <c r="G1129" s="155"/>
      <c r="H1129" s="105"/>
      <c r="I1129" s="155"/>
      <c r="J1129" s="104"/>
      <c r="K1129" s="104"/>
      <c r="L1129" s="104"/>
      <c r="M1129" s="155"/>
      <c r="N1129" s="104"/>
      <c r="O1129" s="104"/>
      <c r="P1129" s="320"/>
    </row>
    <row r="1130" spans="7:16" x14ac:dyDescent="0.3">
      <c r="G1130" s="155"/>
      <c r="H1130" s="105"/>
      <c r="I1130" s="155"/>
      <c r="J1130" s="104"/>
      <c r="K1130" s="104"/>
      <c r="L1130" s="104"/>
      <c r="M1130" s="155"/>
      <c r="N1130" s="104"/>
      <c r="O1130" s="104"/>
      <c r="P1130" s="320"/>
    </row>
    <row r="1131" spans="7:16" x14ac:dyDescent="0.3">
      <c r="G1131" s="155"/>
      <c r="H1131" s="105"/>
      <c r="I1131" s="155"/>
      <c r="J1131" s="104"/>
      <c r="K1131" s="104"/>
      <c r="L1131" s="104"/>
      <c r="M1131" s="155"/>
      <c r="N1131" s="104"/>
      <c r="O1131" s="104"/>
      <c r="P1131" s="320"/>
    </row>
    <row r="1132" spans="7:16" x14ac:dyDescent="0.3">
      <c r="G1132" s="155"/>
      <c r="H1132" s="105"/>
      <c r="I1132" s="155"/>
      <c r="J1132" s="104"/>
      <c r="K1132" s="104"/>
      <c r="L1132" s="104"/>
      <c r="M1132" s="155"/>
      <c r="N1132" s="104"/>
      <c r="O1132" s="104"/>
      <c r="P1132" s="320"/>
    </row>
    <row r="1133" spans="7:16" x14ac:dyDescent="0.3">
      <c r="G1133" s="155"/>
      <c r="H1133" s="105"/>
      <c r="I1133" s="155"/>
      <c r="J1133" s="104"/>
      <c r="K1133" s="104"/>
      <c r="L1133" s="104"/>
      <c r="M1133" s="155"/>
      <c r="N1133" s="104"/>
      <c r="O1133" s="104"/>
      <c r="P1133" s="320"/>
    </row>
    <row r="1134" spans="7:16" x14ac:dyDescent="0.3">
      <c r="G1134" s="155"/>
      <c r="H1134" s="105"/>
      <c r="I1134" s="155"/>
      <c r="J1134" s="104"/>
      <c r="K1134" s="104"/>
      <c r="L1134" s="104"/>
      <c r="M1134" s="155"/>
      <c r="N1134" s="104"/>
      <c r="O1134" s="104"/>
      <c r="P1134" s="320"/>
    </row>
    <row r="1135" spans="7:16" x14ac:dyDescent="0.3">
      <c r="G1135" s="155"/>
      <c r="H1135" s="105"/>
      <c r="I1135" s="155"/>
      <c r="J1135" s="104"/>
      <c r="K1135" s="104"/>
      <c r="L1135" s="104"/>
      <c r="M1135" s="155"/>
      <c r="N1135" s="104"/>
      <c r="O1135" s="104"/>
      <c r="P1135" s="320"/>
    </row>
    <row r="1136" spans="7:16" x14ac:dyDescent="0.3">
      <c r="G1136" s="155"/>
      <c r="H1136" s="105"/>
      <c r="I1136" s="155"/>
      <c r="J1136" s="104"/>
      <c r="K1136" s="104"/>
      <c r="L1136" s="104"/>
      <c r="M1136" s="155"/>
      <c r="N1136" s="104"/>
      <c r="O1136" s="104"/>
      <c r="P1136" s="320"/>
    </row>
    <row r="1137" spans="7:16" x14ac:dyDescent="0.3">
      <c r="G1137" s="155"/>
      <c r="H1137" s="105"/>
      <c r="I1137" s="155"/>
      <c r="J1137" s="104"/>
      <c r="K1137" s="104"/>
      <c r="L1137" s="104"/>
      <c r="M1137" s="155"/>
      <c r="N1137" s="104"/>
      <c r="O1137" s="104"/>
      <c r="P1137" s="320"/>
    </row>
    <row r="1138" spans="7:16" x14ac:dyDescent="0.3">
      <c r="G1138" s="155"/>
      <c r="H1138" s="105"/>
      <c r="I1138" s="155"/>
      <c r="J1138" s="104"/>
      <c r="K1138" s="104"/>
      <c r="L1138" s="104"/>
      <c r="M1138" s="155"/>
      <c r="N1138" s="104"/>
      <c r="O1138" s="104"/>
      <c r="P1138" s="320"/>
    </row>
    <row r="1139" spans="7:16" x14ac:dyDescent="0.3">
      <c r="G1139" s="155"/>
      <c r="H1139" s="105"/>
      <c r="I1139" s="155"/>
      <c r="J1139" s="104"/>
      <c r="K1139" s="104"/>
      <c r="L1139" s="104"/>
      <c r="M1139" s="155"/>
      <c r="N1139" s="104"/>
      <c r="O1139" s="104"/>
      <c r="P1139" s="320"/>
    </row>
    <row r="1140" spans="7:16" x14ac:dyDescent="0.3">
      <c r="G1140" s="155"/>
      <c r="H1140" s="105"/>
      <c r="I1140" s="155"/>
      <c r="J1140" s="104"/>
      <c r="K1140" s="104"/>
      <c r="L1140" s="104"/>
      <c r="M1140" s="155"/>
      <c r="N1140" s="104"/>
      <c r="O1140" s="104"/>
      <c r="P1140" s="320"/>
    </row>
    <row r="1141" spans="7:16" x14ac:dyDescent="0.3">
      <c r="G1141" s="155"/>
      <c r="H1141" s="105"/>
      <c r="I1141" s="155"/>
      <c r="J1141" s="104"/>
      <c r="K1141" s="104"/>
      <c r="L1141" s="104"/>
      <c r="M1141" s="155"/>
      <c r="N1141" s="104"/>
      <c r="O1141" s="104"/>
      <c r="P1141" s="320"/>
    </row>
    <row r="1142" spans="7:16" x14ac:dyDescent="0.3">
      <c r="G1142" s="155"/>
      <c r="H1142" s="105"/>
      <c r="I1142" s="155"/>
      <c r="J1142" s="104"/>
      <c r="K1142" s="104"/>
      <c r="L1142" s="104"/>
      <c r="M1142" s="155"/>
      <c r="N1142" s="104"/>
      <c r="O1142" s="104"/>
      <c r="P1142" s="320"/>
    </row>
    <row r="1143" spans="7:16" x14ac:dyDescent="0.3">
      <c r="G1143" s="155"/>
      <c r="H1143" s="105"/>
      <c r="I1143" s="155"/>
      <c r="J1143" s="104"/>
      <c r="K1143" s="104"/>
      <c r="L1143" s="104"/>
      <c r="M1143" s="155"/>
      <c r="N1143" s="104"/>
      <c r="O1143" s="104"/>
      <c r="P1143" s="320"/>
    </row>
    <row r="1144" spans="7:16" x14ac:dyDescent="0.3">
      <c r="G1144" s="155"/>
      <c r="H1144" s="105"/>
      <c r="I1144" s="155"/>
      <c r="J1144" s="104"/>
      <c r="K1144" s="104"/>
      <c r="L1144" s="104"/>
      <c r="M1144" s="155"/>
      <c r="N1144" s="104"/>
      <c r="O1144" s="104"/>
      <c r="P1144" s="320"/>
    </row>
    <row r="1145" spans="7:16" x14ac:dyDescent="0.3">
      <c r="G1145" s="155"/>
      <c r="H1145" s="105"/>
      <c r="I1145" s="155"/>
      <c r="J1145" s="104"/>
      <c r="K1145" s="104"/>
      <c r="L1145" s="104"/>
      <c r="M1145" s="155"/>
      <c r="N1145" s="104"/>
      <c r="O1145" s="104"/>
      <c r="P1145" s="320"/>
    </row>
    <row r="1146" spans="7:16" x14ac:dyDescent="0.3">
      <c r="G1146" s="155"/>
      <c r="H1146" s="105"/>
      <c r="I1146" s="155"/>
      <c r="J1146" s="104"/>
      <c r="K1146" s="104"/>
      <c r="L1146" s="104"/>
      <c r="M1146" s="155"/>
      <c r="N1146" s="104"/>
      <c r="O1146" s="104"/>
      <c r="P1146" s="320"/>
    </row>
    <row r="1147" spans="7:16" x14ac:dyDescent="0.3">
      <c r="G1147" s="155"/>
      <c r="H1147" s="105"/>
      <c r="I1147" s="155"/>
      <c r="J1147" s="104"/>
      <c r="K1147" s="104"/>
      <c r="L1147" s="104"/>
      <c r="M1147" s="155"/>
      <c r="N1147" s="104"/>
      <c r="O1147" s="104"/>
      <c r="P1147" s="320"/>
    </row>
    <row r="1148" spans="7:16" x14ac:dyDescent="0.3">
      <c r="G1148" s="155"/>
      <c r="H1148" s="105"/>
      <c r="I1148" s="155"/>
      <c r="J1148" s="104"/>
      <c r="K1148" s="104"/>
      <c r="L1148" s="104"/>
      <c r="M1148" s="155"/>
      <c r="N1148" s="104"/>
      <c r="O1148" s="104"/>
      <c r="P1148" s="320"/>
    </row>
    <row r="1149" spans="7:16" x14ac:dyDescent="0.3">
      <c r="G1149" s="155"/>
      <c r="H1149" s="105"/>
      <c r="I1149" s="155"/>
      <c r="J1149" s="104"/>
      <c r="K1149" s="104"/>
      <c r="L1149" s="104"/>
      <c r="M1149" s="155"/>
      <c r="N1149" s="104"/>
      <c r="O1149" s="104"/>
      <c r="P1149" s="320"/>
    </row>
    <row r="1150" spans="7:16" x14ac:dyDescent="0.3">
      <c r="G1150" s="155"/>
      <c r="H1150" s="105"/>
      <c r="I1150" s="155"/>
      <c r="J1150" s="104"/>
      <c r="K1150" s="104"/>
      <c r="L1150" s="104"/>
      <c r="M1150" s="155"/>
      <c r="N1150" s="104"/>
      <c r="O1150" s="104"/>
      <c r="P1150" s="320"/>
    </row>
    <row r="1151" spans="7:16" x14ac:dyDescent="0.3">
      <c r="G1151" s="155"/>
      <c r="H1151" s="105"/>
      <c r="I1151" s="155"/>
      <c r="J1151" s="104"/>
      <c r="K1151" s="104"/>
      <c r="L1151" s="104"/>
      <c r="M1151" s="155"/>
      <c r="N1151" s="104"/>
      <c r="O1151" s="104"/>
      <c r="P1151" s="320"/>
    </row>
    <row r="1152" spans="7:16" x14ac:dyDescent="0.3">
      <c r="G1152" s="155"/>
      <c r="H1152" s="105"/>
      <c r="I1152" s="155"/>
      <c r="J1152" s="104"/>
      <c r="K1152" s="104"/>
      <c r="L1152" s="104"/>
      <c r="M1152" s="155"/>
      <c r="N1152" s="104"/>
      <c r="O1152" s="104"/>
      <c r="P1152" s="320"/>
    </row>
    <row r="1153" spans="7:16" x14ac:dyDescent="0.3">
      <c r="G1153" s="155"/>
      <c r="H1153" s="105"/>
      <c r="I1153" s="155"/>
      <c r="J1153" s="104"/>
      <c r="K1153" s="104"/>
      <c r="L1153" s="104"/>
      <c r="M1153" s="155"/>
      <c r="N1153" s="104"/>
      <c r="O1153" s="104"/>
      <c r="P1153" s="320"/>
    </row>
    <row r="1154" spans="7:16" x14ac:dyDescent="0.3">
      <c r="G1154" s="155"/>
      <c r="H1154" s="105"/>
      <c r="I1154" s="155"/>
      <c r="J1154" s="104"/>
      <c r="K1154" s="104"/>
      <c r="L1154" s="104"/>
      <c r="M1154" s="155"/>
      <c r="N1154" s="104"/>
      <c r="O1154" s="104"/>
      <c r="P1154" s="320"/>
    </row>
    <row r="1155" spans="7:16" x14ac:dyDescent="0.3">
      <c r="G1155" s="155"/>
      <c r="H1155" s="105"/>
      <c r="I1155" s="155"/>
      <c r="J1155" s="104"/>
      <c r="K1155" s="104"/>
      <c r="L1155" s="104"/>
      <c r="M1155" s="155"/>
      <c r="N1155" s="104"/>
      <c r="O1155" s="104"/>
      <c r="P1155" s="320"/>
    </row>
    <row r="1156" spans="7:16" x14ac:dyDescent="0.3">
      <c r="G1156" s="155"/>
      <c r="H1156" s="105"/>
      <c r="I1156" s="155"/>
      <c r="J1156" s="104"/>
      <c r="K1156" s="104"/>
      <c r="L1156" s="104"/>
      <c r="M1156" s="155"/>
      <c r="N1156" s="104"/>
      <c r="O1156" s="104"/>
      <c r="P1156" s="320"/>
    </row>
    <row r="1157" spans="7:16" x14ac:dyDescent="0.3">
      <c r="G1157" s="155"/>
      <c r="H1157" s="105"/>
      <c r="I1157" s="155"/>
      <c r="J1157" s="104"/>
      <c r="K1157" s="104"/>
      <c r="L1157" s="104"/>
      <c r="M1157" s="155"/>
      <c r="N1157" s="104"/>
      <c r="O1157" s="104"/>
      <c r="P1157" s="320"/>
    </row>
    <row r="1158" spans="7:16" x14ac:dyDescent="0.3">
      <c r="G1158" s="155"/>
      <c r="H1158" s="105"/>
      <c r="I1158" s="155"/>
      <c r="J1158" s="104"/>
      <c r="K1158" s="104"/>
      <c r="L1158" s="104"/>
      <c r="M1158" s="155"/>
      <c r="N1158" s="104"/>
      <c r="O1158" s="104"/>
      <c r="P1158" s="320"/>
    </row>
    <row r="1159" spans="7:16" x14ac:dyDescent="0.3">
      <c r="G1159" s="155"/>
      <c r="H1159" s="105"/>
      <c r="I1159" s="155"/>
      <c r="J1159" s="104"/>
      <c r="K1159" s="104"/>
      <c r="L1159" s="104"/>
      <c r="M1159" s="155"/>
      <c r="N1159" s="104"/>
      <c r="O1159" s="104"/>
      <c r="P1159" s="320"/>
    </row>
    <row r="1160" spans="7:16" x14ac:dyDescent="0.3">
      <c r="G1160" s="155"/>
      <c r="H1160" s="105"/>
      <c r="I1160" s="155"/>
      <c r="J1160" s="104"/>
      <c r="K1160" s="104"/>
      <c r="L1160" s="104"/>
      <c r="M1160" s="155"/>
      <c r="N1160" s="104"/>
      <c r="O1160" s="104"/>
      <c r="P1160" s="320"/>
    </row>
    <row r="1161" spans="7:16" x14ac:dyDescent="0.3">
      <c r="G1161" s="155"/>
      <c r="H1161" s="105"/>
      <c r="I1161" s="155"/>
      <c r="J1161" s="104"/>
      <c r="K1161" s="104"/>
      <c r="L1161" s="104"/>
      <c r="M1161" s="155"/>
      <c r="N1161" s="104"/>
      <c r="O1161" s="104"/>
      <c r="P1161" s="320"/>
    </row>
    <row r="1162" spans="7:16" x14ac:dyDescent="0.3">
      <c r="G1162" s="155"/>
      <c r="H1162" s="105"/>
      <c r="I1162" s="155"/>
      <c r="J1162" s="104"/>
      <c r="K1162" s="104"/>
      <c r="L1162" s="104"/>
      <c r="M1162" s="155"/>
      <c r="N1162" s="104"/>
      <c r="O1162" s="104"/>
      <c r="P1162" s="320"/>
    </row>
    <row r="1163" spans="7:16" x14ac:dyDescent="0.3">
      <c r="G1163" s="155"/>
      <c r="H1163" s="105"/>
      <c r="I1163" s="155"/>
      <c r="J1163" s="104"/>
      <c r="K1163" s="104"/>
      <c r="L1163" s="104"/>
      <c r="M1163" s="155"/>
      <c r="N1163" s="104"/>
      <c r="O1163" s="104"/>
      <c r="P1163" s="320"/>
    </row>
    <row r="1164" spans="7:16" x14ac:dyDescent="0.3">
      <c r="G1164" s="155"/>
      <c r="H1164" s="105"/>
      <c r="I1164" s="155"/>
      <c r="J1164" s="104"/>
      <c r="K1164" s="104"/>
      <c r="L1164" s="104"/>
      <c r="M1164" s="155"/>
      <c r="N1164" s="104"/>
      <c r="O1164" s="104"/>
      <c r="P1164" s="320"/>
    </row>
    <row r="1165" spans="7:16" x14ac:dyDescent="0.3">
      <c r="G1165" s="155"/>
      <c r="H1165" s="105"/>
      <c r="I1165" s="155"/>
      <c r="J1165" s="104"/>
      <c r="K1165" s="104"/>
      <c r="L1165" s="104"/>
      <c r="M1165" s="155"/>
      <c r="N1165" s="104"/>
      <c r="O1165" s="104"/>
      <c r="P1165" s="320"/>
    </row>
    <row r="1166" spans="7:16" x14ac:dyDescent="0.3">
      <c r="G1166" s="155"/>
      <c r="H1166" s="105"/>
      <c r="I1166" s="155"/>
      <c r="J1166" s="104"/>
      <c r="K1166" s="104"/>
      <c r="L1166" s="104"/>
      <c r="M1166" s="155"/>
      <c r="N1166" s="104"/>
      <c r="O1166" s="104"/>
      <c r="P1166" s="320"/>
    </row>
    <row r="1167" spans="7:16" x14ac:dyDescent="0.3">
      <c r="G1167" s="155"/>
      <c r="H1167" s="105"/>
      <c r="I1167" s="155"/>
      <c r="J1167" s="104"/>
      <c r="K1167" s="104"/>
      <c r="L1167" s="104"/>
      <c r="M1167" s="155"/>
      <c r="N1167" s="104"/>
      <c r="O1167" s="104"/>
      <c r="P1167" s="320"/>
    </row>
    <row r="1168" spans="7:16" x14ac:dyDescent="0.3">
      <c r="G1168" s="155"/>
      <c r="H1168" s="105"/>
      <c r="I1168" s="155"/>
      <c r="J1168" s="104"/>
      <c r="K1168" s="104"/>
      <c r="L1168" s="104"/>
      <c r="M1168" s="155"/>
      <c r="N1168" s="104"/>
      <c r="O1168" s="104"/>
      <c r="P1168" s="320"/>
    </row>
    <row r="1169" spans="7:16" x14ac:dyDescent="0.3">
      <c r="G1169" s="155"/>
      <c r="H1169" s="105"/>
      <c r="I1169" s="155"/>
      <c r="J1169" s="104"/>
      <c r="K1169" s="104"/>
      <c r="L1169" s="104"/>
      <c r="M1169" s="155"/>
      <c r="N1169" s="104"/>
      <c r="O1169" s="104"/>
      <c r="P1169" s="320"/>
    </row>
    <row r="1170" spans="7:16" x14ac:dyDescent="0.3">
      <c r="G1170" s="155"/>
      <c r="H1170" s="105"/>
      <c r="I1170" s="155"/>
      <c r="J1170" s="104"/>
      <c r="K1170" s="104"/>
      <c r="L1170" s="104"/>
      <c r="M1170" s="155"/>
      <c r="N1170" s="104"/>
      <c r="O1170" s="104"/>
      <c r="P1170" s="320"/>
    </row>
    <row r="1171" spans="7:16" x14ac:dyDescent="0.3">
      <c r="G1171" s="155"/>
      <c r="H1171" s="105"/>
      <c r="I1171" s="155"/>
      <c r="J1171" s="104"/>
      <c r="K1171" s="104"/>
      <c r="L1171" s="104"/>
      <c r="M1171" s="155"/>
      <c r="N1171" s="104"/>
      <c r="O1171" s="104"/>
      <c r="P1171" s="320"/>
    </row>
    <row r="1172" spans="7:16" x14ac:dyDescent="0.3">
      <c r="G1172" s="155"/>
      <c r="H1172" s="105"/>
      <c r="I1172" s="155"/>
      <c r="J1172" s="104"/>
      <c r="K1172" s="104"/>
      <c r="L1172" s="104"/>
      <c r="M1172" s="155"/>
      <c r="N1172" s="104"/>
      <c r="O1172" s="104"/>
      <c r="P1172" s="320"/>
    </row>
    <row r="1173" spans="7:16" x14ac:dyDescent="0.3">
      <c r="G1173" s="155"/>
      <c r="H1173" s="105"/>
      <c r="I1173" s="155"/>
      <c r="J1173" s="104"/>
      <c r="K1173" s="104"/>
      <c r="L1173" s="104"/>
      <c r="M1173" s="155"/>
      <c r="N1173" s="104"/>
      <c r="O1173" s="104"/>
      <c r="P1173" s="320"/>
    </row>
    <row r="1174" spans="7:16" x14ac:dyDescent="0.3">
      <c r="G1174" s="155"/>
      <c r="H1174" s="105"/>
      <c r="I1174" s="155"/>
      <c r="J1174" s="104"/>
      <c r="K1174" s="104"/>
      <c r="L1174" s="104"/>
      <c r="M1174" s="155"/>
      <c r="N1174" s="104"/>
      <c r="O1174" s="104"/>
      <c r="P1174" s="320"/>
    </row>
    <row r="1175" spans="7:16" x14ac:dyDescent="0.3">
      <c r="G1175" s="155"/>
      <c r="H1175" s="105"/>
      <c r="I1175" s="155"/>
      <c r="J1175" s="104"/>
      <c r="K1175" s="104"/>
      <c r="L1175" s="104"/>
      <c r="M1175" s="155"/>
      <c r="N1175" s="104"/>
      <c r="O1175" s="104"/>
      <c r="P1175" s="320"/>
    </row>
    <row r="1176" spans="7:16" x14ac:dyDescent="0.3">
      <c r="G1176" s="155"/>
      <c r="H1176" s="105"/>
      <c r="I1176" s="155"/>
      <c r="J1176" s="104"/>
      <c r="K1176" s="104"/>
      <c r="L1176" s="104"/>
      <c r="M1176" s="155"/>
      <c r="N1176" s="104"/>
      <c r="O1176" s="104"/>
      <c r="P1176" s="320"/>
    </row>
    <row r="1177" spans="7:16" x14ac:dyDescent="0.3">
      <c r="G1177" s="155"/>
      <c r="H1177" s="105"/>
      <c r="I1177" s="155"/>
      <c r="J1177" s="104"/>
      <c r="K1177" s="104"/>
      <c r="L1177" s="104"/>
      <c r="M1177" s="155"/>
      <c r="N1177" s="104"/>
      <c r="O1177" s="104"/>
      <c r="P1177" s="320"/>
    </row>
    <row r="1178" spans="7:16" x14ac:dyDescent="0.3">
      <c r="G1178" s="155"/>
      <c r="H1178" s="105"/>
      <c r="I1178" s="155"/>
      <c r="J1178" s="104"/>
      <c r="K1178" s="104"/>
      <c r="L1178" s="104"/>
      <c r="M1178" s="155"/>
      <c r="N1178" s="104"/>
      <c r="O1178" s="104"/>
      <c r="P1178" s="320"/>
    </row>
    <row r="1179" spans="7:16" x14ac:dyDescent="0.3">
      <c r="G1179" s="155"/>
      <c r="H1179" s="105"/>
      <c r="I1179" s="155"/>
      <c r="J1179" s="104"/>
      <c r="K1179" s="104"/>
      <c r="L1179" s="104"/>
      <c r="M1179" s="155"/>
      <c r="N1179" s="104"/>
      <c r="O1179" s="104"/>
      <c r="P1179" s="320"/>
    </row>
    <row r="1180" spans="7:16" x14ac:dyDescent="0.3">
      <c r="G1180" s="155"/>
      <c r="H1180" s="105"/>
      <c r="I1180" s="155"/>
      <c r="J1180" s="104"/>
      <c r="K1180" s="104"/>
      <c r="L1180" s="104"/>
      <c r="M1180" s="155"/>
      <c r="N1180" s="104"/>
      <c r="O1180" s="104"/>
      <c r="P1180" s="320"/>
    </row>
    <row r="1181" spans="7:16" x14ac:dyDescent="0.3">
      <c r="G1181" s="155"/>
      <c r="H1181" s="105"/>
      <c r="I1181" s="155"/>
      <c r="J1181" s="104"/>
      <c r="K1181" s="104"/>
      <c r="L1181" s="104"/>
      <c r="M1181" s="155"/>
      <c r="N1181" s="104"/>
      <c r="O1181" s="104"/>
      <c r="P1181" s="320"/>
    </row>
    <row r="1182" spans="7:16" x14ac:dyDescent="0.3">
      <c r="G1182" s="155"/>
      <c r="H1182" s="105"/>
      <c r="I1182" s="155"/>
      <c r="J1182" s="104"/>
      <c r="K1182" s="104"/>
      <c r="L1182" s="104"/>
      <c r="M1182" s="155"/>
      <c r="N1182" s="104"/>
      <c r="O1182" s="104"/>
      <c r="P1182" s="320"/>
    </row>
    <row r="1183" spans="7:16" x14ac:dyDescent="0.3">
      <c r="G1183" s="155"/>
      <c r="H1183" s="105"/>
      <c r="I1183" s="155"/>
      <c r="J1183" s="104"/>
      <c r="K1183" s="104"/>
      <c r="L1183" s="104"/>
      <c r="M1183" s="155"/>
      <c r="N1183" s="104"/>
      <c r="O1183" s="104"/>
      <c r="P1183" s="320"/>
    </row>
    <row r="1184" spans="7:16" x14ac:dyDescent="0.3">
      <c r="G1184" s="155"/>
      <c r="H1184" s="105"/>
      <c r="I1184" s="155"/>
      <c r="J1184" s="104"/>
      <c r="K1184" s="104"/>
      <c r="L1184" s="104"/>
      <c r="M1184" s="155"/>
      <c r="N1184" s="104"/>
      <c r="O1184" s="104"/>
      <c r="P1184" s="320"/>
    </row>
    <row r="1185" spans="7:16" x14ac:dyDescent="0.3">
      <c r="G1185" s="155"/>
      <c r="H1185" s="105"/>
      <c r="I1185" s="155"/>
      <c r="J1185" s="104"/>
      <c r="K1185" s="104"/>
      <c r="L1185" s="104"/>
      <c r="M1185" s="155"/>
      <c r="N1185" s="104"/>
      <c r="O1185" s="104"/>
      <c r="P1185" s="320"/>
    </row>
    <row r="1186" spans="7:16" x14ac:dyDescent="0.3">
      <c r="G1186" s="155"/>
      <c r="H1186" s="105"/>
      <c r="I1186" s="155"/>
      <c r="J1186" s="104"/>
      <c r="K1186" s="104"/>
      <c r="L1186" s="104"/>
      <c r="M1186" s="155"/>
      <c r="N1186" s="104"/>
      <c r="O1186" s="104"/>
      <c r="P1186" s="320"/>
    </row>
    <row r="1187" spans="7:16" x14ac:dyDescent="0.3">
      <c r="G1187" s="155"/>
      <c r="H1187" s="105"/>
      <c r="I1187" s="155"/>
      <c r="J1187" s="104"/>
      <c r="K1187" s="104"/>
      <c r="L1187" s="104"/>
      <c r="M1187" s="155"/>
      <c r="N1187" s="104"/>
      <c r="O1187" s="104"/>
      <c r="P1187" s="320"/>
    </row>
    <row r="1188" spans="7:16" x14ac:dyDescent="0.3">
      <c r="G1188" s="155"/>
      <c r="H1188" s="105"/>
      <c r="I1188" s="155"/>
      <c r="J1188" s="104"/>
      <c r="K1188" s="104"/>
      <c r="L1188" s="104"/>
      <c r="M1188" s="155"/>
      <c r="N1188" s="104"/>
      <c r="O1188" s="104"/>
      <c r="P1188" s="320"/>
    </row>
    <row r="1189" spans="7:16" x14ac:dyDescent="0.3">
      <c r="G1189" s="155"/>
      <c r="H1189" s="105"/>
      <c r="I1189" s="155"/>
      <c r="J1189" s="104"/>
      <c r="K1189" s="104"/>
      <c r="L1189" s="104"/>
      <c r="M1189" s="155"/>
      <c r="N1189" s="104"/>
      <c r="O1189" s="104"/>
      <c r="P1189" s="320"/>
    </row>
    <row r="1190" spans="7:16" x14ac:dyDescent="0.3">
      <c r="G1190" s="155"/>
      <c r="H1190" s="105"/>
      <c r="I1190" s="155"/>
      <c r="J1190" s="104"/>
      <c r="K1190" s="104"/>
      <c r="L1190" s="104"/>
      <c r="M1190" s="155"/>
      <c r="N1190" s="104"/>
      <c r="O1190" s="104"/>
      <c r="P1190" s="320"/>
    </row>
    <row r="1191" spans="7:16" x14ac:dyDescent="0.3">
      <c r="G1191" s="155"/>
      <c r="H1191" s="105"/>
      <c r="I1191" s="155"/>
      <c r="J1191" s="104"/>
      <c r="K1191" s="104"/>
      <c r="L1191" s="104"/>
      <c r="M1191" s="155"/>
      <c r="N1191" s="104"/>
      <c r="O1191" s="104"/>
      <c r="P1191" s="320"/>
    </row>
    <row r="1192" spans="7:16" x14ac:dyDescent="0.3">
      <c r="G1192" s="155"/>
      <c r="H1192" s="105"/>
      <c r="I1192" s="155"/>
      <c r="J1192" s="104"/>
      <c r="K1192" s="104"/>
      <c r="L1192" s="104"/>
      <c r="M1192" s="155"/>
      <c r="N1192" s="104"/>
      <c r="O1192" s="104"/>
      <c r="P1192" s="320"/>
    </row>
    <row r="1193" spans="7:16" x14ac:dyDescent="0.3">
      <c r="G1193" s="155"/>
      <c r="H1193" s="105"/>
      <c r="I1193" s="155"/>
      <c r="J1193" s="104"/>
      <c r="K1193" s="104"/>
      <c r="L1193" s="104"/>
      <c r="M1193" s="155"/>
      <c r="N1193" s="104"/>
      <c r="O1193" s="104"/>
      <c r="P1193" s="320"/>
    </row>
    <row r="1194" spans="7:16" x14ac:dyDescent="0.3">
      <c r="G1194" s="155"/>
      <c r="H1194" s="105"/>
      <c r="I1194" s="155"/>
      <c r="J1194" s="104"/>
      <c r="K1194" s="104"/>
      <c r="L1194" s="104"/>
      <c r="M1194" s="155"/>
      <c r="N1194" s="104"/>
      <c r="O1194" s="104"/>
      <c r="P1194" s="320"/>
    </row>
    <row r="1195" spans="7:16" x14ac:dyDescent="0.3">
      <c r="G1195" s="155"/>
      <c r="H1195" s="105"/>
      <c r="I1195" s="155"/>
      <c r="J1195" s="104"/>
      <c r="K1195" s="104"/>
      <c r="L1195" s="104"/>
      <c r="M1195" s="155"/>
      <c r="N1195" s="104"/>
      <c r="O1195" s="104"/>
      <c r="P1195" s="320"/>
    </row>
    <row r="1196" spans="7:16" x14ac:dyDescent="0.3">
      <c r="G1196" s="155"/>
      <c r="H1196" s="105"/>
      <c r="I1196" s="155"/>
      <c r="J1196" s="104"/>
      <c r="K1196" s="104"/>
      <c r="L1196" s="104"/>
      <c r="M1196" s="155"/>
      <c r="N1196" s="104"/>
      <c r="O1196" s="104"/>
      <c r="P1196" s="320"/>
    </row>
    <row r="1197" spans="7:16" x14ac:dyDescent="0.3">
      <c r="G1197" s="155"/>
      <c r="H1197" s="105"/>
      <c r="I1197" s="155"/>
      <c r="J1197" s="104"/>
      <c r="K1197" s="104"/>
      <c r="L1197" s="104"/>
      <c r="M1197" s="155"/>
      <c r="N1197" s="104"/>
      <c r="O1197" s="104"/>
      <c r="P1197" s="320"/>
    </row>
    <row r="1198" spans="7:16" x14ac:dyDescent="0.3">
      <c r="G1198" s="155"/>
      <c r="H1198" s="105"/>
      <c r="I1198" s="155"/>
      <c r="J1198" s="104"/>
      <c r="K1198" s="104"/>
      <c r="L1198" s="104"/>
      <c r="M1198" s="155"/>
      <c r="N1198" s="104"/>
      <c r="O1198" s="104"/>
      <c r="P1198" s="320"/>
    </row>
    <row r="1199" spans="7:16" x14ac:dyDescent="0.3">
      <c r="G1199" s="155"/>
      <c r="H1199" s="105"/>
      <c r="I1199" s="155"/>
      <c r="J1199" s="104"/>
      <c r="K1199" s="104"/>
      <c r="L1199" s="104"/>
      <c r="M1199" s="155"/>
      <c r="N1199" s="104"/>
      <c r="O1199" s="104"/>
      <c r="P1199" s="320"/>
    </row>
    <row r="1200" spans="7:16" x14ac:dyDescent="0.3">
      <c r="G1200" s="155"/>
      <c r="H1200" s="105"/>
      <c r="I1200" s="155"/>
      <c r="J1200" s="104"/>
      <c r="K1200" s="104"/>
      <c r="L1200" s="104"/>
      <c r="M1200" s="155"/>
      <c r="N1200" s="104"/>
      <c r="O1200" s="104"/>
      <c r="P1200" s="320"/>
    </row>
    <row r="1201" spans="7:16" x14ac:dyDescent="0.3">
      <c r="G1201" s="155"/>
      <c r="H1201" s="105"/>
      <c r="I1201" s="155"/>
      <c r="J1201" s="104"/>
      <c r="K1201" s="104"/>
      <c r="L1201" s="104"/>
      <c r="M1201" s="155"/>
      <c r="N1201" s="104"/>
      <c r="O1201" s="104"/>
      <c r="P1201" s="320"/>
    </row>
    <row r="1202" spans="7:16" x14ac:dyDescent="0.3">
      <c r="G1202" s="155"/>
      <c r="H1202" s="105"/>
      <c r="I1202" s="155"/>
      <c r="J1202" s="104"/>
      <c r="K1202" s="104"/>
      <c r="L1202" s="104"/>
      <c r="M1202" s="155"/>
      <c r="N1202" s="104"/>
      <c r="O1202" s="104"/>
      <c r="P1202" s="320"/>
    </row>
    <row r="1203" spans="7:16" x14ac:dyDescent="0.3">
      <c r="G1203" s="155"/>
      <c r="H1203" s="105"/>
      <c r="I1203" s="155"/>
      <c r="J1203" s="104"/>
      <c r="K1203" s="104"/>
      <c r="L1203" s="104"/>
      <c r="M1203" s="155"/>
      <c r="N1203" s="104"/>
      <c r="O1203" s="104"/>
      <c r="P1203" s="320"/>
    </row>
    <row r="1204" spans="7:16" x14ac:dyDescent="0.3">
      <c r="G1204" s="155"/>
      <c r="H1204" s="105"/>
      <c r="I1204" s="155"/>
      <c r="J1204" s="104"/>
      <c r="K1204" s="104"/>
      <c r="L1204" s="104"/>
      <c r="M1204" s="155"/>
      <c r="N1204" s="104"/>
      <c r="O1204" s="104"/>
      <c r="P1204" s="320"/>
    </row>
    <row r="1205" spans="7:16" x14ac:dyDescent="0.3">
      <c r="G1205" s="155"/>
      <c r="H1205" s="105"/>
      <c r="I1205" s="155"/>
      <c r="J1205" s="104"/>
      <c r="K1205" s="104"/>
      <c r="L1205" s="104"/>
      <c r="M1205" s="155"/>
      <c r="N1205" s="104"/>
      <c r="O1205" s="104"/>
      <c r="P1205" s="320"/>
    </row>
    <row r="1206" spans="7:16" x14ac:dyDescent="0.3">
      <c r="G1206" s="155"/>
      <c r="H1206" s="105"/>
      <c r="I1206" s="155"/>
      <c r="J1206" s="104"/>
      <c r="K1206" s="104"/>
      <c r="L1206" s="104"/>
      <c r="M1206" s="155"/>
      <c r="N1206" s="104"/>
      <c r="O1206" s="104"/>
      <c r="P1206" s="320"/>
    </row>
    <row r="1207" spans="7:16" x14ac:dyDescent="0.3">
      <c r="G1207" s="155"/>
      <c r="H1207" s="105"/>
      <c r="I1207" s="155"/>
      <c r="J1207" s="104"/>
      <c r="K1207" s="104"/>
      <c r="L1207" s="104"/>
      <c r="M1207" s="155"/>
      <c r="N1207" s="104"/>
      <c r="O1207" s="104"/>
      <c r="P1207" s="320"/>
    </row>
    <row r="1208" spans="7:16" x14ac:dyDescent="0.3">
      <c r="G1208" s="155"/>
      <c r="H1208" s="105"/>
      <c r="I1208" s="155"/>
      <c r="J1208" s="104"/>
      <c r="K1208" s="104"/>
      <c r="L1208" s="104"/>
      <c r="M1208" s="155"/>
      <c r="N1208" s="104"/>
      <c r="O1208" s="104"/>
      <c r="P1208" s="320"/>
    </row>
    <row r="1209" spans="7:16" x14ac:dyDescent="0.3">
      <c r="G1209" s="155"/>
      <c r="H1209" s="105"/>
      <c r="I1209" s="155"/>
      <c r="J1209" s="104"/>
      <c r="K1209" s="104"/>
      <c r="L1209" s="104"/>
      <c r="M1209" s="155"/>
      <c r="N1209" s="104"/>
      <c r="O1209" s="104"/>
      <c r="P1209" s="320"/>
    </row>
    <row r="1210" spans="7:16" x14ac:dyDescent="0.3">
      <c r="G1210" s="155"/>
      <c r="H1210" s="105"/>
      <c r="I1210" s="155"/>
      <c r="J1210" s="104"/>
      <c r="K1210" s="104"/>
      <c r="L1210" s="104"/>
      <c r="M1210" s="155"/>
      <c r="N1210" s="104"/>
      <c r="O1210" s="104"/>
      <c r="P1210" s="320"/>
    </row>
    <row r="1211" spans="7:16" x14ac:dyDescent="0.3">
      <c r="G1211" s="155"/>
      <c r="H1211" s="105"/>
      <c r="I1211" s="155"/>
      <c r="J1211" s="104"/>
      <c r="K1211" s="104"/>
      <c r="L1211" s="104"/>
      <c r="M1211" s="155"/>
      <c r="N1211" s="104"/>
      <c r="O1211" s="104"/>
      <c r="P1211" s="320"/>
    </row>
    <row r="1212" spans="7:16" x14ac:dyDescent="0.3">
      <c r="G1212" s="155"/>
      <c r="H1212" s="105"/>
      <c r="I1212" s="155"/>
      <c r="J1212" s="104"/>
      <c r="K1212" s="104"/>
      <c r="L1212" s="104"/>
      <c r="M1212" s="155"/>
      <c r="N1212" s="104"/>
      <c r="O1212" s="104"/>
      <c r="P1212" s="320"/>
    </row>
    <row r="1213" spans="7:16" x14ac:dyDescent="0.3">
      <c r="G1213" s="155"/>
      <c r="H1213" s="105"/>
      <c r="I1213" s="155"/>
      <c r="J1213" s="104"/>
      <c r="K1213" s="104"/>
      <c r="L1213" s="104"/>
      <c r="M1213" s="155"/>
      <c r="N1213" s="104"/>
      <c r="O1213" s="104"/>
      <c r="P1213" s="320"/>
    </row>
    <row r="1214" spans="7:16" x14ac:dyDescent="0.3">
      <c r="G1214" s="155"/>
      <c r="H1214" s="105"/>
      <c r="I1214" s="155"/>
      <c r="J1214" s="104"/>
      <c r="K1214" s="104"/>
      <c r="L1214" s="104"/>
      <c r="M1214" s="155"/>
      <c r="N1214" s="104"/>
      <c r="O1214" s="104"/>
      <c r="P1214" s="320"/>
    </row>
    <row r="1215" spans="7:16" x14ac:dyDescent="0.3">
      <c r="G1215" s="155"/>
      <c r="H1215" s="105"/>
      <c r="I1215" s="155"/>
      <c r="J1215" s="104"/>
      <c r="K1215" s="104"/>
      <c r="L1215" s="104"/>
      <c r="M1215" s="155"/>
      <c r="N1215" s="104"/>
      <c r="O1215" s="104"/>
      <c r="P1215" s="320"/>
    </row>
    <row r="1216" spans="7:16" x14ac:dyDescent="0.3">
      <c r="G1216" s="155"/>
      <c r="H1216" s="105"/>
      <c r="I1216" s="155"/>
      <c r="J1216" s="104"/>
      <c r="K1216" s="104"/>
      <c r="L1216" s="104"/>
      <c r="M1216" s="155"/>
      <c r="N1216" s="104"/>
      <c r="O1216" s="104"/>
      <c r="P1216" s="320"/>
    </row>
    <row r="1217" spans="7:16" x14ac:dyDescent="0.3">
      <c r="G1217" s="155"/>
      <c r="H1217" s="105"/>
      <c r="I1217" s="155"/>
      <c r="J1217" s="104"/>
      <c r="K1217" s="104"/>
      <c r="L1217" s="104"/>
      <c r="M1217" s="155"/>
      <c r="N1217" s="104"/>
      <c r="O1217" s="104"/>
      <c r="P1217" s="320"/>
    </row>
    <row r="1218" spans="7:16" x14ac:dyDescent="0.3">
      <c r="G1218" s="155"/>
      <c r="H1218" s="105"/>
      <c r="I1218" s="155"/>
      <c r="J1218" s="104"/>
      <c r="K1218" s="104"/>
      <c r="L1218" s="104"/>
      <c r="M1218" s="155"/>
      <c r="N1218" s="104"/>
      <c r="O1218" s="104"/>
      <c r="P1218" s="320"/>
    </row>
    <row r="1219" spans="7:16" x14ac:dyDescent="0.3">
      <c r="G1219" s="155"/>
      <c r="H1219" s="105"/>
      <c r="I1219" s="155"/>
      <c r="J1219" s="104"/>
      <c r="K1219" s="104"/>
      <c r="L1219" s="104"/>
      <c r="M1219" s="155"/>
      <c r="N1219" s="104"/>
      <c r="O1219" s="104"/>
      <c r="P1219" s="320"/>
    </row>
    <row r="1220" spans="7:16" x14ac:dyDescent="0.3">
      <c r="G1220" s="155"/>
      <c r="H1220" s="105"/>
      <c r="I1220" s="155"/>
      <c r="J1220" s="104"/>
      <c r="K1220" s="104"/>
      <c r="L1220" s="104"/>
      <c r="M1220" s="155"/>
      <c r="N1220" s="104"/>
      <c r="O1220" s="104"/>
      <c r="P1220" s="320"/>
    </row>
    <row r="1221" spans="7:16" x14ac:dyDescent="0.3">
      <c r="G1221" s="155"/>
      <c r="H1221" s="105"/>
      <c r="I1221" s="155"/>
      <c r="J1221" s="104"/>
      <c r="K1221" s="104"/>
      <c r="L1221" s="104"/>
      <c r="M1221" s="155"/>
      <c r="N1221" s="104"/>
      <c r="O1221" s="104"/>
      <c r="P1221" s="320"/>
    </row>
    <row r="1222" spans="7:16" x14ac:dyDescent="0.3">
      <c r="G1222" s="155"/>
      <c r="H1222" s="105"/>
      <c r="I1222" s="155"/>
      <c r="J1222" s="104"/>
      <c r="K1222" s="104"/>
      <c r="L1222" s="104"/>
      <c r="M1222" s="155"/>
      <c r="N1222" s="104"/>
      <c r="O1222" s="104"/>
      <c r="P1222" s="320"/>
    </row>
    <row r="1223" spans="7:16" x14ac:dyDescent="0.3">
      <c r="G1223" s="155"/>
      <c r="H1223" s="105"/>
      <c r="I1223" s="155"/>
      <c r="J1223" s="104"/>
      <c r="K1223" s="104"/>
      <c r="L1223" s="104"/>
      <c r="M1223" s="155"/>
      <c r="N1223" s="104"/>
      <c r="O1223" s="104"/>
      <c r="P1223" s="320"/>
    </row>
    <row r="1224" spans="7:16" x14ac:dyDescent="0.3">
      <c r="G1224" s="155"/>
      <c r="H1224" s="105"/>
      <c r="I1224" s="155"/>
      <c r="J1224" s="104"/>
      <c r="K1224" s="104"/>
      <c r="L1224" s="104"/>
      <c r="M1224" s="155"/>
      <c r="N1224" s="104"/>
      <c r="O1224" s="104"/>
      <c r="P1224" s="320"/>
    </row>
    <row r="1225" spans="7:16" x14ac:dyDescent="0.3">
      <c r="G1225" s="155"/>
      <c r="H1225" s="105"/>
      <c r="I1225" s="155"/>
      <c r="J1225" s="104"/>
      <c r="K1225" s="104"/>
      <c r="L1225" s="104"/>
      <c r="M1225" s="155"/>
      <c r="N1225" s="104"/>
      <c r="O1225" s="104"/>
      <c r="P1225" s="320"/>
    </row>
    <row r="1226" spans="7:16" x14ac:dyDescent="0.3">
      <c r="G1226" s="155"/>
      <c r="H1226" s="105"/>
      <c r="I1226" s="155"/>
      <c r="J1226" s="104"/>
      <c r="K1226" s="104"/>
      <c r="L1226" s="104"/>
      <c r="M1226" s="155"/>
      <c r="N1226" s="104"/>
      <c r="O1226" s="104"/>
      <c r="P1226" s="320"/>
    </row>
    <row r="1227" spans="7:16" x14ac:dyDescent="0.3">
      <c r="G1227" s="155"/>
      <c r="H1227" s="105"/>
      <c r="I1227" s="155"/>
      <c r="J1227" s="104"/>
      <c r="K1227" s="104"/>
      <c r="L1227" s="104"/>
      <c r="M1227" s="155"/>
      <c r="N1227" s="104"/>
      <c r="O1227" s="104"/>
      <c r="P1227" s="320"/>
    </row>
    <row r="1228" spans="7:16" x14ac:dyDescent="0.3">
      <c r="G1228" s="155"/>
      <c r="H1228" s="105"/>
      <c r="I1228" s="155"/>
      <c r="J1228" s="104"/>
      <c r="K1228" s="104"/>
      <c r="L1228" s="104"/>
      <c r="M1228" s="155"/>
      <c r="N1228" s="104"/>
      <c r="O1228" s="104"/>
      <c r="P1228" s="320"/>
    </row>
    <row r="1229" spans="7:16" x14ac:dyDescent="0.3">
      <c r="G1229" s="155"/>
      <c r="H1229" s="105"/>
      <c r="I1229" s="155"/>
      <c r="J1229" s="104"/>
      <c r="K1229" s="104"/>
      <c r="L1229" s="104"/>
      <c r="M1229" s="155"/>
      <c r="N1229" s="104"/>
      <c r="O1229" s="104"/>
      <c r="P1229" s="320"/>
    </row>
    <row r="1230" spans="7:16" x14ac:dyDescent="0.3">
      <c r="G1230" s="155"/>
      <c r="H1230" s="105"/>
      <c r="I1230" s="155"/>
      <c r="J1230" s="104"/>
      <c r="K1230" s="104"/>
      <c r="L1230" s="104"/>
      <c r="M1230" s="155"/>
      <c r="N1230" s="104"/>
      <c r="O1230" s="104"/>
      <c r="P1230" s="320"/>
    </row>
    <row r="1231" spans="7:16" x14ac:dyDescent="0.3">
      <c r="G1231" s="155"/>
      <c r="H1231" s="105"/>
      <c r="I1231" s="155"/>
      <c r="J1231" s="104"/>
      <c r="K1231" s="104"/>
      <c r="L1231" s="104"/>
      <c r="M1231" s="155"/>
      <c r="N1231" s="104"/>
      <c r="O1231" s="104"/>
      <c r="P1231" s="320"/>
    </row>
    <row r="1232" spans="7:16" x14ac:dyDescent="0.3">
      <c r="G1232" s="155"/>
      <c r="H1232" s="105"/>
      <c r="I1232" s="155"/>
      <c r="J1232" s="104"/>
      <c r="K1232" s="104"/>
      <c r="L1232" s="104"/>
      <c r="M1232" s="155"/>
      <c r="N1232" s="104"/>
      <c r="O1232" s="104"/>
      <c r="P1232" s="320"/>
    </row>
    <row r="1233" spans="7:16" x14ac:dyDescent="0.3">
      <c r="G1233" s="155"/>
      <c r="H1233" s="105"/>
      <c r="I1233" s="155"/>
      <c r="J1233" s="104"/>
      <c r="K1233" s="104"/>
      <c r="L1233" s="104"/>
      <c r="M1233" s="155"/>
      <c r="N1233" s="104"/>
      <c r="O1233" s="104"/>
      <c r="P1233" s="320"/>
    </row>
    <row r="1234" spans="7:16" x14ac:dyDescent="0.3">
      <c r="G1234" s="155"/>
      <c r="H1234" s="105"/>
      <c r="I1234" s="155"/>
      <c r="J1234" s="104"/>
      <c r="K1234" s="104"/>
      <c r="L1234" s="104"/>
      <c r="M1234" s="155"/>
      <c r="N1234" s="104"/>
      <c r="O1234" s="104"/>
      <c r="P1234" s="320"/>
    </row>
    <row r="1235" spans="7:16" x14ac:dyDescent="0.3">
      <c r="G1235" s="155"/>
      <c r="H1235" s="105"/>
      <c r="I1235" s="155"/>
      <c r="J1235" s="104"/>
      <c r="K1235" s="104"/>
      <c r="L1235" s="104"/>
      <c r="M1235" s="155"/>
      <c r="N1235" s="104"/>
      <c r="O1235" s="104"/>
      <c r="P1235" s="320"/>
    </row>
    <row r="1236" spans="7:16" x14ac:dyDescent="0.3">
      <c r="G1236" s="155"/>
      <c r="H1236" s="105"/>
      <c r="I1236" s="155"/>
      <c r="J1236" s="104"/>
      <c r="K1236" s="104"/>
      <c r="L1236" s="104"/>
      <c r="M1236" s="155"/>
      <c r="N1236" s="104"/>
      <c r="O1236" s="104"/>
      <c r="P1236" s="320"/>
    </row>
    <row r="1237" spans="7:16" x14ac:dyDescent="0.3">
      <c r="G1237" s="155"/>
      <c r="H1237" s="105"/>
      <c r="I1237" s="155"/>
      <c r="J1237" s="104"/>
      <c r="K1237" s="104"/>
      <c r="L1237" s="104"/>
      <c r="M1237" s="155"/>
      <c r="N1237" s="104"/>
      <c r="O1237" s="104"/>
      <c r="P1237" s="320"/>
    </row>
    <row r="1238" spans="7:16" x14ac:dyDescent="0.3">
      <c r="G1238" s="155"/>
      <c r="H1238" s="105"/>
      <c r="I1238" s="155"/>
      <c r="J1238" s="104"/>
      <c r="K1238" s="104"/>
      <c r="L1238" s="104"/>
      <c r="M1238" s="155"/>
      <c r="N1238" s="104"/>
      <c r="O1238" s="104"/>
      <c r="P1238" s="320"/>
    </row>
    <row r="1239" spans="7:16" x14ac:dyDescent="0.3">
      <c r="G1239" s="155"/>
      <c r="H1239" s="105"/>
      <c r="I1239" s="155"/>
      <c r="J1239" s="104"/>
      <c r="K1239" s="104"/>
      <c r="L1239" s="104"/>
      <c r="M1239" s="155"/>
      <c r="N1239" s="104"/>
      <c r="O1239" s="104"/>
      <c r="P1239" s="320"/>
    </row>
    <row r="1240" spans="7:16" x14ac:dyDescent="0.3">
      <c r="G1240" s="155"/>
      <c r="H1240" s="105"/>
      <c r="I1240" s="155"/>
      <c r="J1240" s="104"/>
      <c r="K1240" s="104"/>
      <c r="L1240" s="104"/>
      <c r="M1240" s="155"/>
      <c r="N1240" s="104"/>
      <c r="O1240" s="104"/>
      <c r="P1240" s="320"/>
    </row>
    <row r="1241" spans="7:16" x14ac:dyDescent="0.3">
      <c r="G1241" s="155"/>
      <c r="H1241" s="105"/>
      <c r="I1241" s="155"/>
      <c r="J1241" s="104"/>
      <c r="K1241" s="104"/>
      <c r="L1241" s="104"/>
      <c r="M1241" s="155"/>
      <c r="N1241" s="104"/>
      <c r="O1241" s="104"/>
      <c r="P1241" s="320"/>
    </row>
    <row r="1242" spans="7:16" x14ac:dyDescent="0.3">
      <c r="G1242" s="155"/>
      <c r="H1242" s="105"/>
      <c r="I1242" s="155"/>
      <c r="J1242" s="104"/>
      <c r="K1242" s="104"/>
      <c r="L1242" s="104"/>
      <c r="M1242" s="155"/>
      <c r="N1242" s="104"/>
      <c r="O1242" s="104"/>
      <c r="P1242" s="320"/>
    </row>
    <row r="1243" spans="7:16" x14ac:dyDescent="0.3">
      <c r="G1243" s="155"/>
      <c r="H1243" s="105"/>
      <c r="I1243" s="155"/>
      <c r="J1243" s="104"/>
      <c r="K1243" s="104"/>
      <c r="L1243" s="104"/>
      <c r="M1243" s="155"/>
      <c r="N1243" s="104"/>
      <c r="O1243" s="104"/>
      <c r="P1243" s="320"/>
    </row>
    <row r="1244" spans="7:16" x14ac:dyDescent="0.3">
      <c r="G1244" s="155"/>
      <c r="H1244" s="105"/>
      <c r="I1244" s="155"/>
      <c r="J1244" s="104"/>
      <c r="K1244" s="104"/>
      <c r="L1244" s="104"/>
      <c r="M1244" s="155"/>
      <c r="N1244" s="104"/>
      <c r="O1244" s="104"/>
      <c r="P1244" s="320"/>
    </row>
    <row r="1245" spans="7:16" x14ac:dyDescent="0.3">
      <c r="G1245" s="155"/>
      <c r="H1245" s="105"/>
      <c r="I1245" s="155"/>
      <c r="J1245" s="104"/>
      <c r="K1245" s="104"/>
      <c r="L1245" s="104"/>
      <c r="M1245" s="155"/>
      <c r="N1245" s="104"/>
      <c r="O1245" s="104"/>
      <c r="P1245" s="320"/>
    </row>
    <row r="1246" spans="7:16" x14ac:dyDescent="0.3">
      <c r="G1246" s="155"/>
      <c r="H1246" s="105"/>
      <c r="I1246" s="155"/>
      <c r="J1246" s="104"/>
      <c r="K1246" s="104"/>
      <c r="L1246" s="104"/>
      <c r="M1246" s="155"/>
      <c r="N1246" s="104"/>
      <c r="O1246" s="104"/>
      <c r="P1246" s="320"/>
    </row>
    <row r="1247" spans="7:16" x14ac:dyDescent="0.3">
      <c r="G1247" s="155"/>
      <c r="H1247" s="105"/>
      <c r="I1247" s="155"/>
      <c r="J1247" s="104"/>
      <c r="K1247" s="104"/>
      <c r="L1247" s="104"/>
      <c r="M1247" s="155"/>
      <c r="N1247" s="104"/>
      <c r="O1247" s="104"/>
      <c r="P1247" s="320"/>
    </row>
    <row r="1248" spans="7:16" x14ac:dyDescent="0.3">
      <c r="G1248" s="155"/>
      <c r="H1248" s="105"/>
      <c r="I1248" s="155"/>
      <c r="J1248" s="104"/>
      <c r="K1248" s="104"/>
      <c r="L1248" s="104"/>
      <c r="M1248" s="155"/>
      <c r="N1248" s="104"/>
      <c r="O1248" s="104"/>
      <c r="P1248" s="320"/>
    </row>
    <row r="1249" spans="7:16" x14ac:dyDescent="0.3">
      <c r="G1249" s="155"/>
      <c r="H1249" s="105"/>
      <c r="I1249" s="155"/>
      <c r="J1249" s="104"/>
      <c r="K1249" s="104"/>
      <c r="L1249" s="104"/>
      <c r="M1249" s="155"/>
      <c r="N1249" s="104"/>
      <c r="O1249" s="104"/>
      <c r="P1249" s="320"/>
    </row>
    <row r="1250" spans="7:16" x14ac:dyDescent="0.3">
      <c r="G1250" s="155"/>
      <c r="H1250" s="105"/>
      <c r="I1250" s="155"/>
      <c r="J1250" s="104"/>
      <c r="K1250" s="104"/>
      <c r="L1250" s="104"/>
      <c r="M1250" s="155"/>
      <c r="N1250" s="104"/>
      <c r="O1250" s="104"/>
      <c r="P1250" s="320"/>
    </row>
    <row r="1251" spans="7:16" x14ac:dyDescent="0.3">
      <c r="G1251" s="155"/>
      <c r="H1251" s="105"/>
      <c r="I1251" s="155"/>
      <c r="J1251" s="104"/>
      <c r="K1251" s="104"/>
      <c r="L1251" s="104"/>
      <c r="M1251" s="155"/>
      <c r="N1251" s="104"/>
      <c r="O1251" s="104"/>
      <c r="P1251" s="320"/>
    </row>
    <row r="1252" spans="7:16" x14ac:dyDescent="0.3">
      <c r="G1252" s="155"/>
      <c r="H1252" s="105"/>
      <c r="I1252" s="155"/>
      <c r="J1252" s="104"/>
      <c r="K1252" s="104"/>
      <c r="L1252" s="104"/>
      <c r="M1252" s="155"/>
      <c r="N1252" s="104"/>
      <c r="O1252" s="104"/>
      <c r="P1252" s="320"/>
    </row>
    <row r="1253" spans="7:16" x14ac:dyDescent="0.3">
      <c r="G1253" s="155"/>
      <c r="H1253" s="105"/>
      <c r="I1253" s="155"/>
      <c r="J1253" s="104"/>
      <c r="K1253" s="104"/>
      <c r="L1253" s="104"/>
      <c r="M1253" s="155"/>
      <c r="N1253" s="104"/>
      <c r="O1253" s="104"/>
      <c r="P1253" s="320"/>
    </row>
    <row r="1254" spans="7:16" x14ac:dyDescent="0.3">
      <c r="G1254" s="155"/>
      <c r="H1254" s="105"/>
      <c r="I1254" s="155"/>
      <c r="J1254" s="104"/>
      <c r="K1254" s="104"/>
      <c r="L1254" s="104"/>
      <c r="M1254" s="155"/>
      <c r="N1254" s="104"/>
      <c r="O1254" s="104"/>
      <c r="P1254" s="320"/>
    </row>
    <row r="1255" spans="7:16" x14ac:dyDescent="0.3">
      <c r="G1255" s="155"/>
      <c r="H1255" s="105"/>
      <c r="I1255" s="155"/>
      <c r="J1255" s="104"/>
      <c r="K1255" s="104"/>
      <c r="L1255" s="104"/>
      <c r="M1255" s="155"/>
      <c r="N1255" s="104"/>
      <c r="O1255" s="104"/>
      <c r="P1255" s="320"/>
    </row>
    <row r="1256" spans="7:16" x14ac:dyDescent="0.3">
      <c r="G1256" s="155"/>
      <c r="H1256" s="105"/>
      <c r="I1256" s="155"/>
      <c r="J1256" s="104"/>
      <c r="K1256" s="104"/>
      <c r="L1256" s="104"/>
      <c r="M1256" s="155"/>
      <c r="N1256" s="104"/>
      <c r="O1256" s="104"/>
      <c r="P1256" s="320"/>
    </row>
    <row r="1257" spans="7:16" x14ac:dyDescent="0.3">
      <c r="G1257" s="155"/>
      <c r="H1257" s="105"/>
      <c r="I1257" s="155"/>
      <c r="J1257" s="104"/>
      <c r="K1257" s="104"/>
      <c r="L1257" s="104"/>
      <c r="M1257" s="155"/>
      <c r="N1257" s="104"/>
      <c r="O1257" s="104"/>
      <c r="P1257" s="320"/>
    </row>
    <row r="1258" spans="7:16" x14ac:dyDescent="0.3">
      <c r="G1258" s="155"/>
      <c r="H1258" s="105"/>
      <c r="I1258" s="155"/>
      <c r="J1258" s="104"/>
      <c r="K1258" s="104"/>
      <c r="L1258" s="104"/>
      <c r="M1258" s="155"/>
      <c r="N1258" s="104"/>
      <c r="O1258" s="104"/>
      <c r="P1258" s="320"/>
    </row>
    <row r="1259" spans="7:16" x14ac:dyDescent="0.3">
      <c r="G1259" s="155"/>
      <c r="H1259" s="105"/>
      <c r="I1259" s="155"/>
      <c r="J1259" s="104"/>
      <c r="K1259" s="104"/>
      <c r="L1259" s="104"/>
      <c r="M1259" s="155"/>
      <c r="N1259" s="104"/>
      <c r="O1259" s="104"/>
      <c r="P1259" s="320"/>
    </row>
    <row r="1260" spans="7:16" x14ac:dyDescent="0.3">
      <c r="G1260" s="155"/>
      <c r="H1260" s="105"/>
      <c r="I1260" s="155"/>
      <c r="J1260" s="104"/>
      <c r="K1260" s="104"/>
      <c r="L1260" s="104"/>
      <c r="M1260" s="155"/>
      <c r="N1260" s="104"/>
      <c r="O1260" s="104"/>
      <c r="P1260" s="320"/>
    </row>
    <row r="1261" spans="7:16" x14ac:dyDescent="0.3">
      <c r="G1261" s="155"/>
      <c r="H1261" s="105"/>
      <c r="I1261" s="155"/>
      <c r="J1261" s="104"/>
      <c r="K1261" s="104"/>
      <c r="L1261" s="104"/>
      <c r="M1261" s="155"/>
      <c r="N1261" s="104"/>
      <c r="O1261" s="104"/>
      <c r="P1261" s="320"/>
    </row>
    <row r="1262" spans="7:16" x14ac:dyDescent="0.3">
      <c r="G1262" s="155"/>
      <c r="H1262" s="105"/>
      <c r="I1262" s="155"/>
      <c r="J1262" s="104"/>
      <c r="K1262" s="104"/>
      <c r="L1262" s="104"/>
      <c r="M1262" s="155"/>
      <c r="N1262" s="104"/>
      <c r="O1262" s="104"/>
      <c r="P1262" s="320"/>
    </row>
    <row r="1263" spans="7:16" x14ac:dyDescent="0.3">
      <c r="G1263" s="155"/>
      <c r="H1263" s="105"/>
      <c r="I1263" s="155"/>
      <c r="J1263" s="104"/>
      <c r="K1263" s="104"/>
      <c r="L1263" s="104"/>
      <c r="M1263" s="155"/>
      <c r="N1263" s="104"/>
      <c r="O1263" s="104"/>
      <c r="P1263" s="320"/>
    </row>
    <row r="1264" spans="7:16" x14ac:dyDescent="0.3">
      <c r="G1264" s="155"/>
      <c r="H1264" s="105"/>
      <c r="I1264" s="155"/>
      <c r="J1264" s="104"/>
      <c r="K1264" s="104"/>
      <c r="L1264" s="104"/>
      <c r="M1264" s="155"/>
      <c r="N1264" s="104"/>
      <c r="O1264" s="104"/>
      <c r="P1264" s="320"/>
    </row>
    <row r="1265" spans="7:16" x14ac:dyDescent="0.3">
      <c r="G1265" s="155"/>
      <c r="H1265" s="105"/>
      <c r="I1265" s="155"/>
      <c r="J1265" s="104"/>
      <c r="K1265" s="104"/>
      <c r="L1265" s="104"/>
      <c r="M1265" s="155"/>
      <c r="N1265" s="104"/>
      <c r="O1265" s="104"/>
      <c r="P1265" s="320"/>
    </row>
    <row r="1266" spans="7:16" x14ac:dyDescent="0.3">
      <c r="G1266" s="155"/>
      <c r="H1266" s="105"/>
      <c r="I1266" s="155"/>
      <c r="J1266" s="104"/>
      <c r="K1266" s="104"/>
      <c r="L1266" s="104"/>
      <c r="M1266" s="155"/>
      <c r="N1266" s="104"/>
      <c r="O1266" s="104"/>
      <c r="P1266" s="320"/>
    </row>
    <row r="1267" spans="7:16" x14ac:dyDescent="0.3">
      <c r="G1267" s="155"/>
      <c r="H1267" s="105"/>
      <c r="I1267" s="155"/>
      <c r="J1267" s="104"/>
      <c r="K1267" s="104"/>
      <c r="L1267" s="104"/>
      <c r="M1267" s="155"/>
      <c r="N1267" s="104"/>
      <c r="O1267" s="104"/>
      <c r="P1267" s="320"/>
    </row>
    <row r="1268" spans="7:16" x14ac:dyDescent="0.3">
      <c r="G1268" s="155"/>
      <c r="H1268" s="105"/>
      <c r="I1268" s="155"/>
      <c r="J1268" s="104"/>
      <c r="K1268" s="104"/>
      <c r="L1268" s="104"/>
      <c r="M1268" s="155"/>
      <c r="N1268" s="104"/>
      <c r="O1268" s="104"/>
      <c r="P1268" s="320"/>
    </row>
    <row r="1269" spans="7:16" x14ac:dyDescent="0.3">
      <c r="G1269" s="155"/>
      <c r="H1269" s="105"/>
      <c r="I1269" s="155"/>
      <c r="J1269" s="104"/>
      <c r="K1269" s="104"/>
      <c r="L1269" s="104"/>
      <c r="M1269" s="155"/>
      <c r="N1269" s="104"/>
      <c r="O1269" s="104"/>
      <c r="P1269" s="320"/>
    </row>
    <row r="1270" spans="7:16" x14ac:dyDescent="0.3">
      <c r="G1270" s="155"/>
      <c r="H1270" s="105"/>
      <c r="I1270" s="155"/>
      <c r="J1270" s="104"/>
      <c r="K1270" s="104"/>
      <c r="L1270" s="104"/>
      <c r="M1270" s="155"/>
      <c r="N1270" s="104"/>
      <c r="O1270" s="104"/>
      <c r="P1270" s="320"/>
    </row>
    <row r="1271" spans="7:16" x14ac:dyDescent="0.3">
      <c r="G1271" s="155"/>
      <c r="H1271" s="105"/>
      <c r="I1271" s="155"/>
      <c r="J1271" s="104"/>
      <c r="K1271" s="104"/>
      <c r="L1271" s="104"/>
      <c r="M1271" s="155"/>
      <c r="N1271" s="104"/>
      <c r="O1271" s="104"/>
      <c r="P1271" s="320"/>
    </row>
    <row r="1272" spans="7:16" x14ac:dyDescent="0.3">
      <c r="G1272" s="155"/>
      <c r="H1272" s="105"/>
      <c r="I1272" s="155"/>
      <c r="J1272" s="104"/>
      <c r="K1272" s="104"/>
      <c r="L1272" s="104"/>
      <c r="M1272" s="155"/>
      <c r="N1272" s="104"/>
      <c r="O1272" s="104"/>
      <c r="P1272" s="320"/>
    </row>
    <row r="1273" spans="7:16" x14ac:dyDescent="0.3">
      <c r="G1273" s="155"/>
      <c r="H1273" s="105"/>
      <c r="I1273" s="155"/>
      <c r="J1273" s="104"/>
      <c r="K1273" s="104"/>
      <c r="L1273" s="104"/>
      <c r="M1273" s="155"/>
      <c r="N1273" s="104"/>
      <c r="O1273" s="104"/>
      <c r="P1273" s="320"/>
    </row>
    <row r="1274" spans="7:16" x14ac:dyDescent="0.3">
      <c r="G1274" s="155"/>
      <c r="H1274" s="105"/>
      <c r="I1274" s="155"/>
      <c r="J1274" s="104"/>
      <c r="K1274" s="104"/>
      <c r="L1274" s="104"/>
      <c r="M1274" s="155"/>
      <c r="N1274" s="104"/>
      <c r="O1274" s="104"/>
      <c r="P1274" s="320"/>
    </row>
    <row r="1275" spans="7:16" x14ac:dyDescent="0.3">
      <c r="G1275" s="155"/>
      <c r="H1275" s="105"/>
      <c r="I1275" s="155"/>
      <c r="J1275" s="104"/>
      <c r="K1275" s="104"/>
      <c r="L1275" s="104"/>
      <c r="M1275" s="155"/>
      <c r="N1275" s="104"/>
      <c r="O1275" s="104"/>
      <c r="P1275" s="320"/>
    </row>
    <row r="1276" spans="7:16" x14ac:dyDescent="0.3">
      <c r="G1276" s="155"/>
      <c r="H1276" s="105"/>
      <c r="I1276" s="155"/>
      <c r="J1276" s="104"/>
      <c r="K1276" s="104"/>
      <c r="L1276" s="104"/>
      <c r="M1276" s="155"/>
      <c r="N1276" s="104"/>
      <c r="O1276" s="104"/>
      <c r="P1276" s="320"/>
    </row>
    <row r="1277" spans="7:16" x14ac:dyDescent="0.3">
      <c r="G1277" s="155"/>
      <c r="H1277" s="105"/>
      <c r="I1277" s="155"/>
      <c r="J1277" s="104"/>
      <c r="K1277" s="104"/>
      <c r="L1277" s="104"/>
      <c r="M1277" s="155"/>
      <c r="N1277" s="104"/>
      <c r="O1277" s="104"/>
      <c r="P1277" s="320"/>
    </row>
    <row r="1278" spans="7:16" x14ac:dyDescent="0.3">
      <c r="G1278" s="155"/>
      <c r="H1278" s="105"/>
      <c r="I1278" s="155"/>
      <c r="J1278" s="104"/>
      <c r="K1278" s="104"/>
      <c r="L1278" s="104"/>
      <c r="M1278" s="155"/>
      <c r="N1278" s="104"/>
      <c r="O1278" s="104"/>
      <c r="P1278" s="320"/>
    </row>
    <row r="1279" spans="7:16" x14ac:dyDescent="0.3">
      <c r="G1279" s="155"/>
      <c r="H1279" s="105"/>
      <c r="I1279" s="155"/>
      <c r="J1279" s="104"/>
      <c r="K1279" s="104"/>
      <c r="L1279" s="104"/>
      <c r="M1279" s="155"/>
      <c r="N1279" s="104"/>
      <c r="O1279" s="104"/>
      <c r="P1279" s="320"/>
    </row>
    <row r="1280" spans="7:16" x14ac:dyDescent="0.3">
      <c r="G1280" s="155"/>
      <c r="H1280" s="105"/>
      <c r="I1280" s="155"/>
      <c r="J1280" s="104"/>
      <c r="K1280" s="104"/>
      <c r="L1280" s="104"/>
      <c r="M1280" s="155"/>
      <c r="N1280" s="104"/>
      <c r="O1280" s="104"/>
      <c r="P1280" s="320"/>
    </row>
    <row r="1281" spans="7:16" x14ac:dyDescent="0.3">
      <c r="G1281" s="155"/>
      <c r="H1281" s="105"/>
      <c r="I1281" s="155"/>
      <c r="J1281" s="104"/>
      <c r="K1281" s="104"/>
      <c r="L1281" s="104"/>
      <c r="M1281" s="155"/>
      <c r="N1281" s="104"/>
      <c r="O1281" s="104"/>
      <c r="P1281" s="320"/>
    </row>
    <row r="1282" spans="7:16" x14ac:dyDescent="0.3">
      <c r="G1282" s="155"/>
      <c r="H1282" s="105"/>
      <c r="I1282" s="155"/>
      <c r="J1282" s="104"/>
      <c r="K1282" s="104"/>
      <c r="L1282" s="104"/>
      <c r="M1282" s="155"/>
      <c r="N1282" s="104"/>
      <c r="O1282" s="104"/>
      <c r="P1282" s="320"/>
    </row>
    <row r="1283" spans="7:16" x14ac:dyDescent="0.3">
      <c r="G1283" s="155"/>
      <c r="H1283" s="105"/>
      <c r="I1283" s="155"/>
      <c r="J1283" s="104"/>
      <c r="K1283" s="104"/>
      <c r="L1283" s="104"/>
      <c r="M1283" s="155"/>
      <c r="N1283" s="104"/>
      <c r="O1283" s="104"/>
      <c r="P1283" s="320"/>
    </row>
    <row r="1284" spans="7:16" x14ac:dyDescent="0.3">
      <c r="G1284" s="155"/>
      <c r="H1284" s="105"/>
      <c r="I1284" s="155"/>
      <c r="J1284" s="104"/>
      <c r="K1284" s="104"/>
      <c r="L1284" s="104"/>
      <c r="M1284" s="155"/>
      <c r="N1284" s="104"/>
      <c r="O1284" s="104"/>
      <c r="P1284" s="320"/>
    </row>
    <row r="1285" spans="7:16" x14ac:dyDescent="0.3">
      <c r="G1285" s="155"/>
      <c r="H1285" s="105"/>
      <c r="I1285" s="155"/>
      <c r="J1285" s="104"/>
      <c r="K1285" s="104"/>
      <c r="L1285" s="104"/>
      <c r="M1285" s="155"/>
      <c r="N1285" s="104"/>
      <c r="O1285" s="104"/>
      <c r="P1285" s="320"/>
    </row>
    <row r="1286" spans="7:16" x14ac:dyDescent="0.3">
      <c r="G1286" s="155"/>
      <c r="H1286" s="105"/>
      <c r="I1286" s="155"/>
      <c r="J1286" s="104"/>
      <c r="K1286" s="104"/>
      <c r="L1286" s="104"/>
      <c r="M1286" s="155"/>
      <c r="N1286" s="104"/>
      <c r="O1286" s="104"/>
      <c r="P1286" s="320"/>
    </row>
    <row r="1287" spans="7:16" x14ac:dyDescent="0.3">
      <c r="G1287" s="155"/>
      <c r="H1287" s="105"/>
      <c r="I1287" s="155"/>
      <c r="J1287" s="104"/>
      <c r="K1287" s="104"/>
      <c r="L1287" s="104"/>
      <c r="M1287" s="155"/>
      <c r="N1287" s="104"/>
      <c r="O1287" s="104"/>
      <c r="P1287" s="320"/>
    </row>
    <row r="1288" spans="7:16" x14ac:dyDescent="0.3">
      <c r="G1288" s="155"/>
      <c r="H1288" s="105"/>
      <c r="I1288" s="155"/>
      <c r="J1288" s="104"/>
      <c r="K1288" s="104"/>
      <c r="L1288" s="104"/>
      <c r="M1288" s="155"/>
      <c r="N1288" s="104"/>
      <c r="O1288" s="104"/>
      <c r="P1288" s="320"/>
    </row>
    <row r="1289" spans="7:16" x14ac:dyDescent="0.3">
      <c r="G1289" s="155"/>
      <c r="H1289" s="105"/>
      <c r="I1289" s="155"/>
      <c r="J1289" s="104"/>
      <c r="K1289" s="104"/>
      <c r="L1289" s="104"/>
      <c r="M1289" s="155"/>
      <c r="N1289" s="104"/>
      <c r="O1289" s="104"/>
      <c r="P1289" s="320"/>
    </row>
    <row r="1290" spans="7:16" x14ac:dyDescent="0.3">
      <c r="G1290" s="155"/>
      <c r="H1290" s="105"/>
      <c r="I1290" s="155"/>
      <c r="J1290" s="104"/>
      <c r="K1290" s="104"/>
      <c r="L1290" s="104"/>
      <c r="M1290" s="155"/>
      <c r="N1290" s="104"/>
      <c r="O1290" s="104"/>
      <c r="P1290" s="320"/>
    </row>
    <row r="1291" spans="7:16" x14ac:dyDescent="0.3">
      <c r="G1291" s="155"/>
      <c r="H1291" s="105"/>
      <c r="I1291" s="155"/>
      <c r="J1291" s="104"/>
      <c r="K1291" s="104"/>
      <c r="L1291" s="104"/>
      <c r="M1291" s="155"/>
      <c r="N1291" s="104"/>
      <c r="O1291" s="104"/>
      <c r="P1291" s="320"/>
    </row>
    <row r="1292" spans="7:16" x14ac:dyDescent="0.3">
      <c r="G1292" s="155"/>
      <c r="H1292" s="105"/>
      <c r="I1292" s="155"/>
      <c r="J1292" s="104"/>
      <c r="K1292" s="104"/>
      <c r="L1292" s="104"/>
      <c r="M1292" s="155"/>
      <c r="N1292" s="104"/>
      <c r="O1292" s="104"/>
      <c r="P1292" s="320"/>
    </row>
    <row r="1293" spans="7:16" x14ac:dyDescent="0.3">
      <c r="G1293" s="155"/>
      <c r="H1293" s="105"/>
      <c r="I1293" s="155"/>
      <c r="J1293" s="104"/>
      <c r="K1293" s="104"/>
      <c r="L1293" s="104"/>
      <c r="M1293" s="155"/>
      <c r="N1293" s="104"/>
      <c r="O1293" s="104"/>
      <c r="P1293" s="320"/>
    </row>
    <row r="1294" spans="7:16" x14ac:dyDescent="0.3">
      <c r="G1294" s="155"/>
      <c r="H1294" s="105"/>
      <c r="I1294" s="155"/>
      <c r="J1294" s="104"/>
      <c r="K1294" s="104"/>
      <c r="L1294" s="104"/>
      <c r="M1294" s="155"/>
      <c r="N1294" s="104"/>
      <c r="O1294" s="104"/>
      <c r="P1294" s="320"/>
    </row>
    <row r="1295" spans="7:16" x14ac:dyDescent="0.3">
      <c r="G1295" s="155"/>
      <c r="H1295" s="105"/>
      <c r="I1295" s="155"/>
      <c r="J1295" s="104"/>
      <c r="K1295" s="104"/>
      <c r="L1295" s="104"/>
      <c r="M1295" s="155"/>
      <c r="N1295" s="104"/>
      <c r="O1295" s="104"/>
      <c r="P1295" s="320"/>
    </row>
    <row r="1296" spans="7:16" x14ac:dyDescent="0.3">
      <c r="G1296" s="155"/>
      <c r="H1296" s="105"/>
      <c r="I1296" s="155"/>
      <c r="J1296" s="104"/>
      <c r="K1296" s="104"/>
      <c r="L1296" s="104"/>
      <c r="M1296" s="155"/>
      <c r="N1296" s="104"/>
      <c r="O1296" s="104"/>
      <c r="P1296" s="320"/>
    </row>
    <row r="1297" spans="7:16" x14ac:dyDescent="0.3">
      <c r="G1297" s="155"/>
      <c r="H1297" s="105"/>
      <c r="I1297" s="155"/>
      <c r="J1297" s="104"/>
      <c r="K1297" s="104"/>
      <c r="L1297" s="104"/>
      <c r="M1297" s="155"/>
      <c r="N1297" s="104"/>
      <c r="O1297" s="104"/>
      <c r="P1297" s="320"/>
    </row>
    <row r="1298" spans="7:16" x14ac:dyDescent="0.3">
      <c r="G1298" s="155"/>
      <c r="H1298" s="105"/>
      <c r="I1298" s="155"/>
      <c r="J1298" s="104"/>
      <c r="K1298" s="104"/>
      <c r="L1298" s="104"/>
      <c r="M1298" s="155"/>
      <c r="N1298" s="104"/>
      <c r="O1298" s="104"/>
      <c r="P1298" s="320"/>
    </row>
    <row r="1299" spans="7:16" x14ac:dyDescent="0.3">
      <c r="G1299" s="155"/>
      <c r="H1299" s="105"/>
      <c r="I1299" s="155"/>
      <c r="J1299" s="104"/>
      <c r="K1299" s="104"/>
      <c r="L1299" s="104"/>
      <c r="M1299" s="155"/>
      <c r="N1299" s="104"/>
      <c r="O1299" s="104"/>
      <c r="P1299" s="320"/>
    </row>
    <row r="1300" spans="7:16" x14ac:dyDescent="0.3">
      <c r="G1300" s="155"/>
      <c r="H1300" s="105"/>
      <c r="I1300" s="155"/>
      <c r="J1300" s="104"/>
      <c r="K1300" s="104"/>
      <c r="L1300" s="104"/>
      <c r="M1300" s="155"/>
      <c r="N1300" s="104"/>
      <c r="O1300" s="104"/>
      <c r="P1300" s="320"/>
    </row>
    <row r="1301" spans="7:16" x14ac:dyDescent="0.3">
      <c r="G1301" s="155"/>
      <c r="H1301" s="105"/>
      <c r="I1301" s="155"/>
      <c r="J1301" s="104"/>
      <c r="K1301" s="104"/>
      <c r="L1301" s="104"/>
      <c r="M1301" s="155"/>
      <c r="N1301" s="104"/>
      <c r="O1301" s="104"/>
      <c r="P1301" s="320"/>
    </row>
    <row r="1302" spans="7:16" x14ac:dyDescent="0.3">
      <c r="G1302" s="155"/>
      <c r="H1302" s="105"/>
      <c r="I1302" s="155"/>
      <c r="J1302" s="104"/>
      <c r="K1302" s="104"/>
      <c r="L1302" s="104"/>
      <c r="M1302" s="155"/>
      <c r="N1302" s="104"/>
      <c r="O1302" s="104"/>
      <c r="P1302" s="320"/>
    </row>
    <row r="1303" spans="7:16" x14ac:dyDescent="0.3">
      <c r="G1303" s="155"/>
      <c r="H1303" s="105"/>
      <c r="I1303" s="155"/>
      <c r="J1303" s="104"/>
      <c r="K1303" s="104"/>
      <c r="L1303" s="104"/>
      <c r="M1303" s="155"/>
      <c r="N1303" s="104"/>
      <c r="O1303" s="104"/>
      <c r="P1303" s="320"/>
    </row>
    <row r="1304" spans="7:16" x14ac:dyDescent="0.3">
      <c r="G1304" s="155"/>
      <c r="H1304" s="105"/>
      <c r="I1304" s="155"/>
      <c r="J1304" s="104"/>
      <c r="K1304" s="104"/>
      <c r="L1304" s="104"/>
      <c r="M1304" s="155"/>
      <c r="N1304" s="104"/>
      <c r="O1304" s="104"/>
      <c r="P1304" s="320"/>
    </row>
    <row r="1305" spans="7:16" x14ac:dyDescent="0.3">
      <c r="H1305" s="105"/>
      <c r="I1305" s="155"/>
      <c r="J1305" s="104"/>
    </row>
    <row r="1306" spans="7:16" x14ac:dyDescent="0.3">
      <c r="H1306" s="105"/>
      <c r="I1306" s="155"/>
      <c r="J1306" s="104"/>
    </row>
    <row r="1307" spans="7:16" x14ac:dyDescent="0.3">
      <c r="H1307" s="105"/>
      <c r="I1307" s="155"/>
      <c r="J1307" s="104"/>
    </row>
    <row r="1308" spans="7:16" x14ac:dyDescent="0.3">
      <c r="H1308" s="105"/>
      <c r="I1308" s="155"/>
      <c r="J1308" s="104"/>
    </row>
    <row r="1309" spans="7:16" x14ac:dyDescent="0.3">
      <c r="H1309" s="105"/>
      <c r="I1309" s="155"/>
      <c r="J1309" s="104"/>
    </row>
    <row r="1310" spans="7:16" x14ac:dyDescent="0.3">
      <c r="H1310" s="105"/>
      <c r="I1310" s="155"/>
      <c r="J1310" s="104"/>
    </row>
    <row r="1311" spans="7:16" x14ac:dyDescent="0.3">
      <c r="H1311" s="105"/>
      <c r="I1311" s="155"/>
      <c r="J1311" s="104"/>
    </row>
    <row r="1312" spans="7:16" x14ac:dyDescent="0.3">
      <c r="H1312" s="105"/>
      <c r="I1312" s="155"/>
      <c r="J1312" s="104"/>
    </row>
    <row r="1313" spans="8:10" x14ac:dyDescent="0.3">
      <c r="H1313" s="105"/>
      <c r="I1313" s="155"/>
      <c r="J1313" s="104"/>
    </row>
    <row r="1314" spans="8:10" x14ac:dyDescent="0.3">
      <c r="H1314" s="105"/>
      <c r="I1314" s="155"/>
      <c r="J1314" s="104"/>
    </row>
    <row r="1315" spans="8:10" x14ac:dyDescent="0.3">
      <c r="H1315" s="105"/>
      <c r="I1315" s="155"/>
      <c r="J1315" s="104"/>
    </row>
    <row r="1316" spans="8:10" x14ac:dyDescent="0.3">
      <c r="H1316" s="105"/>
      <c r="I1316" s="155"/>
      <c r="J1316" s="104"/>
    </row>
    <row r="1317" spans="8:10" x14ac:dyDescent="0.3">
      <c r="H1317" s="105"/>
      <c r="I1317" s="155"/>
      <c r="J1317" s="104"/>
    </row>
    <row r="1318" spans="8:10" x14ac:dyDescent="0.3">
      <c r="H1318" s="105"/>
      <c r="I1318" s="155"/>
      <c r="J1318" s="104"/>
    </row>
    <row r="1319" spans="8:10" x14ac:dyDescent="0.3">
      <c r="H1319" s="105"/>
      <c r="I1319" s="155"/>
      <c r="J1319" s="104"/>
    </row>
    <row r="1320" spans="8:10" x14ac:dyDescent="0.3">
      <c r="H1320" s="105"/>
      <c r="I1320" s="155"/>
      <c r="J1320" s="104"/>
    </row>
    <row r="1321" spans="8:10" x14ac:dyDescent="0.3">
      <c r="H1321" s="105"/>
      <c r="I1321" s="155"/>
      <c r="J1321" s="104"/>
    </row>
    <row r="1322" spans="8:10" x14ac:dyDescent="0.3">
      <c r="H1322" s="105"/>
      <c r="I1322" s="155"/>
      <c r="J1322" s="104"/>
    </row>
    <row r="1323" spans="8:10" x14ac:dyDescent="0.3">
      <c r="H1323" s="105"/>
      <c r="I1323" s="155"/>
      <c r="J1323" s="104"/>
    </row>
    <row r="1324" spans="8:10" x14ac:dyDescent="0.3">
      <c r="H1324" s="105"/>
      <c r="I1324" s="155"/>
      <c r="J1324" s="104"/>
    </row>
    <row r="1325" spans="8:10" x14ac:dyDescent="0.3">
      <c r="H1325" s="105"/>
      <c r="I1325" s="155"/>
      <c r="J1325" s="104"/>
    </row>
    <row r="1326" spans="8:10" x14ac:dyDescent="0.3">
      <c r="H1326" s="105"/>
      <c r="I1326" s="155"/>
      <c r="J1326" s="104"/>
    </row>
    <row r="1327" spans="8:10" x14ac:dyDescent="0.3">
      <c r="H1327" s="105"/>
      <c r="I1327" s="155"/>
      <c r="J1327" s="104"/>
    </row>
    <row r="1328" spans="8:10" x14ac:dyDescent="0.3">
      <c r="H1328" s="105"/>
      <c r="I1328" s="155"/>
      <c r="J1328" s="104"/>
    </row>
    <row r="1329" spans="8:10" x14ac:dyDescent="0.3">
      <c r="H1329" s="105"/>
      <c r="I1329" s="155"/>
      <c r="J1329" s="104"/>
    </row>
    <row r="1330" spans="8:10" x14ac:dyDescent="0.3">
      <c r="H1330" s="105"/>
      <c r="I1330" s="155"/>
      <c r="J1330" s="104"/>
    </row>
    <row r="1331" spans="8:10" x14ac:dyDescent="0.3">
      <c r="H1331" s="105"/>
      <c r="I1331" s="155"/>
      <c r="J1331" s="104"/>
    </row>
    <row r="1332" spans="8:10" x14ac:dyDescent="0.3">
      <c r="H1332" s="105"/>
      <c r="I1332" s="155"/>
      <c r="J1332" s="104"/>
    </row>
    <row r="1333" spans="8:10" x14ac:dyDescent="0.3">
      <c r="H1333" s="105"/>
      <c r="I1333" s="155"/>
      <c r="J1333" s="104"/>
    </row>
    <row r="1334" spans="8:10" x14ac:dyDescent="0.3">
      <c r="H1334" s="105"/>
      <c r="I1334" s="155"/>
      <c r="J1334" s="104"/>
    </row>
    <row r="1335" spans="8:10" x14ac:dyDescent="0.3">
      <c r="H1335" s="105"/>
      <c r="I1335" s="155"/>
      <c r="J1335" s="104"/>
    </row>
    <row r="1336" spans="8:10" x14ac:dyDescent="0.3">
      <c r="H1336" s="105"/>
      <c r="I1336" s="155"/>
      <c r="J1336" s="104"/>
    </row>
    <row r="1337" spans="8:10" x14ac:dyDescent="0.3">
      <c r="H1337" s="105"/>
      <c r="I1337" s="155"/>
      <c r="J1337" s="104"/>
    </row>
    <row r="1338" spans="8:10" x14ac:dyDescent="0.3">
      <c r="H1338" s="105"/>
      <c r="I1338" s="155"/>
      <c r="J1338" s="104"/>
    </row>
    <row r="1339" spans="8:10" x14ac:dyDescent="0.3">
      <c r="H1339" s="105"/>
      <c r="I1339" s="155"/>
      <c r="J1339" s="104"/>
    </row>
    <row r="1340" spans="8:10" x14ac:dyDescent="0.3">
      <c r="H1340" s="105"/>
      <c r="I1340" s="155"/>
      <c r="J1340" s="104"/>
    </row>
    <row r="1341" spans="8:10" x14ac:dyDescent="0.3">
      <c r="H1341" s="105"/>
      <c r="I1341" s="155"/>
      <c r="J1341" s="104"/>
    </row>
    <row r="1342" spans="8:10" x14ac:dyDescent="0.3">
      <c r="H1342" s="105"/>
      <c r="I1342" s="155"/>
      <c r="J1342" s="104"/>
    </row>
    <row r="1343" spans="8:10" x14ac:dyDescent="0.3">
      <c r="H1343" s="105"/>
      <c r="I1343" s="155"/>
      <c r="J1343" s="104"/>
    </row>
    <row r="1344" spans="8:10" x14ac:dyDescent="0.3">
      <c r="H1344" s="105"/>
      <c r="I1344" s="155"/>
      <c r="J1344" s="104"/>
    </row>
    <row r="1345" spans="8:10" x14ac:dyDescent="0.3">
      <c r="H1345" s="105"/>
      <c r="I1345" s="155"/>
      <c r="J1345" s="104"/>
    </row>
    <row r="1346" spans="8:10" x14ac:dyDescent="0.3">
      <c r="H1346" s="105"/>
      <c r="I1346" s="155"/>
      <c r="J1346" s="104"/>
    </row>
    <row r="1347" spans="8:10" x14ac:dyDescent="0.3">
      <c r="H1347" s="105"/>
      <c r="I1347" s="155"/>
      <c r="J1347" s="104"/>
    </row>
    <row r="1348" spans="8:10" x14ac:dyDescent="0.3">
      <c r="H1348" s="105"/>
      <c r="I1348" s="155"/>
      <c r="J1348" s="104"/>
    </row>
    <row r="1349" spans="8:10" x14ac:dyDescent="0.3">
      <c r="H1349" s="105"/>
      <c r="I1349" s="155"/>
      <c r="J1349" s="104"/>
    </row>
    <row r="1350" spans="8:10" x14ac:dyDescent="0.3">
      <c r="H1350" s="105"/>
      <c r="I1350" s="155"/>
      <c r="J1350" s="104"/>
    </row>
    <row r="1351" spans="8:10" x14ac:dyDescent="0.3">
      <c r="H1351" s="105"/>
      <c r="I1351" s="155"/>
      <c r="J1351" s="104"/>
    </row>
    <row r="1352" spans="8:10" x14ac:dyDescent="0.3">
      <c r="H1352" s="105"/>
      <c r="I1352" s="155"/>
      <c r="J1352" s="104"/>
    </row>
    <row r="1353" spans="8:10" x14ac:dyDescent="0.3">
      <c r="H1353" s="105"/>
      <c r="I1353" s="155"/>
      <c r="J1353" s="104"/>
    </row>
    <row r="1354" spans="8:10" x14ac:dyDescent="0.3">
      <c r="H1354" s="105"/>
      <c r="I1354" s="155"/>
      <c r="J1354" s="104"/>
    </row>
    <row r="1355" spans="8:10" x14ac:dyDescent="0.3">
      <c r="H1355" s="105"/>
      <c r="I1355" s="155"/>
      <c r="J1355" s="104"/>
    </row>
    <row r="1356" spans="8:10" x14ac:dyDescent="0.3">
      <c r="H1356" s="105"/>
      <c r="I1356" s="155"/>
      <c r="J1356" s="104"/>
    </row>
    <row r="1357" spans="8:10" x14ac:dyDescent="0.3">
      <c r="H1357" s="105"/>
      <c r="I1357" s="155"/>
      <c r="J1357" s="104"/>
    </row>
    <row r="1358" spans="8:10" x14ac:dyDescent="0.3">
      <c r="H1358" s="105"/>
      <c r="I1358" s="155"/>
      <c r="J1358" s="104"/>
    </row>
    <row r="1359" spans="8:10" x14ac:dyDescent="0.3">
      <c r="H1359" s="105"/>
      <c r="I1359" s="155"/>
      <c r="J1359" s="104"/>
    </row>
    <row r="1360" spans="8:10" x14ac:dyDescent="0.3">
      <c r="H1360" s="105"/>
      <c r="I1360" s="155"/>
      <c r="J1360" s="104"/>
    </row>
    <row r="1361" spans="8:10" x14ac:dyDescent="0.3">
      <c r="H1361" s="105"/>
      <c r="I1361" s="155"/>
      <c r="J1361" s="104"/>
    </row>
    <row r="1362" spans="8:10" x14ac:dyDescent="0.3">
      <c r="H1362" s="105"/>
      <c r="I1362" s="155"/>
      <c r="J1362" s="104"/>
    </row>
    <row r="1363" spans="8:10" x14ac:dyDescent="0.3">
      <c r="H1363" s="105"/>
      <c r="I1363" s="155"/>
      <c r="J1363" s="104"/>
    </row>
    <row r="1364" spans="8:10" x14ac:dyDescent="0.3">
      <c r="H1364" s="105"/>
      <c r="I1364" s="155"/>
      <c r="J1364" s="104"/>
    </row>
    <row r="1365" spans="8:10" x14ac:dyDescent="0.3">
      <c r="H1365" s="105"/>
      <c r="I1365" s="155"/>
      <c r="J1365" s="104"/>
    </row>
    <row r="1366" spans="8:10" x14ac:dyDescent="0.3">
      <c r="H1366" s="105"/>
      <c r="I1366" s="155"/>
      <c r="J1366" s="104"/>
    </row>
    <row r="1367" spans="8:10" x14ac:dyDescent="0.3">
      <c r="H1367" s="105"/>
      <c r="I1367" s="155"/>
      <c r="J1367" s="104"/>
    </row>
    <row r="1368" spans="8:10" x14ac:dyDescent="0.3">
      <c r="H1368" s="105"/>
      <c r="I1368" s="155"/>
      <c r="J1368" s="104"/>
    </row>
    <row r="1369" spans="8:10" x14ac:dyDescent="0.3">
      <c r="H1369" s="105"/>
      <c r="I1369" s="155"/>
      <c r="J1369" s="104"/>
    </row>
    <row r="1370" spans="8:10" x14ac:dyDescent="0.3">
      <c r="H1370" s="105"/>
      <c r="I1370" s="155"/>
      <c r="J1370" s="104"/>
    </row>
    <row r="1371" spans="8:10" x14ac:dyDescent="0.3">
      <c r="H1371" s="105"/>
      <c r="I1371" s="155"/>
      <c r="J1371" s="104"/>
    </row>
    <row r="1372" spans="8:10" x14ac:dyDescent="0.3">
      <c r="H1372" s="105"/>
      <c r="I1372" s="155"/>
      <c r="J1372" s="104"/>
    </row>
    <row r="1373" spans="8:10" x14ac:dyDescent="0.3">
      <c r="H1373" s="105"/>
      <c r="I1373" s="155"/>
      <c r="J1373" s="104"/>
    </row>
    <row r="1374" spans="8:10" x14ac:dyDescent="0.3">
      <c r="H1374" s="105"/>
      <c r="I1374" s="155"/>
      <c r="J1374" s="104"/>
    </row>
    <row r="1375" spans="8:10" x14ac:dyDescent="0.3">
      <c r="H1375" s="105"/>
      <c r="I1375" s="155"/>
      <c r="J1375" s="104"/>
    </row>
    <row r="1376" spans="8:10" x14ac:dyDescent="0.3">
      <c r="H1376" s="105"/>
      <c r="I1376" s="155"/>
      <c r="J1376" s="104"/>
    </row>
    <row r="1377" spans="8:10" x14ac:dyDescent="0.3">
      <c r="H1377" s="105"/>
      <c r="I1377" s="155"/>
      <c r="J1377" s="104"/>
    </row>
    <row r="1378" spans="8:10" x14ac:dyDescent="0.3">
      <c r="H1378" s="105"/>
      <c r="I1378" s="155"/>
      <c r="J1378" s="104"/>
    </row>
    <row r="1379" spans="8:10" x14ac:dyDescent="0.3">
      <c r="H1379" s="105"/>
      <c r="I1379" s="155"/>
      <c r="J1379" s="104"/>
    </row>
    <row r="1380" spans="8:10" x14ac:dyDescent="0.3">
      <c r="H1380" s="105"/>
      <c r="I1380" s="155"/>
      <c r="J1380" s="104"/>
    </row>
    <row r="1381" spans="8:10" x14ac:dyDescent="0.3">
      <c r="H1381" s="105"/>
      <c r="I1381" s="155"/>
      <c r="J1381" s="104"/>
    </row>
    <row r="1382" spans="8:10" x14ac:dyDescent="0.3">
      <c r="H1382" s="105"/>
      <c r="I1382" s="155"/>
      <c r="J1382" s="104"/>
    </row>
    <row r="1383" spans="8:10" x14ac:dyDescent="0.3">
      <c r="H1383" s="105"/>
      <c r="I1383" s="155"/>
      <c r="J1383" s="104"/>
    </row>
    <row r="1384" spans="8:10" x14ac:dyDescent="0.3">
      <c r="H1384" s="105"/>
      <c r="I1384" s="155"/>
      <c r="J1384" s="104"/>
    </row>
    <row r="1385" spans="8:10" x14ac:dyDescent="0.3">
      <c r="H1385" s="105"/>
      <c r="I1385" s="155"/>
      <c r="J1385" s="104"/>
    </row>
    <row r="1386" spans="8:10" x14ac:dyDescent="0.3">
      <c r="H1386" s="105"/>
      <c r="I1386" s="155"/>
      <c r="J1386" s="104"/>
    </row>
    <row r="1387" spans="8:10" x14ac:dyDescent="0.3">
      <c r="H1387" s="105"/>
      <c r="I1387" s="155"/>
      <c r="J1387" s="104"/>
    </row>
    <row r="1388" spans="8:10" x14ac:dyDescent="0.3">
      <c r="H1388" s="105"/>
      <c r="I1388" s="155"/>
      <c r="J1388" s="104"/>
    </row>
    <row r="1389" spans="8:10" x14ac:dyDescent="0.3">
      <c r="H1389" s="105"/>
      <c r="I1389" s="155"/>
      <c r="J1389" s="104"/>
    </row>
    <row r="1390" spans="8:10" x14ac:dyDescent="0.3">
      <c r="H1390" s="105"/>
      <c r="I1390" s="155"/>
      <c r="J1390" s="104"/>
    </row>
    <row r="1391" spans="8:10" x14ac:dyDescent="0.3">
      <c r="H1391" s="105"/>
      <c r="I1391" s="155"/>
      <c r="J1391" s="104"/>
    </row>
    <row r="1392" spans="8:10" x14ac:dyDescent="0.3">
      <c r="H1392" s="105"/>
      <c r="I1392" s="155"/>
      <c r="J1392" s="104"/>
    </row>
    <row r="1393" spans="8:10" x14ac:dyDescent="0.3">
      <c r="H1393" s="105"/>
      <c r="I1393" s="155"/>
      <c r="J1393" s="104"/>
    </row>
    <row r="1394" spans="8:10" x14ac:dyDescent="0.3">
      <c r="H1394" s="105"/>
      <c r="I1394" s="155"/>
      <c r="J1394" s="104"/>
    </row>
    <row r="1395" spans="8:10" x14ac:dyDescent="0.3">
      <c r="H1395" s="105"/>
      <c r="I1395" s="155"/>
      <c r="J1395" s="104"/>
    </row>
    <row r="1396" spans="8:10" x14ac:dyDescent="0.3">
      <c r="H1396" s="105"/>
      <c r="I1396" s="155"/>
      <c r="J1396" s="104"/>
    </row>
    <row r="1397" spans="8:10" x14ac:dyDescent="0.3">
      <c r="H1397" s="105"/>
      <c r="I1397" s="155"/>
      <c r="J1397" s="104"/>
    </row>
    <row r="1398" spans="8:10" x14ac:dyDescent="0.3">
      <c r="H1398" s="105"/>
      <c r="I1398" s="155"/>
      <c r="J1398" s="104"/>
    </row>
    <row r="1399" spans="8:10" x14ac:dyDescent="0.3">
      <c r="H1399" s="105"/>
      <c r="I1399" s="155"/>
      <c r="J1399" s="104"/>
    </row>
    <row r="1400" spans="8:10" x14ac:dyDescent="0.3">
      <c r="H1400" s="105"/>
      <c r="I1400" s="155"/>
      <c r="J1400" s="104"/>
    </row>
    <row r="1401" spans="8:10" x14ac:dyDescent="0.3">
      <c r="H1401" s="105"/>
      <c r="I1401" s="155"/>
      <c r="J1401" s="104"/>
    </row>
    <row r="1402" spans="8:10" x14ac:dyDescent="0.3">
      <c r="H1402" s="105"/>
      <c r="I1402" s="155"/>
      <c r="J1402" s="104"/>
    </row>
    <row r="1403" spans="8:10" x14ac:dyDescent="0.3">
      <c r="H1403" s="105"/>
      <c r="I1403" s="155"/>
      <c r="J1403" s="104"/>
    </row>
    <row r="1404" spans="8:10" x14ac:dyDescent="0.3">
      <c r="H1404" s="105"/>
      <c r="I1404" s="155"/>
      <c r="J1404" s="104"/>
    </row>
    <row r="1405" spans="8:10" x14ac:dyDescent="0.3">
      <c r="H1405" s="105"/>
      <c r="I1405" s="155"/>
      <c r="J1405" s="104"/>
    </row>
    <row r="1406" spans="8:10" x14ac:dyDescent="0.3">
      <c r="H1406" s="105"/>
      <c r="I1406" s="155"/>
      <c r="J1406" s="104"/>
    </row>
    <row r="1407" spans="8:10" x14ac:dyDescent="0.3">
      <c r="H1407" s="105"/>
      <c r="I1407" s="155"/>
      <c r="J1407" s="104"/>
    </row>
    <row r="1408" spans="8:10" x14ac:dyDescent="0.3">
      <c r="H1408" s="105"/>
      <c r="I1408" s="155"/>
      <c r="J1408" s="104"/>
    </row>
    <row r="1409" spans="8:10" x14ac:dyDescent="0.3">
      <c r="H1409" s="105"/>
      <c r="I1409" s="155"/>
      <c r="J1409" s="104"/>
    </row>
    <row r="1410" spans="8:10" x14ac:dyDescent="0.3">
      <c r="H1410" s="105"/>
      <c r="I1410" s="155"/>
      <c r="J1410" s="104"/>
    </row>
    <row r="1411" spans="8:10" x14ac:dyDescent="0.3">
      <c r="H1411" s="105"/>
      <c r="I1411" s="155"/>
      <c r="J1411" s="104"/>
    </row>
    <row r="1412" spans="8:10" x14ac:dyDescent="0.3">
      <c r="H1412" s="105"/>
      <c r="I1412" s="155"/>
      <c r="J1412" s="104"/>
    </row>
    <row r="1413" spans="8:10" x14ac:dyDescent="0.3">
      <c r="H1413" s="105"/>
      <c r="I1413" s="155"/>
      <c r="J1413" s="104"/>
    </row>
    <row r="1414" spans="8:10" x14ac:dyDescent="0.3">
      <c r="H1414" s="105"/>
      <c r="I1414" s="155"/>
      <c r="J1414" s="104"/>
    </row>
    <row r="1415" spans="8:10" x14ac:dyDescent="0.3">
      <c r="H1415" s="105"/>
      <c r="I1415" s="155"/>
      <c r="J1415" s="104"/>
    </row>
    <row r="1416" spans="8:10" x14ac:dyDescent="0.3">
      <c r="H1416" s="105"/>
      <c r="I1416" s="155"/>
      <c r="J1416" s="104"/>
    </row>
    <row r="1417" spans="8:10" x14ac:dyDescent="0.3">
      <c r="H1417" s="105"/>
      <c r="I1417" s="155"/>
      <c r="J1417" s="104"/>
    </row>
    <row r="1418" spans="8:10" x14ac:dyDescent="0.3">
      <c r="H1418" s="105"/>
      <c r="I1418" s="155"/>
      <c r="J1418" s="104"/>
    </row>
    <row r="1419" spans="8:10" x14ac:dyDescent="0.3">
      <c r="H1419" s="105"/>
      <c r="I1419" s="155"/>
      <c r="J1419" s="104"/>
    </row>
    <row r="1420" spans="8:10" x14ac:dyDescent="0.3">
      <c r="H1420" s="105"/>
      <c r="I1420" s="155"/>
      <c r="J1420" s="104"/>
    </row>
    <row r="1421" spans="8:10" x14ac:dyDescent="0.3">
      <c r="H1421" s="105"/>
      <c r="I1421" s="155"/>
      <c r="J1421" s="104"/>
    </row>
    <row r="1422" spans="8:10" x14ac:dyDescent="0.3">
      <c r="H1422" s="105"/>
      <c r="I1422" s="155"/>
      <c r="J1422" s="104"/>
    </row>
    <row r="1423" spans="8:10" x14ac:dyDescent="0.3">
      <c r="H1423" s="105"/>
      <c r="I1423" s="155"/>
      <c r="J1423" s="104"/>
    </row>
    <row r="1424" spans="8:10" x14ac:dyDescent="0.3">
      <c r="H1424" s="105"/>
      <c r="I1424" s="155"/>
      <c r="J1424" s="104"/>
    </row>
    <row r="1425" spans="8:10" x14ac:dyDescent="0.3">
      <c r="H1425" s="105"/>
      <c r="I1425" s="155"/>
      <c r="J1425" s="104"/>
    </row>
    <row r="1426" spans="8:10" x14ac:dyDescent="0.3">
      <c r="H1426" s="105"/>
      <c r="I1426" s="155"/>
      <c r="J1426" s="104"/>
    </row>
    <row r="1427" spans="8:10" x14ac:dyDescent="0.3">
      <c r="H1427" s="105"/>
      <c r="I1427" s="155"/>
      <c r="J1427" s="104"/>
    </row>
    <row r="1428" spans="8:10" x14ac:dyDescent="0.3">
      <c r="H1428" s="105"/>
      <c r="I1428" s="155"/>
      <c r="J1428" s="104"/>
    </row>
    <row r="1429" spans="8:10" x14ac:dyDescent="0.3">
      <c r="H1429" s="105"/>
      <c r="I1429" s="155"/>
      <c r="J1429" s="104"/>
    </row>
    <row r="1430" spans="8:10" x14ac:dyDescent="0.3">
      <c r="H1430" s="105"/>
      <c r="I1430" s="155"/>
      <c r="J1430" s="104"/>
    </row>
    <row r="1431" spans="8:10" x14ac:dyDescent="0.3">
      <c r="H1431" s="105"/>
      <c r="I1431" s="155"/>
      <c r="J1431" s="104"/>
    </row>
    <row r="1432" spans="8:10" x14ac:dyDescent="0.3">
      <c r="H1432" s="105"/>
      <c r="I1432" s="155"/>
      <c r="J1432" s="104"/>
    </row>
    <row r="1433" spans="8:10" x14ac:dyDescent="0.3">
      <c r="H1433" s="105"/>
      <c r="I1433" s="155"/>
      <c r="J1433" s="104"/>
    </row>
    <row r="1434" spans="8:10" x14ac:dyDescent="0.3">
      <c r="H1434" s="105"/>
      <c r="I1434" s="155"/>
      <c r="J1434" s="104"/>
    </row>
    <row r="1435" spans="8:10" x14ac:dyDescent="0.3">
      <c r="H1435" s="105"/>
      <c r="I1435" s="155"/>
      <c r="J1435" s="104"/>
    </row>
    <row r="1436" spans="8:10" x14ac:dyDescent="0.3">
      <c r="H1436" s="105"/>
      <c r="I1436" s="155"/>
      <c r="J1436" s="104"/>
    </row>
    <row r="1437" spans="8:10" x14ac:dyDescent="0.3">
      <c r="H1437" s="105"/>
      <c r="I1437" s="155"/>
      <c r="J1437" s="104"/>
    </row>
    <row r="1438" spans="8:10" x14ac:dyDescent="0.3">
      <c r="H1438" s="105"/>
      <c r="I1438" s="155"/>
      <c r="J1438" s="104"/>
    </row>
    <row r="1439" spans="8:10" x14ac:dyDescent="0.3">
      <c r="H1439" s="105"/>
      <c r="I1439" s="155"/>
      <c r="J1439" s="104"/>
    </row>
    <row r="1440" spans="8:10" x14ac:dyDescent="0.3">
      <c r="H1440" s="105"/>
      <c r="I1440" s="155"/>
      <c r="J1440" s="104"/>
    </row>
    <row r="1441" spans="8:10" x14ac:dyDescent="0.3">
      <c r="H1441" s="105"/>
      <c r="I1441" s="155"/>
      <c r="J1441" s="104"/>
    </row>
    <row r="1442" spans="8:10" x14ac:dyDescent="0.3">
      <c r="H1442" s="105"/>
      <c r="I1442" s="155"/>
      <c r="J1442" s="104"/>
    </row>
    <row r="1443" spans="8:10" x14ac:dyDescent="0.3">
      <c r="H1443" s="105"/>
      <c r="I1443" s="155"/>
      <c r="J1443" s="104"/>
    </row>
    <row r="1444" spans="8:10" x14ac:dyDescent="0.3">
      <c r="H1444" s="105"/>
      <c r="I1444" s="155"/>
      <c r="J1444" s="104"/>
    </row>
    <row r="1445" spans="8:10" x14ac:dyDescent="0.3">
      <c r="H1445" s="105"/>
      <c r="I1445" s="155"/>
      <c r="J1445" s="104"/>
    </row>
    <row r="1446" spans="8:10" x14ac:dyDescent="0.3">
      <c r="H1446" s="105"/>
      <c r="I1446" s="155"/>
      <c r="J1446" s="104"/>
    </row>
    <row r="1447" spans="8:10" x14ac:dyDescent="0.3">
      <c r="H1447" s="105"/>
      <c r="I1447" s="155"/>
      <c r="J1447" s="104"/>
    </row>
    <row r="1448" spans="8:10" x14ac:dyDescent="0.3">
      <c r="H1448" s="105"/>
      <c r="I1448" s="155"/>
      <c r="J1448" s="104"/>
    </row>
    <row r="1449" spans="8:10" x14ac:dyDescent="0.3">
      <c r="H1449" s="105"/>
      <c r="I1449" s="155"/>
      <c r="J1449" s="104"/>
    </row>
    <row r="1450" spans="8:10" x14ac:dyDescent="0.3">
      <c r="H1450" s="105"/>
      <c r="I1450" s="155"/>
      <c r="J1450" s="104"/>
    </row>
    <row r="1451" spans="8:10" x14ac:dyDescent="0.3">
      <c r="H1451" s="105"/>
      <c r="I1451" s="155"/>
      <c r="J1451" s="104"/>
    </row>
    <row r="1452" spans="8:10" x14ac:dyDescent="0.3">
      <c r="H1452" s="105"/>
      <c r="I1452" s="155"/>
      <c r="J1452" s="104"/>
    </row>
    <row r="1453" spans="8:10" x14ac:dyDescent="0.3">
      <c r="H1453" s="105"/>
      <c r="I1453" s="155"/>
      <c r="J1453" s="104"/>
    </row>
    <row r="1454" spans="8:10" x14ac:dyDescent="0.3">
      <c r="H1454" s="105"/>
      <c r="I1454" s="155"/>
      <c r="J1454" s="104"/>
    </row>
    <row r="1455" spans="8:10" x14ac:dyDescent="0.3">
      <c r="H1455" s="105"/>
      <c r="I1455" s="155"/>
      <c r="J1455" s="104"/>
    </row>
    <row r="1456" spans="8:10" x14ac:dyDescent="0.3">
      <c r="H1456" s="105"/>
      <c r="I1456" s="155"/>
      <c r="J1456" s="104"/>
    </row>
    <row r="1457" spans="8:10" x14ac:dyDescent="0.3">
      <c r="H1457" s="105"/>
      <c r="I1457" s="155"/>
      <c r="J1457" s="104"/>
    </row>
    <row r="1458" spans="8:10" x14ac:dyDescent="0.3">
      <c r="H1458" s="105"/>
      <c r="I1458" s="155"/>
      <c r="J1458" s="104"/>
    </row>
    <row r="1459" spans="8:10" x14ac:dyDescent="0.3">
      <c r="H1459" s="105"/>
      <c r="I1459" s="155"/>
      <c r="J1459" s="104"/>
    </row>
    <row r="1460" spans="8:10" x14ac:dyDescent="0.3">
      <c r="H1460" s="105"/>
      <c r="I1460" s="155"/>
      <c r="J1460" s="104"/>
    </row>
    <row r="1461" spans="8:10" x14ac:dyDescent="0.3">
      <c r="H1461" s="105"/>
      <c r="I1461" s="155"/>
      <c r="J1461" s="104"/>
    </row>
    <row r="1462" spans="8:10" x14ac:dyDescent="0.3">
      <c r="H1462" s="105"/>
      <c r="I1462" s="155"/>
      <c r="J1462" s="104"/>
    </row>
    <row r="1463" spans="8:10" x14ac:dyDescent="0.3">
      <c r="H1463" s="105"/>
      <c r="I1463" s="155"/>
      <c r="J1463" s="104"/>
    </row>
    <row r="1464" spans="8:10" x14ac:dyDescent="0.3">
      <c r="H1464" s="105"/>
      <c r="I1464" s="155"/>
      <c r="J1464" s="104"/>
    </row>
    <row r="1465" spans="8:10" x14ac:dyDescent="0.3">
      <c r="H1465" s="105"/>
      <c r="I1465" s="155"/>
      <c r="J1465" s="104"/>
    </row>
    <row r="1466" spans="8:10" x14ac:dyDescent="0.3">
      <c r="H1466" s="105"/>
      <c r="I1466" s="155"/>
      <c r="J1466" s="104"/>
    </row>
    <row r="1467" spans="8:10" x14ac:dyDescent="0.3">
      <c r="H1467" s="105"/>
      <c r="I1467" s="155"/>
      <c r="J1467" s="104"/>
    </row>
    <row r="1468" spans="8:10" x14ac:dyDescent="0.3">
      <c r="H1468" s="105"/>
      <c r="I1468" s="155"/>
      <c r="J1468" s="104"/>
    </row>
    <row r="1469" spans="8:10" x14ac:dyDescent="0.3">
      <c r="H1469" s="105"/>
      <c r="I1469" s="155"/>
      <c r="J1469" s="104"/>
    </row>
    <row r="1470" spans="8:10" x14ac:dyDescent="0.3">
      <c r="H1470" s="105"/>
      <c r="I1470" s="155"/>
      <c r="J1470" s="104"/>
    </row>
    <row r="1471" spans="8:10" x14ac:dyDescent="0.3">
      <c r="H1471" s="105"/>
      <c r="I1471" s="155"/>
      <c r="J1471" s="104"/>
    </row>
    <row r="1472" spans="8:10" x14ac:dyDescent="0.3">
      <c r="H1472" s="105"/>
      <c r="I1472" s="155"/>
      <c r="J1472" s="104"/>
    </row>
    <row r="1473" spans="8:10" x14ac:dyDescent="0.3">
      <c r="H1473" s="105"/>
      <c r="I1473" s="155"/>
      <c r="J1473" s="104"/>
    </row>
    <row r="1474" spans="8:10" x14ac:dyDescent="0.3">
      <c r="H1474" s="105"/>
      <c r="I1474" s="155"/>
      <c r="J1474" s="104"/>
    </row>
    <row r="1475" spans="8:10" x14ac:dyDescent="0.3">
      <c r="H1475" s="105"/>
      <c r="I1475" s="155"/>
      <c r="J1475" s="104"/>
    </row>
    <row r="1476" spans="8:10" x14ac:dyDescent="0.3">
      <c r="H1476" s="105"/>
      <c r="I1476" s="155"/>
      <c r="J1476" s="104"/>
    </row>
    <row r="1477" spans="8:10" x14ac:dyDescent="0.3">
      <c r="H1477" s="105"/>
      <c r="I1477" s="155"/>
      <c r="J1477" s="104"/>
    </row>
    <row r="1478" spans="8:10" x14ac:dyDescent="0.3">
      <c r="H1478" s="105"/>
      <c r="I1478" s="155"/>
      <c r="J1478" s="104"/>
    </row>
    <row r="1479" spans="8:10" x14ac:dyDescent="0.3">
      <c r="H1479" s="105"/>
      <c r="I1479" s="155"/>
      <c r="J1479" s="104"/>
    </row>
    <row r="1480" spans="8:10" x14ac:dyDescent="0.3">
      <c r="H1480" s="105"/>
      <c r="I1480" s="155"/>
      <c r="J1480" s="104"/>
    </row>
    <row r="1481" spans="8:10" x14ac:dyDescent="0.3">
      <c r="H1481" s="105"/>
      <c r="I1481" s="155"/>
      <c r="J1481" s="104"/>
    </row>
    <row r="1482" spans="8:10" x14ac:dyDescent="0.3">
      <c r="H1482" s="105"/>
      <c r="I1482" s="155"/>
      <c r="J1482" s="104"/>
    </row>
    <row r="1483" spans="8:10" x14ac:dyDescent="0.3">
      <c r="H1483" s="105"/>
      <c r="I1483" s="155"/>
      <c r="J1483" s="104"/>
    </row>
    <row r="1484" spans="8:10" x14ac:dyDescent="0.3">
      <c r="H1484" s="105"/>
      <c r="I1484" s="155"/>
      <c r="J1484" s="104"/>
    </row>
    <row r="1485" spans="8:10" x14ac:dyDescent="0.3">
      <c r="H1485" s="105"/>
      <c r="I1485" s="155"/>
      <c r="J1485" s="104"/>
    </row>
    <row r="1486" spans="8:10" x14ac:dyDescent="0.3">
      <c r="H1486" s="105"/>
      <c r="I1486" s="155"/>
      <c r="J1486" s="104"/>
    </row>
    <row r="1487" spans="8:10" x14ac:dyDescent="0.3">
      <c r="H1487" s="105"/>
      <c r="I1487" s="155"/>
      <c r="J1487" s="104"/>
    </row>
    <row r="1488" spans="8:10" x14ac:dyDescent="0.3">
      <c r="H1488" s="105"/>
      <c r="I1488" s="155"/>
      <c r="J1488" s="104"/>
    </row>
    <row r="1489" spans="8:10" x14ac:dyDescent="0.3">
      <c r="H1489" s="105"/>
      <c r="I1489" s="155"/>
      <c r="J1489" s="104"/>
    </row>
    <row r="1490" spans="8:10" x14ac:dyDescent="0.3">
      <c r="H1490" s="105"/>
      <c r="I1490" s="155"/>
      <c r="J1490" s="104"/>
    </row>
    <row r="1491" spans="8:10" x14ac:dyDescent="0.3">
      <c r="H1491" s="105"/>
      <c r="I1491" s="155"/>
      <c r="J1491" s="104"/>
    </row>
    <row r="1492" spans="8:10" x14ac:dyDescent="0.3">
      <c r="H1492" s="105"/>
      <c r="I1492" s="155"/>
      <c r="J1492" s="104"/>
    </row>
    <row r="1493" spans="8:10" x14ac:dyDescent="0.3">
      <c r="H1493" s="105"/>
      <c r="I1493" s="155"/>
      <c r="J1493" s="104"/>
    </row>
    <row r="1494" spans="8:10" x14ac:dyDescent="0.3">
      <c r="H1494" s="105"/>
      <c r="I1494" s="155"/>
      <c r="J1494" s="104"/>
    </row>
    <row r="1495" spans="8:10" x14ac:dyDescent="0.3">
      <c r="H1495" s="105"/>
      <c r="I1495" s="155"/>
      <c r="J1495" s="104"/>
    </row>
    <row r="1496" spans="8:10" x14ac:dyDescent="0.3">
      <c r="H1496" s="105"/>
      <c r="I1496" s="155"/>
      <c r="J1496" s="104"/>
    </row>
    <row r="1497" spans="8:10" x14ac:dyDescent="0.3">
      <c r="H1497" s="105"/>
      <c r="I1497" s="155"/>
      <c r="J1497" s="104"/>
    </row>
    <row r="1498" spans="8:10" x14ac:dyDescent="0.3">
      <c r="H1498" s="105"/>
      <c r="I1498" s="155"/>
      <c r="J1498" s="104"/>
    </row>
    <row r="1499" spans="8:10" x14ac:dyDescent="0.3">
      <c r="H1499" s="105"/>
      <c r="I1499" s="155"/>
      <c r="J1499" s="104"/>
    </row>
    <row r="1500" spans="8:10" x14ac:dyDescent="0.3">
      <c r="H1500" s="105"/>
      <c r="I1500" s="155"/>
      <c r="J1500" s="104"/>
    </row>
    <row r="1501" spans="8:10" x14ac:dyDescent="0.3">
      <c r="H1501" s="105"/>
      <c r="I1501" s="155"/>
      <c r="J1501" s="104"/>
    </row>
    <row r="1502" spans="8:10" x14ac:dyDescent="0.3">
      <c r="H1502" s="105"/>
      <c r="I1502" s="155"/>
      <c r="J1502" s="104"/>
    </row>
    <row r="1503" spans="8:10" x14ac:dyDescent="0.3">
      <c r="H1503" s="105"/>
      <c r="I1503" s="155"/>
      <c r="J1503" s="104"/>
    </row>
    <row r="1504" spans="8:10" x14ac:dyDescent="0.3">
      <c r="H1504" s="105"/>
      <c r="I1504" s="155"/>
      <c r="J1504" s="104"/>
    </row>
    <row r="1505" spans="8:10" x14ac:dyDescent="0.3">
      <c r="H1505" s="105"/>
      <c r="I1505" s="155"/>
      <c r="J1505" s="104"/>
    </row>
    <row r="1506" spans="8:10" x14ac:dyDescent="0.3">
      <c r="H1506" s="105"/>
      <c r="I1506" s="155"/>
      <c r="J1506" s="104"/>
    </row>
    <row r="1507" spans="8:10" x14ac:dyDescent="0.3">
      <c r="H1507" s="105"/>
      <c r="I1507" s="155"/>
      <c r="J1507" s="104"/>
    </row>
    <row r="1508" spans="8:10" x14ac:dyDescent="0.3">
      <c r="H1508" s="105"/>
      <c r="I1508" s="155"/>
      <c r="J1508" s="104"/>
    </row>
    <row r="1509" spans="8:10" x14ac:dyDescent="0.3">
      <c r="H1509" s="105"/>
      <c r="I1509" s="155"/>
      <c r="J1509" s="104"/>
    </row>
    <row r="1510" spans="8:10" x14ac:dyDescent="0.3">
      <c r="H1510" s="105"/>
      <c r="I1510" s="155"/>
      <c r="J1510" s="104"/>
    </row>
    <row r="1511" spans="8:10" x14ac:dyDescent="0.3">
      <c r="H1511" s="105"/>
      <c r="I1511" s="155"/>
      <c r="J1511" s="104"/>
    </row>
    <row r="1512" spans="8:10" x14ac:dyDescent="0.3">
      <c r="H1512" s="105"/>
      <c r="I1512" s="155"/>
      <c r="J1512" s="104"/>
    </row>
    <row r="1513" spans="8:10" x14ac:dyDescent="0.3">
      <c r="H1513" s="105"/>
      <c r="I1513" s="155"/>
      <c r="J1513" s="104"/>
    </row>
    <row r="1514" spans="8:10" x14ac:dyDescent="0.3">
      <c r="H1514" s="105"/>
      <c r="I1514" s="155"/>
      <c r="J1514" s="104"/>
    </row>
    <row r="1515" spans="8:10" x14ac:dyDescent="0.3">
      <c r="H1515" s="105"/>
      <c r="I1515" s="155"/>
      <c r="J1515" s="104"/>
    </row>
    <row r="1516" spans="8:10" x14ac:dyDescent="0.3">
      <c r="H1516" s="105"/>
      <c r="I1516" s="155"/>
      <c r="J1516" s="104"/>
    </row>
    <row r="1517" spans="8:10" x14ac:dyDescent="0.3">
      <c r="H1517" s="105"/>
      <c r="I1517" s="155"/>
      <c r="J1517" s="104"/>
    </row>
    <row r="1518" spans="8:10" x14ac:dyDescent="0.3">
      <c r="H1518" s="105"/>
      <c r="I1518" s="155"/>
      <c r="J1518" s="104"/>
    </row>
    <row r="1519" spans="8:10" x14ac:dyDescent="0.3">
      <c r="H1519" s="105"/>
      <c r="I1519" s="155"/>
      <c r="J1519" s="104"/>
    </row>
    <row r="1520" spans="8:10" x14ac:dyDescent="0.3">
      <c r="H1520" s="105"/>
      <c r="I1520" s="155"/>
      <c r="J1520" s="104"/>
    </row>
    <row r="1521" spans="8:10" x14ac:dyDescent="0.3">
      <c r="H1521" s="105"/>
      <c r="I1521" s="155"/>
      <c r="J1521" s="104"/>
    </row>
    <row r="1522" spans="8:10" x14ac:dyDescent="0.3">
      <c r="H1522" s="105"/>
      <c r="I1522" s="155"/>
      <c r="J1522" s="104"/>
    </row>
    <row r="1523" spans="8:10" x14ac:dyDescent="0.3">
      <c r="H1523" s="105"/>
      <c r="I1523" s="155"/>
      <c r="J1523" s="104"/>
    </row>
    <row r="1524" spans="8:10" x14ac:dyDescent="0.3">
      <c r="H1524" s="105"/>
      <c r="I1524" s="155"/>
      <c r="J1524" s="104"/>
    </row>
    <row r="1525" spans="8:10" x14ac:dyDescent="0.3">
      <c r="H1525" s="105"/>
      <c r="I1525" s="155"/>
      <c r="J1525" s="104"/>
    </row>
    <row r="1526" spans="8:10" x14ac:dyDescent="0.3">
      <c r="H1526" s="105"/>
      <c r="I1526" s="155"/>
      <c r="J1526" s="104"/>
    </row>
    <row r="1527" spans="8:10" x14ac:dyDescent="0.3">
      <c r="H1527" s="105"/>
      <c r="I1527" s="155"/>
      <c r="J1527" s="104"/>
    </row>
    <row r="1528" spans="8:10" x14ac:dyDescent="0.3">
      <c r="H1528" s="105"/>
      <c r="I1528" s="155"/>
      <c r="J1528" s="104"/>
    </row>
    <row r="1529" spans="8:10" x14ac:dyDescent="0.3">
      <c r="H1529" s="105"/>
      <c r="I1529" s="155"/>
      <c r="J1529" s="104"/>
    </row>
    <row r="1530" spans="8:10" x14ac:dyDescent="0.3">
      <c r="H1530" s="105"/>
      <c r="I1530" s="155"/>
      <c r="J1530" s="104"/>
    </row>
    <row r="1531" spans="8:10" x14ac:dyDescent="0.3">
      <c r="H1531" s="105"/>
      <c r="I1531" s="155"/>
      <c r="J1531" s="104"/>
    </row>
    <row r="1532" spans="8:10" x14ac:dyDescent="0.3">
      <c r="H1532" s="105"/>
      <c r="I1532" s="155"/>
      <c r="J1532" s="104"/>
    </row>
    <row r="1533" spans="8:10" x14ac:dyDescent="0.3">
      <c r="H1533" s="105"/>
      <c r="I1533" s="155"/>
      <c r="J1533" s="104"/>
    </row>
    <row r="1534" spans="8:10" x14ac:dyDescent="0.3">
      <c r="H1534" s="105"/>
      <c r="I1534" s="155"/>
      <c r="J1534" s="104"/>
    </row>
    <row r="1535" spans="8:10" x14ac:dyDescent="0.3">
      <c r="H1535" s="105"/>
      <c r="I1535" s="155"/>
      <c r="J1535" s="104"/>
    </row>
    <row r="1536" spans="8:10" x14ac:dyDescent="0.3">
      <c r="H1536" s="105"/>
      <c r="I1536" s="155"/>
      <c r="J1536" s="104"/>
    </row>
    <row r="1537" spans="8:10" x14ac:dyDescent="0.3">
      <c r="H1537" s="105"/>
      <c r="I1537" s="155"/>
      <c r="J1537" s="104"/>
    </row>
    <row r="1538" spans="8:10" x14ac:dyDescent="0.3">
      <c r="H1538" s="105"/>
      <c r="I1538" s="155"/>
      <c r="J1538" s="104"/>
    </row>
    <row r="1539" spans="8:10" x14ac:dyDescent="0.3">
      <c r="H1539" s="105"/>
      <c r="I1539" s="155"/>
      <c r="J1539" s="104"/>
    </row>
    <row r="1540" spans="8:10" x14ac:dyDescent="0.3">
      <c r="H1540" s="105"/>
      <c r="I1540" s="155"/>
      <c r="J1540" s="104"/>
    </row>
    <row r="1541" spans="8:10" x14ac:dyDescent="0.3">
      <c r="H1541" s="105"/>
      <c r="I1541" s="155"/>
      <c r="J1541" s="104"/>
    </row>
    <row r="1542" spans="8:10" x14ac:dyDescent="0.3">
      <c r="H1542" s="105"/>
      <c r="I1542" s="155"/>
      <c r="J1542" s="104"/>
    </row>
    <row r="1543" spans="8:10" x14ac:dyDescent="0.3">
      <c r="H1543" s="105"/>
      <c r="I1543" s="155"/>
      <c r="J1543" s="104"/>
    </row>
    <row r="1544" spans="8:10" x14ac:dyDescent="0.3">
      <c r="H1544" s="105"/>
      <c r="I1544" s="155"/>
      <c r="J1544" s="104"/>
    </row>
    <row r="1545" spans="8:10" x14ac:dyDescent="0.3">
      <c r="H1545" s="105"/>
      <c r="I1545" s="155"/>
      <c r="J1545" s="104"/>
    </row>
    <row r="1546" spans="8:10" x14ac:dyDescent="0.3">
      <c r="H1546" s="105"/>
      <c r="I1546" s="155"/>
      <c r="J1546" s="104"/>
    </row>
    <row r="1547" spans="8:10" x14ac:dyDescent="0.3">
      <c r="H1547" s="105"/>
      <c r="I1547" s="155"/>
      <c r="J1547" s="104"/>
    </row>
    <row r="1548" spans="8:10" x14ac:dyDescent="0.3">
      <c r="H1548" s="105"/>
      <c r="I1548" s="155"/>
      <c r="J1548" s="104"/>
    </row>
    <row r="1549" spans="8:10" x14ac:dyDescent="0.3">
      <c r="H1549" s="105"/>
      <c r="I1549" s="155"/>
      <c r="J1549" s="104"/>
    </row>
    <row r="1550" spans="8:10" x14ac:dyDescent="0.3">
      <c r="H1550" s="105"/>
      <c r="I1550" s="155"/>
      <c r="J1550" s="104"/>
    </row>
    <row r="1551" spans="8:10" x14ac:dyDescent="0.3">
      <c r="H1551" s="105"/>
      <c r="I1551" s="155"/>
      <c r="J1551" s="104"/>
    </row>
    <row r="1552" spans="8:10" x14ac:dyDescent="0.3">
      <c r="H1552" s="105"/>
      <c r="I1552" s="155"/>
      <c r="J1552" s="104"/>
    </row>
    <row r="1553" spans="8:10" x14ac:dyDescent="0.3">
      <c r="H1553" s="105"/>
      <c r="I1553" s="155"/>
      <c r="J1553" s="104"/>
    </row>
    <row r="1554" spans="8:10" x14ac:dyDescent="0.3">
      <c r="H1554" s="105"/>
      <c r="I1554" s="155"/>
      <c r="J1554" s="104"/>
    </row>
    <row r="1555" spans="8:10" x14ac:dyDescent="0.3">
      <c r="H1555" s="105"/>
      <c r="I1555" s="155"/>
      <c r="J1555" s="104"/>
    </row>
    <row r="1556" spans="8:10" x14ac:dyDescent="0.3">
      <c r="H1556" s="105"/>
      <c r="I1556" s="155"/>
      <c r="J1556" s="104"/>
    </row>
    <row r="1557" spans="8:10" x14ac:dyDescent="0.3">
      <c r="H1557" s="105"/>
      <c r="I1557" s="155"/>
      <c r="J1557" s="104"/>
    </row>
    <row r="1558" spans="8:10" x14ac:dyDescent="0.3">
      <c r="H1558" s="105"/>
      <c r="I1558" s="155"/>
      <c r="J1558" s="104"/>
    </row>
    <row r="1559" spans="8:10" x14ac:dyDescent="0.3">
      <c r="H1559" s="105"/>
      <c r="I1559" s="155"/>
      <c r="J1559" s="104"/>
    </row>
    <row r="1560" spans="8:10" x14ac:dyDescent="0.3">
      <c r="H1560" s="105"/>
      <c r="I1560" s="155"/>
      <c r="J1560" s="104"/>
    </row>
    <row r="1561" spans="8:10" x14ac:dyDescent="0.3">
      <c r="H1561" s="105"/>
      <c r="I1561" s="155"/>
      <c r="J1561" s="104"/>
    </row>
    <row r="1562" spans="8:10" x14ac:dyDescent="0.3">
      <c r="H1562" s="105"/>
      <c r="I1562" s="155"/>
      <c r="J1562" s="104"/>
    </row>
    <row r="1563" spans="8:10" x14ac:dyDescent="0.3">
      <c r="H1563" s="105"/>
      <c r="I1563" s="155"/>
      <c r="J1563" s="104"/>
    </row>
    <row r="1564" spans="8:10" x14ac:dyDescent="0.3">
      <c r="H1564" s="105"/>
      <c r="I1564" s="155"/>
      <c r="J1564" s="104"/>
    </row>
    <row r="1565" spans="8:10" x14ac:dyDescent="0.3">
      <c r="H1565" s="105"/>
      <c r="I1565" s="155"/>
      <c r="J1565" s="104"/>
    </row>
    <row r="1566" spans="8:10" x14ac:dyDescent="0.3">
      <c r="H1566" s="105"/>
      <c r="I1566" s="155"/>
      <c r="J1566" s="104"/>
    </row>
    <row r="1567" spans="8:10" x14ac:dyDescent="0.3">
      <c r="H1567" s="105"/>
      <c r="I1567" s="155"/>
      <c r="J1567" s="104"/>
    </row>
    <row r="1568" spans="8:10" x14ac:dyDescent="0.3">
      <c r="H1568" s="105"/>
      <c r="I1568" s="155"/>
      <c r="J1568" s="104"/>
    </row>
    <row r="1569" spans="8:10" x14ac:dyDescent="0.3">
      <c r="H1569" s="105"/>
      <c r="I1569" s="155"/>
      <c r="J1569" s="104"/>
    </row>
    <row r="1570" spans="8:10" x14ac:dyDescent="0.3">
      <c r="H1570" s="105"/>
      <c r="I1570" s="155"/>
      <c r="J1570" s="104"/>
    </row>
    <row r="1571" spans="8:10" x14ac:dyDescent="0.3">
      <c r="H1571" s="105"/>
      <c r="I1571" s="155"/>
      <c r="J1571" s="104"/>
    </row>
    <row r="1572" spans="8:10" x14ac:dyDescent="0.3">
      <c r="H1572" s="105"/>
      <c r="I1572" s="155"/>
      <c r="J1572" s="104"/>
    </row>
    <row r="1573" spans="8:10" x14ac:dyDescent="0.3">
      <c r="H1573" s="105"/>
      <c r="I1573" s="155"/>
      <c r="J1573" s="104"/>
    </row>
    <row r="1574" spans="8:10" x14ac:dyDescent="0.3">
      <c r="H1574" s="105"/>
      <c r="I1574" s="155"/>
      <c r="J1574" s="104"/>
    </row>
    <row r="1575" spans="8:10" x14ac:dyDescent="0.3">
      <c r="H1575" s="105"/>
      <c r="I1575" s="155"/>
      <c r="J1575" s="104"/>
    </row>
    <row r="1576" spans="8:10" x14ac:dyDescent="0.3">
      <c r="H1576" s="105"/>
      <c r="I1576" s="155"/>
      <c r="J1576" s="104"/>
    </row>
    <row r="1577" spans="8:10" x14ac:dyDescent="0.3">
      <c r="H1577" s="105"/>
      <c r="I1577" s="155"/>
      <c r="J1577" s="104"/>
    </row>
    <row r="1578" spans="8:10" x14ac:dyDescent="0.3">
      <c r="H1578" s="105"/>
      <c r="I1578" s="155"/>
      <c r="J1578" s="104"/>
    </row>
    <row r="1579" spans="8:10" x14ac:dyDescent="0.3">
      <c r="H1579" s="105"/>
      <c r="I1579" s="155"/>
      <c r="J1579" s="104"/>
    </row>
    <row r="1580" spans="8:10" x14ac:dyDescent="0.3">
      <c r="H1580" s="105"/>
      <c r="I1580" s="155"/>
      <c r="J1580" s="104"/>
    </row>
    <row r="1581" spans="8:10" x14ac:dyDescent="0.3">
      <c r="H1581" s="105"/>
      <c r="I1581" s="155"/>
      <c r="J1581" s="104"/>
    </row>
    <row r="1582" spans="8:10" x14ac:dyDescent="0.3">
      <c r="H1582" s="105"/>
      <c r="I1582" s="155"/>
      <c r="J1582" s="104"/>
    </row>
    <row r="1583" spans="8:10" x14ac:dyDescent="0.3">
      <c r="H1583" s="105"/>
      <c r="I1583" s="155"/>
      <c r="J1583" s="104"/>
    </row>
    <row r="1584" spans="8:10" x14ac:dyDescent="0.3">
      <c r="H1584" s="105"/>
      <c r="I1584" s="155"/>
      <c r="J1584" s="104"/>
    </row>
    <row r="1585" spans="8:10" x14ac:dyDescent="0.3">
      <c r="H1585" s="105"/>
      <c r="I1585" s="155"/>
      <c r="J1585" s="104"/>
    </row>
    <row r="1586" spans="8:10" x14ac:dyDescent="0.3">
      <c r="H1586" s="105"/>
      <c r="I1586" s="155"/>
      <c r="J1586" s="104"/>
    </row>
    <row r="1587" spans="8:10" x14ac:dyDescent="0.3">
      <c r="H1587" s="105"/>
      <c r="I1587" s="155"/>
      <c r="J1587" s="104"/>
    </row>
    <row r="1588" spans="8:10" x14ac:dyDescent="0.3">
      <c r="H1588" s="105"/>
      <c r="I1588" s="155"/>
      <c r="J1588" s="104"/>
    </row>
    <row r="1589" spans="8:10" x14ac:dyDescent="0.3">
      <c r="H1589" s="105"/>
      <c r="I1589" s="155"/>
      <c r="J1589" s="104"/>
    </row>
    <row r="1590" spans="8:10" x14ac:dyDescent="0.3">
      <c r="H1590" s="105"/>
      <c r="I1590" s="155"/>
      <c r="J1590" s="104"/>
    </row>
    <row r="1591" spans="8:10" x14ac:dyDescent="0.3">
      <c r="H1591" s="105"/>
      <c r="I1591" s="155"/>
      <c r="J1591" s="104"/>
    </row>
    <row r="1592" spans="8:10" x14ac:dyDescent="0.3">
      <c r="H1592" s="105"/>
      <c r="I1592" s="155"/>
      <c r="J1592" s="104"/>
    </row>
    <row r="1593" spans="8:10" x14ac:dyDescent="0.3">
      <c r="H1593" s="105"/>
      <c r="I1593" s="155"/>
      <c r="J1593" s="104"/>
    </row>
    <row r="1594" spans="8:10" x14ac:dyDescent="0.3">
      <c r="H1594" s="105"/>
      <c r="I1594" s="155"/>
      <c r="J1594" s="104"/>
    </row>
    <row r="1595" spans="8:10" x14ac:dyDescent="0.3">
      <c r="H1595" s="105"/>
      <c r="I1595" s="155"/>
      <c r="J1595" s="104"/>
    </row>
    <row r="1596" spans="8:10" x14ac:dyDescent="0.3">
      <c r="H1596" s="105"/>
      <c r="I1596" s="155"/>
      <c r="J1596" s="104"/>
    </row>
    <row r="1597" spans="8:10" x14ac:dyDescent="0.3">
      <c r="H1597" s="105"/>
      <c r="I1597" s="155"/>
      <c r="J1597" s="104"/>
    </row>
    <row r="1598" spans="8:10" x14ac:dyDescent="0.3">
      <c r="H1598" s="105"/>
      <c r="I1598" s="155"/>
      <c r="J1598" s="104"/>
    </row>
    <row r="1599" spans="8:10" x14ac:dyDescent="0.3">
      <c r="H1599" s="105"/>
      <c r="I1599" s="155"/>
      <c r="J1599" s="104"/>
    </row>
    <row r="1600" spans="8:10" x14ac:dyDescent="0.3">
      <c r="H1600" s="105"/>
      <c r="I1600" s="155"/>
      <c r="J1600" s="104"/>
    </row>
    <row r="1601" spans="8:10" x14ac:dyDescent="0.3">
      <c r="H1601" s="105"/>
      <c r="I1601" s="155"/>
      <c r="J1601" s="104"/>
    </row>
    <row r="1602" spans="8:10" x14ac:dyDescent="0.3">
      <c r="H1602" s="105"/>
      <c r="I1602" s="155"/>
      <c r="J1602" s="104"/>
    </row>
    <row r="1603" spans="8:10" x14ac:dyDescent="0.3">
      <c r="H1603" s="105"/>
      <c r="I1603" s="155"/>
      <c r="J1603" s="104"/>
    </row>
    <row r="1604" spans="8:10" x14ac:dyDescent="0.3">
      <c r="H1604" s="105"/>
      <c r="I1604" s="155"/>
      <c r="J1604" s="104"/>
    </row>
    <row r="1605" spans="8:10" x14ac:dyDescent="0.3">
      <c r="H1605" s="105"/>
      <c r="I1605" s="155"/>
      <c r="J1605" s="104"/>
    </row>
    <row r="1606" spans="8:10" x14ac:dyDescent="0.3">
      <c r="H1606" s="105"/>
      <c r="I1606" s="155"/>
      <c r="J1606" s="104"/>
    </row>
    <row r="1607" spans="8:10" x14ac:dyDescent="0.3">
      <c r="H1607" s="105"/>
      <c r="I1607" s="155"/>
      <c r="J1607" s="104"/>
    </row>
    <row r="1608" spans="8:10" x14ac:dyDescent="0.3">
      <c r="H1608" s="105"/>
      <c r="I1608" s="155"/>
      <c r="J1608" s="104"/>
    </row>
    <row r="1609" spans="8:10" x14ac:dyDescent="0.3">
      <c r="H1609" s="105"/>
      <c r="I1609" s="155"/>
      <c r="J1609" s="104"/>
    </row>
    <row r="1610" spans="8:10" x14ac:dyDescent="0.3">
      <c r="H1610" s="105"/>
      <c r="I1610" s="155"/>
      <c r="J1610" s="104"/>
    </row>
    <row r="1611" spans="8:10" x14ac:dyDescent="0.3">
      <c r="H1611" s="105"/>
      <c r="I1611" s="155"/>
      <c r="J1611" s="104"/>
    </row>
    <row r="1612" spans="8:10" x14ac:dyDescent="0.3">
      <c r="H1612" s="105"/>
      <c r="I1612" s="155"/>
      <c r="J1612" s="104"/>
    </row>
    <row r="1613" spans="8:10" x14ac:dyDescent="0.3">
      <c r="H1613" s="105"/>
      <c r="I1613" s="155"/>
      <c r="J1613" s="104"/>
    </row>
    <row r="1614" spans="8:10" x14ac:dyDescent="0.3">
      <c r="H1614" s="105"/>
      <c r="I1614" s="155"/>
      <c r="J1614" s="104"/>
    </row>
    <row r="1615" spans="8:10" x14ac:dyDescent="0.3">
      <c r="H1615" s="105"/>
      <c r="I1615" s="155"/>
      <c r="J1615" s="104"/>
    </row>
    <row r="1616" spans="8:10" x14ac:dyDescent="0.3">
      <c r="H1616" s="105"/>
      <c r="I1616" s="155"/>
      <c r="J1616" s="104"/>
    </row>
    <row r="1617" spans="8:10" x14ac:dyDescent="0.3">
      <c r="H1617" s="105"/>
      <c r="I1617" s="155"/>
      <c r="J1617" s="104"/>
    </row>
    <row r="1618" spans="8:10" x14ac:dyDescent="0.3">
      <c r="H1618" s="105"/>
      <c r="I1618" s="155"/>
      <c r="J1618" s="104"/>
    </row>
    <row r="1619" spans="8:10" x14ac:dyDescent="0.3">
      <c r="H1619" s="105"/>
      <c r="I1619" s="155"/>
      <c r="J1619" s="104"/>
    </row>
    <row r="1620" spans="8:10" x14ac:dyDescent="0.3">
      <c r="H1620" s="105"/>
      <c r="I1620" s="155"/>
      <c r="J1620" s="104"/>
    </row>
    <row r="1621" spans="8:10" x14ac:dyDescent="0.3">
      <c r="H1621" s="105"/>
      <c r="I1621" s="155"/>
      <c r="J1621" s="104"/>
    </row>
    <row r="1622" spans="8:10" x14ac:dyDescent="0.3">
      <c r="H1622" s="105"/>
      <c r="I1622" s="155"/>
      <c r="J1622" s="104"/>
    </row>
    <row r="1623" spans="8:10" x14ac:dyDescent="0.3">
      <c r="H1623" s="105"/>
      <c r="I1623" s="155"/>
      <c r="J1623" s="104"/>
    </row>
    <row r="1624" spans="8:10" x14ac:dyDescent="0.3">
      <c r="H1624" s="105"/>
      <c r="I1624" s="155"/>
      <c r="J1624" s="104"/>
    </row>
    <row r="1625" spans="8:10" x14ac:dyDescent="0.3">
      <c r="H1625" s="105"/>
      <c r="I1625" s="155"/>
      <c r="J1625" s="104"/>
    </row>
    <row r="1626" spans="8:10" x14ac:dyDescent="0.3">
      <c r="H1626" s="105"/>
      <c r="I1626" s="155"/>
      <c r="J1626" s="104"/>
    </row>
    <row r="1627" spans="8:10" x14ac:dyDescent="0.3">
      <c r="H1627" s="105"/>
      <c r="I1627" s="155"/>
      <c r="J1627" s="104"/>
    </row>
    <row r="1628" spans="8:10" x14ac:dyDescent="0.3">
      <c r="H1628" s="105"/>
      <c r="I1628" s="155"/>
      <c r="J1628" s="104"/>
    </row>
    <row r="1629" spans="8:10" x14ac:dyDescent="0.3">
      <c r="H1629" s="105"/>
      <c r="I1629" s="155"/>
      <c r="J1629" s="104"/>
    </row>
    <row r="1630" spans="8:10" x14ac:dyDescent="0.3">
      <c r="H1630" s="105"/>
      <c r="I1630" s="155"/>
      <c r="J1630" s="104"/>
    </row>
    <row r="1631" spans="8:10" x14ac:dyDescent="0.3">
      <c r="H1631" s="105"/>
      <c r="I1631" s="155"/>
      <c r="J1631" s="104"/>
    </row>
    <row r="1632" spans="8:10" x14ac:dyDescent="0.3">
      <c r="H1632" s="105"/>
      <c r="I1632" s="155"/>
      <c r="J1632" s="104"/>
    </row>
    <row r="1633" spans="8:10" x14ac:dyDescent="0.3">
      <c r="H1633" s="105"/>
      <c r="I1633" s="155"/>
      <c r="J1633" s="104"/>
    </row>
    <row r="1634" spans="8:10" x14ac:dyDescent="0.3">
      <c r="H1634" s="105"/>
      <c r="I1634" s="155"/>
      <c r="J1634" s="104"/>
    </row>
    <row r="1635" spans="8:10" x14ac:dyDescent="0.3">
      <c r="H1635" s="105"/>
      <c r="I1635" s="155"/>
      <c r="J1635" s="104"/>
    </row>
    <row r="1636" spans="8:10" x14ac:dyDescent="0.3">
      <c r="H1636" s="105"/>
      <c r="I1636" s="155"/>
      <c r="J1636" s="104"/>
    </row>
    <row r="1637" spans="8:10" x14ac:dyDescent="0.3">
      <c r="H1637" s="105"/>
      <c r="I1637" s="155"/>
      <c r="J1637" s="104"/>
    </row>
    <row r="1638" spans="8:10" x14ac:dyDescent="0.3">
      <c r="H1638" s="105"/>
      <c r="I1638" s="155"/>
      <c r="J1638" s="104"/>
    </row>
    <row r="1639" spans="8:10" x14ac:dyDescent="0.3">
      <c r="H1639" s="105"/>
      <c r="I1639" s="155"/>
      <c r="J1639" s="104"/>
    </row>
    <row r="1640" spans="8:10" x14ac:dyDescent="0.3">
      <c r="H1640" s="105"/>
      <c r="I1640" s="155"/>
      <c r="J1640" s="104"/>
    </row>
    <row r="1641" spans="8:10" x14ac:dyDescent="0.3">
      <c r="H1641" s="105"/>
      <c r="I1641" s="155"/>
      <c r="J1641" s="104"/>
    </row>
    <row r="1642" spans="8:10" x14ac:dyDescent="0.3">
      <c r="H1642" s="105"/>
      <c r="I1642" s="155"/>
      <c r="J1642" s="104"/>
    </row>
    <row r="1643" spans="8:10" x14ac:dyDescent="0.3">
      <c r="H1643" s="105"/>
      <c r="I1643" s="155"/>
      <c r="J1643" s="104"/>
    </row>
    <row r="1644" spans="8:10" x14ac:dyDescent="0.3">
      <c r="H1644" s="105"/>
      <c r="I1644" s="155"/>
      <c r="J1644" s="104"/>
    </row>
    <row r="1645" spans="8:10" x14ac:dyDescent="0.3">
      <c r="H1645" s="105"/>
      <c r="I1645" s="155"/>
      <c r="J1645" s="104"/>
    </row>
    <row r="1646" spans="8:10" x14ac:dyDescent="0.3">
      <c r="H1646" s="105"/>
      <c r="I1646" s="155"/>
      <c r="J1646" s="104"/>
    </row>
    <row r="1647" spans="8:10" x14ac:dyDescent="0.3">
      <c r="H1647" s="105"/>
      <c r="I1647" s="155"/>
      <c r="J1647" s="104"/>
    </row>
    <row r="1648" spans="8:10" x14ac:dyDescent="0.3">
      <c r="H1648" s="105"/>
      <c r="I1648" s="155"/>
      <c r="J1648" s="104"/>
    </row>
    <row r="1649" spans="8:10" x14ac:dyDescent="0.3">
      <c r="H1649" s="105"/>
      <c r="I1649" s="155"/>
      <c r="J1649" s="104"/>
    </row>
    <row r="1650" spans="8:10" x14ac:dyDescent="0.3">
      <c r="H1650" s="105"/>
      <c r="I1650" s="155"/>
      <c r="J1650" s="104"/>
    </row>
    <row r="1651" spans="8:10" x14ac:dyDescent="0.3">
      <c r="H1651" s="105"/>
      <c r="I1651" s="155"/>
      <c r="J1651" s="104"/>
    </row>
    <row r="1652" spans="8:10" x14ac:dyDescent="0.3">
      <c r="H1652" s="105"/>
      <c r="I1652" s="155"/>
      <c r="J1652" s="104"/>
    </row>
    <row r="1653" spans="8:10" x14ac:dyDescent="0.3">
      <c r="H1653" s="105"/>
      <c r="I1653" s="155"/>
      <c r="J1653" s="104"/>
    </row>
    <row r="1654" spans="8:10" x14ac:dyDescent="0.3">
      <c r="H1654" s="105"/>
      <c r="I1654" s="155"/>
      <c r="J1654" s="104"/>
    </row>
    <row r="1655" spans="8:10" x14ac:dyDescent="0.3">
      <c r="H1655" s="105"/>
      <c r="I1655" s="155"/>
      <c r="J1655" s="104"/>
    </row>
    <row r="1656" spans="8:10" x14ac:dyDescent="0.3">
      <c r="H1656" s="105"/>
      <c r="I1656" s="155"/>
      <c r="J1656" s="104"/>
    </row>
    <row r="1657" spans="8:10" x14ac:dyDescent="0.3">
      <c r="H1657" s="105"/>
      <c r="I1657" s="155"/>
      <c r="J1657" s="104"/>
    </row>
    <row r="1658" spans="8:10" x14ac:dyDescent="0.3">
      <c r="H1658" s="105"/>
      <c r="I1658" s="155"/>
      <c r="J1658" s="104"/>
    </row>
    <row r="1659" spans="8:10" x14ac:dyDescent="0.3">
      <c r="H1659" s="105"/>
      <c r="I1659" s="155"/>
      <c r="J1659" s="104"/>
    </row>
    <row r="1660" spans="8:10" x14ac:dyDescent="0.3">
      <c r="H1660" s="105"/>
      <c r="I1660" s="155"/>
      <c r="J1660" s="104"/>
    </row>
    <row r="1661" spans="8:10" x14ac:dyDescent="0.3">
      <c r="H1661" s="105"/>
      <c r="I1661" s="155"/>
      <c r="J1661" s="104"/>
    </row>
    <row r="1662" spans="8:10" x14ac:dyDescent="0.3">
      <c r="H1662" s="105"/>
      <c r="I1662" s="155"/>
      <c r="J1662" s="104"/>
    </row>
    <row r="1663" spans="8:10" x14ac:dyDescent="0.3">
      <c r="H1663" s="105"/>
      <c r="I1663" s="155"/>
      <c r="J1663" s="104"/>
    </row>
    <row r="1664" spans="8:10" x14ac:dyDescent="0.3">
      <c r="H1664" s="105"/>
      <c r="I1664" s="155"/>
      <c r="J1664" s="104"/>
    </row>
    <row r="1665" spans="8:10" x14ac:dyDescent="0.3">
      <c r="H1665" s="105"/>
      <c r="I1665" s="155"/>
      <c r="J1665" s="104"/>
    </row>
    <row r="1666" spans="8:10" x14ac:dyDescent="0.3">
      <c r="H1666" s="105"/>
      <c r="I1666" s="155"/>
      <c r="J1666" s="104"/>
    </row>
    <row r="1667" spans="8:10" x14ac:dyDescent="0.3">
      <c r="H1667" s="105"/>
      <c r="I1667" s="155"/>
      <c r="J1667" s="104"/>
    </row>
    <row r="1668" spans="8:10" x14ac:dyDescent="0.3">
      <c r="H1668" s="105"/>
      <c r="I1668" s="155"/>
      <c r="J1668" s="104"/>
    </row>
    <row r="1669" spans="8:10" x14ac:dyDescent="0.3">
      <c r="H1669" s="105"/>
      <c r="I1669" s="155"/>
      <c r="J1669" s="104"/>
    </row>
    <row r="1670" spans="8:10" x14ac:dyDescent="0.3">
      <c r="H1670" s="105"/>
      <c r="I1670" s="155"/>
      <c r="J1670" s="104"/>
    </row>
    <row r="1671" spans="8:10" x14ac:dyDescent="0.3">
      <c r="H1671" s="105"/>
      <c r="I1671" s="155"/>
      <c r="J1671" s="104"/>
    </row>
    <row r="1672" spans="8:10" x14ac:dyDescent="0.3">
      <c r="H1672" s="105"/>
      <c r="I1672" s="155"/>
      <c r="J1672" s="104"/>
    </row>
    <row r="1673" spans="8:10" x14ac:dyDescent="0.3">
      <c r="H1673" s="105"/>
      <c r="I1673" s="155"/>
      <c r="J1673" s="104"/>
    </row>
    <row r="1674" spans="8:10" x14ac:dyDescent="0.3">
      <c r="H1674" s="105"/>
      <c r="I1674" s="155"/>
      <c r="J1674" s="104"/>
    </row>
    <row r="1675" spans="8:10" x14ac:dyDescent="0.3">
      <c r="H1675" s="105"/>
      <c r="I1675" s="155"/>
      <c r="J1675" s="104"/>
    </row>
    <row r="1676" spans="8:10" x14ac:dyDescent="0.3">
      <c r="H1676" s="105"/>
      <c r="I1676" s="155"/>
      <c r="J1676" s="104"/>
    </row>
    <row r="1677" spans="8:10" x14ac:dyDescent="0.3">
      <c r="H1677" s="105"/>
      <c r="I1677" s="155"/>
      <c r="J1677" s="104"/>
    </row>
    <row r="1678" spans="8:10" x14ac:dyDescent="0.3">
      <c r="H1678" s="105"/>
      <c r="I1678" s="155"/>
      <c r="J1678" s="104"/>
    </row>
    <row r="1679" spans="8:10" x14ac:dyDescent="0.3">
      <c r="H1679" s="105"/>
      <c r="I1679" s="155"/>
      <c r="J1679" s="104"/>
    </row>
    <row r="1680" spans="8:10" x14ac:dyDescent="0.3">
      <c r="H1680" s="105"/>
      <c r="I1680" s="155"/>
      <c r="J1680" s="104"/>
    </row>
    <row r="1681" spans="8:10" x14ac:dyDescent="0.3">
      <c r="H1681" s="105"/>
      <c r="I1681" s="155"/>
      <c r="J1681" s="104"/>
    </row>
    <row r="1682" spans="8:10" x14ac:dyDescent="0.3">
      <c r="H1682" s="105"/>
      <c r="I1682" s="155"/>
      <c r="J1682" s="104"/>
    </row>
    <row r="1683" spans="8:10" x14ac:dyDescent="0.3">
      <c r="H1683" s="105"/>
      <c r="I1683" s="155"/>
      <c r="J1683" s="104"/>
    </row>
    <row r="1684" spans="8:10" x14ac:dyDescent="0.3">
      <c r="H1684" s="105"/>
      <c r="I1684" s="155"/>
      <c r="J1684" s="104"/>
    </row>
    <row r="1685" spans="8:10" x14ac:dyDescent="0.3">
      <c r="H1685" s="105"/>
      <c r="I1685" s="155"/>
      <c r="J1685" s="104"/>
    </row>
    <row r="1686" spans="8:10" x14ac:dyDescent="0.3">
      <c r="H1686" s="105"/>
      <c r="I1686" s="155"/>
      <c r="J1686" s="104"/>
    </row>
    <row r="1687" spans="8:10" x14ac:dyDescent="0.3">
      <c r="H1687" s="105"/>
      <c r="I1687" s="155"/>
      <c r="J1687" s="104"/>
    </row>
    <row r="1688" spans="8:10" x14ac:dyDescent="0.3">
      <c r="H1688" s="105"/>
      <c r="I1688" s="155"/>
      <c r="J1688" s="104"/>
    </row>
    <row r="1689" spans="8:10" x14ac:dyDescent="0.3">
      <c r="H1689" s="105"/>
      <c r="I1689" s="155"/>
      <c r="J1689" s="104"/>
    </row>
    <row r="1690" spans="8:10" x14ac:dyDescent="0.3">
      <c r="H1690" s="105"/>
      <c r="I1690" s="155"/>
      <c r="J1690" s="104"/>
    </row>
    <row r="1691" spans="8:10" x14ac:dyDescent="0.3">
      <c r="H1691" s="105"/>
      <c r="I1691" s="155"/>
      <c r="J1691" s="104"/>
    </row>
    <row r="1692" spans="8:10" x14ac:dyDescent="0.3">
      <c r="H1692" s="105"/>
      <c r="I1692" s="155"/>
      <c r="J1692" s="104"/>
    </row>
    <row r="1693" spans="8:10" x14ac:dyDescent="0.3">
      <c r="H1693" s="105"/>
      <c r="I1693" s="155"/>
      <c r="J1693" s="104"/>
    </row>
    <row r="1694" spans="8:10" x14ac:dyDescent="0.3">
      <c r="H1694" s="105"/>
      <c r="I1694" s="155"/>
      <c r="J1694" s="104"/>
    </row>
    <row r="1695" spans="8:10" x14ac:dyDescent="0.3">
      <c r="H1695" s="105"/>
      <c r="I1695" s="155"/>
      <c r="J1695" s="104"/>
    </row>
    <row r="1696" spans="8:10" x14ac:dyDescent="0.3">
      <c r="H1696" s="105"/>
      <c r="I1696" s="155"/>
      <c r="J1696" s="104"/>
    </row>
    <row r="1697" spans="8:10" x14ac:dyDescent="0.3">
      <c r="H1697" s="105"/>
      <c r="I1697" s="155"/>
      <c r="J1697" s="104"/>
    </row>
    <row r="1698" spans="8:10" x14ac:dyDescent="0.3">
      <c r="H1698" s="105"/>
      <c r="I1698" s="155"/>
      <c r="J1698" s="104"/>
    </row>
    <row r="1699" spans="8:10" x14ac:dyDescent="0.3">
      <c r="H1699" s="105"/>
      <c r="I1699" s="155"/>
      <c r="J1699" s="104"/>
    </row>
    <row r="1700" spans="8:10" x14ac:dyDescent="0.3">
      <c r="H1700" s="105"/>
      <c r="I1700" s="155"/>
      <c r="J1700" s="104"/>
    </row>
    <row r="1701" spans="8:10" x14ac:dyDescent="0.3">
      <c r="H1701" s="105"/>
      <c r="I1701" s="155"/>
      <c r="J1701" s="104"/>
    </row>
    <row r="1702" spans="8:10" x14ac:dyDescent="0.3">
      <c r="H1702" s="105"/>
      <c r="I1702" s="155"/>
      <c r="J1702" s="104"/>
    </row>
    <row r="1703" spans="8:10" x14ac:dyDescent="0.3">
      <c r="H1703" s="105"/>
      <c r="I1703" s="155"/>
      <c r="J1703" s="104"/>
    </row>
    <row r="1704" spans="8:10" x14ac:dyDescent="0.3">
      <c r="H1704" s="105"/>
      <c r="I1704" s="155"/>
      <c r="J1704" s="104"/>
    </row>
    <row r="1705" spans="8:10" x14ac:dyDescent="0.3">
      <c r="H1705" s="105"/>
      <c r="I1705" s="155"/>
      <c r="J1705" s="104"/>
    </row>
    <row r="1706" spans="8:10" x14ac:dyDescent="0.3">
      <c r="H1706" s="105"/>
      <c r="I1706" s="155"/>
      <c r="J1706" s="104"/>
    </row>
    <row r="1707" spans="8:10" x14ac:dyDescent="0.3">
      <c r="H1707" s="105"/>
      <c r="I1707" s="155"/>
      <c r="J1707" s="104"/>
    </row>
    <row r="1708" spans="8:10" x14ac:dyDescent="0.3">
      <c r="H1708" s="105"/>
      <c r="I1708" s="155"/>
      <c r="J1708" s="104"/>
    </row>
    <row r="1709" spans="8:10" x14ac:dyDescent="0.3">
      <c r="H1709" s="105"/>
      <c r="I1709" s="155"/>
      <c r="J1709" s="104"/>
    </row>
    <row r="1710" spans="8:10" x14ac:dyDescent="0.3">
      <c r="H1710" s="105"/>
      <c r="I1710" s="155"/>
      <c r="J1710" s="104"/>
    </row>
    <row r="1711" spans="8:10" x14ac:dyDescent="0.3">
      <c r="H1711" s="105"/>
      <c r="I1711" s="155"/>
      <c r="J1711" s="104"/>
    </row>
    <row r="1712" spans="8:10" x14ac:dyDescent="0.3">
      <c r="H1712" s="105"/>
      <c r="I1712" s="155"/>
      <c r="J1712" s="104"/>
    </row>
    <row r="1713" spans="8:10" x14ac:dyDescent="0.3">
      <c r="H1713" s="105"/>
      <c r="I1713" s="155"/>
      <c r="J1713" s="104"/>
    </row>
    <row r="1714" spans="8:10" x14ac:dyDescent="0.3">
      <c r="H1714" s="105"/>
      <c r="I1714" s="155"/>
      <c r="J1714" s="104"/>
    </row>
    <row r="1715" spans="8:10" x14ac:dyDescent="0.3">
      <c r="H1715" s="105"/>
      <c r="I1715" s="155"/>
      <c r="J1715" s="104"/>
    </row>
    <row r="1716" spans="8:10" x14ac:dyDescent="0.3">
      <c r="H1716" s="105"/>
      <c r="I1716" s="155"/>
      <c r="J1716" s="104"/>
    </row>
    <row r="1717" spans="8:10" x14ac:dyDescent="0.3">
      <c r="H1717" s="105"/>
      <c r="I1717" s="155"/>
      <c r="J1717" s="104"/>
    </row>
    <row r="1718" spans="8:10" x14ac:dyDescent="0.3">
      <c r="H1718" s="105"/>
      <c r="I1718" s="155"/>
      <c r="J1718" s="104"/>
    </row>
    <row r="1719" spans="8:10" x14ac:dyDescent="0.3">
      <c r="H1719" s="105"/>
      <c r="I1719" s="155"/>
      <c r="J1719" s="104"/>
    </row>
    <row r="1720" spans="8:10" x14ac:dyDescent="0.3">
      <c r="H1720" s="105"/>
      <c r="I1720" s="155"/>
      <c r="J1720" s="104"/>
    </row>
    <row r="1721" spans="8:10" x14ac:dyDescent="0.3">
      <c r="H1721" s="105"/>
      <c r="I1721" s="155"/>
      <c r="J1721" s="104"/>
    </row>
    <row r="1722" spans="8:10" x14ac:dyDescent="0.3">
      <c r="H1722" s="105"/>
      <c r="I1722" s="155"/>
      <c r="J1722" s="104"/>
    </row>
    <row r="1723" spans="8:10" x14ac:dyDescent="0.3">
      <c r="H1723" s="105"/>
      <c r="I1723" s="155"/>
      <c r="J1723" s="104"/>
    </row>
    <row r="1724" spans="8:10" x14ac:dyDescent="0.3">
      <c r="H1724" s="105"/>
      <c r="I1724" s="155"/>
      <c r="J1724" s="104"/>
    </row>
    <row r="1725" spans="8:10" x14ac:dyDescent="0.3">
      <c r="H1725" s="105"/>
      <c r="I1725" s="155"/>
      <c r="J1725" s="104"/>
    </row>
    <row r="1726" spans="8:10" x14ac:dyDescent="0.3">
      <c r="H1726" s="105"/>
      <c r="I1726" s="155"/>
      <c r="J1726" s="104"/>
    </row>
    <row r="1727" spans="8:10" x14ac:dyDescent="0.3">
      <c r="H1727" s="105"/>
      <c r="I1727" s="155"/>
      <c r="J1727" s="104"/>
    </row>
    <row r="1728" spans="8:10" x14ac:dyDescent="0.3">
      <c r="H1728" s="105"/>
      <c r="I1728" s="155"/>
      <c r="J1728" s="104"/>
    </row>
    <row r="1729" spans="8:10" x14ac:dyDescent="0.3">
      <c r="H1729" s="105"/>
      <c r="I1729" s="155"/>
      <c r="J1729" s="104"/>
    </row>
    <row r="1730" spans="8:10" x14ac:dyDescent="0.3">
      <c r="H1730" s="105"/>
      <c r="I1730" s="155"/>
      <c r="J1730" s="104"/>
    </row>
    <row r="1731" spans="8:10" x14ac:dyDescent="0.3">
      <c r="H1731" s="105"/>
      <c r="I1731" s="155"/>
      <c r="J1731" s="104"/>
    </row>
    <row r="1732" spans="8:10" x14ac:dyDescent="0.3">
      <c r="H1732" s="105"/>
      <c r="I1732" s="155"/>
      <c r="J1732" s="104"/>
    </row>
    <row r="1733" spans="8:10" x14ac:dyDescent="0.3">
      <c r="H1733" s="105"/>
      <c r="I1733" s="155"/>
      <c r="J1733" s="104"/>
    </row>
    <row r="1734" spans="8:10" x14ac:dyDescent="0.3">
      <c r="H1734" s="105"/>
      <c r="I1734" s="155"/>
      <c r="J1734" s="104"/>
    </row>
    <row r="1735" spans="8:10" x14ac:dyDescent="0.3">
      <c r="H1735" s="105"/>
      <c r="I1735" s="155"/>
      <c r="J1735" s="104"/>
    </row>
    <row r="1736" spans="8:10" x14ac:dyDescent="0.3">
      <c r="H1736" s="105"/>
      <c r="I1736" s="155"/>
      <c r="J1736" s="104"/>
    </row>
    <row r="1737" spans="8:10" x14ac:dyDescent="0.3">
      <c r="H1737" s="105"/>
      <c r="I1737" s="155"/>
      <c r="J1737" s="104"/>
    </row>
    <row r="1738" spans="8:10" x14ac:dyDescent="0.3">
      <c r="H1738" s="105"/>
      <c r="I1738" s="155"/>
      <c r="J1738" s="104"/>
    </row>
    <row r="1739" spans="8:10" x14ac:dyDescent="0.3">
      <c r="H1739" s="105"/>
      <c r="I1739" s="155"/>
      <c r="J1739" s="104"/>
    </row>
    <row r="1740" spans="8:10" x14ac:dyDescent="0.3">
      <c r="H1740" s="105"/>
      <c r="I1740" s="155"/>
      <c r="J1740" s="104"/>
    </row>
    <row r="1741" spans="8:10" x14ac:dyDescent="0.3">
      <c r="H1741" s="105"/>
      <c r="I1741" s="155"/>
      <c r="J1741" s="104"/>
    </row>
    <row r="1742" spans="8:10" x14ac:dyDescent="0.3">
      <c r="H1742" s="105"/>
      <c r="I1742" s="155"/>
      <c r="J1742" s="104"/>
    </row>
    <row r="1743" spans="8:10" x14ac:dyDescent="0.3">
      <c r="H1743" s="105"/>
      <c r="I1743" s="155"/>
      <c r="J1743" s="104"/>
    </row>
    <row r="1744" spans="8:10" x14ac:dyDescent="0.3">
      <c r="H1744" s="105"/>
      <c r="I1744" s="155"/>
      <c r="J1744" s="104"/>
    </row>
    <row r="1745" spans="8:10" x14ac:dyDescent="0.3">
      <c r="H1745" s="105"/>
      <c r="I1745" s="155"/>
      <c r="J1745" s="104"/>
    </row>
    <row r="1746" spans="8:10" x14ac:dyDescent="0.3">
      <c r="H1746" s="105"/>
      <c r="I1746" s="155"/>
      <c r="J1746" s="104"/>
    </row>
    <row r="1747" spans="8:10" x14ac:dyDescent="0.3">
      <c r="H1747" s="105"/>
      <c r="I1747" s="155"/>
      <c r="J1747" s="104"/>
    </row>
    <row r="1748" spans="8:10" x14ac:dyDescent="0.3">
      <c r="H1748" s="105"/>
      <c r="I1748" s="155"/>
      <c r="J1748" s="104"/>
    </row>
    <row r="1749" spans="8:10" x14ac:dyDescent="0.3">
      <c r="H1749" s="105"/>
      <c r="I1749" s="155"/>
      <c r="J1749" s="104"/>
    </row>
    <row r="1750" spans="8:10" x14ac:dyDescent="0.3">
      <c r="H1750" s="105"/>
      <c r="I1750" s="155"/>
      <c r="J1750" s="104"/>
    </row>
    <row r="1751" spans="8:10" x14ac:dyDescent="0.3">
      <c r="H1751" s="105"/>
      <c r="I1751" s="155"/>
      <c r="J1751" s="104"/>
    </row>
    <row r="1752" spans="8:10" x14ac:dyDescent="0.3">
      <c r="H1752" s="105"/>
      <c r="I1752" s="155"/>
      <c r="J1752" s="104"/>
    </row>
    <row r="1753" spans="8:10" x14ac:dyDescent="0.3">
      <c r="H1753" s="105"/>
      <c r="I1753" s="155"/>
      <c r="J1753" s="104"/>
    </row>
    <row r="1754" spans="8:10" x14ac:dyDescent="0.3">
      <c r="H1754" s="105"/>
      <c r="I1754" s="155"/>
      <c r="J1754" s="104"/>
    </row>
    <row r="1755" spans="8:10" x14ac:dyDescent="0.3">
      <c r="H1755" s="105"/>
      <c r="I1755" s="155"/>
      <c r="J1755" s="104"/>
    </row>
    <row r="1756" spans="8:10" x14ac:dyDescent="0.3">
      <c r="H1756" s="105"/>
      <c r="I1756" s="155"/>
      <c r="J1756" s="104"/>
    </row>
    <row r="1757" spans="8:10" x14ac:dyDescent="0.3">
      <c r="H1757" s="105"/>
      <c r="I1757" s="155"/>
      <c r="J1757" s="104"/>
    </row>
    <row r="1758" spans="8:10" x14ac:dyDescent="0.3">
      <c r="H1758" s="105"/>
      <c r="I1758" s="155"/>
      <c r="J1758" s="104"/>
    </row>
    <row r="1759" spans="8:10" x14ac:dyDescent="0.3">
      <c r="H1759" s="105"/>
      <c r="I1759" s="155"/>
      <c r="J1759" s="104"/>
    </row>
    <row r="1760" spans="8:10" x14ac:dyDescent="0.3">
      <c r="H1760" s="105"/>
      <c r="I1760" s="155"/>
      <c r="J1760" s="104"/>
    </row>
    <row r="1761" spans="8:10" x14ac:dyDescent="0.3">
      <c r="H1761" s="105"/>
      <c r="I1761" s="155"/>
      <c r="J1761" s="104"/>
    </row>
    <row r="1762" spans="8:10" x14ac:dyDescent="0.3">
      <c r="H1762" s="105"/>
      <c r="I1762" s="155"/>
      <c r="J1762" s="104"/>
    </row>
    <row r="1763" spans="8:10" x14ac:dyDescent="0.3">
      <c r="H1763" s="105"/>
      <c r="I1763" s="155"/>
      <c r="J1763" s="104"/>
    </row>
    <row r="1764" spans="8:10" x14ac:dyDescent="0.3">
      <c r="H1764" s="105"/>
      <c r="I1764" s="155"/>
      <c r="J1764" s="104"/>
    </row>
    <row r="1765" spans="8:10" x14ac:dyDescent="0.3">
      <c r="H1765" s="105"/>
      <c r="I1765" s="155"/>
      <c r="J1765" s="104"/>
    </row>
    <row r="1766" spans="8:10" x14ac:dyDescent="0.3">
      <c r="H1766" s="105"/>
      <c r="I1766" s="155"/>
      <c r="J1766" s="104"/>
    </row>
    <row r="1767" spans="8:10" x14ac:dyDescent="0.3">
      <c r="H1767" s="105"/>
      <c r="I1767" s="155"/>
      <c r="J1767" s="104"/>
    </row>
    <row r="1768" spans="8:10" x14ac:dyDescent="0.3">
      <c r="H1768" s="105"/>
      <c r="I1768" s="155"/>
      <c r="J1768" s="104"/>
    </row>
    <row r="1769" spans="8:10" x14ac:dyDescent="0.3">
      <c r="H1769" s="105"/>
      <c r="I1769" s="155"/>
      <c r="J1769" s="104"/>
    </row>
    <row r="1770" spans="8:10" x14ac:dyDescent="0.3">
      <c r="H1770" s="105"/>
      <c r="I1770" s="155"/>
      <c r="J1770" s="104"/>
    </row>
    <row r="1771" spans="8:10" x14ac:dyDescent="0.3">
      <c r="H1771" s="105"/>
      <c r="I1771" s="155"/>
      <c r="J1771" s="104"/>
    </row>
    <row r="1772" spans="8:10" x14ac:dyDescent="0.3">
      <c r="H1772" s="105"/>
      <c r="I1772" s="155"/>
      <c r="J1772" s="104"/>
    </row>
  </sheetData>
  <mergeCells count="17">
    <mergeCell ref="B986:C986"/>
    <mergeCell ref="L1:N1"/>
    <mergeCell ref="A2:N2"/>
    <mergeCell ref="B456:C456"/>
    <mergeCell ref="B467:C467"/>
    <mergeCell ref="A496:C496"/>
    <mergeCell ref="A624:C624"/>
    <mergeCell ref="A625:C625"/>
    <mergeCell ref="B638:C638"/>
    <mergeCell ref="B662:C662"/>
    <mergeCell ref="A885:C885"/>
    <mergeCell ref="B959:C959"/>
    <mergeCell ref="B995:C995"/>
    <mergeCell ref="B1014:C1014"/>
    <mergeCell ref="A1035:C1035"/>
    <mergeCell ref="B1071:C1071"/>
    <mergeCell ref="C1111:E1111"/>
  </mergeCells>
  <conditionalFormatting sqref="J146">
    <cfRule type="expression" dxfId="11" priority="1">
      <formula>ISBLANK($O146)</formula>
    </cfRule>
    <cfRule type="expression" dxfId="10" priority="2">
      <formula>$Q146="RSM/PS"</formula>
    </cfRule>
    <cfRule type="expression" dxfId="9" priority="3">
      <formula>$Q146="Price S"</formula>
    </cfRule>
    <cfRule type="expression" dxfId="8" priority="4">
      <formula>$Q146="SM"</formula>
    </cfRule>
  </conditionalFormatting>
  <pageMargins left="0" right="0" top="0" bottom="0"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772"/>
  <sheetViews>
    <sheetView zoomScaleNormal="100" workbookViewId="0">
      <selection activeCell="G11" sqref="G11"/>
    </sheetView>
  </sheetViews>
  <sheetFormatPr defaultRowHeight="14.4" x14ac:dyDescent="0.3"/>
  <cols>
    <col min="1" max="1" width="6.109375" customWidth="1"/>
    <col min="2" max="2" width="33.44140625" style="14" customWidth="1"/>
    <col min="3" max="3" width="41.44140625" style="14" customWidth="1"/>
    <col min="4" max="4" width="7.33203125" style="14" customWidth="1"/>
    <col min="5" max="5" width="8" style="14" customWidth="1"/>
    <col min="6" max="6" width="8.88671875" style="14" customWidth="1"/>
    <col min="7" max="7" width="10.5546875" style="14" customWidth="1"/>
    <col min="8" max="8" width="9.6640625" style="355" customWidth="1"/>
    <col min="9" max="9" width="7.33203125" style="354" customWidth="1"/>
    <col min="10" max="10" width="9.6640625" customWidth="1"/>
    <col min="11" max="11" width="11.88671875" bestFit="1" customWidth="1"/>
    <col min="12" max="12" width="11.5546875" bestFit="1" customWidth="1"/>
    <col min="13" max="13" width="9.109375" style="14" customWidth="1"/>
    <col min="14" max="14" width="12.33203125" customWidth="1"/>
    <col min="15" max="15" width="13" customWidth="1"/>
    <col min="16" max="16" width="9.5546875" style="321" bestFit="1" customWidth="1"/>
  </cols>
  <sheetData>
    <row r="1" spans="1:18" s="14" customFormat="1" ht="19.5" customHeight="1" x14ac:dyDescent="0.3">
      <c r="H1" s="354"/>
      <c r="I1" s="354"/>
      <c r="L1" s="360" t="s">
        <v>2177</v>
      </c>
      <c r="M1" s="360"/>
      <c r="N1" s="360"/>
      <c r="P1" s="306"/>
    </row>
    <row r="2" spans="1:18" s="14" customFormat="1" ht="23.4" hidden="1" x14ac:dyDescent="0.45">
      <c r="A2" s="361" t="s">
        <v>1135</v>
      </c>
      <c r="B2" s="361"/>
      <c r="C2" s="361"/>
      <c r="D2" s="361"/>
      <c r="E2" s="361"/>
      <c r="F2" s="361"/>
      <c r="G2" s="361"/>
      <c r="H2" s="361"/>
      <c r="I2" s="361"/>
      <c r="J2" s="361"/>
      <c r="K2" s="361"/>
      <c r="L2" s="361"/>
      <c r="M2" s="361"/>
      <c r="N2" s="361"/>
      <c r="P2" s="306"/>
    </row>
    <row r="3" spans="1:18" s="14" customFormat="1" ht="126" customHeight="1" x14ac:dyDescent="0.3">
      <c r="A3" s="101" t="s">
        <v>0</v>
      </c>
      <c r="B3" s="101" t="s">
        <v>1</v>
      </c>
      <c r="C3" s="101" t="s">
        <v>2</v>
      </c>
      <c r="D3" s="101" t="s">
        <v>1136</v>
      </c>
      <c r="E3" s="101" t="s">
        <v>1146</v>
      </c>
      <c r="F3" s="101" t="s">
        <v>1137</v>
      </c>
      <c r="G3" s="101" t="s">
        <v>1138</v>
      </c>
      <c r="H3" s="101" t="s">
        <v>1139</v>
      </c>
      <c r="I3" s="101" t="s">
        <v>1140</v>
      </c>
      <c r="J3" s="101" t="s">
        <v>1141</v>
      </c>
      <c r="K3" s="101" t="s">
        <v>1142</v>
      </c>
      <c r="L3" s="101" t="s">
        <v>1143</v>
      </c>
      <c r="M3" s="101" t="s">
        <v>1144</v>
      </c>
      <c r="N3" s="278" t="s">
        <v>1145</v>
      </c>
      <c r="O3" s="255" t="s">
        <v>2168</v>
      </c>
      <c r="P3" s="307" t="s">
        <v>2169</v>
      </c>
    </row>
    <row r="4" spans="1:18" ht="15.6" hidden="1" x14ac:dyDescent="0.3">
      <c r="A4" s="17"/>
      <c r="B4" s="95" t="s">
        <v>3</v>
      </c>
      <c r="C4" s="95"/>
      <c r="D4" s="16"/>
      <c r="E4" s="102"/>
      <c r="F4" s="103"/>
      <c r="G4" s="152"/>
      <c r="H4" s="133"/>
      <c r="I4" s="103"/>
      <c r="J4" s="64"/>
      <c r="K4" s="7"/>
      <c r="L4" s="7"/>
      <c r="M4" s="7"/>
      <c r="N4" s="279"/>
      <c r="O4" s="256"/>
      <c r="P4" s="308"/>
    </row>
    <row r="5" spans="1:18" ht="15.6" hidden="1" x14ac:dyDescent="0.3">
      <c r="A5" s="18"/>
      <c r="B5" s="96" t="s">
        <v>4</v>
      </c>
      <c r="C5" s="96"/>
      <c r="D5" s="19"/>
      <c r="E5" s="106"/>
      <c r="F5" s="107"/>
      <c r="G5" s="152"/>
      <c r="H5" s="133"/>
      <c r="I5" s="107"/>
      <c r="J5" s="65"/>
      <c r="K5" s="7"/>
      <c r="L5" s="7"/>
      <c r="M5" s="7"/>
      <c r="N5" s="279"/>
      <c r="O5" s="256"/>
      <c r="P5" s="308"/>
    </row>
    <row r="6" spans="1:18" ht="15.6" hidden="1" x14ac:dyDescent="0.3">
      <c r="A6" s="20" t="s">
        <v>5</v>
      </c>
      <c r="B6" s="1" t="s">
        <v>6</v>
      </c>
      <c r="C6" s="1" t="s">
        <v>7</v>
      </c>
      <c r="D6" s="3" t="s">
        <v>790</v>
      </c>
      <c r="E6" s="108">
        <v>10000</v>
      </c>
      <c r="F6" s="109"/>
      <c r="G6" s="152"/>
      <c r="H6" s="133"/>
      <c r="I6" s="109"/>
      <c r="J6" s="6"/>
      <c r="K6" s="8"/>
      <c r="L6" s="148"/>
      <c r="M6" s="86"/>
      <c r="N6" s="280"/>
      <c r="O6" s="257"/>
      <c r="P6" s="309"/>
    </row>
    <row r="7" spans="1:18" ht="15.6" hidden="1" x14ac:dyDescent="0.3">
      <c r="A7" s="230"/>
      <c r="B7" s="231"/>
      <c r="C7" s="231"/>
      <c r="D7" s="232"/>
      <c r="E7" s="233"/>
      <c r="F7" s="232"/>
      <c r="G7" s="234"/>
      <c r="H7" s="235"/>
      <c r="I7" s="232"/>
      <c r="J7" s="236"/>
      <c r="K7" s="237"/>
      <c r="L7" s="242"/>
      <c r="M7" s="239"/>
      <c r="N7" s="281"/>
      <c r="O7" s="258"/>
      <c r="P7" s="310"/>
    </row>
    <row r="8" spans="1:18" ht="46.8" x14ac:dyDescent="0.3">
      <c r="A8" s="20" t="s">
        <v>8</v>
      </c>
      <c r="B8" s="1" t="s">
        <v>9</v>
      </c>
      <c r="C8" s="1" t="s">
        <v>10</v>
      </c>
      <c r="D8" s="3" t="s">
        <v>790</v>
      </c>
      <c r="E8" s="108">
        <v>10000</v>
      </c>
      <c r="F8" s="109" t="s">
        <v>2030</v>
      </c>
      <c r="G8" s="152" t="s">
        <v>2031</v>
      </c>
      <c r="H8" s="176">
        <v>200</v>
      </c>
      <c r="I8" s="3" t="s">
        <v>2032</v>
      </c>
      <c r="J8" s="6">
        <v>407230</v>
      </c>
      <c r="K8" s="8">
        <v>0.26400000000000001</v>
      </c>
      <c r="L8" s="241">
        <v>0.31680000000000003</v>
      </c>
      <c r="M8" s="86">
        <v>52.8</v>
      </c>
      <c r="N8" s="280">
        <v>63.36</v>
      </c>
      <c r="O8" s="257">
        <v>0.26400000000000001</v>
      </c>
      <c r="P8" s="309">
        <v>1</v>
      </c>
    </row>
    <row r="9" spans="1:18" ht="93.6" hidden="1" x14ac:dyDescent="0.3">
      <c r="A9" s="20" t="s">
        <v>8</v>
      </c>
      <c r="B9" s="1" t="s">
        <v>9</v>
      </c>
      <c r="C9" s="1" t="s">
        <v>10</v>
      </c>
      <c r="D9" s="3" t="s">
        <v>790</v>
      </c>
      <c r="E9" s="108">
        <v>10000</v>
      </c>
      <c r="F9" s="109" t="s">
        <v>2006</v>
      </c>
      <c r="G9" s="152" t="s">
        <v>2007</v>
      </c>
      <c r="H9" s="133" t="s">
        <v>2008</v>
      </c>
      <c r="I9" s="109" t="s">
        <v>2009</v>
      </c>
      <c r="J9" s="6" t="s">
        <v>1931</v>
      </c>
      <c r="K9" s="8">
        <v>0.32850000000000001</v>
      </c>
      <c r="L9" s="241">
        <v>0.39419999999999999</v>
      </c>
      <c r="M9" s="86">
        <v>13140</v>
      </c>
      <c r="N9" s="280">
        <v>15768</v>
      </c>
      <c r="O9" s="257">
        <v>0.32850000000000001</v>
      </c>
      <c r="P9" s="309">
        <v>2</v>
      </c>
    </row>
    <row r="10" spans="1:18" ht="15.6" hidden="1" x14ac:dyDescent="0.3">
      <c r="A10" s="230"/>
      <c r="B10" s="231"/>
      <c r="C10" s="231"/>
      <c r="D10" s="232"/>
      <c r="E10" s="233"/>
      <c r="F10" s="232"/>
      <c r="G10" s="234"/>
      <c r="H10" s="235"/>
      <c r="I10" s="232"/>
      <c r="J10" s="236"/>
      <c r="K10" s="237"/>
      <c r="L10" s="242"/>
      <c r="M10" s="239"/>
      <c r="N10" s="281"/>
      <c r="O10" s="258"/>
      <c r="P10" s="310"/>
    </row>
    <row r="11" spans="1:18" ht="46.8" x14ac:dyDescent="0.3">
      <c r="A11" s="20" t="s">
        <v>866</v>
      </c>
      <c r="B11" s="2" t="s">
        <v>13</v>
      </c>
      <c r="C11" s="3" t="s">
        <v>11</v>
      </c>
      <c r="D11" s="3" t="s">
        <v>791</v>
      </c>
      <c r="E11" s="108">
        <v>250000</v>
      </c>
      <c r="F11" s="109" t="s">
        <v>1464</v>
      </c>
      <c r="G11" s="152" t="s">
        <v>1465</v>
      </c>
      <c r="H11" s="176">
        <v>5000</v>
      </c>
      <c r="I11" s="3" t="s">
        <v>1466</v>
      </c>
      <c r="J11" s="6" t="s">
        <v>1467</v>
      </c>
      <c r="K11" s="241">
        <v>1.6000000000000001E-3</v>
      </c>
      <c r="L11" s="241">
        <f>MMULT(K11,1.2)</f>
        <v>1.92E-3</v>
      </c>
      <c r="M11" s="86">
        <f>MMULT(H11,K11)</f>
        <v>8</v>
      </c>
      <c r="N11" s="280">
        <f>MMULT(M11,1.2)</f>
        <v>9.6</v>
      </c>
      <c r="O11" s="259">
        <v>1.6000000000000001E-3</v>
      </c>
      <c r="P11" s="309">
        <v>1</v>
      </c>
      <c r="R11" t="s">
        <v>2170</v>
      </c>
    </row>
    <row r="12" spans="1:18" ht="62.4" hidden="1" x14ac:dyDescent="0.3">
      <c r="A12" s="20" t="s">
        <v>866</v>
      </c>
      <c r="B12" s="2" t="s">
        <v>13</v>
      </c>
      <c r="C12" s="4" t="s">
        <v>11</v>
      </c>
      <c r="D12" s="3" t="s">
        <v>791</v>
      </c>
      <c r="E12" s="108">
        <v>250000</v>
      </c>
      <c r="F12" s="109" t="s">
        <v>2033</v>
      </c>
      <c r="G12" s="152" t="s">
        <v>2031</v>
      </c>
      <c r="H12" s="133">
        <v>5000</v>
      </c>
      <c r="I12" s="109" t="s">
        <v>2034</v>
      </c>
      <c r="J12" s="6" t="s">
        <v>2035</v>
      </c>
      <c r="K12" s="8">
        <v>1.6000000000000001E-3</v>
      </c>
      <c r="L12" s="241">
        <v>1.9E-3</v>
      </c>
      <c r="M12" s="86">
        <v>8</v>
      </c>
      <c r="N12" s="280">
        <v>9.6</v>
      </c>
      <c r="O12" s="257">
        <v>1.6000000000000001E-3</v>
      </c>
      <c r="P12" s="309">
        <v>2</v>
      </c>
      <c r="R12" t="s">
        <v>2170</v>
      </c>
    </row>
    <row r="13" spans="1:18" ht="15.6" hidden="1" x14ac:dyDescent="0.3">
      <c r="A13" s="230"/>
      <c r="B13" s="231"/>
      <c r="C13" s="231"/>
      <c r="D13" s="232"/>
      <c r="E13" s="233"/>
      <c r="F13" s="232"/>
      <c r="G13" s="234"/>
      <c r="H13" s="235"/>
      <c r="I13" s="232"/>
      <c r="J13" s="236"/>
      <c r="K13" s="237"/>
      <c r="L13" s="242"/>
      <c r="M13" s="239"/>
      <c r="N13" s="281"/>
      <c r="O13" s="258"/>
      <c r="P13" s="310"/>
    </row>
    <row r="14" spans="1:18" ht="109.2" x14ac:dyDescent="0.3">
      <c r="A14" s="20" t="s">
        <v>867</v>
      </c>
      <c r="B14" s="2" t="s">
        <v>15</v>
      </c>
      <c r="C14" s="4" t="s">
        <v>16</v>
      </c>
      <c r="D14" s="3" t="s">
        <v>34</v>
      </c>
      <c r="E14" s="108">
        <v>10</v>
      </c>
      <c r="F14" s="109" t="s">
        <v>1468</v>
      </c>
      <c r="G14" s="152" t="s">
        <v>1465</v>
      </c>
      <c r="H14" s="176">
        <v>1</v>
      </c>
      <c r="I14" s="3" t="s">
        <v>1469</v>
      </c>
      <c r="J14" s="6" t="s">
        <v>1470</v>
      </c>
      <c r="K14" s="8">
        <v>2.75</v>
      </c>
      <c r="L14" s="241">
        <f>MMULT(K14,1.2)</f>
        <v>3.3</v>
      </c>
      <c r="M14" s="86">
        <f>MMULT(H14,K14)</f>
        <v>2.75</v>
      </c>
      <c r="N14" s="280">
        <f>MMULT(M14,1.2)</f>
        <v>3.3</v>
      </c>
      <c r="O14" s="257">
        <v>2.75</v>
      </c>
      <c r="P14" s="309">
        <v>1</v>
      </c>
    </row>
    <row r="15" spans="1:18" ht="109.2" hidden="1" x14ac:dyDescent="0.3">
      <c r="A15" s="20" t="s">
        <v>867</v>
      </c>
      <c r="B15" s="2" t="s">
        <v>15</v>
      </c>
      <c r="C15" s="4" t="s">
        <v>16</v>
      </c>
      <c r="D15" s="3" t="s">
        <v>34</v>
      </c>
      <c r="E15" s="108">
        <v>10</v>
      </c>
      <c r="F15" s="109" t="s">
        <v>2036</v>
      </c>
      <c r="G15" s="152" t="s">
        <v>2031</v>
      </c>
      <c r="H15" s="133">
        <v>1</v>
      </c>
      <c r="I15" s="109" t="s">
        <v>2037</v>
      </c>
      <c r="J15" s="6" t="s">
        <v>2038</v>
      </c>
      <c r="K15" s="8">
        <v>26.3</v>
      </c>
      <c r="L15" s="241">
        <v>31.56</v>
      </c>
      <c r="M15" s="86">
        <v>26.3</v>
      </c>
      <c r="N15" s="280">
        <v>31.56</v>
      </c>
      <c r="O15" s="257">
        <v>26.3</v>
      </c>
      <c r="P15" s="309">
        <v>2</v>
      </c>
    </row>
    <row r="16" spans="1:18" ht="15.6" hidden="1" x14ac:dyDescent="0.3">
      <c r="A16" s="230"/>
      <c r="B16" s="231"/>
      <c r="C16" s="231"/>
      <c r="D16" s="232"/>
      <c r="E16" s="233"/>
      <c r="F16" s="232"/>
      <c r="G16" s="234"/>
      <c r="H16" s="235"/>
      <c r="I16" s="232"/>
      <c r="J16" s="236"/>
      <c r="K16" s="237"/>
      <c r="L16" s="242"/>
      <c r="M16" s="239"/>
      <c r="N16" s="281"/>
      <c r="O16" s="258"/>
      <c r="P16" s="310"/>
    </row>
    <row r="17" spans="1:17" ht="46.8" x14ac:dyDescent="0.3">
      <c r="A17" s="20" t="s">
        <v>868</v>
      </c>
      <c r="B17" s="2" t="s">
        <v>18</v>
      </c>
      <c r="C17" s="2" t="s">
        <v>19</v>
      </c>
      <c r="D17" s="3" t="s">
        <v>34</v>
      </c>
      <c r="E17" s="108">
        <v>2500</v>
      </c>
      <c r="F17" s="109" t="s">
        <v>1468</v>
      </c>
      <c r="G17" s="152" t="s">
        <v>1465</v>
      </c>
      <c r="H17" s="176">
        <v>6</v>
      </c>
      <c r="I17" s="3" t="s">
        <v>1471</v>
      </c>
      <c r="J17" s="6" t="s">
        <v>1470</v>
      </c>
      <c r="K17" s="241">
        <v>0.9</v>
      </c>
      <c r="L17" s="241">
        <f>MMULT(K17,1.2)</f>
        <v>1.08</v>
      </c>
      <c r="M17" s="86">
        <f>MMULT(H17,K17)</f>
        <v>5.4</v>
      </c>
      <c r="N17" s="280">
        <f>MMULT(M17,1.2)</f>
        <v>6.48</v>
      </c>
      <c r="O17" s="259">
        <v>0.9</v>
      </c>
      <c r="P17" s="309">
        <v>1</v>
      </c>
      <c r="Q17" t="s">
        <v>2172</v>
      </c>
    </row>
    <row r="18" spans="1:17" ht="46.8" hidden="1" x14ac:dyDescent="0.3">
      <c r="A18" s="20" t="s">
        <v>868</v>
      </c>
      <c r="B18" s="2" t="s">
        <v>18</v>
      </c>
      <c r="C18" s="2" t="s">
        <v>19</v>
      </c>
      <c r="D18" s="3" t="s">
        <v>34</v>
      </c>
      <c r="E18" s="108">
        <v>2500</v>
      </c>
      <c r="F18" s="109" t="s">
        <v>2030</v>
      </c>
      <c r="G18" s="152" t="s">
        <v>2031</v>
      </c>
      <c r="H18" s="133">
        <v>1</v>
      </c>
      <c r="I18" s="109" t="s">
        <v>2039</v>
      </c>
      <c r="J18" s="6">
        <v>496260</v>
      </c>
      <c r="K18" s="241">
        <v>1.02</v>
      </c>
      <c r="L18" s="241">
        <v>1.224</v>
      </c>
      <c r="M18" s="86">
        <v>1.02</v>
      </c>
      <c r="N18" s="280">
        <v>1.22</v>
      </c>
      <c r="O18" s="259">
        <v>1.02</v>
      </c>
      <c r="P18" s="309">
        <v>2</v>
      </c>
    </row>
    <row r="19" spans="1:17" ht="93.6" hidden="1" x14ac:dyDescent="0.3">
      <c r="A19" s="20" t="s">
        <v>868</v>
      </c>
      <c r="B19" s="2" t="s">
        <v>18</v>
      </c>
      <c r="C19" s="2" t="s">
        <v>19</v>
      </c>
      <c r="D19" s="3" t="s">
        <v>34</v>
      </c>
      <c r="E19" s="108">
        <v>2500</v>
      </c>
      <c r="F19" s="109" t="s">
        <v>2006</v>
      </c>
      <c r="G19" s="152" t="s">
        <v>2007</v>
      </c>
      <c r="H19" s="133" t="s">
        <v>2008</v>
      </c>
      <c r="I19" s="109" t="s">
        <v>2010</v>
      </c>
      <c r="J19" s="6" t="s">
        <v>1931</v>
      </c>
      <c r="K19" s="241">
        <v>1.42</v>
      </c>
      <c r="L19" s="241">
        <f>K19*1.2</f>
        <v>1.704</v>
      </c>
      <c r="M19" s="86">
        <f>K19*E19</f>
        <v>3550</v>
      </c>
      <c r="N19" s="280">
        <f>L19*E19</f>
        <v>4260</v>
      </c>
      <c r="O19" s="259">
        <v>1.42</v>
      </c>
      <c r="P19" s="309">
        <v>3</v>
      </c>
    </row>
    <row r="20" spans="1:17" ht="15.6" hidden="1" x14ac:dyDescent="0.3">
      <c r="A20" s="230"/>
      <c r="B20" s="231"/>
      <c r="C20" s="231"/>
      <c r="D20" s="232"/>
      <c r="E20" s="233"/>
      <c r="F20" s="232"/>
      <c r="G20" s="234"/>
      <c r="H20" s="235"/>
      <c r="I20" s="232"/>
      <c r="J20" s="236"/>
      <c r="K20" s="237"/>
      <c r="L20" s="242"/>
      <c r="M20" s="239"/>
      <c r="N20" s="281"/>
      <c r="O20" s="258"/>
      <c r="P20" s="310"/>
    </row>
    <row r="21" spans="1:17" ht="46.8" x14ac:dyDescent="0.3">
      <c r="A21" s="20" t="s">
        <v>869</v>
      </c>
      <c r="B21" s="2" t="s">
        <v>21</v>
      </c>
      <c r="C21" s="2" t="s">
        <v>19</v>
      </c>
      <c r="D21" s="3" t="s">
        <v>34</v>
      </c>
      <c r="E21" s="108">
        <v>1000</v>
      </c>
      <c r="F21" s="109" t="s">
        <v>1468</v>
      </c>
      <c r="G21" s="152" t="s">
        <v>1465</v>
      </c>
      <c r="H21" s="176">
        <v>1</v>
      </c>
      <c r="I21" s="3" t="s">
        <v>1472</v>
      </c>
      <c r="J21" s="6" t="s">
        <v>1470</v>
      </c>
      <c r="K21" s="241">
        <v>1.5</v>
      </c>
      <c r="L21" s="241">
        <f>MMULT(K21,1.2)</f>
        <v>1.7999999999999998</v>
      </c>
      <c r="M21" s="86">
        <f>MMULT(H21,K21)</f>
        <v>1.5</v>
      </c>
      <c r="N21" s="280">
        <f>MMULT(M21,1.2)</f>
        <v>1.7999999999999998</v>
      </c>
      <c r="O21" s="259">
        <v>1.5</v>
      </c>
      <c r="P21" s="309">
        <v>1</v>
      </c>
    </row>
    <row r="22" spans="1:17" ht="46.8" hidden="1" x14ac:dyDescent="0.3">
      <c r="A22" s="20" t="s">
        <v>869</v>
      </c>
      <c r="B22" s="2" t="s">
        <v>21</v>
      </c>
      <c r="C22" s="2" t="s">
        <v>19</v>
      </c>
      <c r="D22" s="3" t="s">
        <v>34</v>
      </c>
      <c r="E22" s="108">
        <v>1000</v>
      </c>
      <c r="F22" s="109" t="s">
        <v>2030</v>
      </c>
      <c r="G22" s="152" t="s">
        <v>2031</v>
      </c>
      <c r="H22" s="133">
        <v>1</v>
      </c>
      <c r="I22" s="109" t="s">
        <v>2040</v>
      </c>
      <c r="J22" s="6">
        <v>497790</v>
      </c>
      <c r="K22" s="241">
        <v>1.55</v>
      </c>
      <c r="L22" s="241">
        <v>1.86</v>
      </c>
      <c r="M22" s="86">
        <v>1.55</v>
      </c>
      <c r="N22" s="280">
        <v>1.86</v>
      </c>
      <c r="O22" s="259">
        <v>1.55</v>
      </c>
      <c r="P22" s="309">
        <v>2</v>
      </c>
    </row>
    <row r="23" spans="1:17" ht="46.8" hidden="1" x14ac:dyDescent="0.3">
      <c r="A23" s="20" t="s">
        <v>869</v>
      </c>
      <c r="B23" s="2" t="s">
        <v>21</v>
      </c>
      <c r="C23" s="2" t="s">
        <v>19</v>
      </c>
      <c r="D23" s="3" t="s">
        <v>34</v>
      </c>
      <c r="E23" s="108">
        <v>1000</v>
      </c>
      <c r="F23" s="109" t="s">
        <v>1636</v>
      </c>
      <c r="G23" s="152" t="s">
        <v>1637</v>
      </c>
      <c r="H23" s="133">
        <v>1</v>
      </c>
      <c r="I23" s="109" t="s">
        <v>1638</v>
      </c>
      <c r="J23" s="6">
        <v>715001</v>
      </c>
      <c r="K23" s="241">
        <v>1.85</v>
      </c>
      <c r="L23" s="241">
        <v>2.2200000000000002</v>
      </c>
      <c r="M23" s="86">
        <v>1.85</v>
      </c>
      <c r="N23" s="280">
        <v>2.2200000000000002</v>
      </c>
      <c r="O23" s="259">
        <v>1.85</v>
      </c>
      <c r="P23" s="309">
        <v>3</v>
      </c>
    </row>
    <row r="24" spans="1:17" ht="15.6" hidden="1" x14ac:dyDescent="0.3">
      <c r="A24" s="230"/>
      <c r="B24" s="231"/>
      <c r="C24" s="231"/>
      <c r="D24" s="232"/>
      <c r="E24" s="233"/>
      <c r="F24" s="232"/>
      <c r="G24" s="234"/>
      <c r="H24" s="235"/>
      <c r="I24" s="232"/>
      <c r="J24" s="236"/>
      <c r="K24" s="242"/>
      <c r="L24" s="242"/>
      <c r="M24" s="239"/>
      <c r="N24" s="281"/>
      <c r="O24" s="260"/>
      <c r="P24" s="310"/>
    </row>
    <row r="25" spans="1:17" ht="78" x14ac:dyDescent="0.3">
      <c r="A25" s="20" t="s">
        <v>870</v>
      </c>
      <c r="B25" s="2" t="s">
        <v>23</v>
      </c>
      <c r="C25" s="2" t="s">
        <v>24</v>
      </c>
      <c r="D25" s="3" t="s">
        <v>34</v>
      </c>
      <c r="E25" s="108">
        <v>250</v>
      </c>
      <c r="F25" s="109" t="s">
        <v>2036</v>
      </c>
      <c r="G25" s="152" t="s">
        <v>2031</v>
      </c>
      <c r="H25" s="176">
        <v>25</v>
      </c>
      <c r="I25" s="3" t="s">
        <v>2041</v>
      </c>
      <c r="J25" s="6">
        <v>413770</v>
      </c>
      <c r="K25" s="241">
        <v>0.25</v>
      </c>
      <c r="L25" s="241">
        <v>0.3</v>
      </c>
      <c r="M25" s="86">
        <v>6.25</v>
      </c>
      <c r="N25" s="280">
        <v>7.5</v>
      </c>
      <c r="O25" s="259">
        <v>0.25</v>
      </c>
      <c r="P25" s="309">
        <v>1</v>
      </c>
    </row>
    <row r="26" spans="1:17" ht="15.6" hidden="1" x14ac:dyDescent="0.3">
      <c r="A26" s="230"/>
      <c r="B26" s="231"/>
      <c r="C26" s="231"/>
      <c r="D26" s="232"/>
      <c r="E26" s="233"/>
      <c r="F26" s="232"/>
      <c r="G26" s="234"/>
      <c r="H26" s="235"/>
      <c r="I26" s="232"/>
      <c r="J26" s="236"/>
      <c r="K26" s="242"/>
      <c r="L26" s="242"/>
      <c r="M26" s="239"/>
      <c r="N26" s="281"/>
      <c r="O26" s="260"/>
      <c r="P26" s="310"/>
    </row>
    <row r="27" spans="1:17" ht="78" x14ac:dyDescent="0.3">
      <c r="A27" s="20" t="s">
        <v>871</v>
      </c>
      <c r="B27" s="2" t="s">
        <v>26</v>
      </c>
      <c r="C27" s="2" t="s">
        <v>24</v>
      </c>
      <c r="D27" s="3" t="s">
        <v>34</v>
      </c>
      <c r="E27" s="108">
        <v>250</v>
      </c>
      <c r="F27" s="109" t="s">
        <v>2036</v>
      </c>
      <c r="G27" s="152" t="s">
        <v>2031</v>
      </c>
      <c r="H27" s="176">
        <v>25</v>
      </c>
      <c r="I27" s="3" t="s">
        <v>2041</v>
      </c>
      <c r="J27" s="6">
        <v>413771</v>
      </c>
      <c r="K27" s="241">
        <v>0.34499999999999997</v>
      </c>
      <c r="L27" s="241">
        <v>0.41399999999999998</v>
      </c>
      <c r="M27" s="86">
        <v>8.6300000000000008</v>
      </c>
      <c r="N27" s="280">
        <v>10.36</v>
      </c>
      <c r="O27" s="259">
        <v>0.34499999999999997</v>
      </c>
      <c r="P27" s="309">
        <v>1</v>
      </c>
    </row>
    <row r="28" spans="1:17" ht="15.6" hidden="1" x14ac:dyDescent="0.3">
      <c r="A28" s="230"/>
      <c r="B28" s="231"/>
      <c r="C28" s="231"/>
      <c r="D28" s="232"/>
      <c r="E28" s="233"/>
      <c r="F28" s="232"/>
      <c r="G28" s="234"/>
      <c r="H28" s="235"/>
      <c r="I28" s="232"/>
      <c r="J28" s="236"/>
      <c r="K28" s="242"/>
      <c r="L28" s="242"/>
      <c r="M28" s="239"/>
      <c r="N28" s="281"/>
      <c r="O28" s="260"/>
      <c r="P28" s="310"/>
    </row>
    <row r="29" spans="1:17" ht="78" x14ac:dyDescent="0.3">
      <c r="A29" s="20" t="s">
        <v>12</v>
      </c>
      <c r="B29" s="2" t="s">
        <v>28</v>
      </c>
      <c r="C29" s="2" t="s">
        <v>24</v>
      </c>
      <c r="D29" s="3" t="s">
        <v>34</v>
      </c>
      <c r="E29" s="108">
        <v>250</v>
      </c>
      <c r="F29" s="109" t="s">
        <v>2036</v>
      </c>
      <c r="G29" s="152" t="s">
        <v>2031</v>
      </c>
      <c r="H29" s="176">
        <v>25</v>
      </c>
      <c r="I29" s="3" t="s">
        <v>2041</v>
      </c>
      <c r="J29" s="6">
        <v>413772</v>
      </c>
      <c r="K29" s="241">
        <v>0.45400000000000001</v>
      </c>
      <c r="L29" s="241">
        <v>0.54479999999999995</v>
      </c>
      <c r="M29" s="8">
        <v>11.35</v>
      </c>
      <c r="N29" s="280">
        <v>13.62</v>
      </c>
      <c r="O29" s="259">
        <v>0.45400000000000001</v>
      </c>
      <c r="P29" s="309">
        <v>1</v>
      </c>
    </row>
    <row r="30" spans="1:17" ht="15.6" hidden="1" x14ac:dyDescent="0.3">
      <c r="A30" s="230"/>
      <c r="B30" s="231"/>
      <c r="C30" s="231"/>
      <c r="D30" s="232"/>
      <c r="E30" s="233"/>
      <c r="F30" s="232"/>
      <c r="G30" s="234"/>
      <c r="H30" s="235"/>
      <c r="I30" s="232"/>
      <c r="J30" s="236"/>
      <c r="K30" s="237"/>
      <c r="L30" s="242"/>
      <c r="M30" s="239"/>
      <c r="N30" s="281"/>
      <c r="O30" s="258"/>
      <c r="P30" s="310"/>
    </row>
    <row r="31" spans="1:17" ht="78" x14ac:dyDescent="0.3">
      <c r="A31" s="20" t="s">
        <v>14</v>
      </c>
      <c r="B31" s="2" t="s">
        <v>30</v>
      </c>
      <c r="C31" s="2" t="s">
        <v>24</v>
      </c>
      <c r="D31" s="3" t="s">
        <v>34</v>
      </c>
      <c r="E31" s="108">
        <v>250</v>
      </c>
      <c r="F31" s="109" t="s">
        <v>2036</v>
      </c>
      <c r="G31" s="152" t="s">
        <v>2031</v>
      </c>
      <c r="H31" s="176">
        <v>10</v>
      </c>
      <c r="I31" s="3" t="s">
        <v>2041</v>
      </c>
      <c r="J31" s="6">
        <v>413773</v>
      </c>
      <c r="K31" s="241">
        <v>0.53</v>
      </c>
      <c r="L31" s="241">
        <v>0.63600000000000001</v>
      </c>
      <c r="M31" s="86">
        <v>5.3</v>
      </c>
      <c r="N31" s="280">
        <v>6.36</v>
      </c>
      <c r="O31" s="259">
        <v>0.53</v>
      </c>
      <c r="P31" s="309">
        <v>1</v>
      </c>
    </row>
    <row r="32" spans="1:17" ht="15.6" hidden="1" x14ac:dyDescent="0.3">
      <c r="A32" s="230"/>
      <c r="B32" s="231"/>
      <c r="C32" s="231"/>
      <c r="D32" s="232"/>
      <c r="E32" s="233"/>
      <c r="F32" s="232"/>
      <c r="G32" s="234"/>
      <c r="H32" s="235"/>
      <c r="I32" s="232"/>
      <c r="J32" s="236"/>
      <c r="K32" s="242"/>
      <c r="L32" s="242"/>
      <c r="M32" s="239"/>
      <c r="N32" s="281"/>
      <c r="O32" s="260"/>
      <c r="P32" s="310"/>
    </row>
    <row r="33" spans="1:16" ht="78" x14ac:dyDescent="0.3">
      <c r="A33" s="20" t="s">
        <v>17</v>
      </c>
      <c r="B33" s="2" t="s">
        <v>33</v>
      </c>
      <c r="C33" s="2" t="s">
        <v>31</v>
      </c>
      <c r="D33" s="3" t="s">
        <v>34</v>
      </c>
      <c r="E33" s="108">
        <v>10</v>
      </c>
      <c r="F33" s="109" t="s">
        <v>1473</v>
      </c>
      <c r="G33" s="152" t="s">
        <v>1465</v>
      </c>
      <c r="H33" s="176">
        <v>1</v>
      </c>
      <c r="I33" s="3" t="s">
        <v>1474</v>
      </c>
      <c r="J33" s="6" t="s">
        <v>1475</v>
      </c>
      <c r="K33" s="241">
        <v>4</v>
      </c>
      <c r="L33" s="241">
        <f>MMULT(K33,1.2)</f>
        <v>4.8</v>
      </c>
      <c r="M33" s="86">
        <f>MMULT(H33,K33)</f>
        <v>4</v>
      </c>
      <c r="N33" s="280">
        <f>MMULT(M33,1.2)</f>
        <v>4.8</v>
      </c>
      <c r="O33" s="259">
        <v>4</v>
      </c>
      <c r="P33" s="309">
        <v>1</v>
      </c>
    </row>
    <row r="34" spans="1:16" ht="78" hidden="1" x14ac:dyDescent="0.3">
      <c r="A34" s="20" t="s">
        <v>17</v>
      </c>
      <c r="B34" s="2" t="s">
        <v>33</v>
      </c>
      <c r="C34" s="2" t="s">
        <v>31</v>
      </c>
      <c r="D34" s="3" t="s">
        <v>34</v>
      </c>
      <c r="E34" s="108">
        <v>10</v>
      </c>
      <c r="F34" s="109" t="s">
        <v>2036</v>
      </c>
      <c r="G34" s="152" t="s">
        <v>2031</v>
      </c>
      <c r="H34" s="133">
        <v>1</v>
      </c>
      <c r="I34" s="109" t="s">
        <v>2042</v>
      </c>
      <c r="J34" s="6">
        <v>900651</v>
      </c>
      <c r="K34" s="241">
        <v>5.67</v>
      </c>
      <c r="L34" s="241">
        <v>6.8040000000000003</v>
      </c>
      <c r="M34" s="86">
        <v>5.67</v>
      </c>
      <c r="N34" s="280">
        <v>6.8</v>
      </c>
      <c r="O34" s="259">
        <v>5.67</v>
      </c>
      <c r="P34" s="309">
        <v>2</v>
      </c>
    </row>
    <row r="35" spans="1:16" ht="15.6" hidden="1" x14ac:dyDescent="0.3">
      <c r="A35" s="230"/>
      <c r="B35" s="231"/>
      <c r="C35" s="231"/>
      <c r="D35" s="232"/>
      <c r="E35" s="233"/>
      <c r="F35" s="232"/>
      <c r="G35" s="234"/>
      <c r="H35" s="235"/>
      <c r="I35" s="232"/>
      <c r="J35" s="236"/>
      <c r="K35" s="242"/>
      <c r="L35" s="242"/>
      <c r="M35" s="239"/>
      <c r="N35" s="281"/>
      <c r="O35" s="260"/>
      <c r="P35" s="310"/>
    </row>
    <row r="36" spans="1:16" ht="62.4" x14ac:dyDescent="0.3">
      <c r="A36" s="20" t="s">
        <v>20</v>
      </c>
      <c r="B36" s="2" t="s">
        <v>36</v>
      </c>
      <c r="C36" s="2" t="s">
        <v>37</v>
      </c>
      <c r="D36" s="3" t="s">
        <v>34</v>
      </c>
      <c r="E36" s="108">
        <v>25</v>
      </c>
      <c r="F36" s="175" t="s">
        <v>2036</v>
      </c>
      <c r="G36" s="175" t="s">
        <v>2031</v>
      </c>
      <c r="H36" s="175">
        <v>1</v>
      </c>
      <c r="I36" s="211" t="s">
        <v>2043</v>
      </c>
      <c r="J36" s="6">
        <v>499572</v>
      </c>
      <c r="K36" s="241">
        <v>4.05</v>
      </c>
      <c r="L36" s="241">
        <v>4.8600000000000003</v>
      </c>
      <c r="M36" s="8">
        <v>4.05</v>
      </c>
      <c r="N36" s="280">
        <v>4.8600000000000003</v>
      </c>
      <c r="O36" s="259">
        <v>4.05</v>
      </c>
      <c r="P36" s="309">
        <v>1</v>
      </c>
    </row>
    <row r="37" spans="1:16" ht="62.4" hidden="1" x14ac:dyDescent="0.3">
      <c r="A37" s="20" t="s">
        <v>20</v>
      </c>
      <c r="B37" s="2" t="s">
        <v>36</v>
      </c>
      <c r="C37" s="2" t="s">
        <v>37</v>
      </c>
      <c r="D37" s="3" t="s">
        <v>34</v>
      </c>
      <c r="E37" s="108">
        <v>25</v>
      </c>
      <c r="F37" s="175" t="s">
        <v>1258</v>
      </c>
      <c r="G37" s="175" t="s">
        <v>1259</v>
      </c>
      <c r="H37" s="175">
        <v>10</v>
      </c>
      <c r="I37" s="211" t="s">
        <v>1260</v>
      </c>
      <c r="J37" s="6">
        <v>6201010</v>
      </c>
      <c r="K37" s="241">
        <v>6.4</v>
      </c>
      <c r="L37" s="241">
        <f>K37*1.2</f>
        <v>7.68</v>
      </c>
      <c r="M37" s="8">
        <f>K37*H37</f>
        <v>64</v>
      </c>
      <c r="N37" s="280">
        <f>M37*1.2</f>
        <v>76.8</v>
      </c>
      <c r="O37" s="259">
        <v>6.4</v>
      </c>
      <c r="P37" s="309">
        <v>2</v>
      </c>
    </row>
    <row r="38" spans="1:16" ht="15.6" hidden="1" x14ac:dyDescent="0.3">
      <c r="A38" s="230"/>
      <c r="B38" s="231"/>
      <c r="C38" s="231"/>
      <c r="D38" s="232"/>
      <c r="E38" s="233"/>
      <c r="F38" s="232"/>
      <c r="G38" s="234"/>
      <c r="H38" s="235"/>
      <c r="I38" s="232"/>
      <c r="J38" s="236"/>
      <c r="K38" s="242"/>
      <c r="L38" s="242"/>
      <c r="M38" s="239"/>
      <c r="N38" s="281"/>
      <c r="O38" s="260"/>
      <c r="P38" s="310"/>
    </row>
    <row r="39" spans="1:16" ht="109.2" x14ac:dyDescent="0.3">
      <c r="A39" s="20" t="s">
        <v>872</v>
      </c>
      <c r="B39" s="2" t="s">
        <v>36</v>
      </c>
      <c r="C39" s="2" t="s">
        <v>39</v>
      </c>
      <c r="D39" s="3" t="s">
        <v>34</v>
      </c>
      <c r="E39" s="108">
        <v>25</v>
      </c>
      <c r="F39" s="175" t="s">
        <v>1258</v>
      </c>
      <c r="G39" s="175" t="s">
        <v>1259</v>
      </c>
      <c r="H39" s="175">
        <v>10</v>
      </c>
      <c r="I39" s="3" t="s">
        <v>1261</v>
      </c>
      <c r="J39" s="6">
        <v>6211010</v>
      </c>
      <c r="K39" s="241">
        <v>6.63</v>
      </c>
      <c r="L39" s="241">
        <f t="shared" ref="L39:L43" si="0">K39*1.2</f>
        <v>7.9559999999999995</v>
      </c>
      <c r="M39" s="8">
        <f t="shared" ref="M39:M43" si="1">K39*H39</f>
        <v>66.3</v>
      </c>
      <c r="N39" s="280">
        <f t="shared" ref="N39:N43" si="2">M39*1.2</f>
        <v>79.559999999999988</v>
      </c>
      <c r="O39" s="259">
        <v>6.63</v>
      </c>
      <c r="P39" s="309">
        <v>1</v>
      </c>
    </row>
    <row r="40" spans="1:16" ht="15.6" hidden="1" x14ac:dyDescent="0.3">
      <c r="A40" s="230"/>
      <c r="B40" s="231"/>
      <c r="C40" s="231"/>
      <c r="D40" s="232"/>
      <c r="E40" s="233"/>
      <c r="F40" s="232"/>
      <c r="G40" s="234"/>
      <c r="H40" s="235"/>
      <c r="I40" s="232"/>
      <c r="J40" s="236"/>
      <c r="K40" s="242"/>
      <c r="L40" s="242"/>
      <c r="M40" s="239"/>
      <c r="N40" s="281"/>
      <c r="O40" s="260"/>
      <c r="P40" s="310"/>
    </row>
    <row r="41" spans="1:16" ht="109.2" x14ac:dyDescent="0.3">
      <c r="A41" s="20" t="s">
        <v>873</v>
      </c>
      <c r="B41" s="2" t="s">
        <v>41</v>
      </c>
      <c r="C41" s="2" t="s">
        <v>39</v>
      </c>
      <c r="D41" s="3" t="s">
        <v>34</v>
      </c>
      <c r="E41" s="108">
        <v>25</v>
      </c>
      <c r="F41" s="175" t="s">
        <v>1258</v>
      </c>
      <c r="G41" s="175" t="s">
        <v>1259</v>
      </c>
      <c r="H41" s="175">
        <v>10</v>
      </c>
      <c r="I41" s="3" t="s">
        <v>1262</v>
      </c>
      <c r="J41" s="6">
        <v>6211510</v>
      </c>
      <c r="K41" s="241">
        <v>14.36</v>
      </c>
      <c r="L41" s="241">
        <f t="shared" si="0"/>
        <v>17.231999999999999</v>
      </c>
      <c r="M41" s="8">
        <f t="shared" si="1"/>
        <v>143.6</v>
      </c>
      <c r="N41" s="280">
        <f t="shared" si="2"/>
        <v>172.32</v>
      </c>
      <c r="O41" s="259">
        <v>14.36</v>
      </c>
      <c r="P41" s="309">
        <v>1</v>
      </c>
    </row>
    <row r="42" spans="1:16" ht="15.6" hidden="1" x14ac:dyDescent="0.3">
      <c r="A42" s="230"/>
      <c r="B42" s="231"/>
      <c r="C42" s="231"/>
      <c r="D42" s="232"/>
      <c r="E42" s="233"/>
      <c r="F42" s="232"/>
      <c r="G42" s="234"/>
      <c r="H42" s="235"/>
      <c r="I42" s="232"/>
      <c r="J42" s="236"/>
      <c r="K42" s="242"/>
      <c r="L42" s="242"/>
      <c r="M42" s="239"/>
      <c r="N42" s="281"/>
      <c r="O42" s="260"/>
      <c r="P42" s="310"/>
    </row>
    <row r="43" spans="1:16" ht="62.4" x14ac:dyDescent="0.3">
      <c r="A43" s="20" t="s">
        <v>22</v>
      </c>
      <c r="B43" s="2" t="s">
        <v>44</v>
      </c>
      <c r="C43" s="2" t="s">
        <v>45</v>
      </c>
      <c r="D43" s="3" t="s">
        <v>34</v>
      </c>
      <c r="E43" s="108">
        <v>50</v>
      </c>
      <c r="F43" s="175" t="s">
        <v>1258</v>
      </c>
      <c r="G43" s="175" t="s">
        <v>1259</v>
      </c>
      <c r="H43" s="176">
        <v>30</v>
      </c>
      <c r="I43" s="3" t="s">
        <v>1263</v>
      </c>
      <c r="J43" s="6">
        <v>9086536</v>
      </c>
      <c r="K43" s="241">
        <v>0.92</v>
      </c>
      <c r="L43" s="241">
        <f t="shared" si="0"/>
        <v>1.1040000000000001</v>
      </c>
      <c r="M43" s="8">
        <f t="shared" si="1"/>
        <v>27.6</v>
      </c>
      <c r="N43" s="280">
        <f t="shared" si="2"/>
        <v>33.119999999999997</v>
      </c>
      <c r="O43" s="259">
        <v>0.92</v>
      </c>
      <c r="P43" s="309">
        <v>1</v>
      </c>
    </row>
    <row r="44" spans="1:16" ht="62.4" hidden="1" x14ac:dyDescent="0.3">
      <c r="A44" s="20" t="s">
        <v>22</v>
      </c>
      <c r="B44" s="2" t="s">
        <v>44</v>
      </c>
      <c r="C44" s="2" t="s">
        <v>45</v>
      </c>
      <c r="D44" s="3" t="s">
        <v>34</v>
      </c>
      <c r="E44" s="108">
        <v>50</v>
      </c>
      <c r="F44" s="175" t="s">
        <v>2036</v>
      </c>
      <c r="G44" s="175" t="s">
        <v>2031</v>
      </c>
      <c r="H44" s="176">
        <v>25</v>
      </c>
      <c r="I44" s="3" t="s">
        <v>2044</v>
      </c>
      <c r="J44" s="6">
        <v>685778</v>
      </c>
      <c r="K44" s="241">
        <v>0.97799999999999998</v>
      </c>
      <c r="L44" s="241">
        <v>1.1736</v>
      </c>
      <c r="M44" s="8">
        <v>24.45</v>
      </c>
      <c r="N44" s="280">
        <v>29.34</v>
      </c>
      <c r="O44" s="259">
        <v>0.97799999999999998</v>
      </c>
      <c r="P44" s="309">
        <v>2</v>
      </c>
    </row>
    <row r="45" spans="1:16" ht="15.6" hidden="1" x14ac:dyDescent="0.3">
      <c r="A45" s="230"/>
      <c r="B45" s="231"/>
      <c r="C45" s="231"/>
      <c r="D45" s="232"/>
      <c r="E45" s="233"/>
      <c r="F45" s="232"/>
      <c r="G45" s="234"/>
      <c r="H45" s="235"/>
      <c r="I45" s="232"/>
      <c r="J45" s="236"/>
      <c r="K45" s="242"/>
      <c r="L45" s="242"/>
      <c r="M45" s="239"/>
      <c r="N45" s="281"/>
      <c r="O45" s="260"/>
      <c r="P45" s="310"/>
    </row>
    <row r="46" spans="1:16" ht="78" x14ac:dyDescent="0.3">
      <c r="A46" s="20" t="s">
        <v>25</v>
      </c>
      <c r="B46" s="2" t="s">
        <v>47</v>
      </c>
      <c r="C46" s="2" t="s">
        <v>48</v>
      </c>
      <c r="D46" s="3" t="s">
        <v>34</v>
      </c>
      <c r="E46" s="108">
        <v>50</v>
      </c>
      <c r="F46" s="109" t="s">
        <v>2036</v>
      </c>
      <c r="G46" s="152" t="s">
        <v>2031</v>
      </c>
      <c r="H46" s="176">
        <v>25</v>
      </c>
      <c r="I46" s="3" t="s">
        <v>2044</v>
      </c>
      <c r="J46" s="6">
        <v>685779</v>
      </c>
      <c r="K46" s="241">
        <v>1.012</v>
      </c>
      <c r="L46" s="241">
        <v>1.2143999999999999</v>
      </c>
      <c r="M46" s="86">
        <v>25.3</v>
      </c>
      <c r="N46" s="280">
        <v>30.36</v>
      </c>
      <c r="O46" s="259">
        <v>1.012</v>
      </c>
      <c r="P46" s="309">
        <v>1</v>
      </c>
    </row>
    <row r="47" spans="1:16" ht="15.6" hidden="1" x14ac:dyDescent="0.3">
      <c r="A47" s="230"/>
      <c r="B47" s="231"/>
      <c r="C47" s="231"/>
      <c r="D47" s="232"/>
      <c r="E47" s="233"/>
      <c r="F47" s="232"/>
      <c r="G47" s="234"/>
      <c r="H47" s="235"/>
      <c r="I47" s="232"/>
      <c r="J47" s="236"/>
      <c r="K47" s="242"/>
      <c r="L47" s="242"/>
      <c r="M47" s="239"/>
      <c r="N47" s="281"/>
      <c r="O47" s="260"/>
      <c r="P47" s="310"/>
    </row>
    <row r="48" spans="1:16" ht="93.6" x14ac:dyDescent="0.3">
      <c r="A48" s="20" t="s">
        <v>27</v>
      </c>
      <c r="B48" s="2" t="s">
        <v>42</v>
      </c>
      <c r="C48" s="21" t="s">
        <v>799</v>
      </c>
      <c r="D48" s="3" t="s">
        <v>34</v>
      </c>
      <c r="E48" s="108">
        <v>100</v>
      </c>
      <c r="F48" s="175" t="s">
        <v>2036</v>
      </c>
      <c r="G48" s="175" t="s">
        <v>2031</v>
      </c>
      <c r="H48" s="176">
        <v>10</v>
      </c>
      <c r="I48" s="3" t="s">
        <v>2045</v>
      </c>
      <c r="J48" s="6">
        <v>685759</v>
      </c>
      <c r="K48" s="241">
        <v>0.73</v>
      </c>
      <c r="L48" s="241">
        <v>0.876</v>
      </c>
      <c r="M48" s="8">
        <v>7.3</v>
      </c>
      <c r="N48" s="280">
        <v>8.76</v>
      </c>
      <c r="O48" s="259">
        <v>0.73</v>
      </c>
      <c r="P48" s="309">
        <v>1</v>
      </c>
    </row>
    <row r="49" spans="1:17" ht="93.6" hidden="1" x14ac:dyDescent="0.3">
      <c r="A49" s="20" t="s">
        <v>27</v>
      </c>
      <c r="B49" s="2" t="s">
        <v>42</v>
      </c>
      <c r="C49" s="21" t="s">
        <v>799</v>
      </c>
      <c r="D49" s="3" t="s">
        <v>34</v>
      </c>
      <c r="E49" s="108">
        <v>100</v>
      </c>
      <c r="F49" s="175" t="s">
        <v>1258</v>
      </c>
      <c r="G49" s="175" t="s">
        <v>1259</v>
      </c>
      <c r="H49" s="176">
        <v>40</v>
      </c>
      <c r="I49" s="3" t="s">
        <v>1264</v>
      </c>
      <c r="J49" s="6">
        <v>9086528</v>
      </c>
      <c r="K49" s="241">
        <v>0.76</v>
      </c>
      <c r="L49" s="241">
        <f t="shared" ref="L49" si="3">K49*1.2</f>
        <v>0.91199999999999992</v>
      </c>
      <c r="M49" s="8">
        <f t="shared" ref="M49" si="4">K49*H49</f>
        <v>30.4</v>
      </c>
      <c r="N49" s="280">
        <f t="shared" ref="N49" si="5">M49*1.2</f>
        <v>36.479999999999997</v>
      </c>
      <c r="O49" s="259">
        <v>0.76</v>
      </c>
      <c r="P49" s="309">
        <v>2</v>
      </c>
    </row>
    <row r="50" spans="1:17" ht="15.6" hidden="1" x14ac:dyDescent="0.3">
      <c r="A50" s="230"/>
      <c r="B50" s="231"/>
      <c r="C50" s="231"/>
      <c r="D50" s="232"/>
      <c r="E50" s="233"/>
      <c r="F50" s="232"/>
      <c r="G50" s="234"/>
      <c r="H50" s="235"/>
      <c r="I50" s="232"/>
      <c r="J50" s="236"/>
      <c r="K50" s="242"/>
      <c r="L50" s="242"/>
      <c r="M50" s="239"/>
      <c r="N50" s="281"/>
      <c r="O50" s="260"/>
      <c r="P50" s="310"/>
    </row>
    <row r="51" spans="1:17" ht="78" x14ac:dyDescent="0.3">
      <c r="A51" s="20" t="s">
        <v>29</v>
      </c>
      <c r="B51" s="2" t="s">
        <v>51</v>
      </c>
      <c r="C51" s="2" t="s">
        <v>52</v>
      </c>
      <c r="D51" s="3" t="s">
        <v>34</v>
      </c>
      <c r="E51" s="108">
        <v>1000</v>
      </c>
      <c r="F51" s="109" t="s">
        <v>2036</v>
      </c>
      <c r="G51" s="152" t="s">
        <v>2031</v>
      </c>
      <c r="H51" s="176">
        <v>1000</v>
      </c>
      <c r="I51" s="3" t="s">
        <v>2046</v>
      </c>
      <c r="J51" s="6">
        <v>489290</v>
      </c>
      <c r="K51" s="241">
        <v>4.2000000000000003E-2</v>
      </c>
      <c r="L51" s="241">
        <v>5.04E-2</v>
      </c>
      <c r="M51" s="8">
        <v>42</v>
      </c>
      <c r="N51" s="280">
        <v>50.4</v>
      </c>
      <c r="O51" s="259">
        <v>4.2000000000000003E-2</v>
      </c>
      <c r="P51" s="309">
        <v>1</v>
      </c>
    </row>
    <row r="52" spans="1:17" ht="15.6" hidden="1" x14ac:dyDescent="0.3">
      <c r="A52" s="230"/>
      <c r="B52" s="231"/>
      <c r="C52" s="231"/>
      <c r="D52" s="232"/>
      <c r="E52" s="233"/>
      <c r="F52" s="232"/>
      <c r="G52" s="234"/>
      <c r="H52" s="235"/>
      <c r="I52" s="232"/>
      <c r="J52" s="236"/>
      <c r="K52" s="242"/>
      <c r="L52" s="242"/>
      <c r="M52" s="239"/>
      <c r="N52" s="281"/>
      <c r="O52" s="260"/>
      <c r="P52" s="310"/>
    </row>
    <row r="53" spans="1:17" ht="78" x14ac:dyDescent="0.3">
      <c r="A53" s="20" t="s">
        <v>874</v>
      </c>
      <c r="B53" s="2" t="s">
        <v>54</v>
      </c>
      <c r="C53" s="2" t="s">
        <v>55</v>
      </c>
      <c r="D53" s="3" t="s">
        <v>34</v>
      </c>
      <c r="E53" s="108">
        <v>1000</v>
      </c>
      <c r="F53" s="109" t="s">
        <v>2036</v>
      </c>
      <c r="G53" s="152" t="s">
        <v>2031</v>
      </c>
      <c r="H53" s="176">
        <v>1000</v>
      </c>
      <c r="I53" s="3" t="s">
        <v>2046</v>
      </c>
      <c r="J53" s="6" t="s">
        <v>2047</v>
      </c>
      <c r="K53" s="241">
        <v>0.14199999999999999</v>
      </c>
      <c r="L53" s="241">
        <v>0.1704</v>
      </c>
      <c r="M53" s="8">
        <v>142</v>
      </c>
      <c r="N53" s="280">
        <v>170.4</v>
      </c>
      <c r="O53" s="259">
        <v>0.14199999999999999</v>
      </c>
      <c r="P53" s="309">
        <v>1</v>
      </c>
    </row>
    <row r="54" spans="1:17" ht="15.6" hidden="1" x14ac:dyDescent="0.3">
      <c r="A54" s="230"/>
      <c r="B54" s="231"/>
      <c r="C54" s="231"/>
      <c r="D54" s="232"/>
      <c r="E54" s="233"/>
      <c r="F54" s="232"/>
      <c r="G54" s="234"/>
      <c r="H54" s="235"/>
      <c r="I54" s="232"/>
      <c r="J54" s="236"/>
      <c r="K54" s="242"/>
      <c r="L54" s="242"/>
      <c r="M54" s="239"/>
      <c r="N54" s="281"/>
      <c r="O54" s="260"/>
      <c r="P54" s="310"/>
    </row>
    <row r="55" spans="1:17" ht="93.6" x14ac:dyDescent="0.3">
      <c r="A55" s="20" t="s">
        <v>875</v>
      </c>
      <c r="B55" s="2" t="s">
        <v>57</v>
      </c>
      <c r="C55" s="21" t="s">
        <v>58</v>
      </c>
      <c r="D55" s="3" t="s">
        <v>34</v>
      </c>
      <c r="E55" s="108">
        <v>50</v>
      </c>
      <c r="F55" s="109" t="s">
        <v>2036</v>
      </c>
      <c r="G55" s="152" t="s">
        <v>2031</v>
      </c>
      <c r="H55" s="176">
        <v>1</v>
      </c>
      <c r="I55" s="3" t="s">
        <v>2048</v>
      </c>
      <c r="J55" s="6">
        <v>931323</v>
      </c>
      <c r="K55" s="241">
        <v>1.42</v>
      </c>
      <c r="L55" s="241">
        <v>1.704</v>
      </c>
      <c r="M55" s="86">
        <v>1.42</v>
      </c>
      <c r="N55" s="280">
        <v>1.7</v>
      </c>
      <c r="O55" s="259">
        <v>1.42</v>
      </c>
      <c r="P55" s="309">
        <v>1</v>
      </c>
    </row>
    <row r="56" spans="1:17" ht="15.6" hidden="1" x14ac:dyDescent="0.3">
      <c r="A56" s="230"/>
      <c r="B56" s="231"/>
      <c r="C56" s="231"/>
      <c r="D56" s="232"/>
      <c r="E56" s="233"/>
      <c r="F56" s="232"/>
      <c r="G56" s="234"/>
      <c r="H56" s="235"/>
      <c r="I56" s="232"/>
      <c r="J56" s="236"/>
      <c r="K56" s="242"/>
      <c r="L56" s="242"/>
      <c r="M56" s="239"/>
      <c r="N56" s="281"/>
      <c r="O56" s="260"/>
      <c r="P56" s="310"/>
    </row>
    <row r="57" spans="1:17" ht="156" x14ac:dyDescent="0.3">
      <c r="A57" s="20" t="s">
        <v>32</v>
      </c>
      <c r="B57" s="2" t="s">
        <v>57</v>
      </c>
      <c r="C57" s="74" t="s">
        <v>838</v>
      </c>
      <c r="D57" s="3" t="s">
        <v>34</v>
      </c>
      <c r="E57" s="108">
        <v>50</v>
      </c>
      <c r="F57" s="109" t="s">
        <v>2036</v>
      </c>
      <c r="G57" s="152" t="s">
        <v>2031</v>
      </c>
      <c r="H57" s="176">
        <v>1</v>
      </c>
      <c r="I57" s="3" t="s">
        <v>2049</v>
      </c>
      <c r="J57" s="6">
        <v>932449</v>
      </c>
      <c r="K57" s="241">
        <v>8.18</v>
      </c>
      <c r="L57" s="241">
        <v>9.8160000000000007</v>
      </c>
      <c r="M57" s="8">
        <v>8.18</v>
      </c>
      <c r="N57" s="280">
        <v>9.82</v>
      </c>
      <c r="O57" s="259">
        <v>8.18</v>
      </c>
      <c r="P57" s="309">
        <v>1</v>
      </c>
    </row>
    <row r="58" spans="1:17" ht="15.6" hidden="1" x14ac:dyDescent="0.3">
      <c r="A58" s="230"/>
      <c r="B58" s="231"/>
      <c r="C58" s="231"/>
      <c r="D58" s="232"/>
      <c r="E58" s="233"/>
      <c r="F58" s="232"/>
      <c r="G58" s="234"/>
      <c r="H58" s="235"/>
      <c r="I58" s="232"/>
      <c r="J58" s="236"/>
      <c r="K58" s="242"/>
      <c r="L58" s="242"/>
      <c r="M58" s="239"/>
      <c r="N58" s="281"/>
      <c r="O58" s="260"/>
      <c r="P58" s="310"/>
    </row>
    <row r="59" spans="1:17" ht="109.2" x14ac:dyDescent="0.3">
      <c r="A59" s="20" t="s">
        <v>876</v>
      </c>
      <c r="B59" s="2" t="s">
        <v>57</v>
      </c>
      <c r="C59" s="21" t="s">
        <v>61</v>
      </c>
      <c r="D59" s="3" t="s">
        <v>34</v>
      </c>
      <c r="E59" s="108">
        <v>50</v>
      </c>
      <c r="F59" s="109" t="s">
        <v>2036</v>
      </c>
      <c r="G59" s="152" t="s">
        <v>2031</v>
      </c>
      <c r="H59" s="176">
        <v>1</v>
      </c>
      <c r="I59" s="3" t="s">
        <v>2049</v>
      </c>
      <c r="J59" s="6">
        <v>303088</v>
      </c>
      <c r="K59" s="241">
        <v>0.56999999999999995</v>
      </c>
      <c r="L59" s="241">
        <v>0.68400000000000005</v>
      </c>
      <c r="M59" s="8">
        <v>0.56999999999999995</v>
      </c>
      <c r="N59" s="280">
        <v>0.68</v>
      </c>
      <c r="O59" s="259">
        <v>0.56999999999999995</v>
      </c>
      <c r="P59" s="309">
        <v>1</v>
      </c>
    </row>
    <row r="60" spans="1:17" ht="15.6" hidden="1" x14ac:dyDescent="0.3">
      <c r="A60" s="230"/>
      <c r="B60" s="231"/>
      <c r="C60" s="231"/>
      <c r="D60" s="232"/>
      <c r="E60" s="233"/>
      <c r="F60" s="232"/>
      <c r="G60" s="234"/>
      <c r="H60" s="235"/>
      <c r="I60" s="232"/>
      <c r="J60" s="236"/>
      <c r="K60" s="242"/>
      <c r="L60" s="242"/>
      <c r="M60" s="239"/>
      <c r="N60" s="281"/>
      <c r="O60" s="260"/>
      <c r="P60" s="310"/>
    </row>
    <row r="61" spans="1:17" ht="46.8" x14ac:dyDescent="0.3">
      <c r="A61" s="20" t="s">
        <v>877</v>
      </c>
      <c r="B61" s="2" t="s">
        <v>63</v>
      </c>
      <c r="C61" s="2" t="s">
        <v>64</v>
      </c>
      <c r="D61" s="3" t="s">
        <v>791</v>
      </c>
      <c r="E61" s="35">
        <v>400</v>
      </c>
      <c r="F61" s="3" t="s">
        <v>2030</v>
      </c>
      <c r="G61" s="325" t="s">
        <v>2031</v>
      </c>
      <c r="H61" s="176">
        <v>80</v>
      </c>
      <c r="I61" s="3" t="s">
        <v>2050</v>
      </c>
      <c r="J61" s="42">
        <v>400770</v>
      </c>
      <c r="K61" s="327">
        <v>8.8999999999999999E-3</v>
      </c>
      <c r="L61" s="327">
        <v>1.0699999999999999E-2</v>
      </c>
      <c r="M61" s="70">
        <v>0.71</v>
      </c>
      <c r="N61" s="329">
        <v>0.85</v>
      </c>
      <c r="O61" s="327">
        <v>8.8999999999999999E-3</v>
      </c>
      <c r="P61" s="331">
        <v>1</v>
      </c>
    </row>
    <row r="62" spans="1:17" ht="46.8" hidden="1" x14ac:dyDescent="0.3">
      <c r="A62" s="20" t="s">
        <v>877</v>
      </c>
      <c r="B62" s="2" t="s">
        <v>63</v>
      </c>
      <c r="C62" s="2" t="s">
        <v>64</v>
      </c>
      <c r="D62" s="3" t="s">
        <v>791</v>
      </c>
      <c r="E62" s="35">
        <v>400</v>
      </c>
      <c r="F62" s="3" t="s">
        <v>1468</v>
      </c>
      <c r="G62" s="325" t="s">
        <v>1465</v>
      </c>
      <c r="H62" s="176">
        <v>1</v>
      </c>
      <c r="I62" s="3" t="s">
        <v>1476</v>
      </c>
      <c r="J62" s="42" t="s">
        <v>1477</v>
      </c>
      <c r="K62" s="327">
        <v>0.6</v>
      </c>
      <c r="L62" s="327">
        <f>MMULT(K62,1.2)</f>
        <v>0.72</v>
      </c>
      <c r="M62" s="21">
        <f>MMULT(H62,K62)</f>
        <v>0.6</v>
      </c>
      <c r="N62" s="329">
        <f>MMULT(M62,1.2)</f>
        <v>0.72</v>
      </c>
      <c r="O62" s="330">
        <v>0.6</v>
      </c>
      <c r="P62" s="331">
        <v>2</v>
      </c>
    </row>
    <row r="63" spans="1:17" ht="15.6" hidden="1" x14ac:dyDescent="0.3">
      <c r="A63" s="230"/>
      <c r="B63" s="231"/>
      <c r="C63" s="231"/>
      <c r="D63" s="232"/>
      <c r="E63" s="233"/>
      <c r="F63" s="232"/>
      <c r="G63" s="234"/>
      <c r="H63" s="235"/>
      <c r="I63" s="232"/>
      <c r="J63" s="236"/>
      <c r="K63" s="242"/>
      <c r="L63" s="242"/>
      <c r="M63" s="239"/>
      <c r="N63" s="281"/>
      <c r="O63" s="260"/>
      <c r="P63" s="310"/>
    </row>
    <row r="64" spans="1:17" ht="140.4" x14ac:dyDescent="0.3">
      <c r="A64" s="20" t="s">
        <v>878</v>
      </c>
      <c r="B64" s="3" t="s">
        <v>66</v>
      </c>
      <c r="C64" s="3" t="s">
        <v>67</v>
      </c>
      <c r="D64" s="3" t="s">
        <v>34</v>
      </c>
      <c r="E64" s="108">
        <v>3000</v>
      </c>
      <c r="F64" s="175" t="s">
        <v>1468</v>
      </c>
      <c r="G64" s="175" t="s">
        <v>1465</v>
      </c>
      <c r="H64" s="176">
        <v>50</v>
      </c>
      <c r="I64" s="3" t="s">
        <v>1478</v>
      </c>
      <c r="J64" s="6" t="s">
        <v>1479</v>
      </c>
      <c r="K64" s="241">
        <v>7.8E-2</v>
      </c>
      <c r="L64" s="241">
        <f>MMULT(K64,1.2)</f>
        <v>9.3600000000000003E-2</v>
      </c>
      <c r="M64" s="8">
        <f>MMULT(H64,K64)</f>
        <v>3.9</v>
      </c>
      <c r="N64" s="280">
        <f>MMULT(M64,1.2)</f>
        <v>4.68</v>
      </c>
      <c r="O64" s="259">
        <v>7.8E-2</v>
      </c>
      <c r="P64" s="309">
        <v>1</v>
      </c>
      <c r="Q64" t="s">
        <v>2172</v>
      </c>
    </row>
    <row r="65" spans="1:18" ht="140.4" hidden="1" x14ac:dyDescent="0.3">
      <c r="A65" s="20" t="s">
        <v>878</v>
      </c>
      <c r="B65" s="3" t="s">
        <v>66</v>
      </c>
      <c r="C65" s="3" t="s">
        <v>67</v>
      </c>
      <c r="D65" s="3" t="s">
        <v>34</v>
      </c>
      <c r="E65" s="108">
        <v>3000</v>
      </c>
      <c r="F65" s="175" t="s">
        <v>2036</v>
      </c>
      <c r="G65" s="175" t="s">
        <v>2031</v>
      </c>
      <c r="H65" s="176">
        <v>50</v>
      </c>
      <c r="I65" s="3" t="s">
        <v>2051</v>
      </c>
      <c r="J65" s="6">
        <v>900805</v>
      </c>
      <c r="K65" s="241">
        <v>0.11799999999999999</v>
      </c>
      <c r="L65" s="241">
        <v>0.1416</v>
      </c>
      <c r="M65" s="8">
        <v>5.9</v>
      </c>
      <c r="N65" s="280">
        <v>7.08</v>
      </c>
      <c r="O65" s="259">
        <v>0.11799999999999999</v>
      </c>
      <c r="P65" s="309">
        <v>2</v>
      </c>
      <c r="Q65" t="s">
        <v>2172</v>
      </c>
    </row>
    <row r="66" spans="1:18" ht="140.4" hidden="1" x14ac:dyDescent="0.3">
      <c r="A66" s="20" t="s">
        <v>878</v>
      </c>
      <c r="B66" s="3" t="s">
        <v>66</v>
      </c>
      <c r="C66" s="3" t="s">
        <v>67</v>
      </c>
      <c r="D66" s="3" t="s">
        <v>34</v>
      </c>
      <c r="E66" s="108">
        <v>3000</v>
      </c>
      <c r="F66" s="175" t="s">
        <v>1258</v>
      </c>
      <c r="G66" s="175" t="s">
        <v>1259</v>
      </c>
      <c r="H66" s="176">
        <v>50</v>
      </c>
      <c r="I66" s="3" t="s">
        <v>1265</v>
      </c>
      <c r="J66" s="6">
        <v>9086919</v>
      </c>
      <c r="K66" s="241">
        <v>0.43</v>
      </c>
      <c r="L66" s="241">
        <f t="shared" ref="L66" si="6">K66*1.2</f>
        <v>0.51600000000000001</v>
      </c>
      <c r="M66" s="8">
        <f t="shared" ref="M66" si="7">K66*H66</f>
        <v>21.5</v>
      </c>
      <c r="N66" s="280">
        <f t="shared" ref="N66" si="8">M66*1.2</f>
        <v>25.8</v>
      </c>
      <c r="O66" s="259">
        <v>0.43</v>
      </c>
      <c r="P66" s="309">
        <v>3</v>
      </c>
    </row>
    <row r="67" spans="1:18" ht="15.6" hidden="1" x14ac:dyDescent="0.3">
      <c r="A67" s="230"/>
      <c r="B67" s="231"/>
      <c r="C67" s="231"/>
      <c r="D67" s="232"/>
      <c r="E67" s="233"/>
      <c r="F67" s="232"/>
      <c r="G67" s="234"/>
      <c r="H67" s="235"/>
      <c r="I67" s="232"/>
      <c r="J67" s="236"/>
      <c r="K67" s="242"/>
      <c r="L67" s="242"/>
      <c r="M67" s="239"/>
      <c r="N67" s="281"/>
      <c r="O67" s="260"/>
      <c r="P67" s="310"/>
    </row>
    <row r="68" spans="1:18" ht="57.6" hidden="1" x14ac:dyDescent="0.3">
      <c r="A68" s="300" t="s">
        <v>879</v>
      </c>
      <c r="B68" s="219" t="s">
        <v>68</v>
      </c>
      <c r="C68" s="219" t="s">
        <v>70</v>
      </c>
      <c r="D68" s="219" t="s">
        <v>34</v>
      </c>
      <c r="E68" s="218">
        <v>2000</v>
      </c>
      <c r="F68" s="322" t="s">
        <v>2006</v>
      </c>
      <c r="G68" s="322" t="s">
        <v>2007</v>
      </c>
      <c r="H68" s="302" t="s">
        <v>2011</v>
      </c>
      <c r="I68" s="219" t="s">
        <v>2012</v>
      </c>
      <c r="J68" s="303" t="s">
        <v>1931</v>
      </c>
      <c r="K68" s="294">
        <v>0.1444</v>
      </c>
      <c r="L68" s="294">
        <f>K68*1.2</f>
        <v>0.17327999999999999</v>
      </c>
      <c r="M68" s="298">
        <f>K68*E68</f>
        <v>288.8</v>
      </c>
      <c r="N68" s="299">
        <f>L68*E68</f>
        <v>346.56</v>
      </c>
      <c r="O68" s="293">
        <v>0.1444</v>
      </c>
      <c r="P68" s="311">
        <v>0</v>
      </c>
      <c r="Q68" t="s">
        <v>2172</v>
      </c>
      <c r="R68" t="s">
        <v>2173</v>
      </c>
    </row>
    <row r="69" spans="1:18" ht="46.8" x14ac:dyDescent="0.3">
      <c r="A69" s="20" t="s">
        <v>879</v>
      </c>
      <c r="B69" s="3" t="s">
        <v>68</v>
      </c>
      <c r="C69" s="3" t="s">
        <v>70</v>
      </c>
      <c r="D69" s="3" t="s">
        <v>34</v>
      </c>
      <c r="E69" s="108">
        <v>2000</v>
      </c>
      <c r="F69" s="175" t="s">
        <v>2030</v>
      </c>
      <c r="G69" s="175" t="s">
        <v>2031</v>
      </c>
      <c r="H69" s="176">
        <v>50</v>
      </c>
      <c r="I69" s="3" t="s">
        <v>2052</v>
      </c>
      <c r="J69" s="6">
        <v>497830</v>
      </c>
      <c r="K69" s="241">
        <v>0.17299999999999999</v>
      </c>
      <c r="L69" s="241">
        <v>0.20760000000000001</v>
      </c>
      <c r="M69" s="8">
        <v>8.65</v>
      </c>
      <c r="N69" s="280">
        <v>10.38</v>
      </c>
      <c r="O69" s="259">
        <v>0.17299999999999999</v>
      </c>
      <c r="P69" s="309">
        <v>1</v>
      </c>
      <c r="Q69" t="s">
        <v>2172</v>
      </c>
    </row>
    <row r="70" spans="1:18" ht="46.8" hidden="1" x14ac:dyDescent="0.3">
      <c r="A70" s="20" t="s">
        <v>879</v>
      </c>
      <c r="B70" s="3" t="s">
        <v>68</v>
      </c>
      <c r="C70" s="3" t="s">
        <v>70</v>
      </c>
      <c r="D70" s="3" t="s">
        <v>34</v>
      </c>
      <c r="E70" s="108">
        <v>2000</v>
      </c>
      <c r="F70" s="175" t="s">
        <v>1636</v>
      </c>
      <c r="G70" s="175" t="s">
        <v>1637</v>
      </c>
      <c r="H70" s="176">
        <v>100</v>
      </c>
      <c r="I70" s="3" t="s">
        <v>1639</v>
      </c>
      <c r="J70" s="6" t="s">
        <v>1640</v>
      </c>
      <c r="K70" s="241">
        <v>0.2</v>
      </c>
      <c r="L70" s="241">
        <f>SUM(K70*1.2)</f>
        <v>0.24</v>
      </c>
      <c r="M70" s="8">
        <f>SUM(H70*K70)</f>
        <v>20</v>
      </c>
      <c r="N70" s="280">
        <f>SUM(M70*1.2)</f>
        <v>24</v>
      </c>
      <c r="O70" s="259">
        <v>0.2</v>
      </c>
      <c r="P70" s="309">
        <v>2</v>
      </c>
      <c r="Q70" t="s">
        <v>2172</v>
      </c>
    </row>
    <row r="71" spans="1:18" ht="46.8" hidden="1" x14ac:dyDescent="0.3">
      <c r="A71" s="20" t="s">
        <v>879</v>
      </c>
      <c r="B71" s="3" t="s">
        <v>68</v>
      </c>
      <c r="C71" s="3" t="s">
        <v>70</v>
      </c>
      <c r="D71" s="3" t="s">
        <v>34</v>
      </c>
      <c r="E71" s="108">
        <v>2000</v>
      </c>
      <c r="F71" s="175" t="s">
        <v>1258</v>
      </c>
      <c r="G71" s="175" t="s">
        <v>1259</v>
      </c>
      <c r="H71" s="176">
        <v>50</v>
      </c>
      <c r="I71" s="3" t="s">
        <v>1266</v>
      </c>
      <c r="J71" s="6">
        <v>9086893</v>
      </c>
      <c r="K71" s="241">
        <v>0.46</v>
      </c>
      <c r="L71" s="241">
        <f>K71*1.2</f>
        <v>0.55200000000000005</v>
      </c>
      <c r="M71" s="8">
        <f>K71*H71</f>
        <v>23</v>
      </c>
      <c r="N71" s="280">
        <f>M71*1.2</f>
        <v>27.599999999999998</v>
      </c>
      <c r="O71" s="259">
        <v>0.46</v>
      </c>
      <c r="P71" s="309">
        <v>3</v>
      </c>
    </row>
    <row r="72" spans="1:18" ht="15.6" hidden="1" x14ac:dyDescent="0.3">
      <c r="A72" s="230"/>
      <c r="B72" s="231"/>
      <c r="C72" s="231"/>
      <c r="D72" s="232"/>
      <c r="E72" s="233"/>
      <c r="F72" s="232"/>
      <c r="G72" s="234"/>
      <c r="H72" s="235"/>
      <c r="I72" s="232"/>
      <c r="J72" s="236"/>
      <c r="K72" s="242"/>
      <c r="L72" s="242"/>
      <c r="M72" s="239"/>
      <c r="N72" s="281"/>
      <c r="O72" s="260"/>
      <c r="P72" s="310"/>
    </row>
    <row r="73" spans="1:18" ht="140.4" x14ac:dyDescent="0.3">
      <c r="A73" s="20" t="s">
        <v>880</v>
      </c>
      <c r="B73" s="3" t="s">
        <v>72</v>
      </c>
      <c r="C73" s="3" t="s">
        <v>73</v>
      </c>
      <c r="D73" s="3" t="s">
        <v>34</v>
      </c>
      <c r="E73" s="108">
        <v>2000</v>
      </c>
      <c r="F73" s="175" t="s">
        <v>1468</v>
      </c>
      <c r="G73" s="175" t="s">
        <v>1465</v>
      </c>
      <c r="H73" s="176">
        <v>50</v>
      </c>
      <c r="I73" s="3" t="s">
        <v>1478</v>
      </c>
      <c r="J73" s="6" t="s">
        <v>1479</v>
      </c>
      <c r="K73" s="241">
        <v>7.8E-2</v>
      </c>
      <c r="L73" s="241">
        <f>MMULT(K73,1.2)</f>
        <v>9.3600000000000003E-2</v>
      </c>
      <c r="M73" s="8">
        <f>MMULT(H73,K73)</f>
        <v>3.9</v>
      </c>
      <c r="N73" s="280">
        <f>MMULT(M73,1.2)</f>
        <v>4.68</v>
      </c>
      <c r="O73" s="259">
        <v>7.8E-2</v>
      </c>
      <c r="P73" s="309">
        <v>1</v>
      </c>
      <c r="Q73" t="s">
        <v>2172</v>
      </c>
    </row>
    <row r="74" spans="1:18" ht="140.4" hidden="1" x14ac:dyDescent="0.3">
      <c r="A74" s="20" t="s">
        <v>880</v>
      </c>
      <c r="B74" s="3" t="s">
        <v>72</v>
      </c>
      <c r="C74" s="3" t="s">
        <v>73</v>
      </c>
      <c r="D74" s="3" t="s">
        <v>34</v>
      </c>
      <c r="E74" s="108">
        <v>2000</v>
      </c>
      <c r="F74" s="175" t="s">
        <v>2036</v>
      </c>
      <c r="G74" s="175" t="s">
        <v>2031</v>
      </c>
      <c r="H74" s="176">
        <v>50</v>
      </c>
      <c r="I74" s="3" t="s">
        <v>2053</v>
      </c>
      <c r="J74" s="6">
        <v>685740</v>
      </c>
      <c r="K74" s="241">
        <v>0.36799999999999999</v>
      </c>
      <c r="L74" s="241">
        <v>0.44159999999999999</v>
      </c>
      <c r="M74" s="8">
        <v>18.399999999999999</v>
      </c>
      <c r="N74" s="280">
        <v>22.08</v>
      </c>
      <c r="O74" s="259">
        <v>0.36799999999999999</v>
      </c>
      <c r="P74" s="309">
        <v>2</v>
      </c>
    </row>
    <row r="75" spans="1:18" ht="140.4" hidden="1" x14ac:dyDescent="0.3">
      <c r="A75" s="20" t="s">
        <v>880</v>
      </c>
      <c r="B75" s="3" t="s">
        <v>72</v>
      </c>
      <c r="C75" s="3" t="s">
        <v>73</v>
      </c>
      <c r="D75" s="3" t="s">
        <v>34</v>
      </c>
      <c r="E75" s="108">
        <v>2000</v>
      </c>
      <c r="F75" s="175" t="s">
        <v>1258</v>
      </c>
      <c r="G75" s="175" t="s">
        <v>1259</v>
      </c>
      <c r="H75" s="176">
        <v>50</v>
      </c>
      <c r="I75" s="3" t="s">
        <v>1266</v>
      </c>
      <c r="J75" s="6">
        <v>9086893</v>
      </c>
      <c r="K75" s="241">
        <v>0.46</v>
      </c>
      <c r="L75" s="241">
        <f t="shared" ref="L75" si="9">K75*1.2</f>
        <v>0.55200000000000005</v>
      </c>
      <c r="M75" s="8">
        <f t="shared" ref="M75" si="10">K75*H75</f>
        <v>23</v>
      </c>
      <c r="N75" s="280">
        <f t="shared" ref="N75" si="11">M75*1.2</f>
        <v>27.599999999999998</v>
      </c>
      <c r="O75" s="259">
        <v>0.46</v>
      </c>
      <c r="P75" s="309">
        <v>3</v>
      </c>
    </row>
    <row r="76" spans="1:18" ht="15.6" hidden="1" x14ac:dyDescent="0.3">
      <c r="A76" s="230"/>
      <c r="B76" s="231"/>
      <c r="C76" s="231"/>
      <c r="D76" s="232"/>
      <c r="E76" s="233"/>
      <c r="F76" s="232"/>
      <c r="G76" s="234"/>
      <c r="H76" s="235"/>
      <c r="I76" s="232"/>
      <c r="J76" s="236"/>
      <c r="K76" s="242"/>
      <c r="L76" s="242"/>
      <c r="M76" s="239"/>
      <c r="N76" s="281"/>
      <c r="O76" s="260"/>
      <c r="P76" s="310"/>
    </row>
    <row r="77" spans="1:18" ht="62.4" x14ac:dyDescent="0.3">
      <c r="A77" s="20" t="s">
        <v>881</v>
      </c>
      <c r="B77" s="3" t="s">
        <v>68</v>
      </c>
      <c r="C77" s="21" t="s">
        <v>800</v>
      </c>
      <c r="D77" s="3" t="s">
        <v>34</v>
      </c>
      <c r="E77" s="108">
        <v>5000</v>
      </c>
      <c r="F77" s="109" t="s">
        <v>1897</v>
      </c>
      <c r="G77" s="152" t="s">
        <v>1898</v>
      </c>
      <c r="H77" s="176" t="s">
        <v>1899</v>
      </c>
      <c r="I77" s="3" t="s">
        <v>1900</v>
      </c>
      <c r="J77" s="6" t="s">
        <v>1901</v>
      </c>
      <c r="K77" s="241">
        <v>0.15</v>
      </c>
      <c r="L77" s="241">
        <f t="array" ref="L77">MMULT(K77,1.2)</f>
        <v>0.18</v>
      </c>
      <c r="M77" s="86">
        <f t="array" ref="M77">MMULT(K77,100)</f>
        <v>15</v>
      </c>
      <c r="N77" s="280">
        <f t="array" ref="N77">MMULT(M77,1.2)</f>
        <v>18</v>
      </c>
      <c r="O77" s="259">
        <v>0.15</v>
      </c>
      <c r="P77" s="309">
        <v>1</v>
      </c>
    </row>
    <row r="78" spans="1:18" ht="78" hidden="1" x14ac:dyDescent="0.3">
      <c r="A78" s="20" t="s">
        <v>881</v>
      </c>
      <c r="B78" s="3" t="s">
        <v>68</v>
      </c>
      <c r="C78" s="21" t="s">
        <v>800</v>
      </c>
      <c r="D78" s="3" t="s">
        <v>34</v>
      </c>
      <c r="E78" s="108">
        <v>5000</v>
      </c>
      <c r="F78" s="109" t="s">
        <v>2036</v>
      </c>
      <c r="G78" s="152" t="s">
        <v>2031</v>
      </c>
      <c r="H78" s="133">
        <v>100</v>
      </c>
      <c r="I78" s="109" t="s">
        <v>2054</v>
      </c>
      <c r="J78" s="6">
        <v>900818</v>
      </c>
      <c r="K78" s="241">
        <v>0.30399999999999999</v>
      </c>
      <c r="L78" s="241">
        <v>0.36480000000000001</v>
      </c>
      <c r="M78" s="86">
        <v>30.4</v>
      </c>
      <c r="N78" s="280">
        <v>36.479999999999997</v>
      </c>
      <c r="O78" s="259">
        <v>0.30399999999999999</v>
      </c>
      <c r="P78" s="309">
        <v>2</v>
      </c>
    </row>
    <row r="79" spans="1:18" ht="15.6" hidden="1" x14ac:dyDescent="0.3">
      <c r="A79" s="230"/>
      <c r="B79" s="231"/>
      <c r="C79" s="231"/>
      <c r="D79" s="232"/>
      <c r="E79" s="233"/>
      <c r="F79" s="232"/>
      <c r="G79" s="234"/>
      <c r="H79" s="235"/>
      <c r="I79" s="232"/>
      <c r="J79" s="236"/>
      <c r="K79" s="242"/>
      <c r="L79" s="242"/>
      <c r="M79" s="239"/>
      <c r="N79" s="281"/>
      <c r="O79" s="260"/>
      <c r="P79" s="310"/>
    </row>
    <row r="80" spans="1:18" ht="16.2" hidden="1" x14ac:dyDescent="0.35">
      <c r="A80" s="20"/>
      <c r="B80" s="22" t="s">
        <v>75</v>
      </c>
      <c r="C80" s="3"/>
      <c r="D80" s="3"/>
      <c r="E80" s="108"/>
      <c r="F80" s="109"/>
      <c r="G80" s="152"/>
      <c r="H80" s="133"/>
      <c r="I80" s="109"/>
      <c r="J80" s="149"/>
      <c r="K80" s="241"/>
      <c r="L80" s="241"/>
      <c r="M80" s="8"/>
      <c r="N80" s="280"/>
      <c r="O80" s="259"/>
      <c r="P80" s="309"/>
    </row>
    <row r="81" spans="1:17" ht="46.8" x14ac:dyDescent="0.3">
      <c r="A81" s="20" t="s">
        <v>882</v>
      </c>
      <c r="B81" s="1" t="s">
        <v>77</v>
      </c>
      <c r="C81" s="1" t="s">
        <v>78</v>
      </c>
      <c r="D81" s="1" t="s">
        <v>34</v>
      </c>
      <c r="E81" s="110">
        <v>10</v>
      </c>
      <c r="F81" s="5" t="s">
        <v>1641</v>
      </c>
      <c r="G81" s="152" t="s">
        <v>1637</v>
      </c>
      <c r="H81" s="176">
        <v>1</v>
      </c>
      <c r="I81" s="1" t="s">
        <v>1642</v>
      </c>
      <c r="J81" s="6" t="s">
        <v>1643</v>
      </c>
      <c r="K81" s="241">
        <v>13.5</v>
      </c>
      <c r="L81" s="241">
        <f t="shared" ref="L81:L83" si="12">K81*1.2</f>
        <v>16.2</v>
      </c>
      <c r="M81" s="8">
        <f t="shared" ref="M81:M83" si="13">K81*H81</f>
        <v>13.5</v>
      </c>
      <c r="N81" s="280">
        <f t="shared" ref="N81:N83" si="14">M81*1.2</f>
        <v>16.2</v>
      </c>
      <c r="O81" s="259">
        <v>13.5</v>
      </c>
      <c r="P81" s="309">
        <v>1</v>
      </c>
    </row>
    <row r="82" spans="1:17" ht="15.6" hidden="1" x14ac:dyDescent="0.3">
      <c r="A82" s="230"/>
      <c r="B82" s="231"/>
      <c r="C82" s="231"/>
      <c r="D82" s="232"/>
      <c r="E82" s="233"/>
      <c r="F82" s="232"/>
      <c r="G82" s="234"/>
      <c r="H82" s="235"/>
      <c r="I82" s="232"/>
      <c r="J82" s="236"/>
      <c r="K82" s="242"/>
      <c r="L82" s="242"/>
      <c r="M82" s="239"/>
      <c r="N82" s="281"/>
      <c r="O82" s="260"/>
      <c r="P82" s="310"/>
    </row>
    <row r="83" spans="1:17" ht="46.8" x14ac:dyDescent="0.3">
      <c r="A83" s="20" t="s">
        <v>883</v>
      </c>
      <c r="B83" s="1" t="s">
        <v>81</v>
      </c>
      <c r="C83" s="1" t="s">
        <v>82</v>
      </c>
      <c r="D83" s="1" t="s">
        <v>34</v>
      </c>
      <c r="E83" s="110">
        <v>10</v>
      </c>
      <c r="F83" s="5" t="s">
        <v>1641</v>
      </c>
      <c r="G83" s="152" t="s">
        <v>1637</v>
      </c>
      <c r="H83" s="176">
        <v>1</v>
      </c>
      <c r="I83" s="1" t="s">
        <v>1644</v>
      </c>
      <c r="J83" s="6" t="s">
        <v>1645</v>
      </c>
      <c r="K83" s="241">
        <v>135</v>
      </c>
      <c r="L83" s="241">
        <f t="shared" si="12"/>
        <v>162</v>
      </c>
      <c r="M83" s="8">
        <f t="shared" si="13"/>
        <v>135</v>
      </c>
      <c r="N83" s="280">
        <f t="shared" si="14"/>
        <v>162</v>
      </c>
      <c r="O83" s="259">
        <v>135</v>
      </c>
      <c r="P83" s="309">
        <v>1</v>
      </c>
    </row>
    <row r="84" spans="1:17" ht="15.6" hidden="1" x14ac:dyDescent="0.3">
      <c r="A84" s="230"/>
      <c r="B84" s="231"/>
      <c r="C84" s="231"/>
      <c r="D84" s="232"/>
      <c r="E84" s="233"/>
      <c r="F84" s="232"/>
      <c r="G84" s="234"/>
      <c r="H84" s="235"/>
      <c r="I84" s="232"/>
      <c r="J84" s="236"/>
      <c r="K84" s="242"/>
      <c r="L84" s="242"/>
      <c r="M84" s="239"/>
      <c r="N84" s="281"/>
      <c r="O84" s="260"/>
      <c r="P84" s="310"/>
    </row>
    <row r="85" spans="1:17" ht="46.8" x14ac:dyDescent="0.3">
      <c r="A85" s="20" t="s">
        <v>35</v>
      </c>
      <c r="B85" s="1" t="s">
        <v>84</v>
      </c>
      <c r="C85" s="1" t="s">
        <v>85</v>
      </c>
      <c r="D85" s="1" t="s">
        <v>34</v>
      </c>
      <c r="E85" s="110">
        <v>1000</v>
      </c>
      <c r="F85" s="5" t="s">
        <v>1473</v>
      </c>
      <c r="G85" s="152" t="s">
        <v>1465</v>
      </c>
      <c r="H85" s="176">
        <v>100</v>
      </c>
      <c r="I85" s="1" t="s">
        <v>1480</v>
      </c>
      <c r="J85" s="6" t="s">
        <v>1481</v>
      </c>
      <c r="K85" s="245">
        <v>0.27500000000000002</v>
      </c>
      <c r="L85" s="241">
        <f>MMULT(K85,1.2)</f>
        <v>0.33</v>
      </c>
      <c r="M85" s="86">
        <f>MMULT(H85,K85)</f>
        <v>27.500000000000004</v>
      </c>
      <c r="N85" s="280">
        <f>MMULT(M85,1.2)</f>
        <v>33</v>
      </c>
      <c r="O85" s="263">
        <v>0.27500000000000002</v>
      </c>
      <c r="P85" s="312">
        <v>1</v>
      </c>
      <c r="Q85" t="s">
        <v>2172</v>
      </c>
    </row>
    <row r="86" spans="1:17" ht="109.2" hidden="1" x14ac:dyDescent="0.3">
      <c r="A86" s="20" t="s">
        <v>35</v>
      </c>
      <c r="B86" s="1" t="s">
        <v>84</v>
      </c>
      <c r="C86" s="1" t="s">
        <v>85</v>
      </c>
      <c r="D86" s="1" t="s">
        <v>34</v>
      </c>
      <c r="E86" s="110">
        <v>1000</v>
      </c>
      <c r="F86" s="5" t="s">
        <v>1902</v>
      </c>
      <c r="G86" s="152" t="s">
        <v>1898</v>
      </c>
      <c r="H86" s="152" t="s">
        <v>1903</v>
      </c>
      <c r="I86" s="5"/>
      <c r="J86" s="6" t="s">
        <v>1904</v>
      </c>
      <c r="K86" s="245">
        <v>0.43</v>
      </c>
      <c r="L86" s="241">
        <f t="array" ref="L86">MMULT(K86,1.2)</f>
        <v>0.51600000000000001</v>
      </c>
      <c r="M86" s="86">
        <v>0.43</v>
      </c>
      <c r="N86" s="280">
        <v>0.51600000000000001</v>
      </c>
      <c r="O86" s="263">
        <v>0.43</v>
      </c>
      <c r="P86" s="312">
        <v>2</v>
      </c>
    </row>
    <row r="87" spans="1:17" ht="46.8" hidden="1" x14ac:dyDescent="0.3">
      <c r="A87" s="20" t="s">
        <v>35</v>
      </c>
      <c r="B87" s="1" t="s">
        <v>84</v>
      </c>
      <c r="C87" s="1" t="s">
        <v>85</v>
      </c>
      <c r="D87" s="1" t="s">
        <v>34</v>
      </c>
      <c r="E87" s="110">
        <v>1000</v>
      </c>
      <c r="F87" s="5" t="s">
        <v>2055</v>
      </c>
      <c r="G87" s="152" t="s">
        <v>2031</v>
      </c>
      <c r="H87" s="133">
        <v>1</v>
      </c>
      <c r="I87" s="5" t="s">
        <v>2056</v>
      </c>
      <c r="J87" s="6" t="s">
        <v>2057</v>
      </c>
      <c r="K87" s="245">
        <v>0.435</v>
      </c>
      <c r="L87" s="241">
        <v>0.52200000000000002</v>
      </c>
      <c r="M87" s="86">
        <v>0.44</v>
      </c>
      <c r="N87" s="280">
        <v>0.53</v>
      </c>
      <c r="O87" s="263">
        <v>0.435</v>
      </c>
      <c r="P87" s="312">
        <v>3</v>
      </c>
    </row>
    <row r="88" spans="1:17" ht="62.4" hidden="1" x14ac:dyDescent="0.3">
      <c r="A88" s="20" t="s">
        <v>35</v>
      </c>
      <c r="B88" s="1" t="s">
        <v>84</v>
      </c>
      <c r="C88" s="1" t="s">
        <v>85</v>
      </c>
      <c r="D88" s="1" t="s">
        <v>34</v>
      </c>
      <c r="E88" s="110">
        <v>1000</v>
      </c>
      <c r="F88" s="5" t="s">
        <v>2013</v>
      </c>
      <c r="G88" s="152" t="s">
        <v>2007</v>
      </c>
      <c r="H88" s="133" t="s">
        <v>2008</v>
      </c>
      <c r="I88" s="5" t="s">
        <v>2014</v>
      </c>
      <c r="J88" s="6" t="s">
        <v>1931</v>
      </c>
      <c r="K88" s="245">
        <v>0.46550000000000002</v>
      </c>
      <c r="L88" s="241">
        <f>K88*1.2</f>
        <v>0.55859999999999999</v>
      </c>
      <c r="M88" s="86">
        <f>K88*E88</f>
        <v>465.5</v>
      </c>
      <c r="N88" s="280">
        <f>L88*E88</f>
        <v>558.6</v>
      </c>
      <c r="O88" s="263">
        <v>0.46550000000000002</v>
      </c>
      <c r="P88" s="312">
        <v>4</v>
      </c>
    </row>
    <row r="89" spans="1:17" ht="15.6" hidden="1" x14ac:dyDescent="0.3">
      <c r="A89" s="230"/>
      <c r="B89" s="231"/>
      <c r="C89" s="231"/>
      <c r="D89" s="232"/>
      <c r="E89" s="233"/>
      <c r="F89" s="232"/>
      <c r="G89" s="234"/>
      <c r="H89" s="235"/>
      <c r="I89" s="232"/>
      <c r="J89" s="236"/>
      <c r="K89" s="242"/>
      <c r="L89" s="242"/>
      <c r="M89" s="239"/>
      <c r="N89" s="281"/>
      <c r="O89" s="260"/>
      <c r="P89" s="310"/>
    </row>
    <row r="90" spans="1:17" ht="46.8" x14ac:dyDescent="0.3">
      <c r="A90" s="20" t="s">
        <v>884</v>
      </c>
      <c r="B90" s="1" t="s">
        <v>87</v>
      </c>
      <c r="C90" s="23" t="s">
        <v>88</v>
      </c>
      <c r="D90" s="1" t="s">
        <v>34</v>
      </c>
      <c r="E90" s="110">
        <v>20</v>
      </c>
      <c r="F90" s="5" t="s">
        <v>1641</v>
      </c>
      <c r="G90" s="152" t="s">
        <v>1637</v>
      </c>
      <c r="H90" s="176">
        <v>5</v>
      </c>
      <c r="I90" s="1" t="s">
        <v>1646</v>
      </c>
      <c r="J90" s="6" t="s">
        <v>1647</v>
      </c>
      <c r="K90" s="241">
        <v>7</v>
      </c>
      <c r="L90" s="241">
        <f t="shared" ref="L90" si="15">K90*1.2</f>
        <v>8.4</v>
      </c>
      <c r="M90" s="8">
        <f t="shared" ref="M90" si="16">K90*H90</f>
        <v>35</v>
      </c>
      <c r="N90" s="280">
        <f t="shared" ref="N90" si="17">M90*1.2</f>
        <v>42</v>
      </c>
      <c r="O90" s="259">
        <v>7</v>
      </c>
      <c r="P90" s="309">
        <v>1</v>
      </c>
    </row>
    <row r="91" spans="1:17" ht="15.6" hidden="1" x14ac:dyDescent="0.3">
      <c r="A91" s="230"/>
      <c r="B91" s="231"/>
      <c r="C91" s="231"/>
      <c r="D91" s="232"/>
      <c r="E91" s="233"/>
      <c r="F91" s="232"/>
      <c r="G91" s="234"/>
      <c r="H91" s="235"/>
      <c r="I91" s="232"/>
      <c r="J91" s="236"/>
      <c r="K91" s="242"/>
      <c r="L91" s="242"/>
      <c r="M91" s="239"/>
      <c r="N91" s="281"/>
      <c r="O91" s="260"/>
      <c r="P91" s="310"/>
    </row>
    <row r="92" spans="1:17" ht="15.6" hidden="1" x14ac:dyDescent="0.3">
      <c r="A92" s="20" t="s">
        <v>38</v>
      </c>
      <c r="B92" s="1" t="s">
        <v>87</v>
      </c>
      <c r="C92" s="23" t="s">
        <v>90</v>
      </c>
      <c r="D92" s="1" t="s">
        <v>34</v>
      </c>
      <c r="E92" s="110">
        <v>20</v>
      </c>
      <c r="F92" s="5"/>
      <c r="G92" s="152"/>
      <c r="H92" s="133"/>
      <c r="I92" s="5"/>
      <c r="J92" s="6"/>
      <c r="K92" s="241"/>
      <c r="L92" s="241"/>
      <c r="M92" s="8"/>
      <c r="N92" s="280"/>
      <c r="O92" s="259"/>
      <c r="P92" s="309">
        <v>0</v>
      </c>
    </row>
    <row r="93" spans="1:17" ht="15.6" hidden="1" x14ac:dyDescent="0.3">
      <c r="A93" s="230"/>
      <c r="B93" s="231"/>
      <c r="C93" s="231"/>
      <c r="D93" s="232"/>
      <c r="E93" s="233"/>
      <c r="F93" s="232"/>
      <c r="G93" s="234"/>
      <c r="H93" s="235"/>
      <c r="I93" s="232"/>
      <c r="J93" s="236"/>
      <c r="K93" s="242"/>
      <c r="L93" s="242"/>
      <c r="M93" s="239"/>
      <c r="N93" s="281"/>
      <c r="O93" s="260"/>
      <c r="P93" s="310"/>
    </row>
    <row r="94" spans="1:17" ht="78" x14ac:dyDescent="0.3">
      <c r="A94" s="20" t="s">
        <v>40</v>
      </c>
      <c r="B94" s="1" t="s">
        <v>92</v>
      </c>
      <c r="C94" s="1" t="s">
        <v>93</v>
      </c>
      <c r="D94" s="1" t="s">
        <v>34</v>
      </c>
      <c r="E94" s="110">
        <v>50</v>
      </c>
      <c r="F94" s="5" t="s">
        <v>1905</v>
      </c>
      <c r="G94" s="152" t="s">
        <v>1898</v>
      </c>
      <c r="H94" s="176" t="s">
        <v>1903</v>
      </c>
      <c r="I94" s="1" t="s">
        <v>1906</v>
      </c>
      <c r="J94" s="6" t="s">
        <v>1907</v>
      </c>
      <c r="K94" s="241">
        <v>5</v>
      </c>
      <c r="L94" s="241">
        <v>6</v>
      </c>
      <c r="M94" s="8">
        <v>5</v>
      </c>
      <c r="N94" s="280">
        <v>6</v>
      </c>
      <c r="O94" s="259">
        <v>5</v>
      </c>
      <c r="P94" s="309">
        <v>1</v>
      </c>
    </row>
    <row r="95" spans="1:17" ht="15.6" hidden="1" x14ac:dyDescent="0.3">
      <c r="A95" s="230"/>
      <c r="B95" s="231"/>
      <c r="C95" s="231"/>
      <c r="D95" s="232"/>
      <c r="E95" s="233"/>
      <c r="F95" s="232"/>
      <c r="G95" s="234"/>
      <c r="H95" s="235"/>
      <c r="I95" s="232"/>
      <c r="J95" s="236"/>
      <c r="K95" s="242"/>
      <c r="L95" s="242"/>
      <c r="M95" s="239"/>
      <c r="N95" s="281"/>
      <c r="O95" s="260"/>
      <c r="P95" s="310"/>
    </row>
    <row r="96" spans="1:17" ht="46.8" x14ac:dyDescent="0.3">
      <c r="A96" s="20" t="s">
        <v>885</v>
      </c>
      <c r="B96" s="1" t="s">
        <v>95</v>
      </c>
      <c r="C96" s="1" t="s">
        <v>96</v>
      </c>
      <c r="D96" s="1" t="s">
        <v>34</v>
      </c>
      <c r="E96" s="110">
        <v>20</v>
      </c>
      <c r="F96" s="5" t="s">
        <v>2055</v>
      </c>
      <c r="G96" s="152" t="s">
        <v>2031</v>
      </c>
      <c r="H96" s="176">
        <v>1</v>
      </c>
      <c r="I96" s="1" t="s">
        <v>2058</v>
      </c>
      <c r="J96" s="6" t="s">
        <v>2059</v>
      </c>
      <c r="K96" s="241">
        <v>2.85</v>
      </c>
      <c r="L96" s="241">
        <v>3.42</v>
      </c>
      <c r="M96" s="8">
        <v>2.85</v>
      </c>
      <c r="N96" s="280">
        <v>3.42</v>
      </c>
      <c r="O96" s="259">
        <v>2.85</v>
      </c>
      <c r="P96" s="309">
        <v>1</v>
      </c>
    </row>
    <row r="97" spans="1:17" ht="15.6" hidden="1" x14ac:dyDescent="0.3">
      <c r="A97" s="230"/>
      <c r="B97" s="231"/>
      <c r="C97" s="231"/>
      <c r="D97" s="232"/>
      <c r="E97" s="233"/>
      <c r="F97" s="232"/>
      <c r="G97" s="234"/>
      <c r="H97" s="235"/>
      <c r="I97" s="232"/>
      <c r="J97" s="236"/>
      <c r="K97" s="242"/>
      <c r="L97" s="242"/>
      <c r="M97" s="239"/>
      <c r="N97" s="281"/>
      <c r="O97" s="260"/>
      <c r="P97" s="310"/>
    </row>
    <row r="98" spans="1:17" ht="32.4" hidden="1" x14ac:dyDescent="0.35">
      <c r="A98" s="20"/>
      <c r="B98" s="88" t="s">
        <v>97</v>
      </c>
      <c r="C98" s="88"/>
      <c r="D98" s="1"/>
      <c r="E98" s="110"/>
      <c r="F98" s="5"/>
      <c r="G98" s="152"/>
      <c r="H98" s="133"/>
      <c r="I98" s="5"/>
      <c r="J98" s="150"/>
      <c r="K98" s="241"/>
      <c r="L98" s="241"/>
      <c r="M98" s="8"/>
      <c r="N98" s="280"/>
      <c r="O98" s="259"/>
      <c r="P98" s="309"/>
    </row>
    <row r="99" spans="1:17" ht="78" x14ac:dyDescent="0.3">
      <c r="A99" s="20" t="s">
        <v>886</v>
      </c>
      <c r="B99" s="1" t="s">
        <v>98</v>
      </c>
      <c r="C99" s="3" t="s">
        <v>100</v>
      </c>
      <c r="D99" s="1" t="s">
        <v>34</v>
      </c>
      <c r="E99" s="110">
        <v>1000</v>
      </c>
      <c r="F99" s="5" t="s">
        <v>1648</v>
      </c>
      <c r="G99" s="152" t="s">
        <v>1637</v>
      </c>
      <c r="H99" s="176">
        <v>50</v>
      </c>
      <c r="I99" s="1" t="s">
        <v>1649</v>
      </c>
      <c r="J99" s="6" t="s">
        <v>1650</v>
      </c>
      <c r="K99" s="241">
        <v>0.25</v>
      </c>
      <c r="L99" s="241">
        <f>K99*1.2</f>
        <v>0.3</v>
      </c>
      <c r="M99" s="8">
        <f>H99*K99</f>
        <v>12.5</v>
      </c>
      <c r="N99" s="280">
        <f>M99*1.2</f>
        <v>15</v>
      </c>
      <c r="O99" s="259">
        <v>0.25</v>
      </c>
      <c r="P99" s="309">
        <v>1</v>
      </c>
    </row>
    <row r="100" spans="1:17" ht="15.6" hidden="1" x14ac:dyDescent="0.3">
      <c r="A100" s="230"/>
      <c r="B100" s="231"/>
      <c r="C100" s="231"/>
      <c r="D100" s="232"/>
      <c r="E100" s="233"/>
      <c r="F100" s="232"/>
      <c r="G100" s="234"/>
      <c r="H100" s="235"/>
      <c r="I100" s="232"/>
      <c r="J100" s="236"/>
      <c r="K100" s="237"/>
      <c r="L100" s="242"/>
      <c r="M100" s="239"/>
      <c r="N100" s="281"/>
      <c r="O100" s="258"/>
      <c r="P100" s="310"/>
    </row>
    <row r="101" spans="1:17" ht="15.6" hidden="1" x14ac:dyDescent="0.3">
      <c r="A101" s="20"/>
      <c r="B101" s="89" t="s">
        <v>101</v>
      </c>
      <c r="C101" s="89"/>
      <c r="D101" s="3"/>
      <c r="E101" s="108"/>
      <c r="F101" s="109"/>
      <c r="G101" s="152"/>
      <c r="H101" s="133"/>
      <c r="I101" s="109"/>
      <c r="J101" s="149"/>
      <c r="K101" s="8"/>
      <c r="L101" s="241"/>
      <c r="M101" s="8"/>
      <c r="N101" s="280"/>
      <c r="O101" s="257"/>
      <c r="P101" s="309"/>
    </row>
    <row r="102" spans="1:17" ht="46.8" x14ac:dyDescent="0.3">
      <c r="A102" s="20" t="s">
        <v>43</v>
      </c>
      <c r="B102" s="1" t="s">
        <v>103</v>
      </c>
      <c r="C102" s="1" t="s">
        <v>104</v>
      </c>
      <c r="D102" s="1" t="s">
        <v>34</v>
      </c>
      <c r="E102" s="110">
        <v>20</v>
      </c>
      <c r="F102" s="5" t="s">
        <v>1651</v>
      </c>
      <c r="G102" s="152" t="s">
        <v>1637</v>
      </c>
      <c r="H102" s="176">
        <v>1</v>
      </c>
      <c r="I102" s="1" t="s">
        <v>1652</v>
      </c>
      <c r="J102" s="6" t="s">
        <v>1653</v>
      </c>
      <c r="K102" s="241">
        <v>10</v>
      </c>
      <c r="L102" s="241">
        <f t="shared" ref="L102" si="18">K102*1.2</f>
        <v>12</v>
      </c>
      <c r="M102" s="8">
        <f t="shared" ref="M102" si="19">K102*H102</f>
        <v>10</v>
      </c>
      <c r="N102" s="280">
        <f t="shared" ref="N102" si="20">M102*1.2</f>
        <v>12</v>
      </c>
      <c r="O102" s="259">
        <v>10</v>
      </c>
      <c r="P102" s="309">
        <v>1</v>
      </c>
    </row>
    <row r="103" spans="1:17" ht="15.6" hidden="1" x14ac:dyDescent="0.3">
      <c r="A103" s="230"/>
      <c r="B103" s="231"/>
      <c r="C103" s="231"/>
      <c r="D103" s="232"/>
      <c r="E103" s="233"/>
      <c r="F103" s="232"/>
      <c r="G103" s="234"/>
      <c r="H103" s="235"/>
      <c r="I103" s="232"/>
      <c r="J103" s="236"/>
      <c r="K103" s="242"/>
      <c r="L103" s="242"/>
      <c r="M103" s="239"/>
      <c r="N103" s="281"/>
      <c r="O103" s="260"/>
      <c r="P103" s="310"/>
    </row>
    <row r="104" spans="1:17" ht="15.6" hidden="1" x14ac:dyDescent="0.3">
      <c r="A104" s="20" t="s">
        <v>46</v>
      </c>
      <c r="B104" s="1" t="s">
        <v>106</v>
      </c>
      <c r="C104" s="1" t="s">
        <v>107</v>
      </c>
      <c r="D104" s="1" t="s">
        <v>34</v>
      </c>
      <c r="E104" s="110">
        <v>10</v>
      </c>
      <c r="F104" s="5"/>
      <c r="G104" s="152"/>
      <c r="H104" s="133"/>
      <c r="I104" s="5"/>
      <c r="J104" s="6"/>
      <c r="K104" s="241"/>
      <c r="L104" s="241"/>
      <c r="M104" s="8"/>
      <c r="N104" s="280"/>
      <c r="O104" s="259"/>
      <c r="P104" s="309"/>
    </row>
    <row r="105" spans="1:17" ht="15.6" hidden="1" x14ac:dyDescent="0.3">
      <c r="A105" s="230"/>
      <c r="B105" s="231"/>
      <c r="C105" s="231"/>
      <c r="D105" s="232"/>
      <c r="E105" s="233"/>
      <c r="F105" s="232"/>
      <c r="G105" s="234"/>
      <c r="H105" s="235"/>
      <c r="I105" s="232"/>
      <c r="J105" s="236"/>
      <c r="K105" s="242"/>
      <c r="L105" s="242"/>
      <c r="M105" s="239"/>
      <c r="N105" s="281"/>
      <c r="O105" s="260"/>
      <c r="P105" s="310"/>
    </row>
    <row r="106" spans="1:17" ht="46.8" x14ac:dyDescent="0.3">
      <c r="A106" s="20" t="s">
        <v>49</v>
      </c>
      <c r="B106" s="1" t="s">
        <v>109</v>
      </c>
      <c r="C106" s="1" t="s">
        <v>110</v>
      </c>
      <c r="D106" s="1" t="s">
        <v>34</v>
      </c>
      <c r="E106" s="110">
        <v>10</v>
      </c>
      <c r="F106" s="5" t="s">
        <v>1651</v>
      </c>
      <c r="G106" s="152" t="s">
        <v>1637</v>
      </c>
      <c r="H106" s="176">
        <v>1</v>
      </c>
      <c r="I106" s="1" t="s">
        <v>1654</v>
      </c>
      <c r="J106" s="6" t="s">
        <v>1655</v>
      </c>
      <c r="K106" s="241">
        <v>1.35</v>
      </c>
      <c r="L106" s="241">
        <f t="shared" ref="L106" si="21">K106*1.2</f>
        <v>1.62</v>
      </c>
      <c r="M106" s="8">
        <f t="shared" ref="M106" si="22">K106*H106</f>
        <v>1.35</v>
      </c>
      <c r="N106" s="280">
        <f t="shared" ref="N106" si="23">M106*1.2</f>
        <v>1.62</v>
      </c>
      <c r="O106" s="259">
        <v>1.35</v>
      </c>
      <c r="P106" s="309">
        <v>1</v>
      </c>
    </row>
    <row r="107" spans="1:17" ht="15.6" hidden="1" x14ac:dyDescent="0.3">
      <c r="A107" s="230"/>
      <c r="B107" s="231"/>
      <c r="C107" s="231"/>
      <c r="D107" s="232"/>
      <c r="E107" s="233"/>
      <c r="F107" s="232"/>
      <c r="G107" s="234"/>
      <c r="H107" s="235"/>
      <c r="I107" s="232"/>
      <c r="J107" s="236"/>
      <c r="K107" s="242"/>
      <c r="L107" s="242"/>
      <c r="M107" s="239"/>
      <c r="N107" s="281"/>
      <c r="O107" s="260"/>
      <c r="P107" s="310"/>
    </row>
    <row r="108" spans="1:17" ht="93.6" x14ac:dyDescent="0.3">
      <c r="A108" s="20" t="s">
        <v>50</v>
      </c>
      <c r="B108" s="15" t="s">
        <v>112</v>
      </c>
      <c r="C108" s="15" t="s">
        <v>113</v>
      </c>
      <c r="D108" s="1" t="s">
        <v>34</v>
      </c>
      <c r="E108" s="110">
        <v>400</v>
      </c>
      <c r="F108" s="175" t="s">
        <v>1482</v>
      </c>
      <c r="G108" s="175" t="s">
        <v>1465</v>
      </c>
      <c r="H108" s="175">
        <v>50</v>
      </c>
      <c r="I108" s="175" t="s">
        <v>1483</v>
      </c>
      <c r="J108" s="175" t="s">
        <v>1484</v>
      </c>
      <c r="K108" s="241">
        <v>0.18</v>
      </c>
      <c r="L108" s="241">
        <f>MMULT(K108,1.2)</f>
        <v>0.216</v>
      </c>
      <c r="M108" s="8">
        <f>MMULT(H108,K108)</f>
        <v>9</v>
      </c>
      <c r="N108" s="280">
        <f>MMULT(M108,1.2)</f>
        <v>10.799999999999999</v>
      </c>
      <c r="O108" s="259">
        <v>0.18</v>
      </c>
      <c r="P108" s="309">
        <v>1</v>
      </c>
      <c r="Q108" t="s">
        <v>2172</v>
      </c>
    </row>
    <row r="109" spans="1:17" ht="93.6" hidden="1" x14ac:dyDescent="0.3">
      <c r="A109" s="20" t="s">
        <v>50</v>
      </c>
      <c r="B109" s="15" t="s">
        <v>112</v>
      </c>
      <c r="C109" s="15" t="s">
        <v>113</v>
      </c>
      <c r="D109" s="1" t="s">
        <v>34</v>
      </c>
      <c r="E109" s="110">
        <v>400</v>
      </c>
      <c r="F109" s="175" t="s">
        <v>2060</v>
      </c>
      <c r="G109" s="175" t="s">
        <v>2031</v>
      </c>
      <c r="H109" s="175">
        <v>50</v>
      </c>
      <c r="I109" s="175" t="s">
        <v>2061</v>
      </c>
      <c r="J109" s="175" t="s">
        <v>2062</v>
      </c>
      <c r="K109" s="241">
        <v>0.19</v>
      </c>
      <c r="L109" s="241">
        <v>0.22800000000000001</v>
      </c>
      <c r="M109" s="8">
        <v>9.5</v>
      </c>
      <c r="N109" s="280">
        <v>11.4</v>
      </c>
      <c r="O109" s="259">
        <v>0.19</v>
      </c>
      <c r="P109" s="309">
        <v>2</v>
      </c>
      <c r="Q109" t="s">
        <v>2172</v>
      </c>
    </row>
    <row r="110" spans="1:17" ht="93.6" hidden="1" x14ac:dyDescent="0.3">
      <c r="A110" s="20" t="s">
        <v>50</v>
      </c>
      <c r="B110" s="15" t="s">
        <v>112</v>
      </c>
      <c r="C110" s="15" t="s">
        <v>113</v>
      </c>
      <c r="D110" s="1" t="s">
        <v>34</v>
      </c>
      <c r="E110" s="110">
        <v>400</v>
      </c>
      <c r="F110" s="175" t="s">
        <v>2015</v>
      </c>
      <c r="G110" s="175" t="s">
        <v>2007</v>
      </c>
      <c r="H110" s="175" t="s">
        <v>2008</v>
      </c>
      <c r="I110" s="175" t="s">
        <v>2016</v>
      </c>
      <c r="J110" s="175" t="s">
        <v>2017</v>
      </c>
      <c r="K110" s="241">
        <v>0.24</v>
      </c>
      <c r="L110" s="241">
        <v>0.28799999999999998</v>
      </c>
      <c r="M110" s="8">
        <v>144</v>
      </c>
      <c r="N110" s="280">
        <v>172.8</v>
      </c>
      <c r="O110" s="259">
        <v>0.24</v>
      </c>
      <c r="P110" s="309">
        <v>3</v>
      </c>
    </row>
    <row r="111" spans="1:17" ht="93.6" hidden="1" x14ac:dyDescent="0.3">
      <c r="A111" s="20" t="s">
        <v>50</v>
      </c>
      <c r="B111" s="15" t="s">
        <v>112</v>
      </c>
      <c r="C111" s="15" t="s">
        <v>113</v>
      </c>
      <c r="D111" s="1" t="s">
        <v>34</v>
      </c>
      <c r="E111" s="110">
        <v>400</v>
      </c>
      <c r="F111" s="175" t="s">
        <v>1656</v>
      </c>
      <c r="G111" s="175" t="s">
        <v>1637</v>
      </c>
      <c r="H111" s="175">
        <v>1</v>
      </c>
      <c r="I111" s="175" t="s">
        <v>1657</v>
      </c>
      <c r="J111" s="175">
        <v>773499</v>
      </c>
      <c r="K111" s="241">
        <v>0.25</v>
      </c>
      <c r="L111" s="241">
        <f t="shared" ref="L111:L112" si="24">K111*1.2</f>
        <v>0.3</v>
      </c>
      <c r="M111" s="8">
        <f t="shared" ref="M111" si="25">H111*K111</f>
        <v>0.25</v>
      </c>
      <c r="N111" s="280">
        <f t="shared" ref="N111:N112" si="26">M111*1.2</f>
        <v>0.3</v>
      </c>
      <c r="O111" s="259">
        <v>0.25</v>
      </c>
      <c r="P111" s="309">
        <v>4</v>
      </c>
    </row>
    <row r="112" spans="1:17" ht="93.6" hidden="1" x14ac:dyDescent="0.3">
      <c r="A112" s="20" t="s">
        <v>50</v>
      </c>
      <c r="B112" s="15" t="s">
        <v>112</v>
      </c>
      <c r="C112" s="15" t="s">
        <v>113</v>
      </c>
      <c r="D112" s="1" t="s">
        <v>34</v>
      </c>
      <c r="E112" s="110">
        <v>400</v>
      </c>
      <c r="F112" s="175" t="s">
        <v>1267</v>
      </c>
      <c r="G112" s="175" t="s">
        <v>1259</v>
      </c>
      <c r="H112" s="175">
        <v>100</v>
      </c>
      <c r="I112" s="175" t="s">
        <v>1268</v>
      </c>
      <c r="J112" s="175" t="s">
        <v>1269</v>
      </c>
      <c r="K112" s="241">
        <v>0.51</v>
      </c>
      <c r="L112" s="241">
        <f t="shared" si="24"/>
        <v>0.61199999999999999</v>
      </c>
      <c r="M112" s="8">
        <f t="shared" ref="M112" si="27">K112*H112</f>
        <v>51</v>
      </c>
      <c r="N112" s="280">
        <f t="shared" si="26"/>
        <v>61.199999999999996</v>
      </c>
      <c r="O112" s="259">
        <v>0.51</v>
      </c>
      <c r="P112" s="309">
        <v>5</v>
      </c>
    </row>
    <row r="113" spans="1:16" ht="15.6" hidden="1" x14ac:dyDescent="0.3">
      <c r="A113" s="230"/>
      <c r="B113" s="231"/>
      <c r="C113" s="231"/>
      <c r="D113" s="232"/>
      <c r="E113" s="233"/>
      <c r="F113" s="232"/>
      <c r="G113" s="234"/>
      <c r="H113" s="235"/>
      <c r="I113" s="232"/>
      <c r="J113" s="236"/>
      <c r="K113" s="242"/>
      <c r="L113" s="242"/>
      <c r="M113" s="239"/>
      <c r="N113" s="281"/>
      <c r="O113" s="260"/>
      <c r="P113" s="310"/>
    </row>
    <row r="114" spans="1:16" ht="46.8" x14ac:dyDescent="0.3">
      <c r="A114" s="20" t="s">
        <v>887</v>
      </c>
      <c r="B114" s="15" t="s">
        <v>115</v>
      </c>
      <c r="C114" s="4" t="s">
        <v>116</v>
      </c>
      <c r="D114" s="1" t="s">
        <v>34</v>
      </c>
      <c r="E114" s="110">
        <v>100</v>
      </c>
      <c r="F114" s="5" t="s">
        <v>1485</v>
      </c>
      <c r="G114" s="152" t="s">
        <v>1465</v>
      </c>
      <c r="H114" s="176">
        <v>1</v>
      </c>
      <c r="I114" s="1" t="s">
        <v>1486</v>
      </c>
      <c r="J114" s="6" t="s">
        <v>1487</v>
      </c>
      <c r="K114" s="241">
        <v>10</v>
      </c>
      <c r="L114" s="241">
        <f>MMULT(K114,1.2)</f>
        <v>12</v>
      </c>
      <c r="M114" s="86">
        <f>MMULT(H114,K114)</f>
        <v>10</v>
      </c>
      <c r="N114" s="280">
        <f>MMULT(M114,1.2)</f>
        <v>12</v>
      </c>
      <c r="O114" s="259">
        <v>10</v>
      </c>
      <c r="P114" s="309">
        <v>1</v>
      </c>
    </row>
    <row r="115" spans="1:16" ht="15.6" hidden="1" x14ac:dyDescent="0.3">
      <c r="A115" s="230"/>
      <c r="B115" s="231"/>
      <c r="C115" s="231"/>
      <c r="D115" s="232"/>
      <c r="E115" s="233"/>
      <c r="F115" s="232"/>
      <c r="G115" s="234"/>
      <c r="H115" s="235"/>
      <c r="I115" s="232"/>
      <c r="J115" s="236"/>
      <c r="K115" s="242"/>
      <c r="L115" s="242"/>
      <c r="M115" s="239"/>
      <c r="N115" s="281"/>
      <c r="O115" s="260"/>
      <c r="P115" s="310"/>
    </row>
    <row r="116" spans="1:16" ht="109.2" x14ac:dyDescent="0.3">
      <c r="A116" s="20" t="s">
        <v>53</v>
      </c>
      <c r="B116" s="15" t="s">
        <v>118</v>
      </c>
      <c r="C116" s="1" t="s">
        <v>119</v>
      </c>
      <c r="D116" s="1" t="s">
        <v>34</v>
      </c>
      <c r="E116" s="110">
        <v>10</v>
      </c>
      <c r="F116" s="5" t="s">
        <v>2063</v>
      </c>
      <c r="G116" s="152" t="s">
        <v>2031</v>
      </c>
      <c r="H116" s="176">
        <v>1</v>
      </c>
      <c r="I116" s="1" t="s">
        <v>2064</v>
      </c>
      <c r="J116" s="6" t="s">
        <v>2065</v>
      </c>
      <c r="K116" s="241">
        <v>0.7</v>
      </c>
      <c r="L116" s="241">
        <v>0.84</v>
      </c>
      <c r="M116" s="8">
        <v>0.7</v>
      </c>
      <c r="N116" s="280">
        <v>0.84</v>
      </c>
      <c r="O116" s="259">
        <v>0.7</v>
      </c>
      <c r="P116" s="309">
        <v>1</v>
      </c>
    </row>
    <row r="117" spans="1:16" ht="15.6" hidden="1" x14ac:dyDescent="0.3">
      <c r="A117" s="230"/>
      <c r="B117" s="231"/>
      <c r="C117" s="231"/>
      <c r="D117" s="232"/>
      <c r="E117" s="233"/>
      <c r="F117" s="232"/>
      <c r="G117" s="234"/>
      <c r="H117" s="235"/>
      <c r="I117" s="232"/>
      <c r="J117" s="236"/>
      <c r="K117" s="242"/>
      <c r="L117" s="242"/>
      <c r="M117" s="239"/>
      <c r="N117" s="281"/>
      <c r="O117" s="260"/>
      <c r="P117" s="310"/>
    </row>
    <row r="118" spans="1:16" ht="15.6" hidden="1" x14ac:dyDescent="0.3">
      <c r="A118" s="20" t="s">
        <v>888</v>
      </c>
      <c r="B118" s="15" t="s">
        <v>121</v>
      </c>
      <c r="C118" s="4"/>
      <c r="D118" s="1" t="s">
        <v>34</v>
      </c>
      <c r="E118" s="110">
        <v>5</v>
      </c>
      <c r="F118" s="5"/>
      <c r="G118" s="152"/>
      <c r="H118" s="133"/>
      <c r="I118" s="5"/>
      <c r="J118" s="6"/>
      <c r="K118" s="241"/>
      <c r="L118" s="241"/>
      <c r="M118" s="86"/>
      <c r="N118" s="280"/>
      <c r="O118" s="259"/>
      <c r="P118" s="309">
        <v>0</v>
      </c>
    </row>
    <row r="119" spans="1:16" ht="15.6" hidden="1" x14ac:dyDescent="0.3">
      <c r="A119" s="230"/>
      <c r="B119" s="231"/>
      <c r="C119" s="231"/>
      <c r="D119" s="232"/>
      <c r="E119" s="233"/>
      <c r="F119" s="232"/>
      <c r="G119" s="234"/>
      <c r="H119" s="235"/>
      <c r="I119" s="232"/>
      <c r="J119" s="236"/>
      <c r="K119" s="242"/>
      <c r="L119" s="242"/>
      <c r="M119" s="239"/>
      <c r="N119" s="281"/>
      <c r="O119" s="260"/>
      <c r="P119" s="310"/>
    </row>
    <row r="120" spans="1:16" ht="93.6" x14ac:dyDescent="0.3">
      <c r="A120" s="20" t="s">
        <v>889</v>
      </c>
      <c r="B120" s="3" t="s">
        <v>123</v>
      </c>
      <c r="C120" s="3" t="s">
        <v>124</v>
      </c>
      <c r="D120" s="1" t="s">
        <v>34</v>
      </c>
      <c r="E120" s="110">
        <v>10</v>
      </c>
      <c r="F120" s="5" t="s">
        <v>2066</v>
      </c>
      <c r="G120" s="152" t="s">
        <v>2031</v>
      </c>
      <c r="H120" s="176">
        <v>1</v>
      </c>
      <c r="I120" s="1" t="s">
        <v>2067</v>
      </c>
      <c r="J120" s="6" t="s">
        <v>2068</v>
      </c>
      <c r="K120" s="241">
        <v>0.19</v>
      </c>
      <c r="L120" s="241">
        <v>0.22800000000000001</v>
      </c>
      <c r="M120" s="86">
        <v>0.19</v>
      </c>
      <c r="N120" s="280">
        <v>0.23</v>
      </c>
      <c r="O120" s="259">
        <v>0.19</v>
      </c>
      <c r="P120" s="309">
        <v>1</v>
      </c>
    </row>
    <row r="121" spans="1:16" ht="15.6" hidden="1" x14ac:dyDescent="0.3">
      <c r="A121" s="230"/>
      <c r="B121" s="231"/>
      <c r="C121" s="231"/>
      <c r="D121" s="232"/>
      <c r="E121" s="233"/>
      <c r="F121" s="232"/>
      <c r="G121" s="234"/>
      <c r="H121" s="235"/>
      <c r="I121" s="232"/>
      <c r="J121" s="236"/>
      <c r="K121" s="242"/>
      <c r="L121" s="242"/>
      <c r="M121" s="239"/>
      <c r="N121" s="281"/>
      <c r="O121" s="260"/>
      <c r="P121" s="310"/>
    </row>
    <row r="122" spans="1:16" ht="93.6" x14ac:dyDescent="0.3">
      <c r="A122" s="20" t="s">
        <v>890</v>
      </c>
      <c r="B122" s="1" t="s">
        <v>126</v>
      </c>
      <c r="C122" s="1" t="s">
        <v>127</v>
      </c>
      <c r="D122" s="1" t="s">
        <v>34</v>
      </c>
      <c r="E122" s="110">
        <v>10</v>
      </c>
      <c r="F122" s="5" t="s">
        <v>1897</v>
      </c>
      <c r="G122" s="152" t="s">
        <v>1898</v>
      </c>
      <c r="H122" s="176" t="s">
        <v>1903</v>
      </c>
      <c r="I122" s="1" t="s">
        <v>1908</v>
      </c>
      <c r="J122" s="6" t="s">
        <v>1909</v>
      </c>
      <c r="K122" s="241">
        <v>2</v>
      </c>
      <c r="L122" s="241">
        <v>2.4</v>
      </c>
      <c r="M122" s="8">
        <v>2</v>
      </c>
      <c r="N122" s="280">
        <v>2.4</v>
      </c>
      <c r="O122" s="259">
        <v>2</v>
      </c>
      <c r="P122" s="309">
        <v>1</v>
      </c>
    </row>
    <row r="123" spans="1:16" ht="15.6" hidden="1" x14ac:dyDescent="0.3">
      <c r="A123" s="230"/>
      <c r="B123" s="231"/>
      <c r="C123" s="231"/>
      <c r="D123" s="232"/>
      <c r="E123" s="233"/>
      <c r="F123" s="232"/>
      <c r="G123" s="234"/>
      <c r="H123" s="235"/>
      <c r="I123" s="232"/>
      <c r="J123" s="236"/>
      <c r="K123" s="242"/>
      <c r="L123" s="242"/>
      <c r="M123" s="239"/>
      <c r="N123" s="281"/>
      <c r="O123" s="260"/>
      <c r="P123" s="310"/>
    </row>
    <row r="124" spans="1:16" ht="93.6" x14ac:dyDescent="0.3">
      <c r="A124" s="20" t="s">
        <v>891</v>
      </c>
      <c r="B124" s="1" t="s">
        <v>126</v>
      </c>
      <c r="C124" s="1" t="s">
        <v>129</v>
      </c>
      <c r="D124" s="1" t="s">
        <v>34</v>
      </c>
      <c r="E124" s="110">
        <v>10</v>
      </c>
      <c r="F124" s="5" t="s">
        <v>1897</v>
      </c>
      <c r="G124" s="152" t="s">
        <v>1898</v>
      </c>
      <c r="H124" s="176" t="s">
        <v>1903</v>
      </c>
      <c r="I124" s="1" t="s">
        <v>1908</v>
      </c>
      <c r="J124" s="6" t="s">
        <v>1910</v>
      </c>
      <c r="K124" s="241">
        <v>2.6</v>
      </c>
      <c r="L124" s="241">
        <v>3.12</v>
      </c>
      <c r="M124" s="8">
        <v>2.6</v>
      </c>
      <c r="N124" s="280">
        <v>3.12</v>
      </c>
      <c r="O124" s="259">
        <v>2.6</v>
      </c>
      <c r="P124" s="309">
        <v>1</v>
      </c>
    </row>
    <row r="125" spans="1:16" ht="15.6" hidden="1" x14ac:dyDescent="0.3">
      <c r="A125" s="230"/>
      <c r="B125" s="231"/>
      <c r="C125" s="231"/>
      <c r="D125" s="232"/>
      <c r="E125" s="233"/>
      <c r="F125" s="232"/>
      <c r="G125" s="234"/>
      <c r="H125" s="235"/>
      <c r="I125" s="232"/>
      <c r="J125" s="236"/>
      <c r="K125" s="242"/>
      <c r="L125" s="242"/>
      <c r="M125" s="239"/>
      <c r="N125" s="281"/>
      <c r="O125" s="260"/>
      <c r="P125" s="310"/>
    </row>
    <row r="126" spans="1:16" ht="15.6" hidden="1" x14ac:dyDescent="0.3">
      <c r="A126" s="20" t="s">
        <v>892</v>
      </c>
      <c r="B126" s="15" t="s">
        <v>131</v>
      </c>
      <c r="C126" s="4" t="s">
        <v>132</v>
      </c>
      <c r="D126" s="1" t="s">
        <v>34</v>
      </c>
      <c r="E126" s="110">
        <v>10</v>
      </c>
      <c r="F126" s="5"/>
      <c r="G126" s="152"/>
      <c r="H126" s="133"/>
      <c r="I126" s="5"/>
      <c r="J126" s="6"/>
      <c r="K126" s="241"/>
      <c r="L126" s="241"/>
      <c r="M126" s="86"/>
      <c r="N126" s="280"/>
      <c r="O126" s="259">
        <v>0</v>
      </c>
      <c r="P126" s="309">
        <v>0</v>
      </c>
    </row>
    <row r="127" spans="1:16" ht="15.6" hidden="1" x14ac:dyDescent="0.3">
      <c r="A127" s="230"/>
      <c r="B127" s="231"/>
      <c r="C127" s="231"/>
      <c r="D127" s="232"/>
      <c r="E127" s="233"/>
      <c r="F127" s="232"/>
      <c r="G127" s="234"/>
      <c r="H127" s="235"/>
      <c r="I127" s="232"/>
      <c r="J127" s="236"/>
      <c r="K127" s="242"/>
      <c r="L127" s="242"/>
      <c r="M127" s="239"/>
      <c r="N127" s="281"/>
      <c r="O127" s="260"/>
      <c r="P127" s="310"/>
    </row>
    <row r="128" spans="1:16" ht="78" x14ac:dyDescent="0.3">
      <c r="A128" s="20" t="s">
        <v>56</v>
      </c>
      <c r="B128" s="1" t="s">
        <v>131</v>
      </c>
      <c r="C128" s="1" t="s">
        <v>134</v>
      </c>
      <c r="D128" s="1" t="s">
        <v>34</v>
      </c>
      <c r="E128" s="110">
        <v>10</v>
      </c>
      <c r="F128" s="5" t="s">
        <v>1897</v>
      </c>
      <c r="G128" s="152" t="s">
        <v>1898</v>
      </c>
      <c r="H128" s="176" t="s">
        <v>1903</v>
      </c>
      <c r="I128" s="1" t="s">
        <v>1911</v>
      </c>
      <c r="J128" s="6" t="s">
        <v>1912</v>
      </c>
      <c r="K128" s="241">
        <v>3</v>
      </c>
      <c r="L128" s="241">
        <v>3.6</v>
      </c>
      <c r="M128" s="8">
        <v>3</v>
      </c>
      <c r="N128" s="280">
        <v>3.6</v>
      </c>
      <c r="O128" s="259">
        <v>3</v>
      </c>
      <c r="P128" s="309">
        <v>1</v>
      </c>
    </row>
    <row r="129" spans="1:16" ht="15.6" hidden="1" x14ac:dyDescent="0.3">
      <c r="A129" s="230"/>
      <c r="B129" s="231"/>
      <c r="C129" s="231"/>
      <c r="D129" s="232"/>
      <c r="E129" s="233"/>
      <c r="F129" s="232"/>
      <c r="G129" s="234"/>
      <c r="H129" s="235"/>
      <c r="I129" s="232"/>
      <c r="J129" s="236"/>
      <c r="K129" s="242"/>
      <c r="L129" s="242"/>
      <c r="M129" s="239"/>
      <c r="N129" s="281"/>
      <c r="O129" s="260"/>
      <c r="P129" s="310"/>
    </row>
    <row r="130" spans="1:16" ht="78" x14ac:dyDescent="0.3">
      <c r="A130" s="20" t="s">
        <v>59</v>
      </c>
      <c r="B130" s="1" t="s">
        <v>136</v>
      </c>
      <c r="C130" s="1" t="s">
        <v>137</v>
      </c>
      <c r="D130" s="1" t="s">
        <v>34</v>
      </c>
      <c r="E130" s="110">
        <v>10</v>
      </c>
      <c r="F130" s="5" t="s">
        <v>1897</v>
      </c>
      <c r="G130" s="152" t="s">
        <v>1898</v>
      </c>
      <c r="H130" s="176" t="s">
        <v>1903</v>
      </c>
      <c r="I130" s="1" t="s">
        <v>1911</v>
      </c>
      <c r="J130" s="6" t="s">
        <v>1912</v>
      </c>
      <c r="K130" s="241">
        <v>3</v>
      </c>
      <c r="L130" s="241">
        <v>3.6</v>
      </c>
      <c r="M130" s="8">
        <v>3</v>
      </c>
      <c r="N130" s="280">
        <v>3.6</v>
      </c>
      <c r="O130" s="259">
        <v>3</v>
      </c>
      <c r="P130" s="309">
        <v>1</v>
      </c>
    </row>
    <row r="131" spans="1:16" ht="15.6" hidden="1" x14ac:dyDescent="0.3">
      <c r="A131" s="230"/>
      <c r="B131" s="231"/>
      <c r="C131" s="231"/>
      <c r="D131" s="232"/>
      <c r="E131" s="233"/>
      <c r="F131" s="232"/>
      <c r="G131" s="234"/>
      <c r="H131" s="235"/>
      <c r="I131" s="232"/>
      <c r="J131" s="236"/>
      <c r="K131" s="242"/>
      <c r="L131" s="242"/>
      <c r="M131" s="239"/>
      <c r="N131" s="281"/>
      <c r="O131" s="260"/>
      <c r="P131" s="310"/>
    </row>
    <row r="132" spans="1:16" ht="124.8" x14ac:dyDescent="0.3">
      <c r="A132" s="20" t="s">
        <v>60</v>
      </c>
      <c r="B132" s="1" t="s">
        <v>139</v>
      </c>
      <c r="C132" s="2" t="s">
        <v>140</v>
      </c>
      <c r="D132" s="1" t="s">
        <v>34</v>
      </c>
      <c r="E132" s="110">
        <v>100</v>
      </c>
      <c r="F132" s="175" t="s">
        <v>1267</v>
      </c>
      <c r="G132" s="175" t="s">
        <v>1259</v>
      </c>
      <c r="H132" s="176">
        <v>50</v>
      </c>
      <c r="I132" s="1" t="s">
        <v>1270</v>
      </c>
      <c r="J132" s="6" t="s">
        <v>1271</v>
      </c>
      <c r="K132" s="241">
        <v>1.2</v>
      </c>
      <c r="L132" s="241">
        <f t="shared" ref="L132:L139" si="28">K132*1.2</f>
        <v>1.44</v>
      </c>
      <c r="M132" s="8">
        <f t="shared" ref="M132:M139" si="29">K132*H132</f>
        <v>60</v>
      </c>
      <c r="N132" s="280">
        <f t="shared" ref="N132:N139" si="30">M132*1.2</f>
        <v>72</v>
      </c>
      <c r="O132" s="259">
        <v>1.2</v>
      </c>
      <c r="P132" s="309">
        <v>1</v>
      </c>
    </row>
    <row r="133" spans="1:16" ht="15.6" hidden="1" x14ac:dyDescent="0.3">
      <c r="A133" s="230"/>
      <c r="B133" s="231"/>
      <c r="C133" s="231"/>
      <c r="D133" s="232"/>
      <c r="E133" s="233"/>
      <c r="F133" s="232"/>
      <c r="G133" s="234"/>
      <c r="H133" s="235"/>
      <c r="I133" s="232"/>
      <c r="J133" s="236"/>
      <c r="K133" s="242"/>
      <c r="L133" s="242"/>
      <c r="M133" s="239"/>
      <c r="N133" s="281"/>
      <c r="O133" s="260"/>
      <c r="P133" s="310"/>
    </row>
    <row r="134" spans="1:16" ht="124.8" x14ac:dyDescent="0.3">
      <c r="A134" s="20" t="s">
        <v>62</v>
      </c>
      <c r="B134" s="1" t="s">
        <v>139</v>
      </c>
      <c r="C134" s="2" t="s">
        <v>142</v>
      </c>
      <c r="D134" s="1" t="s">
        <v>34</v>
      </c>
      <c r="E134" s="110">
        <v>100</v>
      </c>
      <c r="F134" s="175" t="s">
        <v>1656</v>
      </c>
      <c r="G134" s="175" t="s">
        <v>1637</v>
      </c>
      <c r="H134" s="176">
        <v>1</v>
      </c>
      <c r="I134" s="1" t="s">
        <v>1658</v>
      </c>
      <c r="J134" s="6">
        <v>767221</v>
      </c>
      <c r="K134" s="241">
        <v>0.75</v>
      </c>
      <c r="L134" s="241">
        <f>K134*1.2</f>
        <v>0.89999999999999991</v>
      </c>
      <c r="M134" s="8">
        <f t="shared" ref="M134" si="31">H134*K134</f>
        <v>0.75</v>
      </c>
      <c r="N134" s="280">
        <f>M134*1.2</f>
        <v>0.89999999999999991</v>
      </c>
      <c r="O134" s="259">
        <v>0.75</v>
      </c>
      <c r="P134" s="309">
        <v>1</v>
      </c>
    </row>
    <row r="135" spans="1:16" ht="124.8" hidden="1" x14ac:dyDescent="0.3">
      <c r="A135" s="20" t="s">
        <v>62</v>
      </c>
      <c r="B135" s="1" t="s">
        <v>139</v>
      </c>
      <c r="C135" s="2" t="s">
        <v>142</v>
      </c>
      <c r="D135" s="1" t="s">
        <v>34</v>
      </c>
      <c r="E135" s="110">
        <v>100</v>
      </c>
      <c r="F135" s="175" t="s">
        <v>1267</v>
      </c>
      <c r="G135" s="175" t="s">
        <v>1259</v>
      </c>
      <c r="H135" s="176">
        <v>50</v>
      </c>
      <c r="I135" s="1" t="s">
        <v>1272</v>
      </c>
      <c r="J135" s="6" t="s">
        <v>1273</v>
      </c>
      <c r="K135" s="241">
        <v>1.2</v>
      </c>
      <c r="L135" s="241">
        <f t="shared" ref="L135" si="32">K135*1.2</f>
        <v>1.44</v>
      </c>
      <c r="M135" s="8">
        <f t="shared" ref="M135" si="33">K135*H135</f>
        <v>60</v>
      </c>
      <c r="N135" s="280">
        <f t="shared" ref="N135" si="34">M135*1.2</f>
        <v>72</v>
      </c>
      <c r="O135" s="259">
        <v>1.2</v>
      </c>
      <c r="P135" s="309">
        <v>2</v>
      </c>
    </row>
    <row r="136" spans="1:16" ht="15.6" hidden="1" x14ac:dyDescent="0.3">
      <c r="A136" s="230"/>
      <c r="B136" s="231"/>
      <c r="C136" s="231"/>
      <c r="D136" s="232"/>
      <c r="E136" s="233"/>
      <c r="F136" s="232"/>
      <c r="G136" s="234"/>
      <c r="H136" s="235"/>
      <c r="I136" s="232"/>
      <c r="J136" s="236"/>
      <c r="K136" s="242"/>
      <c r="L136" s="242"/>
      <c r="M136" s="239"/>
      <c r="N136" s="281"/>
      <c r="O136" s="260"/>
      <c r="P136" s="310"/>
    </row>
    <row r="137" spans="1:16" ht="124.8" x14ac:dyDescent="0.3">
      <c r="A137" s="20" t="s">
        <v>893</v>
      </c>
      <c r="B137" s="1" t="s">
        <v>139</v>
      </c>
      <c r="C137" s="2" t="s">
        <v>144</v>
      </c>
      <c r="D137" s="1" t="s">
        <v>34</v>
      </c>
      <c r="E137" s="110">
        <v>100</v>
      </c>
      <c r="F137" s="175" t="s">
        <v>1267</v>
      </c>
      <c r="G137" s="175" t="s">
        <v>1259</v>
      </c>
      <c r="H137" s="176">
        <v>50</v>
      </c>
      <c r="I137" s="1" t="s">
        <v>1274</v>
      </c>
      <c r="J137" s="6" t="s">
        <v>1275</v>
      </c>
      <c r="K137" s="241">
        <v>1.2</v>
      </c>
      <c r="L137" s="241">
        <f t="shared" si="28"/>
        <v>1.44</v>
      </c>
      <c r="M137" s="8">
        <f t="shared" si="29"/>
        <v>60</v>
      </c>
      <c r="N137" s="280">
        <f t="shared" si="30"/>
        <v>72</v>
      </c>
      <c r="O137" s="259">
        <v>1.2</v>
      </c>
      <c r="P137" s="309">
        <v>1</v>
      </c>
    </row>
    <row r="138" spans="1:16" ht="15.6" hidden="1" x14ac:dyDescent="0.3">
      <c r="A138" s="230"/>
      <c r="B138" s="231"/>
      <c r="C138" s="231"/>
      <c r="D138" s="232"/>
      <c r="E138" s="233"/>
      <c r="F138" s="232"/>
      <c r="G138" s="234"/>
      <c r="H138" s="235"/>
      <c r="I138" s="232"/>
      <c r="J138" s="236"/>
      <c r="K138" s="242"/>
      <c r="L138" s="242"/>
      <c r="M138" s="239"/>
      <c r="N138" s="281"/>
      <c r="O138" s="260"/>
      <c r="P138" s="310"/>
    </row>
    <row r="139" spans="1:16" ht="46.8" x14ac:dyDescent="0.3">
      <c r="A139" s="20" t="s">
        <v>894</v>
      </c>
      <c r="B139" s="3" t="s">
        <v>146</v>
      </c>
      <c r="C139" s="3" t="s">
        <v>147</v>
      </c>
      <c r="D139" s="1" t="s">
        <v>34</v>
      </c>
      <c r="E139" s="110">
        <v>10</v>
      </c>
      <c r="F139" s="175" t="s">
        <v>1267</v>
      </c>
      <c r="G139" s="175" t="s">
        <v>1259</v>
      </c>
      <c r="H139" s="176">
        <v>10</v>
      </c>
      <c r="I139" s="1" t="s">
        <v>1276</v>
      </c>
      <c r="J139" s="6">
        <v>4462505</v>
      </c>
      <c r="K139" s="241">
        <v>38</v>
      </c>
      <c r="L139" s="241">
        <f t="shared" si="28"/>
        <v>45.6</v>
      </c>
      <c r="M139" s="8">
        <f t="shared" si="29"/>
        <v>380</v>
      </c>
      <c r="N139" s="280">
        <f t="shared" si="30"/>
        <v>456</v>
      </c>
      <c r="O139" s="259">
        <v>38</v>
      </c>
      <c r="P139" s="309">
        <v>1</v>
      </c>
    </row>
    <row r="140" spans="1:16" ht="15.6" hidden="1" x14ac:dyDescent="0.3">
      <c r="A140" s="230"/>
      <c r="B140" s="231"/>
      <c r="C140" s="231"/>
      <c r="D140" s="232"/>
      <c r="E140" s="233"/>
      <c r="F140" s="232"/>
      <c r="G140" s="234"/>
      <c r="H140" s="235"/>
      <c r="I140" s="232"/>
      <c r="J140" s="236"/>
      <c r="K140" s="242"/>
      <c r="L140" s="242"/>
      <c r="M140" s="239"/>
      <c r="N140" s="281"/>
      <c r="O140" s="260"/>
      <c r="P140" s="310"/>
    </row>
    <row r="141" spans="1:16" ht="16.2" hidden="1" x14ac:dyDescent="0.35">
      <c r="A141" s="20"/>
      <c r="B141" s="22" t="s">
        <v>148</v>
      </c>
      <c r="C141" s="3"/>
      <c r="D141" s="3"/>
      <c r="E141" s="108"/>
      <c r="F141" s="109"/>
      <c r="G141" s="152"/>
      <c r="H141" s="133"/>
      <c r="I141" s="109"/>
      <c r="J141" s="149"/>
      <c r="K141" s="241"/>
      <c r="L141" s="241"/>
      <c r="M141" s="8"/>
      <c r="N141" s="280"/>
      <c r="O141" s="259"/>
      <c r="P141" s="309"/>
    </row>
    <row r="142" spans="1:16" ht="15.6" hidden="1" x14ac:dyDescent="0.3">
      <c r="A142" s="20" t="s">
        <v>895</v>
      </c>
      <c r="B142" s="3" t="s">
        <v>842</v>
      </c>
      <c r="C142" s="3" t="s">
        <v>843</v>
      </c>
      <c r="D142" s="1" t="s">
        <v>34</v>
      </c>
      <c r="E142" s="110">
        <v>4</v>
      </c>
      <c r="F142" s="175"/>
      <c r="G142" s="175"/>
      <c r="H142" s="176"/>
      <c r="I142" s="1"/>
      <c r="J142" s="6"/>
      <c r="K142" s="241"/>
      <c r="L142" s="241"/>
      <c r="M142" s="8"/>
      <c r="N142" s="280"/>
      <c r="O142" s="259">
        <v>0</v>
      </c>
      <c r="P142" s="309">
        <v>0</v>
      </c>
    </row>
    <row r="143" spans="1:16" ht="15.6" hidden="1" x14ac:dyDescent="0.3">
      <c r="A143" s="230"/>
      <c r="B143" s="231"/>
      <c r="C143" s="231"/>
      <c r="D143" s="232"/>
      <c r="E143" s="233"/>
      <c r="F143" s="232"/>
      <c r="G143" s="234"/>
      <c r="H143" s="235"/>
      <c r="I143" s="232"/>
      <c r="J143" s="236"/>
      <c r="K143" s="242"/>
      <c r="L143" s="242"/>
      <c r="M143" s="239"/>
      <c r="N143" s="281"/>
      <c r="O143" s="260"/>
      <c r="P143" s="310"/>
    </row>
    <row r="144" spans="1:16" ht="15.6" hidden="1" x14ac:dyDescent="0.3">
      <c r="A144" s="20" t="s">
        <v>65</v>
      </c>
      <c r="B144" s="3" t="s">
        <v>840</v>
      </c>
      <c r="C144" s="3" t="s">
        <v>841</v>
      </c>
      <c r="D144" s="1" t="s">
        <v>34</v>
      </c>
      <c r="E144" s="110">
        <v>4</v>
      </c>
      <c r="F144" s="175"/>
      <c r="G144" s="175"/>
      <c r="H144" s="176"/>
      <c r="I144" s="1"/>
      <c r="J144" s="6"/>
      <c r="K144" s="241"/>
      <c r="L144" s="241"/>
      <c r="M144" s="8"/>
      <c r="N144" s="280"/>
      <c r="O144" s="259">
        <v>0</v>
      </c>
      <c r="P144" s="309">
        <v>0</v>
      </c>
    </row>
    <row r="145" spans="1:17" ht="15.6" hidden="1" x14ac:dyDescent="0.3">
      <c r="A145" s="230"/>
      <c r="B145" s="231"/>
      <c r="C145" s="231"/>
      <c r="D145" s="232"/>
      <c r="E145" s="233"/>
      <c r="F145" s="232"/>
      <c r="G145" s="234"/>
      <c r="H145" s="235"/>
      <c r="I145" s="232"/>
      <c r="J145" s="236"/>
      <c r="K145" s="242"/>
      <c r="L145" s="242"/>
      <c r="M145" s="239"/>
      <c r="N145" s="281"/>
      <c r="O145" s="260"/>
      <c r="P145" s="310"/>
    </row>
    <row r="146" spans="1:17" ht="202.8" x14ac:dyDescent="0.3">
      <c r="A146" s="20" t="s">
        <v>896</v>
      </c>
      <c r="B146" s="1" t="s">
        <v>150</v>
      </c>
      <c r="C146" s="1" t="s">
        <v>151</v>
      </c>
      <c r="D146" s="1" t="s">
        <v>34</v>
      </c>
      <c r="E146" s="110">
        <v>10</v>
      </c>
      <c r="F146" s="175" t="s">
        <v>1258</v>
      </c>
      <c r="G146" s="175" t="s">
        <v>1259</v>
      </c>
      <c r="H146" s="176">
        <v>10</v>
      </c>
      <c r="I146" s="1" t="s">
        <v>1277</v>
      </c>
      <c r="J146" s="177" t="s">
        <v>1278</v>
      </c>
      <c r="K146" s="241">
        <v>29</v>
      </c>
      <c r="L146" s="241">
        <f t="shared" ref="L146:L148" si="35">K146*1.2</f>
        <v>34.799999999999997</v>
      </c>
      <c r="M146" s="8">
        <f t="shared" ref="M146:M148" si="36">K146*H146</f>
        <v>290</v>
      </c>
      <c r="N146" s="280">
        <f t="shared" ref="N146:N148" si="37">M146*1.2</f>
        <v>348</v>
      </c>
      <c r="O146" s="259">
        <v>29</v>
      </c>
      <c r="P146" s="309">
        <v>1</v>
      </c>
    </row>
    <row r="147" spans="1:17" ht="15.6" hidden="1" x14ac:dyDescent="0.3">
      <c r="A147" s="230"/>
      <c r="B147" s="231"/>
      <c r="C147" s="231"/>
      <c r="D147" s="232"/>
      <c r="E147" s="233"/>
      <c r="F147" s="232"/>
      <c r="G147" s="234"/>
      <c r="H147" s="235"/>
      <c r="I147" s="232"/>
      <c r="J147" s="236"/>
      <c r="K147" s="242"/>
      <c r="L147" s="242"/>
      <c r="M147" s="239"/>
      <c r="N147" s="281"/>
      <c r="O147" s="260"/>
      <c r="P147" s="310"/>
    </row>
    <row r="148" spans="1:17" ht="62.4" x14ac:dyDescent="0.3">
      <c r="A148" s="20" t="s">
        <v>69</v>
      </c>
      <c r="B148" s="1" t="s">
        <v>153</v>
      </c>
      <c r="C148" s="1" t="s">
        <v>154</v>
      </c>
      <c r="D148" s="1" t="s">
        <v>34</v>
      </c>
      <c r="E148" s="110">
        <v>10</v>
      </c>
      <c r="F148" s="175" t="s">
        <v>1258</v>
      </c>
      <c r="G148" s="175" t="s">
        <v>1259</v>
      </c>
      <c r="H148" s="176">
        <v>100</v>
      </c>
      <c r="I148" s="1"/>
      <c r="J148" s="6" t="s">
        <v>1279</v>
      </c>
      <c r="K148" s="241">
        <v>0.47</v>
      </c>
      <c r="L148" s="241">
        <f t="shared" si="35"/>
        <v>0.56399999999999995</v>
      </c>
      <c r="M148" s="8">
        <f t="shared" si="36"/>
        <v>47</v>
      </c>
      <c r="N148" s="280">
        <f t="shared" si="37"/>
        <v>56.4</v>
      </c>
      <c r="O148" s="259">
        <v>0.47</v>
      </c>
      <c r="P148" s="309">
        <v>1</v>
      </c>
    </row>
    <row r="149" spans="1:17" ht="15.6" hidden="1" x14ac:dyDescent="0.3">
      <c r="A149" s="230"/>
      <c r="B149" s="231"/>
      <c r="C149" s="231"/>
      <c r="D149" s="232"/>
      <c r="E149" s="233"/>
      <c r="F149" s="232"/>
      <c r="G149" s="234"/>
      <c r="H149" s="235"/>
      <c r="I149" s="232"/>
      <c r="J149" s="236"/>
      <c r="K149" s="242"/>
      <c r="L149" s="242"/>
      <c r="M149" s="239"/>
      <c r="N149" s="281"/>
      <c r="O149" s="260"/>
      <c r="P149" s="310"/>
    </row>
    <row r="150" spans="1:17" ht="124.8" x14ac:dyDescent="0.3">
      <c r="A150" s="20" t="s">
        <v>71</v>
      </c>
      <c r="B150" s="1" t="s">
        <v>156</v>
      </c>
      <c r="C150" s="75" t="s">
        <v>839</v>
      </c>
      <c r="D150" s="1" t="s">
        <v>34</v>
      </c>
      <c r="E150" s="110">
        <v>10</v>
      </c>
      <c r="F150" s="5" t="s">
        <v>1473</v>
      </c>
      <c r="G150" s="152" t="s">
        <v>1465</v>
      </c>
      <c r="H150" s="176">
        <v>1</v>
      </c>
      <c r="I150" s="1" t="s">
        <v>1488</v>
      </c>
      <c r="J150" s="6" t="s">
        <v>1489</v>
      </c>
      <c r="K150" s="241">
        <v>4</v>
      </c>
      <c r="L150" s="241">
        <f>MMULT(K150,1.2)</f>
        <v>4.8</v>
      </c>
      <c r="M150" s="8">
        <f>MMULT(H150,K150)</f>
        <v>4</v>
      </c>
      <c r="N150" s="280">
        <f>MMULT(M150,1.2)</f>
        <v>4.8</v>
      </c>
      <c r="O150" s="259">
        <v>4</v>
      </c>
      <c r="P150" s="309">
        <v>1</v>
      </c>
    </row>
    <row r="151" spans="1:17" ht="15.6" hidden="1" x14ac:dyDescent="0.3">
      <c r="A151" s="230"/>
      <c r="B151" s="231"/>
      <c r="C151" s="231"/>
      <c r="D151" s="232"/>
      <c r="E151" s="233"/>
      <c r="F151" s="232"/>
      <c r="G151" s="234"/>
      <c r="H151" s="235"/>
      <c r="I151" s="232"/>
      <c r="J151" s="236"/>
      <c r="K151" s="242"/>
      <c r="L151" s="242"/>
      <c r="M151" s="239"/>
      <c r="N151" s="281"/>
      <c r="O151" s="260"/>
      <c r="P151" s="310"/>
    </row>
    <row r="152" spans="1:17" ht="46.8" x14ac:dyDescent="0.3">
      <c r="A152" s="20" t="s">
        <v>74</v>
      </c>
      <c r="B152" s="1" t="s">
        <v>158</v>
      </c>
      <c r="C152" s="1" t="s">
        <v>159</v>
      </c>
      <c r="D152" s="1" t="s">
        <v>34</v>
      </c>
      <c r="E152" s="110">
        <v>10</v>
      </c>
      <c r="F152" s="5" t="s">
        <v>1641</v>
      </c>
      <c r="G152" s="152" t="s">
        <v>1637</v>
      </c>
      <c r="H152" s="176">
        <v>1</v>
      </c>
      <c r="I152" s="1" t="s">
        <v>1659</v>
      </c>
      <c r="J152" s="6" t="s">
        <v>1660</v>
      </c>
      <c r="K152" s="241">
        <v>8.5</v>
      </c>
      <c r="L152" s="241">
        <f t="shared" ref="L152" si="38">K152*1.2</f>
        <v>10.199999999999999</v>
      </c>
      <c r="M152" s="8">
        <f t="shared" ref="M152" si="39">K152*H152</f>
        <v>8.5</v>
      </c>
      <c r="N152" s="280">
        <f t="shared" ref="N152" si="40">M152*1.2</f>
        <v>10.199999999999999</v>
      </c>
      <c r="O152" s="259">
        <v>8.5</v>
      </c>
      <c r="P152" s="309">
        <v>1</v>
      </c>
    </row>
    <row r="153" spans="1:17" ht="15.6" hidden="1" x14ac:dyDescent="0.3">
      <c r="A153" s="230"/>
      <c r="B153" s="231"/>
      <c r="C153" s="231"/>
      <c r="D153" s="232"/>
      <c r="E153" s="233"/>
      <c r="F153" s="232"/>
      <c r="G153" s="234"/>
      <c r="H153" s="235"/>
      <c r="I153" s="232"/>
      <c r="J153" s="236"/>
      <c r="K153" s="242"/>
      <c r="L153" s="242"/>
      <c r="M153" s="239"/>
      <c r="N153" s="281"/>
      <c r="O153" s="260"/>
      <c r="P153" s="310"/>
    </row>
    <row r="154" spans="1:17" ht="202.8" x14ac:dyDescent="0.3">
      <c r="A154" s="20" t="s">
        <v>76</v>
      </c>
      <c r="B154" s="1" t="s">
        <v>161</v>
      </c>
      <c r="C154" s="15" t="s">
        <v>162</v>
      </c>
      <c r="D154" s="1" t="s">
        <v>34</v>
      </c>
      <c r="E154" s="110">
        <v>10</v>
      </c>
      <c r="F154" s="175" t="s">
        <v>1641</v>
      </c>
      <c r="G154" s="175" t="s">
        <v>1637</v>
      </c>
      <c r="H154" s="176">
        <v>1</v>
      </c>
      <c r="I154" s="1" t="s">
        <v>1661</v>
      </c>
      <c r="J154" s="6" t="s">
        <v>1662</v>
      </c>
      <c r="K154" s="241">
        <v>45</v>
      </c>
      <c r="L154" s="241">
        <f>K154*1.2</f>
        <v>54</v>
      </c>
      <c r="M154" s="8">
        <f>K154*H154</f>
        <v>45</v>
      </c>
      <c r="N154" s="280">
        <f>M154*1.2</f>
        <v>54</v>
      </c>
      <c r="O154" s="259">
        <v>45</v>
      </c>
      <c r="P154" s="309">
        <v>1</v>
      </c>
    </row>
    <row r="155" spans="1:17" ht="202.8" hidden="1" x14ac:dyDescent="0.3">
      <c r="A155" s="20" t="s">
        <v>76</v>
      </c>
      <c r="B155" s="1" t="s">
        <v>161</v>
      </c>
      <c r="C155" s="15" t="s">
        <v>162</v>
      </c>
      <c r="D155" s="1" t="s">
        <v>34</v>
      </c>
      <c r="E155" s="110">
        <v>10</v>
      </c>
      <c r="F155" s="175" t="s">
        <v>1258</v>
      </c>
      <c r="G155" s="175" t="s">
        <v>1259</v>
      </c>
      <c r="H155" s="176">
        <v>10</v>
      </c>
      <c r="I155" s="1" t="s">
        <v>1280</v>
      </c>
      <c r="J155" s="6" t="s">
        <v>1281</v>
      </c>
      <c r="K155" s="241">
        <v>52.48</v>
      </c>
      <c r="L155" s="241">
        <f t="shared" ref="L155" si="41">K155*1.2</f>
        <v>62.975999999999992</v>
      </c>
      <c r="M155" s="8">
        <f t="shared" ref="M155" si="42">K155*H155</f>
        <v>524.79999999999995</v>
      </c>
      <c r="N155" s="280">
        <f t="shared" ref="N155" si="43">M155*1.2</f>
        <v>629.75999999999988</v>
      </c>
      <c r="O155" s="259">
        <v>52.48</v>
      </c>
      <c r="P155" s="309">
        <v>2</v>
      </c>
    </row>
    <row r="156" spans="1:17" ht="15.6" hidden="1" x14ac:dyDescent="0.3">
      <c r="A156" s="230"/>
      <c r="B156" s="231"/>
      <c r="C156" s="231"/>
      <c r="D156" s="232"/>
      <c r="E156" s="233"/>
      <c r="F156" s="232"/>
      <c r="G156" s="234"/>
      <c r="H156" s="235"/>
      <c r="I156" s="232"/>
      <c r="J156" s="236"/>
      <c r="K156" s="242"/>
      <c r="L156" s="242"/>
      <c r="M156" s="239"/>
      <c r="N156" s="281"/>
      <c r="O156" s="260"/>
      <c r="P156" s="310"/>
    </row>
    <row r="157" spans="1:17" ht="202.8" x14ac:dyDescent="0.3">
      <c r="A157" s="20" t="s">
        <v>80</v>
      </c>
      <c r="B157" s="1" t="s">
        <v>164</v>
      </c>
      <c r="C157" s="15" t="s">
        <v>165</v>
      </c>
      <c r="D157" s="1" t="s">
        <v>34</v>
      </c>
      <c r="E157" s="110">
        <v>10</v>
      </c>
      <c r="F157" s="175" t="s">
        <v>1641</v>
      </c>
      <c r="G157" s="175" t="s">
        <v>1637</v>
      </c>
      <c r="H157" s="176">
        <v>1</v>
      </c>
      <c r="I157" s="1" t="s">
        <v>1661</v>
      </c>
      <c r="J157" s="6" t="s">
        <v>1663</v>
      </c>
      <c r="K157" s="241">
        <v>45</v>
      </c>
      <c r="L157" s="241">
        <f>K157*1.2</f>
        <v>54</v>
      </c>
      <c r="M157" s="8">
        <f>K157*H157</f>
        <v>45</v>
      </c>
      <c r="N157" s="280">
        <f>M157*1.2</f>
        <v>54</v>
      </c>
      <c r="O157" s="259">
        <v>45</v>
      </c>
      <c r="P157" s="309">
        <v>1</v>
      </c>
    </row>
    <row r="158" spans="1:17" ht="202.8" hidden="1" x14ac:dyDescent="0.3">
      <c r="A158" s="20" t="s">
        <v>80</v>
      </c>
      <c r="B158" s="1" t="s">
        <v>164</v>
      </c>
      <c r="C158" s="15" t="s">
        <v>165</v>
      </c>
      <c r="D158" s="1" t="s">
        <v>34</v>
      </c>
      <c r="E158" s="110">
        <v>10</v>
      </c>
      <c r="F158" s="175" t="s">
        <v>1258</v>
      </c>
      <c r="G158" s="175" t="s">
        <v>1259</v>
      </c>
      <c r="H158" s="176">
        <v>10</v>
      </c>
      <c r="I158" s="1" t="s">
        <v>1282</v>
      </c>
      <c r="J158" s="6" t="s">
        <v>1283</v>
      </c>
      <c r="K158" s="241">
        <v>52.72</v>
      </c>
      <c r="L158" s="241">
        <f t="shared" ref="L158" si="44">K158*1.2</f>
        <v>63.263999999999996</v>
      </c>
      <c r="M158" s="8">
        <f t="shared" ref="M158" si="45">K158*H158</f>
        <v>527.20000000000005</v>
      </c>
      <c r="N158" s="280">
        <f t="shared" ref="N158" si="46">M158*1.2</f>
        <v>632.64</v>
      </c>
      <c r="O158" s="259">
        <v>52.72</v>
      </c>
      <c r="P158" s="309">
        <v>2</v>
      </c>
    </row>
    <row r="159" spans="1:17" ht="15.6" hidden="1" x14ac:dyDescent="0.3">
      <c r="A159" s="230"/>
      <c r="B159" s="231"/>
      <c r="C159" s="231"/>
      <c r="D159" s="232"/>
      <c r="E159" s="233"/>
      <c r="F159" s="232"/>
      <c r="G159" s="234"/>
      <c r="H159" s="235"/>
      <c r="I159" s="232"/>
      <c r="J159" s="236"/>
      <c r="K159" s="242"/>
      <c r="L159" s="242"/>
      <c r="M159" s="239"/>
      <c r="N159" s="281"/>
      <c r="O159" s="260"/>
      <c r="P159" s="310"/>
    </row>
    <row r="160" spans="1:17" ht="62.4" x14ac:dyDescent="0.3">
      <c r="A160" s="20" t="s">
        <v>897</v>
      </c>
      <c r="B160" s="1" t="s">
        <v>167</v>
      </c>
      <c r="C160" s="1" t="s">
        <v>168</v>
      </c>
      <c r="D160" s="1" t="s">
        <v>34</v>
      </c>
      <c r="E160" s="110">
        <v>50</v>
      </c>
      <c r="F160" s="175" t="s">
        <v>1473</v>
      </c>
      <c r="G160" s="175" t="s">
        <v>1465</v>
      </c>
      <c r="H160" s="176">
        <v>1</v>
      </c>
      <c r="I160" s="1" t="s">
        <v>1490</v>
      </c>
      <c r="J160" s="6" t="s">
        <v>1491</v>
      </c>
      <c r="K160" s="241">
        <v>4</v>
      </c>
      <c r="L160" s="241">
        <f>MMULT(K160,1.2)</f>
        <v>4.8</v>
      </c>
      <c r="M160" s="8">
        <f>MMULT(H160,K160)</f>
        <v>4</v>
      </c>
      <c r="N160" s="280">
        <f>MMULT(M160,1.2)</f>
        <v>4.8</v>
      </c>
      <c r="O160" s="259">
        <v>4</v>
      </c>
      <c r="P160" s="309">
        <v>1</v>
      </c>
      <c r="Q160" t="s">
        <v>2172</v>
      </c>
    </row>
    <row r="161" spans="1:17" ht="109.2" hidden="1" x14ac:dyDescent="0.3">
      <c r="A161" s="20" t="s">
        <v>897</v>
      </c>
      <c r="B161" s="1" t="s">
        <v>167</v>
      </c>
      <c r="C161" s="1" t="s">
        <v>168</v>
      </c>
      <c r="D161" s="1" t="s">
        <v>34</v>
      </c>
      <c r="E161" s="110">
        <v>50</v>
      </c>
      <c r="F161" s="175" t="s">
        <v>1258</v>
      </c>
      <c r="G161" s="175" t="s">
        <v>1259</v>
      </c>
      <c r="H161" s="176">
        <v>10</v>
      </c>
      <c r="I161" s="1" t="s">
        <v>1284</v>
      </c>
      <c r="J161" s="6" t="s">
        <v>1285</v>
      </c>
      <c r="K161" s="241">
        <v>4.51</v>
      </c>
      <c r="L161" s="241">
        <f t="shared" ref="L161:L162" si="47">K161*1.2</f>
        <v>5.4119999999999999</v>
      </c>
      <c r="M161" s="8">
        <f t="shared" ref="M161:M162" si="48">K161*H161</f>
        <v>45.099999999999994</v>
      </c>
      <c r="N161" s="280">
        <f t="shared" ref="N161:N162" si="49">M161*1.2</f>
        <v>54.11999999999999</v>
      </c>
      <c r="O161" s="259">
        <v>4.51</v>
      </c>
      <c r="P161" s="309">
        <v>2</v>
      </c>
      <c r="Q161" t="s">
        <v>2172</v>
      </c>
    </row>
    <row r="162" spans="1:17" ht="46.8" hidden="1" x14ac:dyDescent="0.3">
      <c r="A162" s="20" t="s">
        <v>897</v>
      </c>
      <c r="B162" s="1" t="s">
        <v>167</v>
      </c>
      <c r="C162" s="1" t="s">
        <v>168</v>
      </c>
      <c r="D162" s="1" t="s">
        <v>34</v>
      </c>
      <c r="E162" s="110">
        <v>50</v>
      </c>
      <c r="F162" s="175" t="s">
        <v>1641</v>
      </c>
      <c r="G162" s="175" t="s">
        <v>1637</v>
      </c>
      <c r="H162" s="176">
        <v>1</v>
      </c>
      <c r="I162" s="1" t="s">
        <v>1664</v>
      </c>
      <c r="J162" s="6" t="s">
        <v>1665</v>
      </c>
      <c r="K162" s="241">
        <v>12.5</v>
      </c>
      <c r="L162" s="241">
        <f t="shared" si="47"/>
        <v>15</v>
      </c>
      <c r="M162" s="8">
        <f t="shared" si="48"/>
        <v>12.5</v>
      </c>
      <c r="N162" s="280">
        <f t="shared" si="49"/>
        <v>15</v>
      </c>
      <c r="O162" s="259">
        <v>12.5</v>
      </c>
      <c r="P162" s="309">
        <v>3</v>
      </c>
    </row>
    <row r="163" spans="1:17" ht="15.6" hidden="1" x14ac:dyDescent="0.3">
      <c r="A163" s="230"/>
      <c r="B163" s="231"/>
      <c r="C163" s="231"/>
      <c r="D163" s="232"/>
      <c r="E163" s="233"/>
      <c r="F163" s="232"/>
      <c r="G163" s="234"/>
      <c r="H163" s="235"/>
      <c r="I163" s="232"/>
      <c r="J163" s="236"/>
      <c r="K163" s="242"/>
      <c r="L163" s="242"/>
      <c r="M163" s="239"/>
      <c r="N163" s="281"/>
      <c r="O163" s="260"/>
      <c r="P163" s="310"/>
    </row>
    <row r="164" spans="1:17" ht="46.8" x14ac:dyDescent="0.3">
      <c r="A164" s="20" t="s">
        <v>83</v>
      </c>
      <c r="B164" s="1" t="s">
        <v>170</v>
      </c>
      <c r="C164" s="1" t="s">
        <v>171</v>
      </c>
      <c r="D164" s="1" t="s">
        <v>34</v>
      </c>
      <c r="E164" s="110">
        <v>500</v>
      </c>
      <c r="F164" s="5" t="s">
        <v>1666</v>
      </c>
      <c r="G164" s="152" t="s">
        <v>1637</v>
      </c>
      <c r="H164" s="176">
        <v>50</v>
      </c>
      <c r="I164" s="1" t="s">
        <v>1667</v>
      </c>
      <c r="J164" s="216" t="s">
        <v>1668</v>
      </c>
      <c r="K164" s="241">
        <v>0.22500000000000001</v>
      </c>
      <c r="L164" s="241">
        <f t="shared" ref="L164" si="50">K164*1.2</f>
        <v>0.27</v>
      </c>
      <c r="M164" s="86">
        <f t="shared" ref="M164" si="51">K164*H164</f>
        <v>11.25</v>
      </c>
      <c r="N164" s="280">
        <f t="shared" ref="N164" si="52">M164*1.2</f>
        <v>13.5</v>
      </c>
      <c r="O164" s="259">
        <v>0.22500000000000001</v>
      </c>
      <c r="P164" s="309">
        <v>1</v>
      </c>
    </row>
    <row r="165" spans="1:17" ht="15.6" hidden="1" x14ac:dyDescent="0.3">
      <c r="A165" s="230"/>
      <c r="B165" s="231"/>
      <c r="C165" s="231"/>
      <c r="D165" s="232"/>
      <c r="E165" s="233"/>
      <c r="F165" s="232"/>
      <c r="G165" s="234"/>
      <c r="H165" s="235"/>
      <c r="I165" s="232"/>
      <c r="J165" s="236"/>
      <c r="K165" s="242"/>
      <c r="L165" s="242"/>
      <c r="M165" s="239"/>
      <c r="N165" s="281"/>
      <c r="O165" s="260"/>
      <c r="P165" s="310"/>
    </row>
    <row r="166" spans="1:17" ht="187.2" x14ac:dyDescent="0.3">
      <c r="A166" s="20" t="s">
        <v>898</v>
      </c>
      <c r="B166" s="1" t="s">
        <v>146</v>
      </c>
      <c r="C166" s="1" t="s">
        <v>173</v>
      </c>
      <c r="D166" s="1" t="s">
        <v>34</v>
      </c>
      <c r="E166" s="110">
        <v>5</v>
      </c>
      <c r="F166" s="175" t="s">
        <v>1258</v>
      </c>
      <c r="G166" s="175" t="s">
        <v>1259</v>
      </c>
      <c r="H166" s="176">
        <v>1</v>
      </c>
      <c r="I166" s="1" t="s">
        <v>1286</v>
      </c>
      <c r="J166" s="14" t="s">
        <v>1287</v>
      </c>
      <c r="K166" s="241">
        <v>37.5</v>
      </c>
      <c r="L166" s="241">
        <f t="shared" ref="L166" si="53">K166*1.2</f>
        <v>45</v>
      </c>
      <c r="M166" s="8">
        <f t="shared" ref="M166" si="54">K166*H166</f>
        <v>37.5</v>
      </c>
      <c r="N166" s="280">
        <f t="shared" ref="N166" si="55">M166*1.2</f>
        <v>45</v>
      </c>
      <c r="O166" s="259">
        <v>37.5</v>
      </c>
      <c r="P166" s="309">
        <v>1</v>
      </c>
    </row>
    <row r="167" spans="1:17" ht="15.6" hidden="1" x14ac:dyDescent="0.3">
      <c r="A167" s="230"/>
      <c r="B167" s="231"/>
      <c r="C167" s="231"/>
      <c r="D167" s="232"/>
      <c r="E167" s="233"/>
      <c r="F167" s="232"/>
      <c r="G167" s="234"/>
      <c r="H167" s="235"/>
      <c r="I167" s="232"/>
      <c r="J167" s="236"/>
      <c r="K167" s="242"/>
      <c r="L167" s="242"/>
      <c r="M167" s="239"/>
      <c r="N167" s="281"/>
      <c r="O167" s="260"/>
      <c r="P167" s="310"/>
    </row>
    <row r="168" spans="1:17" ht="187.2" hidden="1" x14ac:dyDescent="0.3">
      <c r="A168" s="20" t="s">
        <v>899</v>
      </c>
      <c r="B168" s="1" t="s">
        <v>175</v>
      </c>
      <c r="C168" s="1" t="s">
        <v>176</v>
      </c>
      <c r="D168" s="1" t="s">
        <v>793</v>
      </c>
      <c r="E168" s="110">
        <v>10</v>
      </c>
      <c r="F168" s="5"/>
      <c r="G168" s="152"/>
      <c r="H168" s="133"/>
      <c r="I168" s="5"/>
      <c r="J168" s="6"/>
      <c r="K168" s="241"/>
      <c r="L168" s="241"/>
      <c r="M168" s="86"/>
      <c r="N168" s="280"/>
      <c r="O168" s="259"/>
      <c r="P168" s="309">
        <v>0</v>
      </c>
    </row>
    <row r="169" spans="1:17" ht="15.6" hidden="1" x14ac:dyDescent="0.3">
      <c r="A169" s="230"/>
      <c r="B169" s="231"/>
      <c r="C169" s="231"/>
      <c r="D169" s="232"/>
      <c r="E169" s="233"/>
      <c r="F169" s="232"/>
      <c r="G169" s="234"/>
      <c r="H169" s="235"/>
      <c r="I169" s="232"/>
      <c r="J169" s="236"/>
      <c r="K169" s="242"/>
      <c r="L169" s="242"/>
      <c r="M169" s="239"/>
      <c r="N169" s="281"/>
      <c r="O169" s="260"/>
      <c r="P169" s="310"/>
    </row>
    <row r="170" spans="1:17" ht="187.2" x14ac:dyDescent="0.3">
      <c r="A170" s="20" t="s">
        <v>86</v>
      </c>
      <c r="B170" s="1" t="s">
        <v>178</v>
      </c>
      <c r="C170" s="1" t="s">
        <v>179</v>
      </c>
      <c r="D170" s="1" t="s">
        <v>793</v>
      </c>
      <c r="E170" s="110">
        <v>10</v>
      </c>
      <c r="F170" s="175" t="s">
        <v>1258</v>
      </c>
      <c r="G170" s="175" t="s">
        <v>1259</v>
      </c>
      <c r="H170" s="176">
        <v>1</v>
      </c>
      <c r="I170" s="1" t="s">
        <v>1288</v>
      </c>
      <c r="J170" s="6">
        <v>4435087</v>
      </c>
      <c r="K170" s="241">
        <v>73.75</v>
      </c>
      <c r="L170" s="241">
        <f t="shared" ref="L170:L177" si="56">K170*1.2</f>
        <v>88.5</v>
      </c>
      <c r="M170" s="8">
        <f t="shared" ref="M170:M177" si="57">K170*H170</f>
        <v>73.75</v>
      </c>
      <c r="N170" s="280">
        <f t="shared" ref="N170:N177" si="58">M170*1.2</f>
        <v>88.5</v>
      </c>
      <c r="O170" s="259">
        <v>73.75</v>
      </c>
      <c r="P170" s="309">
        <v>1</v>
      </c>
    </row>
    <row r="171" spans="1:17" ht="15.6" hidden="1" x14ac:dyDescent="0.3">
      <c r="A171" s="230"/>
      <c r="B171" s="231"/>
      <c r="C171" s="231"/>
      <c r="D171" s="232"/>
      <c r="E171" s="233"/>
      <c r="F171" s="232"/>
      <c r="G171" s="234"/>
      <c r="H171" s="235"/>
      <c r="I171" s="232"/>
      <c r="J171" s="236"/>
      <c r="K171" s="242"/>
      <c r="L171" s="242"/>
      <c r="M171" s="239"/>
      <c r="N171" s="281"/>
      <c r="O171" s="260"/>
      <c r="P171" s="310"/>
    </row>
    <row r="172" spans="1:17" ht="187.2" x14ac:dyDescent="0.3">
      <c r="A172" s="20" t="s">
        <v>89</v>
      </c>
      <c r="B172" s="1" t="s">
        <v>181</v>
      </c>
      <c r="C172" s="1" t="s">
        <v>182</v>
      </c>
      <c r="D172" s="1" t="s">
        <v>793</v>
      </c>
      <c r="E172" s="110">
        <v>10</v>
      </c>
      <c r="F172" s="175" t="s">
        <v>1258</v>
      </c>
      <c r="G172" s="175" t="s">
        <v>1259</v>
      </c>
      <c r="H172" s="176">
        <v>1</v>
      </c>
      <c r="I172" s="1" t="s">
        <v>1288</v>
      </c>
      <c r="J172" s="6">
        <v>4435117</v>
      </c>
      <c r="K172" s="241">
        <v>78.3</v>
      </c>
      <c r="L172" s="241">
        <f t="shared" si="56"/>
        <v>93.96</v>
      </c>
      <c r="M172" s="8">
        <f t="shared" si="57"/>
        <v>78.3</v>
      </c>
      <c r="N172" s="280">
        <f t="shared" si="58"/>
        <v>93.96</v>
      </c>
      <c r="O172" s="259">
        <v>78.3</v>
      </c>
      <c r="P172" s="309">
        <v>1</v>
      </c>
    </row>
    <row r="173" spans="1:17" ht="15.6" hidden="1" x14ac:dyDescent="0.3">
      <c r="A173" s="230"/>
      <c r="B173" s="231"/>
      <c r="C173" s="231"/>
      <c r="D173" s="232"/>
      <c r="E173" s="233"/>
      <c r="F173" s="232"/>
      <c r="G173" s="234"/>
      <c r="H173" s="235"/>
      <c r="I173" s="232"/>
      <c r="J173" s="236"/>
      <c r="K173" s="242"/>
      <c r="L173" s="242"/>
      <c r="M173" s="239"/>
      <c r="N173" s="281"/>
      <c r="O173" s="260"/>
      <c r="P173" s="310"/>
    </row>
    <row r="174" spans="1:17" ht="296.39999999999998" x14ac:dyDescent="0.3">
      <c r="A174" s="20" t="s">
        <v>91</v>
      </c>
      <c r="B174" s="1" t="s">
        <v>184</v>
      </c>
      <c r="C174" s="1" t="s">
        <v>185</v>
      </c>
      <c r="D174" s="1" t="s">
        <v>34</v>
      </c>
      <c r="E174" s="110">
        <v>10</v>
      </c>
      <c r="F174" s="175" t="s">
        <v>1902</v>
      </c>
      <c r="G174" s="175" t="s">
        <v>1898</v>
      </c>
      <c r="H174" s="176">
        <v>1</v>
      </c>
      <c r="I174" s="1"/>
      <c r="J174" s="6" t="s">
        <v>1913</v>
      </c>
      <c r="K174" s="241">
        <v>14</v>
      </c>
      <c r="L174" s="241">
        <v>16.8</v>
      </c>
      <c r="M174" s="8">
        <v>14</v>
      </c>
      <c r="N174" s="280">
        <v>16.8</v>
      </c>
      <c r="O174" s="259">
        <v>14</v>
      </c>
      <c r="P174" s="309">
        <v>1</v>
      </c>
    </row>
    <row r="175" spans="1:17" ht="296.39999999999998" hidden="1" x14ac:dyDescent="0.3">
      <c r="A175" s="20" t="s">
        <v>91</v>
      </c>
      <c r="B175" s="1" t="s">
        <v>184</v>
      </c>
      <c r="C175" s="1" t="s">
        <v>185</v>
      </c>
      <c r="D175" s="1" t="s">
        <v>34</v>
      </c>
      <c r="E175" s="110">
        <v>10</v>
      </c>
      <c r="F175" s="175" t="s">
        <v>1258</v>
      </c>
      <c r="G175" s="175" t="s">
        <v>1259</v>
      </c>
      <c r="H175" s="176">
        <v>10</v>
      </c>
      <c r="I175" s="1" t="s">
        <v>1289</v>
      </c>
      <c r="J175" s="6">
        <v>4417920</v>
      </c>
      <c r="K175" s="241">
        <v>14.32</v>
      </c>
      <c r="L175" s="241">
        <f t="shared" ref="L175" si="59">K175*1.2</f>
        <v>17.184000000000001</v>
      </c>
      <c r="M175" s="8">
        <f t="shared" ref="M175" si="60">K175*H175</f>
        <v>143.19999999999999</v>
      </c>
      <c r="N175" s="280">
        <f t="shared" ref="N175" si="61">M175*1.2</f>
        <v>171.83999999999997</v>
      </c>
      <c r="O175" s="259">
        <v>14.32</v>
      </c>
      <c r="P175" s="309">
        <v>2</v>
      </c>
    </row>
    <row r="176" spans="1:17" ht="15.6" hidden="1" x14ac:dyDescent="0.3">
      <c r="A176" s="230"/>
      <c r="B176" s="231"/>
      <c r="C176" s="231"/>
      <c r="D176" s="232"/>
      <c r="E176" s="233"/>
      <c r="F176" s="232"/>
      <c r="G176" s="234"/>
      <c r="H176" s="235"/>
      <c r="I176" s="232"/>
      <c r="J176" s="236"/>
      <c r="K176" s="242"/>
      <c r="L176" s="242"/>
      <c r="M176" s="239"/>
      <c r="N176" s="281"/>
      <c r="O176" s="260"/>
      <c r="P176" s="310"/>
    </row>
    <row r="177" spans="1:17" ht="62.4" x14ac:dyDescent="0.3">
      <c r="A177" s="20" t="s">
        <v>900</v>
      </c>
      <c r="B177" s="1" t="s">
        <v>187</v>
      </c>
      <c r="C177" s="1" t="s">
        <v>188</v>
      </c>
      <c r="D177" s="1" t="s">
        <v>34</v>
      </c>
      <c r="E177" s="110">
        <v>20</v>
      </c>
      <c r="F177" s="175" t="s">
        <v>1258</v>
      </c>
      <c r="G177" s="175" t="s">
        <v>1259</v>
      </c>
      <c r="H177" s="176">
        <v>100</v>
      </c>
      <c r="I177" s="1"/>
      <c r="J177" s="6">
        <v>29450</v>
      </c>
      <c r="K177" s="241">
        <v>0.63</v>
      </c>
      <c r="L177" s="241">
        <f t="shared" si="56"/>
        <v>0.75600000000000001</v>
      </c>
      <c r="M177" s="8">
        <f t="shared" si="57"/>
        <v>63</v>
      </c>
      <c r="N177" s="280">
        <f t="shared" si="58"/>
        <v>75.599999999999994</v>
      </c>
      <c r="O177" s="259">
        <v>0.63</v>
      </c>
      <c r="P177" s="309">
        <v>1</v>
      </c>
    </row>
    <row r="178" spans="1:17" ht="62.4" hidden="1" x14ac:dyDescent="0.3">
      <c r="A178" s="20" t="s">
        <v>900</v>
      </c>
      <c r="B178" s="1" t="s">
        <v>187</v>
      </c>
      <c r="C178" s="1" t="s">
        <v>188</v>
      </c>
      <c r="D178" s="1" t="s">
        <v>34</v>
      </c>
      <c r="E178" s="110">
        <v>20</v>
      </c>
      <c r="F178" s="175" t="s">
        <v>1902</v>
      </c>
      <c r="G178" s="175" t="s">
        <v>1898</v>
      </c>
      <c r="H178" s="176">
        <v>1</v>
      </c>
      <c r="I178" s="1"/>
      <c r="J178" s="6" t="s">
        <v>1914</v>
      </c>
      <c r="K178" s="241">
        <v>1.9</v>
      </c>
      <c r="L178" s="241">
        <v>2.2799999999999998</v>
      </c>
      <c r="M178" s="8">
        <v>1.9</v>
      </c>
      <c r="N178" s="280">
        <v>2.2799999999999998</v>
      </c>
      <c r="O178" s="259">
        <v>1.9</v>
      </c>
      <c r="P178" s="309">
        <v>2</v>
      </c>
    </row>
    <row r="179" spans="1:17" ht="15.6" hidden="1" x14ac:dyDescent="0.3">
      <c r="A179" s="230"/>
      <c r="B179" s="231"/>
      <c r="C179" s="231"/>
      <c r="D179" s="232"/>
      <c r="E179" s="233"/>
      <c r="F179" s="232"/>
      <c r="G179" s="234"/>
      <c r="H179" s="235"/>
      <c r="I179" s="232"/>
      <c r="J179" s="236"/>
      <c r="K179" s="242"/>
      <c r="L179" s="242"/>
      <c r="M179" s="239"/>
      <c r="N179" s="281"/>
      <c r="O179" s="260"/>
      <c r="P179" s="310"/>
    </row>
    <row r="180" spans="1:17" ht="124.8" hidden="1" x14ac:dyDescent="0.3">
      <c r="A180" s="20" t="s">
        <v>901</v>
      </c>
      <c r="B180" s="25" t="s">
        <v>189</v>
      </c>
      <c r="C180" s="21" t="s">
        <v>191</v>
      </c>
      <c r="D180" s="3" t="s">
        <v>34</v>
      </c>
      <c r="E180" s="108">
        <v>12</v>
      </c>
      <c r="F180" s="109"/>
      <c r="G180" s="152"/>
      <c r="H180" s="133"/>
      <c r="I180" s="109"/>
      <c r="J180" s="6"/>
      <c r="K180" s="241"/>
      <c r="L180" s="241"/>
      <c r="M180" s="8"/>
      <c r="N180" s="280"/>
      <c r="O180" s="259">
        <v>0</v>
      </c>
      <c r="P180" s="309">
        <v>0</v>
      </c>
    </row>
    <row r="181" spans="1:17" ht="15.6" hidden="1" x14ac:dyDescent="0.3">
      <c r="A181" s="230"/>
      <c r="B181" s="231"/>
      <c r="C181" s="231"/>
      <c r="D181" s="232"/>
      <c r="E181" s="233"/>
      <c r="F181" s="232"/>
      <c r="G181" s="234"/>
      <c r="H181" s="235"/>
      <c r="I181" s="232"/>
      <c r="J181" s="236"/>
      <c r="K181" s="242"/>
      <c r="L181" s="242"/>
      <c r="M181" s="239"/>
      <c r="N181" s="281"/>
      <c r="O181" s="260"/>
      <c r="P181" s="310"/>
    </row>
    <row r="182" spans="1:17" ht="32.4" hidden="1" x14ac:dyDescent="0.35">
      <c r="A182" s="20" t="s">
        <v>94</v>
      </c>
      <c r="B182" s="22" t="s">
        <v>192</v>
      </c>
      <c r="C182" s="21"/>
      <c r="D182" s="3"/>
      <c r="E182" s="108"/>
      <c r="F182" s="109"/>
      <c r="G182" s="152"/>
      <c r="H182" s="133"/>
      <c r="I182" s="109"/>
      <c r="J182" s="135"/>
      <c r="K182" s="241"/>
      <c r="L182" s="241"/>
      <c r="M182" s="8"/>
      <c r="N182" s="280"/>
      <c r="O182" s="259"/>
      <c r="P182" s="309"/>
    </row>
    <row r="183" spans="1:17" ht="15.6" hidden="1" x14ac:dyDescent="0.3">
      <c r="A183" s="230"/>
      <c r="B183" s="231"/>
      <c r="C183" s="231"/>
      <c r="D183" s="232"/>
      <c r="E183" s="233"/>
      <c r="F183" s="232"/>
      <c r="G183" s="234"/>
      <c r="H183" s="235"/>
      <c r="I183" s="232"/>
      <c r="J183" s="236"/>
      <c r="K183" s="242"/>
      <c r="L183" s="242"/>
      <c r="M183" s="239"/>
      <c r="N183" s="281"/>
      <c r="O183" s="260"/>
      <c r="P183" s="310"/>
    </row>
    <row r="184" spans="1:17" ht="171.6" x14ac:dyDescent="0.3">
      <c r="A184" s="20" t="s">
        <v>902</v>
      </c>
      <c r="B184" s="26" t="s">
        <v>831</v>
      </c>
      <c r="C184" s="27" t="s">
        <v>832</v>
      </c>
      <c r="D184" s="1" t="s">
        <v>193</v>
      </c>
      <c r="E184" s="110">
        <v>500</v>
      </c>
      <c r="F184" s="152" t="s">
        <v>2069</v>
      </c>
      <c r="G184" s="152" t="s">
        <v>2031</v>
      </c>
      <c r="H184" s="176">
        <v>50</v>
      </c>
      <c r="I184" s="1" t="s">
        <v>2070</v>
      </c>
      <c r="J184" s="14" t="s">
        <v>2071</v>
      </c>
      <c r="K184" s="241">
        <v>0.47</v>
      </c>
      <c r="L184" s="241">
        <v>0.56399999999999995</v>
      </c>
      <c r="M184" s="8">
        <v>23.5</v>
      </c>
      <c r="N184" s="280">
        <v>28.2</v>
      </c>
      <c r="O184" s="259">
        <v>0.47</v>
      </c>
      <c r="P184" s="309">
        <v>1</v>
      </c>
      <c r="Q184" t="s">
        <v>2172</v>
      </c>
    </row>
    <row r="185" spans="1:17" ht="171.6" hidden="1" x14ac:dyDescent="0.3">
      <c r="A185" s="20" t="s">
        <v>902</v>
      </c>
      <c r="B185" s="26" t="s">
        <v>831</v>
      </c>
      <c r="C185" s="27" t="s">
        <v>832</v>
      </c>
      <c r="D185" s="1" t="s">
        <v>193</v>
      </c>
      <c r="E185" s="110">
        <v>500</v>
      </c>
      <c r="F185" s="152" t="s">
        <v>1669</v>
      </c>
      <c r="G185" s="152" t="s">
        <v>1637</v>
      </c>
      <c r="H185" s="176">
        <v>1</v>
      </c>
      <c r="I185" s="1" t="s">
        <v>1670</v>
      </c>
      <c r="J185" s="14" t="s">
        <v>1671</v>
      </c>
      <c r="K185" s="241">
        <v>0.95</v>
      </c>
      <c r="L185" s="241">
        <f>SUM(K185*1.2)</f>
        <v>1.1399999999999999</v>
      </c>
      <c r="M185" s="8">
        <v>0.95</v>
      </c>
      <c r="N185" s="280">
        <f>SUM(M185*1.2)</f>
        <v>1.1399999999999999</v>
      </c>
      <c r="O185" s="259">
        <v>0.95</v>
      </c>
      <c r="P185" s="309">
        <v>2</v>
      </c>
    </row>
    <row r="186" spans="1:17" ht="171.6" hidden="1" x14ac:dyDescent="0.3">
      <c r="A186" s="20" t="s">
        <v>902</v>
      </c>
      <c r="B186" s="26" t="s">
        <v>831</v>
      </c>
      <c r="C186" s="27" t="s">
        <v>832</v>
      </c>
      <c r="D186" s="1" t="s">
        <v>193</v>
      </c>
      <c r="E186" s="110">
        <v>500</v>
      </c>
      <c r="F186" s="152" t="s">
        <v>1267</v>
      </c>
      <c r="G186" s="152" t="s">
        <v>1259</v>
      </c>
      <c r="H186" s="176">
        <v>40</v>
      </c>
      <c r="I186" s="1" t="s">
        <v>1290</v>
      </c>
      <c r="J186" s="14" t="s">
        <v>1291</v>
      </c>
      <c r="K186" s="241">
        <v>1</v>
      </c>
      <c r="L186" s="241">
        <f t="shared" ref="L186" si="62">K186*1.2</f>
        <v>1.2</v>
      </c>
      <c r="M186" s="8">
        <f t="shared" ref="M186" si="63">K186*H186</f>
        <v>40</v>
      </c>
      <c r="N186" s="280">
        <f t="shared" ref="N186" si="64">M186*1.2</f>
        <v>48</v>
      </c>
      <c r="O186" s="259">
        <v>1</v>
      </c>
      <c r="P186" s="309">
        <v>3</v>
      </c>
    </row>
    <row r="187" spans="1:17" ht="15.6" hidden="1" x14ac:dyDescent="0.3">
      <c r="A187" s="230"/>
      <c r="B187" s="231"/>
      <c r="C187" s="231"/>
      <c r="D187" s="232"/>
      <c r="E187" s="233"/>
      <c r="F187" s="232"/>
      <c r="G187" s="234"/>
      <c r="H187" s="235"/>
      <c r="I187" s="232"/>
      <c r="J187" s="236"/>
      <c r="K187" s="242"/>
      <c r="L187" s="242"/>
      <c r="M187" s="239"/>
      <c r="N187" s="281"/>
      <c r="O187" s="260"/>
      <c r="P187" s="310"/>
    </row>
    <row r="188" spans="1:17" ht="109.2" x14ac:dyDescent="0.3">
      <c r="A188" s="20" t="s">
        <v>903</v>
      </c>
      <c r="B188" s="1" t="s">
        <v>835</v>
      </c>
      <c r="C188" s="4" t="s">
        <v>836</v>
      </c>
      <c r="D188" s="1" t="s">
        <v>193</v>
      </c>
      <c r="E188" s="110">
        <v>200</v>
      </c>
      <c r="F188" s="5" t="s">
        <v>2036</v>
      </c>
      <c r="G188" s="152" t="s">
        <v>2031</v>
      </c>
      <c r="H188" s="176">
        <v>100</v>
      </c>
      <c r="I188" s="1" t="s">
        <v>2072</v>
      </c>
      <c r="J188" s="6" t="s">
        <v>2073</v>
      </c>
      <c r="K188" s="241">
        <v>0.158</v>
      </c>
      <c r="L188" s="241">
        <v>0.18959999999999999</v>
      </c>
      <c r="M188" s="86">
        <v>15.8</v>
      </c>
      <c r="N188" s="280">
        <v>18.96</v>
      </c>
      <c r="O188" s="259">
        <v>0.158</v>
      </c>
      <c r="P188" s="309">
        <v>1</v>
      </c>
      <c r="Q188" t="s">
        <v>2172</v>
      </c>
    </row>
    <row r="189" spans="1:17" ht="109.2" hidden="1" x14ac:dyDescent="0.3">
      <c r="A189" s="20" t="s">
        <v>903</v>
      </c>
      <c r="B189" s="1" t="s">
        <v>835</v>
      </c>
      <c r="C189" s="4" t="s">
        <v>836</v>
      </c>
      <c r="D189" s="1" t="s">
        <v>193</v>
      </c>
      <c r="E189" s="110">
        <v>200</v>
      </c>
      <c r="F189" s="5" t="s">
        <v>1669</v>
      </c>
      <c r="G189" s="152" t="s">
        <v>1637</v>
      </c>
      <c r="H189" s="133">
        <v>100</v>
      </c>
      <c r="I189" s="5" t="s">
        <v>1672</v>
      </c>
      <c r="J189" s="6" t="s">
        <v>1673</v>
      </c>
      <c r="K189" s="241">
        <v>0.245</v>
      </c>
      <c r="L189" s="241">
        <f>SUM(K189*1.2)</f>
        <v>0.29399999999999998</v>
      </c>
      <c r="M189" s="86">
        <f>SUM(K189*H189)</f>
        <v>24.5</v>
      </c>
      <c r="N189" s="280">
        <f t="shared" ref="N189" si="65">SUM(M189*1.2)</f>
        <v>29.4</v>
      </c>
      <c r="O189" s="259">
        <v>0.245</v>
      </c>
      <c r="P189" s="309">
        <v>2</v>
      </c>
    </row>
    <row r="190" spans="1:17" ht="140.4" hidden="1" x14ac:dyDescent="0.3">
      <c r="A190" s="20" t="s">
        <v>903</v>
      </c>
      <c r="B190" s="1" t="s">
        <v>835</v>
      </c>
      <c r="C190" s="4" t="s">
        <v>836</v>
      </c>
      <c r="D190" s="1" t="s">
        <v>193</v>
      </c>
      <c r="E190" s="110">
        <v>200</v>
      </c>
      <c r="F190" s="5" t="s">
        <v>2112</v>
      </c>
      <c r="G190" s="152" t="s">
        <v>2113</v>
      </c>
      <c r="H190" s="133" t="s">
        <v>2114</v>
      </c>
      <c r="I190" s="5" t="s">
        <v>2115</v>
      </c>
      <c r="J190" s="6" t="s">
        <v>2116</v>
      </c>
      <c r="K190" s="241">
        <v>0.3</v>
      </c>
      <c r="L190" s="241">
        <v>0.36</v>
      </c>
      <c r="M190" s="86">
        <f>K190*E190</f>
        <v>60</v>
      </c>
      <c r="N190" s="280">
        <f>E190*L190</f>
        <v>72</v>
      </c>
      <c r="O190" s="259">
        <v>0.3</v>
      </c>
      <c r="P190" s="309">
        <v>3</v>
      </c>
    </row>
    <row r="191" spans="1:17" ht="109.2" hidden="1" x14ac:dyDescent="0.3">
      <c r="A191" s="20" t="s">
        <v>903</v>
      </c>
      <c r="B191" s="1" t="s">
        <v>835</v>
      </c>
      <c r="C191" s="4" t="s">
        <v>836</v>
      </c>
      <c r="D191" s="1" t="s">
        <v>193</v>
      </c>
      <c r="E191" s="110">
        <v>200</v>
      </c>
      <c r="F191" s="5" t="s">
        <v>1492</v>
      </c>
      <c r="G191" s="152" t="s">
        <v>1465</v>
      </c>
      <c r="H191" s="133">
        <v>50</v>
      </c>
      <c r="I191" s="5" t="s">
        <v>1493</v>
      </c>
      <c r="J191" s="6" t="s">
        <v>1494</v>
      </c>
      <c r="K191" s="241">
        <v>0.36</v>
      </c>
      <c r="L191" s="241">
        <f>MMULT(K191,1.2)</f>
        <v>0.432</v>
      </c>
      <c r="M191" s="86">
        <f>MMULT(H191,K191)</f>
        <v>18</v>
      </c>
      <c r="N191" s="280">
        <f>MMULT(M191,1.2)</f>
        <v>21.599999999999998</v>
      </c>
      <c r="O191" s="259">
        <v>0.36</v>
      </c>
      <c r="P191" s="309">
        <v>4</v>
      </c>
    </row>
    <row r="192" spans="1:17" ht="15.6" hidden="1" x14ac:dyDescent="0.3">
      <c r="A192" s="230"/>
      <c r="B192" s="231"/>
      <c r="C192" s="231"/>
      <c r="D192" s="232"/>
      <c r="E192" s="233"/>
      <c r="F192" s="232"/>
      <c r="G192" s="234"/>
      <c r="H192" s="235"/>
      <c r="I192" s="232"/>
      <c r="J192" s="236"/>
      <c r="K192" s="242"/>
      <c r="L192" s="242"/>
      <c r="M192" s="239"/>
      <c r="N192" s="281"/>
      <c r="O192" s="260"/>
      <c r="P192" s="310"/>
    </row>
    <row r="193" spans="1:18" ht="78" hidden="1" x14ac:dyDescent="0.3">
      <c r="A193" s="300" t="s">
        <v>904</v>
      </c>
      <c r="B193" s="323" t="s">
        <v>196</v>
      </c>
      <c r="C193" s="333" t="s">
        <v>197</v>
      </c>
      <c r="D193" s="323" t="s">
        <v>34</v>
      </c>
      <c r="E193" s="334">
        <v>200</v>
      </c>
      <c r="F193" s="323" t="s">
        <v>2112</v>
      </c>
      <c r="G193" s="297" t="s">
        <v>2113</v>
      </c>
      <c r="H193" s="297" t="s">
        <v>2117</v>
      </c>
      <c r="I193" s="323" t="s">
        <v>2118</v>
      </c>
      <c r="J193" s="303" t="s">
        <v>2119</v>
      </c>
      <c r="K193" s="294">
        <v>2</v>
      </c>
      <c r="L193" s="294">
        <v>2.4</v>
      </c>
      <c r="M193" s="304">
        <f>E193*K193</f>
        <v>400</v>
      </c>
      <c r="N193" s="299">
        <f>L193*E193</f>
        <v>480</v>
      </c>
      <c r="O193" s="293">
        <v>2</v>
      </c>
      <c r="P193" s="311">
        <v>0</v>
      </c>
      <c r="Q193" t="s">
        <v>2172</v>
      </c>
      <c r="R193" t="s">
        <v>2173</v>
      </c>
    </row>
    <row r="194" spans="1:18" ht="46.8" x14ac:dyDescent="0.3">
      <c r="A194" s="20" t="s">
        <v>904</v>
      </c>
      <c r="B194" s="1" t="s">
        <v>196</v>
      </c>
      <c r="C194" s="4" t="s">
        <v>197</v>
      </c>
      <c r="D194" s="1" t="s">
        <v>34</v>
      </c>
      <c r="E194" s="110">
        <v>200</v>
      </c>
      <c r="F194" s="5" t="s">
        <v>1674</v>
      </c>
      <c r="G194" s="152" t="s">
        <v>1637</v>
      </c>
      <c r="H194" s="176">
        <v>10</v>
      </c>
      <c r="I194" s="1" t="s">
        <v>1675</v>
      </c>
      <c r="J194" s="6">
        <v>1131991</v>
      </c>
      <c r="K194" s="241">
        <v>2.75</v>
      </c>
      <c r="L194" s="241">
        <f>SUM(K194*1.2)</f>
        <v>3.3</v>
      </c>
      <c r="M194" s="86">
        <f>SUM(K194*H194)</f>
        <v>27.5</v>
      </c>
      <c r="N194" s="280">
        <f t="shared" ref="N194" si="66">SUM(M194*1.2)</f>
        <v>33</v>
      </c>
      <c r="O194" s="259">
        <v>2.75</v>
      </c>
      <c r="P194" s="309">
        <v>1</v>
      </c>
    </row>
    <row r="195" spans="1:18" ht="109.2" hidden="1" x14ac:dyDescent="0.3">
      <c r="A195" s="20" t="s">
        <v>904</v>
      </c>
      <c r="B195" s="1" t="s">
        <v>196</v>
      </c>
      <c r="C195" s="4" t="s">
        <v>197</v>
      </c>
      <c r="D195" s="1" t="s">
        <v>34</v>
      </c>
      <c r="E195" s="110">
        <v>200</v>
      </c>
      <c r="F195" s="5" t="s">
        <v>2074</v>
      </c>
      <c r="G195" s="152" t="s">
        <v>2031</v>
      </c>
      <c r="H195" s="133">
        <v>100</v>
      </c>
      <c r="I195" s="5" t="s">
        <v>2075</v>
      </c>
      <c r="J195" s="6" t="s">
        <v>2076</v>
      </c>
      <c r="K195" s="241">
        <v>2.9</v>
      </c>
      <c r="L195" s="241">
        <v>3.48</v>
      </c>
      <c r="M195" s="86">
        <v>290</v>
      </c>
      <c r="N195" s="280">
        <v>348</v>
      </c>
      <c r="O195" s="259">
        <v>2.9</v>
      </c>
      <c r="P195" s="309">
        <v>2</v>
      </c>
    </row>
    <row r="196" spans="1:18" ht="46.8" hidden="1" x14ac:dyDescent="0.3">
      <c r="A196" s="20" t="s">
        <v>904</v>
      </c>
      <c r="B196" s="1" t="s">
        <v>196</v>
      </c>
      <c r="C196" s="4" t="s">
        <v>197</v>
      </c>
      <c r="D196" s="1" t="s">
        <v>34</v>
      </c>
      <c r="E196" s="110">
        <v>200</v>
      </c>
      <c r="F196" s="5" t="s">
        <v>1485</v>
      </c>
      <c r="G196" s="152" t="s">
        <v>1465</v>
      </c>
      <c r="H196" s="133">
        <v>10</v>
      </c>
      <c r="I196" s="5" t="s">
        <v>1495</v>
      </c>
      <c r="J196" s="6" t="s">
        <v>1496</v>
      </c>
      <c r="K196" s="241">
        <v>3</v>
      </c>
      <c r="L196" s="241">
        <f>MMULT(K196,1.2)</f>
        <v>3.5999999999999996</v>
      </c>
      <c r="M196" s="86">
        <f>MMULT(H196,K196)</f>
        <v>30</v>
      </c>
      <c r="N196" s="280">
        <f>MMULT(M196,1.2)</f>
        <v>36</v>
      </c>
      <c r="O196" s="259">
        <v>3</v>
      </c>
      <c r="P196" s="309">
        <v>3</v>
      </c>
    </row>
    <row r="197" spans="1:18" ht="15.6" hidden="1" x14ac:dyDescent="0.3">
      <c r="A197" s="230"/>
      <c r="B197" s="231"/>
      <c r="C197" s="231"/>
      <c r="D197" s="232"/>
      <c r="E197" s="233"/>
      <c r="F197" s="232"/>
      <c r="G197" s="234"/>
      <c r="H197" s="235"/>
      <c r="I197" s="232"/>
      <c r="J197" s="236"/>
      <c r="K197" s="242"/>
      <c r="L197" s="242"/>
      <c r="M197" s="239"/>
      <c r="N197" s="281"/>
      <c r="O197" s="260"/>
      <c r="P197" s="310"/>
    </row>
    <row r="198" spans="1:18" ht="62.4" hidden="1" x14ac:dyDescent="0.3">
      <c r="A198" s="20" t="s">
        <v>905</v>
      </c>
      <c r="B198" s="3" t="s">
        <v>199</v>
      </c>
      <c r="C198" s="3" t="s">
        <v>801</v>
      </c>
      <c r="D198" s="1" t="s">
        <v>34</v>
      </c>
      <c r="E198" s="110">
        <v>100</v>
      </c>
      <c r="F198" s="5"/>
      <c r="G198" s="152"/>
      <c r="H198" s="133"/>
      <c r="I198" s="5"/>
      <c r="J198" s="6"/>
      <c r="K198" s="241"/>
      <c r="L198" s="241"/>
      <c r="M198" s="86"/>
      <c r="N198" s="280"/>
      <c r="O198" s="259">
        <v>0</v>
      </c>
      <c r="P198" s="309">
        <v>0</v>
      </c>
    </row>
    <row r="199" spans="1:18" ht="15.6" hidden="1" x14ac:dyDescent="0.3">
      <c r="A199" s="230"/>
      <c r="B199" s="231"/>
      <c r="C199" s="231"/>
      <c r="D199" s="232"/>
      <c r="E199" s="233"/>
      <c r="F199" s="232"/>
      <c r="G199" s="234"/>
      <c r="H199" s="235"/>
      <c r="I199" s="232"/>
      <c r="J199" s="236"/>
      <c r="K199" s="242"/>
      <c r="L199" s="242"/>
      <c r="M199" s="239"/>
      <c r="N199" s="281"/>
      <c r="O199" s="260"/>
      <c r="P199" s="310"/>
    </row>
    <row r="200" spans="1:18" ht="140.4" x14ac:dyDescent="0.3">
      <c r="A200" s="20" t="s">
        <v>99</v>
      </c>
      <c r="B200" s="3" t="s">
        <v>201</v>
      </c>
      <c r="C200" s="3" t="s">
        <v>202</v>
      </c>
      <c r="D200" s="1" t="s">
        <v>34</v>
      </c>
      <c r="E200" s="110">
        <v>20</v>
      </c>
      <c r="F200" s="5" t="s">
        <v>2036</v>
      </c>
      <c r="G200" s="152" t="s">
        <v>2031</v>
      </c>
      <c r="H200" s="176">
        <v>1</v>
      </c>
      <c r="I200" s="1" t="s">
        <v>2077</v>
      </c>
      <c r="J200" s="6">
        <v>938754</v>
      </c>
      <c r="K200" s="241">
        <v>17.350000000000001</v>
      </c>
      <c r="L200" s="241">
        <v>20.82</v>
      </c>
      <c r="M200" s="8">
        <v>17.350000000000001</v>
      </c>
      <c r="N200" s="280">
        <v>20.82</v>
      </c>
      <c r="O200" s="259">
        <v>17.350000000000001</v>
      </c>
      <c r="P200" s="309">
        <v>1</v>
      </c>
    </row>
    <row r="201" spans="1:18" ht="15.6" hidden="1" x14ac:dyDescent="0.3">
      <c r="A201" s="230"/>
      <c r="B201" s="231"/>
      <c r="C201" s="231"/>
      <c r="D201" s="232"/>
      <c r="E201" s="233"/>
      <c r="F201" s="232"/>
      <c r="G201" s="234"/>
      <c r="H201" s="235"/>
      <c r="I201" s="232"/>
      <c r="J201" s="236"/>
      <c r="K201" s="242"/>
      <c r="L201" s="242"/>
      <c r="M201" s="239"/>
      <c r="N201" s="281"/>
      <c r="O201" s="260"/>
      <c r="P201" s="310"/>
    </row>
    <row r="202" spans="1:18" ht="140.4" x14ac:dyDescent="0.3">
      <c r="A202" s="20" t="s">
        <v>906</v>
      </c>
      <c r="B202" s="3" t="s">
        <v>204</v>
      </c>
      <c r="C202" s="3" t="s">
        <v>205</v>
      </c>
      <c r="D202" s="1" t="s">
        <v>34</v>
      </c>
      <c r="E202" s="110">
        <v>20</v>
      </c>
      <c r="F202" s="5" t="s">
        <v>2036</v>
      </c>
      <c r="G202" s="152" t="s">
        <v>2031</v>
      </c>
      <c r="H202" s="176">
        <v>1</v>
      </c>
      <c r="I202" s="1" t="s">
        <v>2078</v>
      </c>
      <c r="J202" s="6">
        <v>938713</v>
      </c>
      <c r="K202" s="241">
        <v>37.450000000000003</v>
      </c>
      <c r="L202" s="241">
        <v>44.94</v>
      </c>
      <c r="M202" s="86">
        <v>37.450000000000003</v>
      </c>
      <c r="N202" s="280">
        <v>44.94</v>
      </c>
      <c r="O202" s="259">
        <v>37.450000000000003</v>
      </c>
      <c r="P202" s="309">
        <v>1</v>
      </c>
    </row>
    <row r="203" spans="1:18" ht="15.6" hidden="1" x14ac:dyDescent="0.3">
      <c r="A203" s="230"/>
      <c r="B203" s="231"/>
      <c r="C203" s="231"/>
      <c r="D203" s="232"/>
      <c r="E203" s="233"/>
      <c r="F203" s="232"/>
      <c r="G203" s="234"/>
      <c r="H203" s="235"/>
      <c r="I203" s="232"/>
      <c r="J203" s="236"/>
      <c r="K203" s="242"/>
      <c r="L203" s="242"/>
      <c r="M203" s="239"/>
      <c r="N203" s="281"/>
      <c r="O203" s="260"/>
      <c r="P203" s="310"/>
    </row>
    <row r="204" spans="1:18" ht="156" x14ac:dyDescent="0.3">
      <c r="A204" s="20" t="s">
        <v>907</v>
      </c>
      <c r="B204" s="3" t="s">
        <v>207</v>
      </c>
      <c r="C204" s="21" t="s">
        <v>208</v>
      </c>
      <c r="D204" s="1" t="s">
        <v>34</v>
      </c>
      <c r="E204" s="110">
        <v>20</v>
      </c>
      <c r="F204" s="5" t="s">
        <v>2036</v>
      </c>
      <c r="G204" s="152" t="s">
        <v>2031</v>
      </c>
      <c r="H204" s="176">
        <v>1</v>
      </c>
      <c r="I204" s="1" t="s">
        <v>2079</v>
      </c>
      <c r="J204" s="6">
        <v>475633</v>
      </c>
      <c r="K204" s="241">
        <v>5.6</v>
      </c>
      <c r="L204" s="241">
        <v>6.72</v>
      </c>
      <c r="M204" s="8">
        <v>5.6</v>
      </c>
      <c r="N204" s="280">
        <v>6.72</v>
      </c>
      <c r="O204" s="259">
        <v>5.6</v>
      </c>
      <c r="P204" s="309">
        <v>1</v>
      </c>
    </row>
    <row r="205" spans="1:18" ht="15.6" hidden="1" x14ac:dyDescent="0.3">
      <c r="A205" s="230"/>
      <c r="B205" s="231"/>
      <c r="C205" s="231"/>
      <c r="D205" s="232"/>
      <c r="E205" s="233"/>
      <c r="F205" s="232"/>
      <c r="G205" s="234"/>
      <c r="H205" s="235"/>
      <c r="I205" s="232"/>
      <c r="J205" s="236"/>
      <c r="K205" s="242"/>
      <c r="L205" s="242"/>
      <c r="M205" s="239"/>
      <c r="N205" s="281"/>
      <c r="O205" s="260"/>
      <c r="P205" s="310"/>
    </row>
    <row r="206" spans="1:18" ht="78" x14ac:dyDescent="0.3">
      <c r="A206" s="196" t="s">
        <v>908</v>
      </c>
      <c r="B206" s="197" t="s">
        <v>210</v>
      </c>
      <c r="C206" s="197" t="s">
        <v>211</v>
      </c>
      <c r="D206" s="198" t="s">
        <v>34</v>
      </c>
      <c r="E206" s="199">
        <v>900</v>
      </c>
      <c r="F206" s="200" t="s">
        <v>2036</v>
      </c>
      <c r="G206" s="152" t="s">
        <v>2031</v>
      </c>
      <c r="H206" s="176">
        <v>35</v>
      </c>
      <c r="I206" s="198" t="s">
        <v>2080</v>
      </c>
      <c r="J206" s="201">
        <v>277502</v>
      </c>
      <c r="K206" s="202">
        <v>1.03</v>
      </c>
      <c r="L206" s="202">
        <v>1.236</v>
      </c>
      <c r="M206" s="203">
        <v>36.049999999999997</v>
      </c>
      <c r="N206" s="283">
        <v>43.26</v>
      </c>
      <c r="O206" s="264">
        <v>1.03</v>
      </c>
      <c r="P206" s="309">
        <v>1</v>
      </c>
    </row>
    <row r="207" spans="1:18" ht="46.8" hidden="1" x14ac:dyDescent="0.3">
      <c r="A207" s="196" t="s">
        <v>908</v>
      </c>
      <c r="B207" s="197" t="s">
        <v>210</v>
      </c>
      <c r="C207" s="197" t="s">
        <v>211</v>
      </c>
      <c r="D207" s="198" t="s">
        <v>34</v>
      </c>
      <c r="E207" s="199">
        <v>900</v>
      </c>
      <c r="F207" s="200" t="s">
        <v>1522</v>
      </c>
      <c r="G207" s="152" t="s">
        <v>1523</v>
      </c>
      <c r="H207" s="133">
        <v>100</v>
      </c>
      <c r="I207" s="200" t="s">
        <v>1524</v>
      </c>
      <c r="J207" s="201">
        <v>402916</v>
      </c>
      <c r="K207" s="202">
        <v>2</v>
      </c>
      <c r="L207" s="202">
        <f t="shared" ref="L207" si="67">K207*1.2</f>
        <v>2.4</v>
      </c>
      <c r="M207" s="203">
        <f>H207*K207</f>
        <v>200</v>
      </c>
      <c r="N207" s="283">
        <f t="shared" ref="N207" si="68">H207*L207</f>
        <v>240</v>
      </c>
      <c r="O207" s="264">
        <v>2</v>
      </c>
      <c r="P207" s="309">
        <v>2</v>
      </c>
    </row>
    <row r="208" spans="1:18" ht="15.6" hidden="1" x14ac:dyDescent="0.3">
      <c r="A208" s="230"/>
      <c r="B208" s="231"/>
      <c r="C208" s="231"/>
      <c r="D208" s="232"/>
      <c r="E208" s="233"/>
      <c r="F208" s="232"/>
      <c r="G208" s="234"/>
      <c r="H208" s="235"/>
      <c r="I208" s="232"/>
      <c r="J208" s="236"/>
      <c r="K208" s="242"/>
      <c r="L208" s="242"/>
      <c r="M208" s="239"/>
      <c r="N208" s="281"/>
      <c r="O208" s="260"/>
      <c r="P208" s="310"/>
    </row>
    <row r="209" spans="1:17" ht="78" x14ac:dyDescent="0.3">
      <c r="A209" s="196" t="s">
        <v>909</v>
      </c>
      <c r="B209" s="197" t="s">
        <v>807</v>
      </c>
      <c r="C209" s="197" t="s">
        <v>213</v>
      </c>
      <c r="D209" s="198" t="s">
        <v>34</v>
      </c>
      <c r="E209" s="199">
        <v>600</v>
      </c>
      <c r="F209" s="200" t="s">
        <v>2036</v>
      </c>
      <c r="G209" s="152" t="s">
        <v>2031</v>
      </c>
      <c r="H209" s="176">
        <v>20</v>
      </c>
      <c r="I209" s="198" t="s">
        <v>2080</v>
      </c>
      <c r="J209" s="201">
        <v>277506</v>
      </c>
      <c r="K209" s="202">
        <v>1.91</v>
      </c>
      <c r="L209" s="202">
        <v>2.2919999999999998</v>
      </c>
      <c r="M209" s="203">
        <v>38.200000000000003</v>
      </c>
      <c r="N209" s="283">
        <v>45.84</v>
      </c>
      <c r="O209" s="264">
        <v>1.91</v>
      </c>
      <c r="P209" s="309">
        <v>1</v>
      </c>
    </row>
    <row r="210" spans="1:17" ht="15.6" hidden="1" x14ac:dyDescent="0.3">
      <c r="A210" s="230"/>
      <c r="B210" s="231"/>
      <c r="C210" s="231"/>
      <c r="D210" s="232"/>
      <c r="E210" s="233"/>
      <c r="F210" s="232"/>
      <c r="G210" s="234"/>
      <c r="H210" s="235"/>
      <c r="I210" s="232"/>
      <c r="J210" s="236"/>
      <c r="K210" s="242"/>
      <c r="L210" s="242"/>
      <c r="M210" s="239"/>
      <c r="N210" s="281"/>
      <c r="O210" s="260"/>
      <c r="P210" s="310"/>
    </row>
    <row r="211" spans="1:17" ht="62.4" x14ac:dyDescent="0.3">
      <c r="A211" s="196" t="s">
        <v>910</v>
      </c>
      <c r="B211" s="197" t="s">
        <v>806</v>
      </c>
      <c r="C211" s="197" t="s">
        <v>215</v>
      </c>
      <c r="D211" s="198" t="s">
        <v>34</v>
      </c>
      <c r="E211" s="199">
        <v>390</v>
      </c>
      <c r="F211" s="200" t="s">
        <v>2120</v>
      </c>
      <c r="G211" s="152" t="s">
        <v>2113</v>
      </c>
      <c r="H211" s="325" t="s">
        <v>2117</v>
      </c>
      <c r="I211" s="198" t="s">
        <v>2133</v>
      </c>
      <c r="J211" s="201" t="s">
        <v>2134</v>
      </c>
      <c r="K211" s="202">
        <v>2.4</v>
      </c>
      <c r="L211" s="202">
        <v>2.88</v>
      </c>
      <c r="M211" s="203">
        <f>K211*E211</f>
        <v>936</v>
      </c>
      <c r="N211" s="283">
        <f>L211*E211</f>
        <v>1123.2</v>
      </c>
      <c r="O211" s="264">
        <v>2.4</v>
      </c>
      <c r="P211" s="309">
        <v>1</v>
      </c>
      <c r="Q211" t="s">
        <v>2172</v>
      </c>
    </row>
    <row r="212" spans="1:17" ht="78" hidden="1" x14ac:dyDescent="0.3">
      <c r="A212" s="196" t="s">
        <v>910</v>
      </c>
      <c r="B212" s="197" t="s">
        <v>806</v>
      </c>
      <c r="C212" s="197" t="s">
        <v>215</v>
      </c>
      <c r="D212" s="198" t="s">
        <v>34</v>
      </c>
      <c r="E212" s="199">
        <v>390</v>
      </c>
      <c r="F212" s="200" t="s">
        <v>2036</v>
      </c>
      <c r="G212" s="152" t="s">
        <v>2031</v>
      </c>
      <c r="H212" s="133">
        <v>13</v>
      </c>
      <c r="I212" s="200" t="s">
        <v>2080</v>
      </c>
      <c r="J212" s="201">
        <v>938810</v>
      </c>
      <c r="K212" s="202">
        <v>4.3600000000000003</v>
      </c>
      <c r="L212" s="202">
        <v>5.2320000000000002</v>
      </c>
      <c r="M212" s="203">
        <v>56.68</v>
      </c>
      <c r="N212" s="283">
        <v>68.02</v>
      </c>
      <c r="O212" s="264">
        <v>4.3600000000000003</v>
      </c>
      <c r="P212" s="309">
        <v>2</v>
      </c>
    </row>
    <row r="213" spans="1:17" ht="46.8" hidden="1" x14ac:dyDescent="0.3">
      <c r="A213" s="196" t="s">
        <v>910</v>
      </c>
      <c r="B213" s="197" t="s">
        <v>806</v>
      </c>
      <c r="C213" s="197" t="s">
        <v>215</v>
      </c>
      <c r="D213" s="198" t="s">
        <v>34</v>
      </c>
      <c r="E213" s="199">
        <v>390</v>
      </c>
      <c r="F213" s="200" t="s">
        <v>1522</v>
      </c>
      <c r="G213" s="152" t="s">
        <v>1523</v>
      </c>
      <c r="H213" s="133">
        <v>75</v>
      </c>
      <c r="I213" s="200" t="s">
        <v>1524</v>
      </c>
      <c r="J213" s="201">
        <v>404416</v>
      </c>
      <c r="K213" s="202">
        <v>4.45</v>
      </c>
      <c r="L213" s="202">
        <f t="shared" ref="L213" si="69">K213*1.2</f>
        <v>5.34</v>
      </c>
      <c r="M213" s="203">
        <f t="shared" ref="M213" si="70">H213*K213</f>
        <v>333.75</v>
      </c>
      <c r="N213" s="283">
        <f t="shared" ref="N213" si="71">H213*L213</f>
        <v>400.5</v>
      </c>
      <c r="O213" s="264">
        <v>4.45</v>
      </c>
      <c r="P213" s="309">
        <v>3</v>
      </c>
    </row>
    <row r="214" spans="1:17" ht="15.6" hidden="1" x14ac:dyDescent="0.3">
      <c r="A214" s="230"/>
      <c r="B214" s="231"/>
      <c r="C214" s="231"/>
      <c r="D214" s="232"/>
      <c r="E214" s="233"/>
      <c r="F214" s="232"/>
      <c r="G214" s="234"/>
      <c r="H214" s="235"/>
      <c r="I214" s="232"/>
      <c r="J214" s="236"/>
      <c r="K214" s="242"/>
      <c r="L214" s="242"/>
      <c r="M214" s="239"/>
      <c r="N214" s="281"/>
      <c r="O214" s="260"/>
      <c r="P214" s="310"/>
    </row>
    <row r="215" spans="1:17" ht="78" x14ac:dyDescent="0.3">
      <c r="A215" s="196" t="s">
        <v>911</v>
      </c>
      <c r="B215" s="197" t="s">
        <v>805</v>
      </c>
      <c r="C215" s="197" t="s">
        <v>217</v>
      </c>
      <c r="D215" s="198" t="s">
        <v>34</v>
      </c>
      <c r="E215" s="199">
        <v>3000</v>
      </c>
      <c r="F215" s="200" t="s">
        <v>2036</v>
      </c>
      <c r="G215" s="152" t="s">
        <v>2031</v>
      </c>
      <c r="H215" s="176">
        <v>90</v>
      </c>
      <c r="I215" s="198" t="s">
        <v>2080</v>
      </c>
      <c r="J215" s="201">
        <v>277546</v>
      </c>
      <c r="K215" s="202">
        <v>0.624</v>
      </c>
      <c r="L215" s="202">
        <v>0.74880000000000002</v>
      </c>
      <c r="M215" s="203">
        <v>56.16</v>
      </c>
      <c r="N215" s="283">
        <v>67.39</v>
      </c>
      <c r="O215" s="264">
        <v>0.624</v>
      </c>
      <c r="P215" s="305">
        <v>1</v>
      </c>
    </row>
    <row r="216" spans="1:17" ht="15.6" hidden="1" x14ac:dyDescent="0.3">
      <c r="A216" s="230"/>
      <c r="B216" s="231"/>
      <c r="C216" s="231"/>
      <c r="D216" s="232"/>
      <c r="E216" s="233"/>
      <c r="F216" s="232"/>
      <c r="G216" s="234"/>
      <c r="H216" s="235"/>
      <c r="I216" s="232"/>
      <c r="J216" s="236"/>
      <c r="K216" s="242"/>
      <c r="L216" s="242"/>
      <c r="M216" s="239"/>
      <c r="N216" s="281"/>
      <c r="O216" s="260"/>
      <c r="P216" s="310"/>
    </row>
    <row r="217" spans="1:17" ht="78" x14ac:dyDescent="0.3">
      <c r="A217" s="196" t="s">
        <v>102</v>
      </c>
      <c r="B217" s="197" t="s">
        <v>803</v>
      </c>
      <c r="C217" s="197" t="s">
        <v>219</v>
      </c>
      <c r="D217" s="198" t="s">
        <v>34</v>
      </c>
      <c r="E217" s="199">
        <v>1200</v>
      </c>
      <c r="F217" s="200" t="s">
        <v>2036</v>
      </c>
      <c r="G217" s="152" t="s">
        <v>2031</v>
      </c>
      <c r="H217" s="176">
        <v>40</v>
      </c>
      <c r="I217" s="198" t="s">
        <v>2080</v>
      </c>
      <c r="J217" s="201">
        <v>277508</v>
      </c>
      <c r="K217" s="202">
        <v>1.1870000000000001</v>
      </c>
      <c r="L217" s="202">
        <v>1.4244000000000001</v>
      </c>
      <c r="M217" s="203">
        <v>47.48</v>
      </c>
      <c r="N217" s="283">
        <v>56.98</v>
      </c>
      <c r="O217" s="264">
        <v>1.1870000000000001</v>
      </c>
      <c r="P217" s="305">
        <v>1</v>
      </c>
    </row>
    <row r="218" spans="1:17" ht="15.6" hidden="1" x14ac:dyDescent="0.3">
      <c r="A218" s="230"/>
      <c r="B218" s="231"/>
      <c r="C218" s="231"/>
      <c r="D218" s="232"/>
      <c r="E218" s="233"/>
      <c r="F218" s="232"/>
      <c r="G218" s="234"/>
      <c r="H218" s="235"/>
      <c r="I218" s="232"/>
      <c r="J218" s="236"/>
      <c r="K218" s="242"/>
      <c r="L218" s="242"/>
      <c r="M218" s="239"/>
      <c r="N218" s="281"/>
      <c r="O218" s="260"/>
      <c r="P218" s="310"/>
    </row>
    <row r="219" spans="1:17" ht="78" x14ac:dyDescent="0.3">
      <c r="A219" s="196" t="s">
        <v>105</v>
      </c>
      <c r="B219" s="197" t="s">
        <v>804</v>
      </c>
      <c r="C219" s="197" t="s">
        <v>802</v>
      </c>
      <c r="D219" s="198" t="s">
        <v>34</v>
      </c>
      <c r="E219" s="199">
        <v>420</v>
      </c>
      <c r="F219" s="200" t="s">
        <v>2036</v>
      </c>
      <c r="G219" s="152" t="s">
        <v>2031</v>
      </c>
      <c r="H219" s="176">
        <v>19</v>
      </c>
      <c r="I219" s="198" t="s">
        <v>2080</v>
      </c>
      <c r="J219" s="201">
        <v>277543</v>
      </c>
      <c r="K219" s="202">
        <v>5.0599999999999996</v>
      </c>
      <c r="L219" s="202">
        <v>6.0720000000000001</v>
      </c>
      <c r="M219" s="203">
        <v>96.14</v>
      </c>
      <c r="N219" s="283">
        <v>115.37</v>
      </c>
      <c r="O219" s="264">
        <v>5.0599999999999996</v>
      </c>
      <c r="P219" s="305">
        <v>1</v>
      </c>
    </row>
    <row r="220" spans="1:17" ht="15.6" hidden="1" x14ac:dyDescent="0.3">
      <c r="A220" s="230"/>
      <c r="B220" s="231"/>
      <c r="C220" s="231"/>
      <c r="D220" s="232"/>
      <c r="E220" s="233"/>
      <c r="F220" s="232"/>
      <c r="G220" s="234"/>
      <c r="H220" s="235"/>
      <c r="I220" s="232"/>
      <c r="J220" s="236"/>
      <c r="K220" s="242"/>
      <c r="L220" s="242"/>
      <c r="M220" s="239"/>
      <c r="N220" s="281"/>
      <c r="O220" s="260"/>
      <c r="P220" s="310"/>
    </row>
    <row r="221" spans="1:17" ht="109.2" x14ac:dyDescent="0.3">
      <c r="A221" s="196" t="s">
        <v>108</v>
      </c>
      <c r="B221" s="197" t="s">
        <v>808</v>
      </c>
      <c r="C221" s="197" t="s">
        <v>222</v>
      </c>
      <c r="D221" s="198" t="s">
        <v>34</v>
      </c>
      <c r="E221" s="199">
        <v>360</v>
      </c>
      <c r="F221" s="200" t="s">
        <v>2074</v>
      </c>
      <c r="G221" s="152" t="s">
        <v>2031</v>
      </c>
      <c r="H221" s="176">
        <v>40</v>
      </c>
      <c r="I221" s="198" t="s">
        <v>2081</v>
      </c>
      <c r="J221" s="201">
        <v>10391127</v>
      </c>
      <c r="K221" s="202">
        <v>2.5</v>
      </c>
      <c r="L221" s="202">
        <v>3</v>
      </c>
      <c r="M221" s="203">
        <v>100</v>
      </c>
      <c r="N221" s="283">
        <v>120</v>
      </c>
      <c r="O221" s="264">
        <v>2.5</v>
      </c>
      <c r="P221" s="305">
        <v>1</v>
      </c>
    </row>
    <row r="222" spans="1:17" ht="15.6" hidden="1" x14ac:dyDescent="0.3">
      <c r="A222" s="230"/>
      <c r="B222" s="231"/>
      <c r="C222" s="231"/>
      <c r="D222" s="232"/>
      <c r="E222" s="233"/>
      <c r="F222" s="232"/>
      <c r="G222" s="234"/>
      <c r="H222" s="235"/>
      <c r="I222" s="232"/>
      <c r="J222" s="236"/>
      <c r="K222" s="242"/>
      <c r="L222" s="242"/>
      <c r="M222" s="239"/>
      <c r="N222" s="281"/>
      <c r="O222" s="260"/>
      <c r="P222" s="310"/>
    </row>
    <row r="223" spans="1:17" ht="124.8" x14ac:dyDescent="0.3">
      <c r="A223" s="196" t="s">
        <v>912</v>
      </c>
      <c r="B223" s="197" t="s">
        <v>224</v>
      </c>
      <c r="C223" s="197" t="s">
        <v>225</v>
      </c>
      <c r="D223" s="198" t="s">
        <v>34</v>
      </c>
      <c r="E223" s="199">
        <v>30</v>
      </c>
      <c r="F223" s="200" t="s">
        <v>2036</v>
      </c>
      <c r="G223" s="152" t="s">
        <v>2031</v>
      </c>
      <c r="H223" s="176">
        <v>1</v>
      </c>
      <c r="I223" s="198" t="s">
        <v>2077</v>
      </c>
      <c r="J223" s="204">
        <v>938721</v>
      </c>
      <c r="K223" s="202">
        <v>17.21</v>
      </c>
      <c r="L223" s="202">
        <v>20.652000000000001</v>
      </c>
      <c r="M223" s="203">
        <v>17.21</v>
      </c>
      <c r="N223" s="283">
        <v>20.65</v>
      </c>
      <c r="O223" s="264">
        <v>17.21</v>
      </c>
      <c r="P223" s="305">
        <v>1</v>
      </c>
    </row>
    <row r="224" spans="1:17" ht="15.6" hidden="1" x14ac:dyDescent="0.3">
      <c r="A224" s="230"/>
      <c r="B224" s="231"/>
      <c r="C224" s="231"/>
      <c r="D224" s="232"/>
      <c r="E224" s="233"/>
      <c r="F224" s="232"/>
      <c r="G224" s="234"/>
      <c r="H224" s="235"/>
      <c r="I224" s="232"/>
      <c r="J224" s="236"/>
      <c r="K224" s="242"/>
      <c r="L224" s="242"/>
      <c r="M224" s="239"/>
      <c r="N224" s="281"/>
      <c r="O224" s="260"/>
      <c r="P224" s="310"/>
    </row>
    <row r="225" spans="1:16" ht="46.8" x14ac:dyDescent="0.3">
      <c r="A225" s="20" t="s">
        <v>913</v>
      </c>
      <c r="B225" s="3" t="s">
        <v>227</v>
      </c>
      <c r="C225" s="3" t="s">
        <v>228</v>
      </c>
      <c r="D225" s="1" t="s">
        <v>34</v>
      </c>
      <c r="E225" s="110">
        <v>10</v>
      </c>
      <c r="F225" s="5" t="s">
        <v>1636</v>
      </c>
      <c r="G225" s="152" t="s">
        <v>1637</v>
      </c>
      <c r="H225" s="176">
        <v>1</v>
      </c>
      <c r="I225" s="1" t="s">
        <v>1676</v>
      </c>
      <c r="J225" s="135">
        <v>717915</v>
      </c>
      <c r="K225" s="241">
        <v>2.8</v>
      </c>
      <c r="L225" s="241">
        <f>SUM(K225*1.2)</f>
        <v>3.36</v>
      </c>
      <c r="M225" s="8">
        <f>SUM(H225*K225)</f>
        <v>2.8</v>
      </c>
      <c r="N225" s="280">
        <f>SUM(M225*1.2)</f>
        <v>3.36</v>
      </c>
      <c r="O225" s="259">
        <v>2.8</v>
      </c>
      <c r="P225" s="309">
        <v>1</v>
      </c>
    </row>
    <row r="226" spans="1:16" ht="15.6" hidden="1" x14ac:dyDescent="0.3">
      <c r="A226" s="230"/>
      <c r="B226" s="231"/>
      <c r="C226" s="231"/>
      <c r="D226" s="232"/>
      <c r="E226" s="233"/>
      <c r="F226" s="232"/>
      <c r="G226" s="234"/>
      <c r="H226" s="235"/>
      <c r="I226" s="232"/>
      <c r="J226" s="236"/>
      <c r="K226" s="242"/>
      <c r="L226" s="242"/>
      <c r="M226" s="239"/>
      <c r="N226" s="281"/>
      <c r="O226" s="260"/>
      <c r="P226" s="310"/>
    </row>
    <row r="227" spans="1:16" ht="31.2" hidden="1" x14ac:dyDescent="0.3">
      <c r="A227" s="20" t="s">
        <v>111</v>
      </c>
      <c r="B227" s="3" t="s">
        <v>230</v>
      </c>
      <c r="C227" s="3" t="s">
        <v>231</v>
      </c>
      <c r="D227" s="1" t="s">
        <v>34</v>
      </c>
      <c r="E227" s="110">
        <v>10</v>
      </c>
      <c r="F227" s="5"/>
      <c r="G227" s="152"/>
      <c r="H227" s="133"/>
      <c r="I227" s="5"/>
      <c r="J227" s="135"/>
      <c r="K227" s="241"/>
      <c r="L227" s="241"/>
      <c r="M227" s="8"/>
      <c r="N227" s="280"/>
      <c r="O227" s="259">
        <v>0</v>
      </c>
      <c r="P227" s="309">
        <v>0</v>
      </c>
    </row>
    <row r="228" spans="1:16" ht="15.6" hidden="1" x14ac:dyDescent="0.3">
      <c r="A228" s="230"/>
      <c r="B228" s="231"/>
      <c r="C228" s="231"/>
      <c r="D228" s="232"/>
      <c r="E228" s="233"/>
      <c r="F228" s="232"/>
      <c r="G228" s="234"/>
      <c r="H228" s="235"/>
      <c r="I228" s="232"/>
      <c r="J228" s="236"/>
      <c r="K228" s="242"/>
      <c r="L228" s="242"/>
      <c r="M228" s="239"/>
      <c r="N228" s="281"/>
      <c r="O228" s="260"/>
      <c r="P228" s="310"/>
    </row>
    <row r="229" spans="1:16" ht="46.8" x14ac:dyDescent="0.3">
      <c r="A229" s="20" t="s">
        <v>914</v>
      </c>
      <c r="B229" s="3" t="s">
        <v>233</v>
      </c>
      <c r="C229" s="3" t="s">
        <v>234</v>
      </c>
      <c r="D229" s="1" t="s">
        <v>34</v>
      </c>
      <c r="E229" s="110">
        <v>10</v>
      </c>
      <c r="F229" s="5" t="s">
        <v>1636</v>
      </c>
      <c r="G229" s="152" t="s">
        <v>1637</v>
      </c>
      <c r="H229" s="176">
        <v>1</v>
      </c>
      <c r="I229" s="1" t="s">
        <v>1677</v>
      </c>
      <c r="J229" s="135">
        <v>717960</v>
      </c>
      <c r="K229" s="241">
        <v>9.6</v>
      </c>
      <c r="L229" s="241">
        <f>SUM(K229*1.2)</f>
        <v>11.52</v>
      </c>
      <c r="M229" s="8">
        <f>SUM(H229*K229)</f>
        <v>9.6</v>
      </c>
      <c r="N229" s="280">
        <f>SUM(M229*1.2)</f>
        <v>11.52</v>
      </c>
      <c r="O229" s="259">
        <v>9.6</v>
      </c>
      <c r="P229" s="309">
        <v>1</v>
      </c>
    </row>
    <row r="230" spans="1:16" ht="15.6" hidden="1" x14ac:dyDescent="0.3">
      <c r="A230" s="230"/>
      <c r="B230" s="231"/>
      <c r="C230" s="231"/>
      <c r="D230" s="232"/>
      <c r="E230" s="233"/>
      <c r="F230" s="232"/>
      <c r="G230" s="234"/>
      <c r="H230" s="235"/>
      <c r="I230" s="232"/>
      <c r="J230" s="236"/>
      <c r="K230" s="242"/>
      <c r="L230" s="242"/>
      <c r="M230" s="239"/>
      <c r="N230" s="281"/>
      <c r="O230" s="260"/>
      <c r="P230" s="310"/>
    </row>
    <row r="231" spans="1:16" ht="46.8" x14ac:dyDescent="0.3">
      <c r="A231" s="20" t="s">
        <v>915</v>
      </c>
      <c r="B231" s="3" t="s">
        <v>236</v>
      </c>
      <c r="C231" s="3" t="s">
        <v>237</v>
      </c>
      <c r="D231" s="1" t="s">
        <v>34</v>
      </c>
      <c r="E231" s="110">
        <v>10</v>
      </c>
      <c r="F231" s="5" t="s">
        <v>1636</v>
      </c>
      <c r="G231" s="152" t="s">
        <v>1637</v>
      </c>
      <c r="H231" s="176">
        <v>1</v>
      </c>
      <c r="I231" s="1" t="s">
        <v>1678</v>
      </c>
      <c r="J231" s="135">
        <v>717980</v>
      </c>
      <c r="K231" s="241">
        <v>12.9</v>
      </c>
      <c r="L231" s="241">
        <f>SUM(K231*1.2)</f>
        <v>15.48</v>
      </c>
      <c r="M231" s="8">
        <f>SUM(H231*K231)</f>
        <v>12.9</v>
      </c>
      <c r="N231" s="280">
        <f>SUM(M231*1.2)</f>
        <v>15.48</v>
      </c>
      <c r="O231" s="259">
        <v>12.9</v>
      </c>
      <c r="P231" s="309">
        <v>1</v>
      </c>
    </row>
    <row r="232" spans="1:16" ht="15.6" hidden="1" x14ac:dyDescent="0.3">
      <c r="A232" s="230"/>
      <c r="B232" s="231"/>
      <c r="C232" s="231"/>
      <c r="D232" s="232"/>
      <c r="E232" s="233"/>
      <c r="F232" s="232"/>
      <c r="G232" s="234"/>
      <c r="H232" s="235"/>
      <c r="I232" s="232"/>
      <c r="J232" s="236"/>
      <c r="K232" s="242"/>
      <c r="L232" s="242"/>
      <c r="M232" s="239"/>
      <c r="N232" s="281"/>
      <c r="O232" s="260"/>
      <c r="P232" s="310"/>
    </row>
    <row r="233" spans="1:16" ht="31.2" hidden="1" x14ac:dyDescent="0.3">
      <c r="A233" s="20"/>
      <c r="B233" s="19" t="s">
        <v>238</v>
      </c>
      <c r="C233" s="3"/>
      <c r="D233" s="3"/>
      <c r="E233" s="108"/>
      <c r="F233" s="109"/>
      <c r="G233" s="152"/>
      <c r="H233" s="133"/>
      <c r="I233" s="109"/>
      <c r="J233" s="149"/>
      <c r="K233" s="241"/>
      <c r="L233" s="241"/>
      <c r="M233" s="8"/>
      <c r="N233" s="280"/>
      <c r="O233" s="259"/>
      <c r="P233" s="309"/>
    </row>
    <row r="234" spans="1:16" ht="46.8" x14ac:dyDescent="0.3">
      <c r="A234" s="196" t="s">
        <v>114</v>
      </c>
      <c r="B234" s="198" t="s">
        <v>239</v>
      </c>
      <c r="C234" s="205" t="s">
        <v>241</v>
      </c>
      <c r="D234" s="198" t="s">
        <v>34</v>
      </c>
      <c r="E234" s="199">
        <v>30000</v>
      </c>
      <c r="F234" s="200" t="s">
        <v>1656</v>
      </c>
      <c r="G234" s="152" t="s">
        <v>1637</v>
      </c>
      <c r="H234" s="176">
        <v>100</v>
      </c>
      <c r="I234" s="198" t="s">
        <v>1679</v>
      </c>
      <c r="J234" s="204">
        <v>810200</v>
      </c>
      <c r="K234" s="202">
        <v>0.05</v>
      </c>
      <c r="L234" s="202">
        <f t="shared" ref="L234" si="72">K234*1.2</f>
        <v>0.06</v>
      </c>
      <c r="M234" s="203">
        <f t="shared" ref="M234" si="73">H234*K234</f>
        <v>5</v>
      </c>
      <c r="N234" s="283">
        <f t="shared" ref="N234" si="74">M234*1.2</f>
        <v>6</v>
      </c>
      <c r="O234" s="264">
        <v>0.05</v>
      </c>
      <c r="P234" s="305">
        <v>1</v>
      </c>
    </row>
    <row r="235" spans="1:16" ht="124.8" hidden="1" x14ac:dyDescent="0.3">
      <c r="A235" s="196" t="s">
        <v>114</v>
      </c>
      <c r="B235" s="198" t="s">
        <v>239</v>
      </c>
      <c r="C235" s="205" t="s">
        <v>241</v>
      </c>
      <c r="D235" s="198" t="s">
        <v>34</v>
      </c>
      <c r="E235" s="199">
        <v>30000</v>
      </c>
      <c r="F235" s="200" t="s">
        <v>2082</v>
      </c>
      <c r="G235" s="152" t="s">
        <v>2031</v>
      </c>
      <c r="H235" s="133">
        <v>100</v>
      </c>
      <c r="I235" s="200" t="s">
        <v>2083</v>
      </c>
      <c r="J235" s="204">
        <v>102710</v>
      </c>
      <c r="K235" s="202">
        <v>5.5E-2</v>
      </c>
      <c r="L235" s="202">
        <v>6.6000000000000003E-2</v>
      </c>
      <c r="M235" s="203">
        <v>5.5</v>
      </c>
      <c r="N235" s="283">
        <v>6.6</v>
      </c>
      <c r="O235" s="264">
        <v>5.5E-2</v>
      </c>
      <c r="P235" s="305">
        <v>2</v>
      </c>
    </row>
    <row r="236" spans="1:16" ht="46.8" hidden="1" x14ac:dyDescent="0.3">
      <c r="A236" s="196" t="s">
        <v>114</v>
      </c>
      <c r="B236" s="198" t="s">
        <v>239</v>
      </c>
      <c r="C236" s="205" t="s">
        <v>241</v>
      </c>
      <c r="D236" s="198" t="s">
        <v>34</v>
      </c>
      <c r="E236" s="199">
        <v>30000</v>
      </c>
      <c r="F236" s="200" t="s">
        <v>2018</v>
      </c>
      <c r="G236" s="152" t="s">
        <v>2007</v>
      </c>
      <c r="H236" s="133" t="s">
        <v>2008</v>
      </c>
      <c r="I236" s="200" t="s">
        <v>2019</v>
      </c>
      <c r="J236" s="204" t="s">
        <v>2020</v>
      </c>
      <c r="K236" s="202">
        <v>5.9799999999999999E-2</v>
      </c>
      <c r="L236" s="202">
        <v>7.1800000000000003E-2</v>
      </c>
      <c r="M236" s="203">
        <f>K236*E236</f>
        <v>1794</v>
      </c>
      <c r="N236" s="283">
        <f>L236*E236</f>
        <v>2154</v>
      </c>
      <c r="O236" s="264">
        <v>5.9799999999999999E-2</v>
      </c>
      <c r="P236" s="305">
        <v>3</v>
      </c>
    </row>
    <row r="237" spans="1:16" ht="109.2" hidden="1" x14ac:dyDescent="0.3">
      <c r="A237" s="196" t="s">
        <v>114</v>
      </c>
      <c r="B237" s="198" t="s">
        <v>239</v>
      </c>
      <c r="C237" s="205" t="s">
        <v>241</v>
      </c>
      <c r="D237" s="198" t="s">
        <v>34</v>
      </c>
      <c r="E237" s="199">
        <v>30000</v>
      </c>
      <c r="F237" s="200" t="s">
        <v>1527</v>
      </c>
      <c r="G237" s="152" t="s">
        <v>1523</v>
      </c>
      <c r="H237" s="133">
        <v>1600</v>
      </c>
      <c r="I237" s="200" t="s">
        <v>1528</v>
      </c>
      <c r="J237" s="204" t="s">
        <v>1529</v>
      </c>
      <c r="K237" s="202">
        <v>0.06</v>
      </c>
      <c r="L237" s="202">
        <f>K237*1.2</f>
        <v>7.1999999999999995E-2</v>
      </c>
      <c r="M237" s="203">
        <f>H237*K237</f>
        <v>96</v>
      </c>
      <c r="N237" s="283">
        <f>H237*L237</f>
        <v>115.19999999999999</v>
      </c>
      <c r="O237" s="264">
        <v>0.06</v>
      </c>
      <c r="P237" s="305">
        <v>4</v>
      </c>
    </row>
    <row r="238" spans="1:16" ht="15.6" hidden="1" x14ac:dyDescent="0.3">
      <c r="A238" s="230"/>
      <c r="B238" s="231"/>
      <c r="C238" s="231"/>
      <c r="D238" s="232"/>
      <c r="E238" s="233"/>
      <c r="F238" s="232"/>
      <c r="G238" s="234"/>
      <c r="H238" s="235"/>
      <c r="I238" s="232"/>
      <c r="J238" s="236"/>
      <c r="K238" s="242"/>
      <c r="L238" s="242"/>
      <c r="M238" s="239"/>
      <c r="N238" s="281"/>
      <c r="O238" s="260"/>
      <c r="P238" s="310"/>
    </row>
    <row r="239" spans="1:16" ht="124.8" x14ac:dyDescent="0.3">
      <c r="A239" s="196" t="s">
        <v>916</v>
      </c>
      <c r="B239" s="198" t="s">
        <v>239</v>
      </c>
      <c r="C239" s="205" t="s">
        <v>243</v>
      </c>
      <c r="D239" s="198" t="s">
        <v>34</v>
      </c>
      <c r="E239" s="199">
        <v>15000</v>
      </c>
      <c r="F239" s="200" t="s">
        <v>2082</v>
      </c>
      <c r="G239" s="152" t="s">
        <v>2031</v>
      </c>
      <c r="H239" s="176">
        <v>50</v>
      </c>
      <c r="I239" s="198" t="s">
        <v>2083</v>
      </c>
      <c r="J239" s="204">
        <v>102720</v>
      </c>
      <c r="K239" s="202">
        <v>0.08</v>
      </c>
      <c r="L239" s="202">
        <v>9.6000000000000002E-2</v>
      </c>
      <c r="M239" s="203">
        <v>4</v>
      </c>
      <c r="N239" s="283">
        <v>4.8</v>
      </c>
      <c r="O239" s="264">
        <v>0.08</v>
      </c>
      <c r="P239" s="305">
        <v>1</v>
      </c>
    </row>
    <row r="240" spans="1:16" ht="46.8" hidden="1" x14ac:dyDescent="0.3">
      <c r="A240" s="196" t="s">
        <v>916</v>
      </c>
      <c r="B240" s="198" t="s">
        <v>239</v>
      </c>
      <c r="C240" s="205" t="s">
        <v>243</v>
      </c>
      <c r="D240" s="198" t="s">
        <v>34</v>
      </c>
      <c r="E240" s="199">
        <v>15000</v>
      </c>
      <c r="F240" s="200" t="s">
        <v>1656</v>
      </c>
      <c r="G240" s="152" t="s">
        <v>1637</v>
      </c>
      <c r="H240" s="133">
        <v>100</v>
      </c>
      <c r="I240" s="200" t="s">
        <v>1680</v>
      </c>
      <c r="J240" s="204">
        <v>820209</v>
      </c>
      <c r="K240" s="202">
        <v>8.7499999999999994E-2</v>
      </c>
      <c r="L240" s="202">
        <f t="shared" ref="L240" si="75">K240*1.2</f>
        <v>0.105</v>
      </c>
      <c r="M240" s="203">
        <f t="shared" ref="M240" si="76">H240*K240</f>
        <v>8.75</v>
      </c>
      <c r="N240" s="283">
        <f t="shared" ref="N240" si="77">M240*1.2</f>
        <v>10.5</v>
      </c>
      <c r="O240" s="264">
        <v>8.7499999999999994E-2</v>
      </c>
      <c r="P240" s="305">
        <v>2</v>
      </c>
    </row>
    <row r="241" spans="1:17" ht="46.8" hidden="1" x14ac:dyDescent="0.3">
      <c r="A241" s="196" t="s">
        <v>916</v>
      </c>
      <c r="B241" s="198" t="s">
        <v>239</v>
      </c>
      <c r="C241" s="205" t="s">
        <v>243</v>
      </c>
      <c r="D241" s="198" t="s">
        <v>34</v>
      </c>
      <c r="E241" s="199">
        <v>15000</v>
      </c>
      <c r="F241" s="200" t="s">
        <v>2018</v>
      </c>
      <c r="G241" s="152" t="s">
        <v>2007</v>
      </c>
      <c r="H241" s="133" t="s">
        <v>2008</v>
      </c>
      <c r="I241" s="200" t="s">
        <v>2021</v>
      </c>
      <c r="J241" s="204" t="s">
        <v>2022</v>
      </c>
      <c r="K241" s="202">
        <v>8.8400000000000006E-2</v>
      </c>
      <c r="L241" s="202">
        <f>K241*1.2</f>
        <v>0.10608000000000001</v>
      </c>
      <c r="M241" s="203">
        <f>K241*E241</f>
        <v>1326</v>
      </c>
      <c r="N241" s="283">
        <f>L241*E241</f>
        <v>1591.2</v>
      </c>
      <c r="O241" s="264">
        <v>8.8400000000000006E-2</v>
      </c>
      <c r="P241" s="305">
        <v>3</v>
      </c>
    </row>
    <row r="242" spans="1:17" ht="109.2" hidden="1" x14ac:dyDescent="0.3">
      <c r="A242" s="196" t="s">
        <v>916</v>
      </c>
      <c r="B242" s="198" t="s">
        <v>239</v>
      </c>
      <c r="C242" s="205" t="s">
        <v>243</v>
      </c>
      <c r="D242" s="198" t="s">
        <v>34</v>
      </c>
      <c r="E242" s="199">
        <v>15000</v>
      </c>
      <c r="F242" s="200" t="s">
        <v>1527</v>
      </c>
      <c r="G242" s="152" t="s">
        <v>1523</v>
      </c>
      <c r="H242" s="133">
        <v>800</v>
      </c>
      <c r="I242" s="200" t="s">
        <v>1528</v>
      </c>
      <c r="J242" s="204" t="s">
        <v>1530</v>
      </c>
      <c r="K242" s="202">
        <v>0.09</v>
      </c>
      <c r="L242" s="202">
        <f>K242*1.2</f>
        <v>0.108</v>
      </c>
      <c r="M242" s="203">
        <f>H242*K242</f>
        <v>72</v>
      </c>
      <c r="N242" s="283">
        <f>H242*L242</f>
        <v>86.4</v>
      </c>
      <c r="O242" s="264">
        <v>0.09</v>
      </c>
      <c r="P242" s="305">
        <v>4</v>
      </c>
    </row>
    <row r="243" spans="1:17" ht="15.6" hidden="1" x14ac:dyDescent="0.3">
      <c r="A243" s="230"/>
      <c r="B243" s="231"/>
      <c r="C243" s="231"/>
      <c r="D243" s="232"/>
      <c r="E243" s="233"/>
      <c r="F243" s="232"/>
      <c r="G243" s="234"/>
      <c r="H243" s="235"/>
      <c r="I243" s="232"/>
      <c r="J243" s="236"/>
      <c r="K243" s="242"/>
      <c r="L243" s="242"/>
      <c r="M243" s="239"/>
      <c r="N243" s="281"/>
      <c r="O243" s="260"/>
      <c r="P243" s="310"/>
    </row>
    <row r="244" spans="1:17" ht="124.8" x14ac:dyDescent="0.3">
      <c r="A244" s="196" t="s">
        <v>117</v>
      </c>
      <c r="B244" s="198" t="s">
        <v>239</v>
      </c>
      <c r="C244" s="205" t="s">
        <v>245</v>
      </c>
      <c r="D244" s="198" t="s">
        <v>34</v>
      </c>
      <c r="E244" s="199">
        <v>1000</v>
      </c>
      <c r="F244" s="200" t="s">
        <v>2082</v>
      </c>
      <c r="G244" s="152" t="s">
        <v>2031</v>
      </c>
      <c r="H244" s="176">
        <v>25</v>
      </c>
      <c r="I244" s="198" t="s">
        <v>2084</v>
      </c>
      <c r="J244" s="204">
        <v>102550</v>
      </c>
      <c r="K244" s="202">
        <v>0.21</v>
      </c>
      <c r="L244" s="202">
        <v>0.252</v>
      </c>
      <c r="M244" s="203">
        <v>5.25</v>
      </c>
      <c r="N244" s="283">
        <v>6.3</v>
      </c>
      <c r="O244" s="264">
        <v>0.21</v>
      </c>
      <c r="P244" s="305">
        <v>1</v>
      </c>
      <c r="Q244" t="s">
        <v>2172</v>
      </c>
    </row>
    <row r="245" spans="1:17" ht="109.2" hidden="1" x14ac:dyDescent="0.3">
      <c r="A245" s="196" t="s">
        <v>117</v>
      </c>
      <c r="B245" s="198" t="s">
        <v>239</v>
      </c>
      <c r="C245" s="205" t="s">
        <v>245</v>
      </c>
      <c r="D245" s="198" t="s">
        <v>34</v>
      </c>
      <c r="E245" s="199">
        <v>1000</v>
      </c>
      <c r="F245" s="200" t="s">
        <v>1527</v>
      </c>
      <c r="G245" s="152" t="s">
        <v>1523</v>
      </c>
      <c r="H245" s="133">
        <v>400</v>
      </c>
      <c r="I245" s="200" t="s">
        <v>1528</v>
      </c>
      <c r="J245" s="204" t="s">
        <v>1531</v>
      </c>
      <c r="K245" s="202">
        <v>0.4</v>
      </c>
      <c r="L245" s="202">
        <f>K245*1.2</f>
        <v>0.48</v>
      </c>
      <c r="M245" s="203">
        <f>H245*K245</f>
        <v>160</v>
      </c>
      <c r="N245" s="283">
        <f>H245*L245</f>
        <v>192</v>
      </c>
      <c r="O245" s="264">
        <v>0.4</v>
      </c>
      <c r="P245" s="305">
        <v>2</v>
      </c>
    </row>
    <row r="246" spans="1:17" ht="62.4" hidden="1" x14ac:dyDescent="0.3">
      <c r="A246" s="196" t="s">
        <v>117</v>
      </c>
      <c r="B246" s="198" t="s">
        <v>239</v>
      </c>
      <c r="C246" s="205" t="s">
        <v>245</v>
      </c>
      <c r="D246" s="198" t="s">
        <v>34</v>
      </c>
      <c r="E246" s="199">
        <v>1000</v>
      </c>
      <c r="F246" s="200" t="s">
        <v>2018</v>
      </c>
      <c r="G246" s="152" t="s">
        <v>2007</v>
      </c>
      <c r="H246" s="133" t="s">
        <v>2008</v>
      </c>
      <c r="I246" s="200" t="s">
        <v>2023</v>
      </c>
      <c r="J246" s="204" t="s">
        <v>2024</v>
      </c>
      <c r="K246" s="202">
        <v>0.4587</v>
      </c>
      <c r="L246" s="202">
        <f>K246*1.2</f>
        <v>0.55043999999999993</v>
      </c>
      <c r="M246" s="203">
        <f>K246*E246</f>
        <v>458.7</v>
      </c>
      <c r="N246" s="283">
        <f>L246*E246</f>
        <v>550.43999999999994</v>
      </c>
      <c r="O246" s="264">
        <v>0.4587</v>
      </c>
      <c r="P246" s="305">
        <v>3</v>
      </c>
    </row>
    <row r="247" spans="1:17" ht="15.6" hidden="1" x14ac:dyDescent="0.3">
      <c r="A247" s="230"/>
      <c r="B247" s="231"/>
      <c r="C247" s="231"/>
      <c r="D247" s="232"/>
      <c r="E247" s="233"/>
      <c r="F247" s="232"/>
      <c r="G247" s="234"/>
      <c r="H247" s="235"/>
      <c r="I247" s="232"/>
      <c r="J247" s="236"/>
      <c r="K247" s="242"/>
      <c r="L247" s="242"/>
      <c r="M247" s="239"/>
      <c r="N247" s="281"/>
      <c r="O247" s="260"/>
      <c r="P247" s="310"/>
    </row>
    <row r="248" spans="1:17" ht="100.8" x14ac:dyDescent="0.3">
      <c r="A248" s="20" t="s">
        <v>917</v>
      </c>
      <c r="B248" s="1" t="s">
        <v>247</v>
      </c>
      <c r="C248" s="1" t="s">
        <v>248</v>
      </c>
      <c r="D248" s="1" t="s">
        <v>34</v>
      </c>
      <c r="E248" s="110">
        <v>10000</v>
      </c>
      <c r="F248" s="152" t="s">
        <v>2082</v>
      </c>
      <c r="G248" s="152" t="s">
        <v>2031</v>
      </c>
      <c r="H248" s="176">
        <v>100</v>
      </c>
      <c r="I248" s="1" t="s">
        <v>2085</v>
      </c>
      <c r="J248" s="6" t="s">
        <v>2086</v>
      </c>
      <c r="K248" s="241">
        <v>4.8000000000000001E-2</v>
      </c>
      <c r="L248" s="241">
        <v>5.7599999999999998E-2</v>
      </c>
      <c r="M248" s="8">
        <v>4.8</v>
      </c>
      <c r="N248" s="280">
        <v>5.76</v>
      </c>
      <c r="O248" s="259">
        <v>4.8000000000000001E-2</v>
      </c>
      <c r="P248" s="309">
        <v>1</v>
      </c>
      <c r="Q248" t="s">
        <v>2172</v>
      </c>
    </row>
    <row r="249" spans="1:17" ht="93.6" hidden="1" x14ac:dyDescent="0.3">
      <c r="A249" s="20" t="s">
        <v>917</v>
      </c>
      <c r="B249" s="1" t="s">
        <v>247</v>
      </c>
      <c r="C249" s="1" t="s">
        <v>248</v>
      </c>
      <c r="D249" s="1" t="s">
        <v>34</v>
      </c>
      <c r="E249" s="110">
        <v>10000</v>
      </c>
      <c r="F249" s="152" t="s">
        <v>1656</v>
      </c>
      <c r="G249" s="152" t="s">
        <v>1637</v>
      </c>
      <c r="H249" s="176">
        <v>100</v>
      </c>
      <c r="I249" s="1" t="s">
        <v>1681</v>
      </c>
      <c r="J249" s="6">
        <v>831922</v>
      </c>
      <c r="K249" s="241">
        <v>7.0000000000000007E-2</v>
      </c>
      <c r="L249" s="241">
        <f t="shared" ref="L249" si="78">K249*1.2</f>
        <v>8.4000000000000005E-2</v>
      </c>
      <c r="M249" s="8">
        <f t="shared" ref="M249" si="79">H249*K249</f>
        <v>7.0000000000000009</v>
      </c>
      <c r="N249" s="280">
        <f t="shared" ref="N249" si="80">M249*1.2</f>
        <v>8.4</v>
      </c>
      <c r="O249" s="259">
        <v>7.0000000000000007E-2</v>
      </c>
      <c r="P249" s="309">
        <v>2</v>
      </c>
      <c r="Q249" t="s">
        <v>2172</v>
      </c>
    </row>
    <row r="250" spans="1:17" ht="93.6" hidden="1" x14ac:dyDescent="0.3">
      <c r="A250" s="20" t="s">
        <v>917</v>
      </c>
      <c r="B250" s="1" t="s">
        <v>247</v>
      </c>
      <c r="C250" s="1" t="s">
        <v>248</v>
      </c>
      <c r="D250" s="1" t="s">
        <v>34</v>
      </c>
      <c r="E250" s="110">
        <v>10000</v>
      </c>
      <c r="F250" s="152" t="s">
        <v>1267</v>
      </c>
      <c r="G250" s="152" t="s">
        <v>1259</v>
      </c>
      <c r="H250" s="176">
        <v>20</v>
      </c>
      <c r="I250" s="1" t="s">
        <v>1292</v>
      </c>
      <c r="J250" s="6" t="s">
        <v>1293</v>
      </c>
      <c r="K250" s="241">
        <v>0.13</v>
      </c>
      <c r="L250" s="241">
        <f>K250*1.2</f>
        <v>0.156</v>
      </c>
      <c r="M250" s="8">
        <f t="shared" ref="M250" si="81">K250*H250</f>
        <v>2.6</v>
      </c>
      <c r="N250" s="280">
        <f>M250*1.2</f>
        <v>3.12</v>
      </c>
      <c r="O250" s="259">
        <v>0.13</v>
      </c>
      <c r="P250" s="309">
        <v>3</v>
      </c>
    </row>
    <row r="251" spans="1:17" ht="15.6" hidden="1" x14ac:dyDescent="0.3">
      <c r="A251" s="230"/>
      <c r="B251" s="231"/>
      <c r="C251" s="231"/>
      <c r="D251" s="232"/>
      <c r="E251" s="233"/>
      <c r="F251" s="232"/>
      <c r="G251" s="234"/>
      <c r="H251" s="235"/>
      <c r="I251" s="232"/>
      <c r="J251" s="236"/>
      <c r="K251" s="242"/>
      <c r="L251" s="242"/>
      <c r="M251" s="239"/>
      <c r="N251" s="281"/>
      <c r="O251" s="260"/>
      <c r="P251" s="310"/>
    </row>
    <row r="252" spans="1:17" ht="31.2" hidden="1" x14ac:dyDescent="0.3">
      <c r="A252" s="20" t="s">
        <v>120</v>
      </c>
      <c r="B252" s="1" t="s">
        <v>250</v>
      </c>
      <c r="C252" s="3" t="s">
        <v>251</v>
      </c>
      <c r="D252" s="1" t="s">
        <v>34</v>
      </c>
      <c r="E252" s="110">
        <v>50</v>
      </c>
      <c r="F252" s="5"/>
      <c r="G252" s="152"/>
      <c r="H252" s="133"/>
      <c r="I252" s="5"/>
      <c r="J252" s="6"/>
      <c r="K252" s="241"/>
      <c r="L252" s="241"/>
      <c r="M252" s="8"/>
      <c r="N252" s="280"/>
      <c r="O252" s="259"/>
      <c r="P252" s="309">
        <v>0</v>
      </c>
    </row>
    <row r="253" spans="1:17" ht="15.6" hidden="1" x14ac:dyDescent="0.3">
      <c r="A253" s="230"/>
      <c r="B253" s="231"/>
      <c r="C253" s="231"/>
      <c r="D253" s="232"/>
      <c r="E253" s="233"/>
      <c r="F253" s="232"/>
      <c r="G253" s="234"/>
      <c r="H253" s="235"/>
      <c r="I253" s="232"/>
      <c r="J253" s="236"/>
      <c r="K253" s="242"/>
      <c r="L253" s="242"/>
      <c r="M253" s="239"/>
      <c r="N253" s="281"/>
      <c r="O253" s="260"/>
      <c r="P253" s="310"/>
    </row>
    <row r="254" spans="1:17" ht="15.6" hidden="1" x14ac:dyDescent="0.3">
      <c r="A254" s="20"/>
      <c r="B254" s="19" t="s">
        <v>252</v>
      </c>
      <c r="C254" s="3"/>
      <c r="D254" s="1"/>
      <c r="E254" s="110"/>
      <c r="F254" s="5"/>
      <c r="G254" s="152"/>
      <c r="H254" s="133"/>
      <c r="I254" s="5"/>
      <c r="J254" s="6"/>
      <c r="K254" s="241"/>
      <c r="L254" s="241"/>
      <c r="M254" s="8"/>
      <c r="N254" s="280"/>
      <c r="O254" s="259"/>
      <c r="P254" s="309"/>
    </row>
    <row r="255" spans="1:17" ht="100.8" x14ac:dyDescent="0.3">
      <c r="A255" s="20" t="s">
        <v>122</v>
      </c>
      <c r="B255" s="2" t="s">
        <v>253</v>
      </c>
      <c r="C255" s="3" t="s">
        <v>255</v>
      </c>
      <c r="D255" s="1" t="s">
        <v>34</v>
      </c>
      <c r="E255" s="110">
        <v>500</v>
      </c>
      <c r="F255" s="152" t="s">
        <v>2082</v>
      </c>
      <c r="G255" s="152" t="s">
        <v>2031</v>
      </c>
      <c r="H255" s="176">
        <v>40</v>
      </c>
      <c r="I255" s="1" t="s">
        <v>2087</v>
      </c>
      <c r="J255" s="6" t="s">
        <v>2088</v>
      </c>
      <c r="K255" s="241">
        <v>0.22</v>
      </c>
      <c r="L255" s="241">
        <v>0.26400000000000001</v>
      </c>
      <c r="M255" s="8">
        <v>8.8000000000000007</v>
      </c>
      <c r="N255" s="280">
        <v>10.56</v>
      </c>
      <c r="O255" s="259">
        <v>0.22</v>
      </c>
      <c r="P255" s="309">
        <v>1</v>
      </c>
      <c r="Q255" t="s">
        <v>2172</v>
      </c>
    </row>
    <row r="256" spans="1:17" ht="93.6" hidden="1" x14ac:dyDescent="0.3">
      <c r="A256" s="20" t="s">
        <v>122</v>
      </c>
      <c r="B256" s="2" t="s">
        <v>253</v>
      </c>
      <c r="C256" s="3" t="s">
        <v>255</v>
      </c>
      <c r="D256" s="1" t="s">
        <v>34</v>
      </c>
      <c r="E256" s="110">
        <v>500</v>
      </c>
      <c r="F256" s="152" t="s">
        <v>1482</v>
      </c>
      <c r="G256" s="152" t="s">
        <v>1465</v>
      </c>
      <c r="H256" s="176">
        <v>25</v>
      </c>
      <c r="I256" s="1" t="s">
        <v>1497</v>
      </c>
      <c r="J256" s="6" t="s">
        <v>1498</v>
      </c>
      <c r="K256" s="241">
        <v>0.23</v>
      </c>
      <c r="L256" s="241">
        <f>MMULT(K256,1.2)</f>
        <v>0.27600000000000002</v>
      </c>
      <c r="M256" s="8">
        <f>MMULT(H256,K256)</f>
        <v>5.75</v>
      </c>
      <c r="N256" s="280">
        <f>MMULT(M256,1.2)</f>
        <v>6.8999999999999995</v>
      </c>
      <c r="O256" s="259">
        <v>0.23</v>
      </c>
      <c r="P256" s="309">
        <v>2</v>
      </c>
      <c r="Q256" t="s">
        <v>2172</v>
      </c>
    </row>
    <row r="257" spans="1:18" ht="93.6" hidden="1" x14ac:dyDescent="0.3">
      <c r="A257" s="300" t="s">
        <v>122</v>
      </c>
      <c r="B257" s="301" t="s">
        <v>253</v>
      </c>
      <c r="C257" s="219" t="s">
        <v>255</v>
      </c>
      <c r="D257" s="323" t="s">
        <v>34</v>
      </c>
      <c r="E257" s="334">
        <v>500</v>
      </c>
      <c r="F257" s="297" t="s">
        <v>2018</v>
      </c>
      <c r="G257" s="297" t="s">
        <v>2007</v>
      </c>
      <c r="H257" s="302" t="s">
        <v>2008</v>
      </c>
      <c r="I257" s="323" t="s">
        <v>2025</v>
      </c>
      <c r="J257" s="303" t="s">
        <v>2026</v>
      </c>
      <c r="K257" s="294">
        <v>0.44829999999999998</v>
      </c>
      <c r="L257" s="294">
        <f>K257*1.2</f>
        <v>0.53795999999999999</v>
      </c>
      <c r="M257" s="298">
        <f>K257*E257</f>
        <v>224.14999999999998</v>
      </c>
      <c r="N257" s="299">
        <f>L257*E257</f>
        <v>268.98</v>
      </c>
      <c r="O257" s="293">
        <v>0.44829999999999998</v>
      </c>
      <c r="P257" s="311">
        <v>0</v>
      </c>
      <c r="Q257" t="s">
        <v>2172</v>
      </c>
      <c r="R257" t="s">
        <v>2173</v>
      </c>
    </row>
    <row r="258" spans="1:18" ht="93.6" hidden="1" x14ac:dyDescent="0.3">
      <c r="A258" s="20" t="s">
        <v>122</v>
      </c>
      <c r="B258" s="2" t="s">
        <v>253</v>
      </c>
      <c r="C258" s="3" t="s">
        <v>255</v>
      </c>
      <c r="D258" s="1" t="s">
        <v>34</v>
      </c>
      <c r="E258" s="110">
        <v>500</v>
      </c>
      <c r="F258" s="152" t="s">
        <v>1905</v>
      </c>
      <c r="G258" s="152" t="s">
        <v>1898</v>
      </c>
      <c r="H258" s="176" t="s">
        <v>1903</v>
      </c>
      <c r="I258" s="1" t="s">
        <v>1915</v>
      </c>
      <c r="J258" s="6" t="s">
        <v>1916</v>
      </c>
      <c r="K258" s="241">
        <v>0.95</v>
      </c>
      <c r="L258" s="241">
        <v>1.1399999999999999</v>
      </c>
      <c r="M258" s="8">
        <v>0.95</v>
      </c>
      <c r="N258" s="280">
        <v>1.1399999999999999</v>
      </c>
      <c r="O258" s="259">
        <v>0.95</v>
      </c>
      <c r="P258" s="309">
        <v>3</v>
      </c>
    </row>
    <row r="259" spans="1:18" ht="93.6" hidden="1" x14ac:dyDescent="0.3">
      <c r="A259" s="20" t="s">
        <v>122</v>
      </c>
      <c r="B259" s="2" t="s">
        <v>253</v>
      </c>
      <c r="C259" s="3" t="s">
        <v>255</v>
      </c>
      <c r="D259" s="1" t="s">
        <v>34</v>
      </c>
      <c r="E259" s="110">
        <v>500</v>
      </c>
      <c r="F259" s="152" t="s">
        <v>1267</v>
      </c>
      <c r="G259" s="152" t="s">
        <v>1259</v>
      </c>
      <c r="H259" s="176">
        <v>100</v>
      </c>
      <c r="I259" s="1" t="s">
        <v>1294</v>
      </c>
      <c r="J259" s="6">
        <v>8722960</v>
      </c>
      <c r="K259" s="241">
        <v>1.1499999999999999</v>
      </c>
      <c r="L259" s="241">
        <f>K259*1.2</f>
        <v>1.38</v>
      </c>
      <c r="M259" s="8">
        <f>K259*H259</f>
        <v>114.99999999999999</v>
      </c>
      <c r="N259" s="280">
        <f>M259*1.2</f>
        <v>137.99999999999997</v>
      </c>
      <c r="O259" s="259">
        <v>1.1499999999999999</v>
      </c>
      <c r="P259" s="309">
        <v>4</v>
      </c>
    </row>
    <row r="260" spans="1:18" ht="15.6" hidden="1" x14ac:dyDescent="0.3">
      <c r="A260" s="230"/>
      <c r="B260" s="231"/>
      <c r="C260" s="231"/>
      <c r="D260" s="232"/>
      <c r="E260" s="233"/>
      <c r="F260" s="232"/>
      <c r="G260" s="234"/>
      <c r="H260" s="235"/>
      <c r="I260" s="232"/>
      <c r="J260" s="236"/>
      <c r="K260" s="242"/>
      <c r="L260" s="242"/>
      <c r="M260" s="239"/>
      <c r="N260" s="281"/>
      <c r="O260" s="260"/>
      <c r="P260" s="310"/>
    </row>
    <row r="261" spans="1:18" ht="109.2" x14ac:dyDescent="0.3">
      <c r="A261" s="20" t="s">
        <v>125</v>
      </c>
      <c r="B261" s="1" t="s">
        <v>257</v>
      </c>
      <c r="C261" s="1" t="s">
        <v>258</v>
      </c>
      <c r="D261" s="1" t="s">
        <v>34</v>
      </c>
      <c r="E261" s="110">
        <v>2000</v>
      </c>
      <c r="F261" s="152" t="s">
        <v>1905</v>
      </c>
      <c r="G261" s="152" t="s">
        <v>1898</v>
      </c>
      <c r="H261" s="176" t="s">
        <v>1903</v>
      </c>
      <c r="I261" s="1" t="s">
        <v>1917</v>
      </c>
      <c r="J261" s="6" t="s">
        <v>1918</v>
      </c>
      <c r="K261" s="241">
        <v>7.5</v>
      </c>
      <c r="L261" s="241">
        <v>9</v>
      </c>
      <c r="M261" s="8">
        <v>7.5</v>
      </c>
      <c r="N261" s="280">
        <v>9</v>
      </c>
      <c r="O261" s="259">
        <v>7.5</v>
      </c>
      <c r="P261" s="309">
        <v>1</v>
      </c>
    </row>
    <row r="262" spans="1:18" ht="109.2" hidden="1" x14ac:dyDescent="0.3">
      <c r="A262" s="20" t="s">
        <v>125</v>
      </c>
      <c r="B262" s="1" t="s">
        <v>257</v>
      </c>
      <c r="C262" s="1" t="s">
        <v>258</v>
      </c>
      <c r="D262" s="1" t="s">
        <v>34</v>
      </c>
      <c r="E262" s="110">
        <v>2000</v>
      </c>
      <c r="F262" s="152" t="s">
        <v>1267</v>
      </c>
      <c r="G262" s="152" t="s">
        <v>1259</v>
      </c>
      <c r="H262" s="176">
        <v>20</v>
      </c>
      <c r="I262" s="1" t="s">
        <v>1295</v>
      </c>
      <c r="J262" s="6" t="s">
        <v>1296</v>
      </c>
      <c r="K262" s="241">
        <v>10.5</v>
      </c>
      <c r="L262" s="241">
        <f t="shared" ref="L262" si="82">K262*1.2</f>
        <v>12.6</v>
      </c>
      <c r="M262" s="8">
        <f t="shared" ref="M262" si="83">K262*H262</f>
        <v>210</v>
      </c>
      <c r="N262" s="280">
        <f t="shared" ref="N262" si="84">M262*1.2</f>
        <v>252</v>
      </c>
      <c r="O262" s="259">
        <v>10.5</v>
      </c>
      <c r="P262" s="309">
        <v>2</v>
      </c>
    </row>
    <row r="263" spans="1:18" ht="15.6" hidden="1" x14ac:dyDescent="0.3">
      <c r="A263" s="230"/>
      <c r="B263" s="231"/>
      <c r="C263" s="231"/>
      <c r="D263" s="232"/>
      <c r="E263" s="233"/>
      <c r="F263" s="232"/>
      <c r="G263" s="234"/>
      <c r="H263" s="235"/>
      <c r="I263" s="232"/>
      <c r="J263" s="236"/>
      <c r="K263" s="242"/>
      <c r="L263" s="242"/>
      <c r="M263" s="239"/>
      <c r="N263" s="281"/>
      <c r="O263" s="260"/>
      <c r="P263" s="310"/>
    </row>
    <row r="264" spans="1:18" ht="78" x14ac:dyDescent="0.3">
      <c r="A264" s="20" t="s">
        <v>128</v>
      </c>
      <c r="B264" s="1" t="s">
        <v>259</v>
      </c>
      <c r="C264" s="1" t="s">
        <v>260</v>
      </c>
      <c r="D264" s="1" t="s">
        <v>34</v>
      </c>
      <c r="E264" s="110">
        <v>1000</v>
      </c>
      <c r="F264" s="152" t="s">
        <v>1473</v>
      </c>
      <c r="G264" s="152" t="s">
        <v>1465</v>
      </c>
      <c r="H264" s="176">
        <v>100</v>
      </c>
      <c r="I264" s="1" t="s">
        <v>1499</v>
      </c>
      <c r="J264" s="6" t="s">
        <v>1500</v>
      </c>
      <c r="K264" s="241">
        <v>0.75</v>
      </c>
      <c r="L264" s="241">
        <f>MMULT(K264,1.2)</f>
        <v>0.89999999999999991</v>
      </c>
      <c r="M264" s="8">
        <f>MMULT(H264,K264)</f>
        <v>75</v>
      </c>
      <c r="N264" s="280">
        <f>MMULT(M264,1.2)</f>
        <v>90</v>
      </c>
      <c r="O264" s="259">
        <v>0.75</v>
      </c>
      <c r="P264" s="309">
        <v>1</v>
      </c>
    </row>
    <row r="265" spans="1:18" ht="78" hidden="1" x14ac:dyDescent="0.3">
      <c r="A265" s="20" t="s">
        <v>128</v>
      </c>
      <c r="B265" s="1" t="s">
        <v>259</v>
      </c>
      <c r="C265" s="1" t="s">
        <v>260</v>
      </c>
      <c r="D265" s="1" t="s">
        <v>34</v>
      </c>
      <c r="E265" s="110">
        <v>1000</v>
      </c>
      <c r="F265" s="152" t="s">
        <v>1267</v>
      </c>
      <c r="G265" s="152" t="s">
        <v>1259</v>
      </c>
      <c r="H265" s="176">
        <v>50</v>
      </c>
      <c r="I265" s="1" t="s">
        <v>1297</v>
      </c>
      <c r="J265" s="6">
        <v>4550579</v>
      </c>
      <c r="K265" s="241">
        <v>1.55</v>
      </c>
      <c r="L265" s="241">
        <f t="shared" ref="L265" si="85">K265*1.2</f>
        <v>1.8599999999999999</v>
      </c>
      <c r="M265" s="8">
        <f t="shared" ref="M265" si="86">K265*H265</f>
        <v>77.5</v>
      </c>
      <c r="N265" s="280">
        <f t="shared" ref="N265" si="87">M265*1.2</f>
        <v>93</v>
      </c>
      <c r="O265" s="259">
        <v>1.55</v>
      </c>
      <c r="P265" s="309">
        <v>2</v>
      </c>
    </row>
    <row r="266" spans="1:18" ht="15.6" hidden="1" x14ac:dyDescent="0.3">
      <c r="A266" s="230"/>
      <c r="B266" s="231"/>
      <c r="C266" s="231"/>
      <c r="D266" s="232"/>
      <c r="E266" s="233"/>
      <c r="F266" s="232"/>
      <c r="G266" s="234"/>
      <c r="H266" s="235"/>
      <c r="I266" s="232"/>
      <c r="J266" s="236"/>
      <c r="K266" s="242"/>
      <c r="L266" s="242"/>
      <c r="M266" s="239"/>
      <c r="N266" s="281"/>
      <c r="O266" s="260"/>
      <c r="P266" s="310"/>
    </row>
    <row r="267" spans="1:18" ht="109.2" x14ac:dyDescent="0.3">
      <c r="A267" s="196" t="s">
        <v>130</v>
      </c>
      <c r="B267" s="198" t="s">
        <v>261</v>
      </c>
      <c r="C267" s="198" t="s">
        <v>262</v>
      </c>
      <c r="D267" s="205" t="s">
        <v>34</v>
      </c>
      <c r="E267" s="207">
        <v>2000</v>
      </c>
      <c r="F267" s="200" t="s">
        <v>2063</v>
      </c>
      <c r="G267" s="152" t="s">
        <v>2031</v>
      </c>
      <c r="H267" s="176">
        <v>10</v>
      </c>
      <c r="I267" s="205" t="s">
        <v>2089</v>
      </c>
      <c r="J267" s="201" t="s">
        <v>2090</v>
      </c>
      <c r="K267" s="202">
        <v>0.31</v>
      </c>
      <c r="L267" s="202">
        <v>0.372</v>
      </c>
      <c r="M267" s="203">
        <v>3.1</v>
      </c>
      <c r="N267" s="283">
        <v>3.72</v>
      </c>
      <c r="O267" s="264">
        <v>0.31</v>
      </c>
      <c r="P267" s="305">
        <v>1</v>
      </c>
    </row>
    <row r="268" spans="1:18" ht="109.2" hidden="1" x14ac:dyDescent="0.3">
      <c r="A268" s="196" t="s">
        <v>130</v>
      </c>
      <c r="B268" s="198" t="s">
        <v>261</v>
      </c>
      <c r="C268" s="198" t="s">
        <v>262</v>
      </c>
      <c r="D268" s="205" t="s">
        <v>34</v>
      </c>
      <c r="E268" s="207">
        <v>2000</v>
      </c>
      <c r="F268" s="200" t="s">
        <v>1527</v>
      </c>
      <c r="G268" s="152" t="s">
        <v>1523</v>
      </c>
      <c r="H268" s="133">
        <v>160</v>
      </c>
      <c r="I268" s="208" t="s">
        <v>1532</v>
      </c>
      <c r="J268" s="201" t="s">
        <v>1533</v>
      </c>
      <c r="K268" s="202">
        <v>0.32</v>
      </c>
      <c r="L268" s="202">
        <f>K268*1.2</f>
        <v>0.38400000000000001</v>
      </c>
      <c r="M268" s="203">
        <f>H268*K268</f>
        <v>51.2</v>
      </c>
      <c r="N268" s="283">
        <f>H268*L268</f>
        <v>61.44</v>
      </c>
      <c r="O268" s="264">
        <v>0.32</v>
      </c>
      <c r="P268" s="305">
        <v>2</v>
      </c>
    </row>
    <row r="269" spans="1:18" ht="46.8" hidden="1" x14ac:dyDescent="0.3">
      <c r="A269" s="20" t="s">
        <v>130</v>
      </c>
      <c r="B269" s="1" t="s">
        <v>261</v>
      </c>
      <c r="C269" s="1" t="s">
        <v>262</v>
      </c>
      <c r="D269" s="3" t="s">
        <v>34</v>
      </c>
      <c r="E269" s="108">
        <v>2000</v>
      </c>
      <c r="F269" s="109" t="s">
        <v>1501</v>
      </c>
      <c r="G269" s="152" t="s">
        <v>1465</v>
      </c>
      <c r="H269" s="133">
        <v>10</v>
      </c>
      <c r="I269" s="109" t="s">
        <v>1502</v>
      </c>
      <c r="J269" s="135" t="s">
        <v>1503</v>
      </c>
      <c r="K269" s="241">
        <v>0.35</v>
      </c>
      <c r="L269" s="241">
        <f>MMULT(K269,1.2)</f>
        <v>0.42</v>
      </c>
      <c r="M269" s="86">
        <f>MMULT(H269,K269)</f>
        <v>3.5</v>
      </c>
      <c r="N269" s="280">
        <f>MMULT(M269,1.2)</f>
        <v>4.2</v>
      </c>
      <c r="O269" s="259">
        <v>0.35</v>
      </c>
      <c r="P269" s="309">
        <v>3</v>
      </c>
    </row>
    <row r="270" spans="1:18" ht="62.4" hidden="1" x14ac:dyDescent="0.3">
      <c r="A270" s="196" t="s">
        <v>130</v>
      </c>
      <c r="B270" s="198" t="s">
        <v>261</v>
      </c>
      <c r="C270" s="198" t="s">
        <v>262</v>
      </c>
      <c r="D270" s="205" t="s">
        <v>34</v>
      </c>
      <c r="E270" s="207">
        <v>2000</v>
      </c>
      <c r="F270" s="200" t="s">
        <v>2015</v>
      </c>
      <c r="G270" s="152" t="s">
        <v>2007</v>
      </c>
      <c r="H270" s="133" t="s">
        <v>2008</v>
      </c>
      <c r="I270" s="208" t="s">
        <v>2027</v>
      </c>
      <c r="J270" s="201" t="s">
        <v>1931</v>
      </c>
      <c r="K270" s="202">
        <v>0.35549999999999998</v>
      </c>
      <c r="L270" s="202">
        <f>K270*1.2</f>
        <v>0.42659999999999998</v>
      </c>
      <c r="M270" s="203">
        <f>K270*E270</f>
        <v>711</v>
      </c>
      <c r="N270" s="283">
        <f>L270*E270</f>
        <v>853.19999999999993</v>
      </c>
      <c r="O270" s="264">
        <v>0.35549999999999998</v>
      </c>
      <c r="P270" s="305">
        <v>4</v>
      </c>
    </row>
    <row r="271" spans="1:18" ht="62.4" hidden="1" x14ac:dyDescent="0.3">
      <c r="A271" s="196" t="s">
        <v>130</v>
      </c>
      <c r="B271" s="198" t="s">
        <v>261</v>
      </c>
      <c r="C271" s="198" t="s">
        <v>262</v>
      </c>
      <c r="D271" s="205" t="s">
        <v>34</v>
      </c>
      <c r="E271" s="207">
        <v>2000</v>
      </c>
      <c r="F271" s="200" t="s">
        <v>1682</v>
      </c>
      <c r="G271" s="152" t="s">
        <v>1637</v>
      </c>
      <c r="H271" s="133">
        <v>10</v>
      </c>
      <c r="I271" s="208" t="s">
        <v>1683</v>
      </c>
      <c r="J271" s="201">
        <v>203869</v>
      </c>
      <c r="K271" s="202">
        <v>0.47</v>
      </c>
      <c r="L271" s="202">
        <f t="shared" ref="L271" si="88">K271*1.2</f>
        <v>0.56399999999999995</v>
      </c>
      <c r="M271" s="203">
        <f t="shared" ref="M271" si="89">H271*K271</f>
        <v>4.6999999999999993</v>
      </c>
      <c r="N271" s="283">
        <f t="shared" ref="N271" si="90">M271*1.2</f>
        <v>5.6399999999999988</v>
      </c>
      <c r="O271" s="264">
        <v>0.47</v>
      </c>
      <c r="P271" s="305">
        <v>5</v>
      </c>
    </row>
    <row r="272" spans="1:18" ht="15.6" hidden="1" x14ac:dyDescent="0.3">
      <c r="A272" s="230"/>
      <c r="B272" s="231"/>
      <c r="C272" s="231"/>
      <c r="D272" s="232"/>
      <c r="E272" s="233"/>
      <c r="F272" s="232"/>
      <c r="G272" s="234"/>
      <c r="H272" s="235"/>
      <c r="I272" s="232"/>
      <c r="J272" s="236"/>
      <c r="K272" s="242"/>
      <c r="L272" s="242"/>
      <c r="M272" s="239"/>
      <c r="N272" s="281"/>
      <c r="O272" s="260"/>
      <c r="P272" s="310"/>
    </row>
    <row r="273" spans="1:18" ht="93.6" x14ac:dyDescent="0.3">
      <c r="A273" s="20" t="s">
        <v>133</v>
      </c>
      <c r="B273" s="1" t="s">
        <v>263</v>
      </c>
      <c r="C273" s="3" t="s">
        <v>264</v>
      </c>
      <c r="D273" s="3" t="s">
        <v>34</v>
      </c>
      <c r="E273" s="108">
        <v>1000</v>
      </c>
      <c r="F273" s="109" t="s">
        <v>2091</v>
      </c>
      <c r="G273" s="152" t="s">
        <v>2031</v>
      </c>
      <c r="H273" s="176">
        <v>100</v>
      </c>
      <c r="I273" s="3" t="s">
        <v>2092</v>
      </c>
      <c r="J273" s="135" t="s">
        <v>2093</v>
      </c>
      <c r="K273" s="241">
        <v>7.4999999999999997E-2</v>
      </c>
      <c r="L273" s="241">
        <v>0.09</v>
      </c>
      <c r="M273" s="86">
        <v>7.5</v>
      </c>
      <c r="N273" s="280">
        <v>9</v>
      </c>
      <c r="O273" s="259">
        <v>7.4999999999999997E-2</v>
      </c>
      <c r="P273" s="309">
        <v>1</v>
      </c>
    </row>
    <row r="274" spans="1:18" ht="62.4" hidden="1" x14ac:dyDescent="0.3">
      <c r="A274" s="20" t="s">
        <v>133</v>
      </c>
      <c r="B274" s="1" t="s">
        <v>263</v>
      </c>
      <c r="C274" s="3" t="s">
        <v>264</v>
      </c>
      <c r="D274" s="3" t="s">
        <v>34</v>
      </c>
      <c r="E274" s="108">
        <v>1000</v>
      </c>
      <c r="F274" s="109" t="s">
        <v>2018</v>
      </c>
      <c r="G274" s="152" t="s">
        <v>2007</v>
      </c>
      <c r="H274" s="133" t="s">
        <v>2008</v>
      </c>
      <c r="I274" s="109" t="s">
        <v>2028</v>
      </c>
      <c r="J274" s="135" t="s">
        <v>2029</v>
      </c>
      <c r="K274" s="241">
        <v>9.4399999999999998E-2</v>
      </c>
      <c r="L274" s="241">
        <f>K274*1.2</f>
        <v>0.11327999999999999</v>
      </c>
      <c r="M274" s="86">
        <f>K274*E274</f>
        <v>94.399999999999991</v>
      </c>
      <c r="N274" s="280">
        <f>L274*E274</f>
        <v>113.27999999999999</v>
      </c>
      <c r="O274" s="259">
        <v>9.4399999999999998E-2</v>
      </c>
      <c r="P274" s="309">
        <v>2</v>
      </c>
    </row>
    <row r="275" spans="1:18" ht="15.6" hidden="1" x14ac:dyDescent="0.3">
      <c r="A275" s="230"/>
      <c r="B275" s="231"/>
      <c r="C275" s="231"/>
      <c r="D275" s="232"/>
      <c r="E275" s="233"/>
      <c r="F275" s="232"/>
      <c r="G275" s="234"/>
      <c r="H275" s="235"/>
      <c r="I275" s="232"/>
      <c r="J275" s="236"/>
      <c r="K275" s="242"/>
      <c r="L275" s="242"/>
      <c r="M275" s="239"/>
      <c r="N275" s="281"/>
      <c r="O275" s="260"/>
      <c r="P275" s="310"/>
    </row>
    <row r="276" spans="1:18" ht="156" x14ac:dyDescent="0.3">
      <c r="A276" s="20" t="s">
        <v>135</v>
      </c>
      <c r="B276" s="3" t="s">
        <v>265</v>
      </c>
      <c r="C276" s="3" t="s">
        <v>266</v>
      </c>
      <c r="D276" s="3" t="s">
        <v>34</v>
      </c>
      <c r="E276" s="35">
        <v>5000</v>
      </c>
      <c r="F276" s="175" t="s">
        <v>1504</v>
      </c>
      <c r="G276" s="175" t="s">
        <v>1465</v>
      </c>
      <c r="H276" s="175">
        <v>500</v>
      </c>
      <c r="I276" s="1" t="s">
        <v>1505</v>
      </c>
      <c r="J276" s="42" t="s">
        <v>1506</v>
      </c>
      <c r="K276" s="327">
        <v>0.18</v>
      </c>
      <c r="L276" s="327">
        <f>MMULT(K276,1.2)</f>
        <v>0.216</v>
      </c>
      <c r="M276" s="328">
        <f>MMULT(H276,K276)</f>
        <v>90</v>
      </c>
      <c r="N276" s="329">
        <f>MMULT(M276,1.2)</f>
        <v>108</v>
      </c>
      <c r="O276" s="330">
        <v>0.18</v>
      </c>
      <c r="P276" s="331">
        <v>1</v>
      </c>
      <c r="Q276" t="s">
        <v>2172</v>
      </c>
      <c r="R276" t="s">
        <v>2170</v>
      </c>
    </row>
    <row r="277" spans="1:18" ht="156" hidden="1" x14ac:dyDescent="0.3">
      <c r="A277" s="196" t="s">
        <v>135</v>
      </c>
      <c r="B277" s="205" t="s">
        <v>265</v>
      </c>
      <c r="C277" s="205" t="s">
        <v>266</v>
      </c>
      <c r="D277" s="205" t="s">
        <v>34</v>
      </c>
      <c r="E277" s="335">
        <v>5000</v>
      </c>
      <c r="F277" s="205" t="s">
        <v>2082</v>
      </c>
      <c r="G277" s="325" t="s">
        <v>2031</v>
      </c>
      <c r="H277" s="176">
        <v>25</v>
      </c>
      <c r="I277" s="205" t="s">
        <v>2094</v>
      </c>
      <c r="J277" s="336" t="s">
        <v>2095</v>
      </c>
      <c r="K277" s="337">
        <v>0.18</v>
      </c>
      <c r="L277" s="338">
        <v>0.216</v>
      </c>
      <c r="M277" s="339">
        <v>4.5</v>
      </c>
      <c r="N277" s="340">
        <v>5.4</v>
      </c>
      <c r="O277" s="341">
        <v>0.18</v>
      </c>
      <c r="P277" s="342">
        <v>2</v>
      </c>
      <c r="Q277" t="s">
        <v>2172</v>
      </c>
      <c r="R277" t="s">
        <v>2170</v>
      </c>
    </row>
    <row r="278" spans="1:18" ht="156" hidden="1" x14ac:dyDescent="0.3">
      <c r="A278" s="196" t="s">
        <v>135</v>
      </c>
      <c r="B278" s="205" t="s">
        <v>265</v>
      </c>
      <c r="C278" s="205" t="s">
        <v>266</v>
      </c>
      <c r="D278" s="205" t="s">
        <v>34</v>
      </c>
      <c r="E278" s="207">
        <v>5000</v>
      </c>
      <c r="F278" s="208" t="s">
        <v>1527</v>
      </c>
      <c r="G278" s="152" t="s">
        <v>1523</v>
      </c>
      <c r="H278" s="133">
        <v>500</v>
      </c>
      <c r="I278" s="208" t="s">
        <v>1534</v>
      </c>
      <c r="J278" s="201" t="s">
        <v>1535</v>
      </c>
      <c r="K278" s="209">
        <v>0.22</v>
      </c>
      <c r="L278" s="202">
        <f>K278*1.2</f>
        <v>0.26400000000000001</v>
      </c>
      <c r="M278" s="203">
        <f>H278*K278</f>
        <v>110</v>
      </c>
      <c r="N278" s="283">
        <f>H278*L278</f>
        <v>132</v>
      </c>
      <c r="O278" s="265">
        <v>0.22</v>
      </c>
      <c r="P278" s="313">
        <v>3</v>
      </c>
      <c r="Q278" t="s">
        <v>2172</v>
      </c>
    </row>
    <row r="279" spans="1:18" ht="156" hidden="1" x14ac:dyDescent="0.3">
      <c r="A279" s="196" t="s">
        <v>135</v>
      </c>
      <c r="B279" s="205" t="s">
        <v>265</v>
      </c>
      <c r="C279" s="205" t="s">
        <v>266</v>
      </c>
      <c r="D279" s="205" t="s">
        <v>34</v>
      </c>
      <c r="E279" s="207">
        <v>5000</v>
      </c>
      <c r="F279" s="208" t="s">
        <v>1905</v>
      </c>
      <c r="G279" s="152" t="s">
        <v>1898</v>
      </c>
      <c r="H279" s="133">
        <v>1</v>
      </c>
      <c r="I279" s="208" t="s">
        <v>1919</v>
      </c>
      <c r="J279" s="201" t="s">
        <v>1920</v>
      </c>
      <c r="K279" s="209">
        <v>2.8</v>
      </c>
      <c r="L279" s="202">
        <v>3.36</v>
      </c>
      <c r="M279" s="203">
        <v>2.8</v>
      </c>
      <c r="N279" s="283">
        <v>3.36</v>
      </c>
      <c r="O279" s="265">
        <v>2.8</v>
      </c>
      <c r="P279" s="313">
        <v>4</v>
      </c>
    </row>
    <row r="280" spans="1:18" ht="156" hidden="1" x14ac:dyDescent="0.3">
      <c r="A280" s="20" t="s">
        <v>135</v>
      </c>
      <c r="B280" s="3" t="s">
        <v>265</v>
      </c>
      <c r="C280" s="3" t="s">
        <v>266</v>
      </c>
      <c r="D280" s="3" t="s">
        <v>34</v>
      </c>
      <c r="E280" s="108">
        <v>5000</v>
      </c>
      <c r="F280" s="175" t="s">
        <v>1267</v>
      </c>
      <c r="G280" s="175" t="s">
        <v>1259</v>
      </c>
      <c r="H280" s="175">
        <v>50</v>
      </c>
      <c r="I280" s="1" t="s">
        <v>1298</v>
      </c>
      <c r="J280" s="6">
        <v>4061209</v>
      </c>
      <c r="K280" s="241">
        <v>3.9</v>
      </c>
      <c r="L280" s="241">
        <f>K280*1.2</f>
        <v>4.68</v>
      </c>
      <c r="M280" s="8">
        <f>K280*H280</f>
        <v>195</v>
      </c>
      <c r="N280" s="280">
        <f>M280*1.2</f>
        <v>234</v>
      </c>
      <c r="O280" s="259">
        <v>3.9</v>
      </c>
      <c r="P280" s="309">
        <v>5</v>
      </c>
    </row>
    <row r="281" spans="1:18" ht="15.6" hidden="1" x14ac:dyDescent="0.3">
      <c r="A281" s="230"/>
      <c r="B281" s="231"/>
      <c r="C281" s="231"/>
      <c r="D281" s="232"/>
      <c r="E281" s="233"/>
      <c r="F281" s="232"/>
      <c r="G281" s="234"/>
      <c r="H281" s="235"/>
      <c r="I281" s="232"/>
      <c r="J281" s="236"/>
      <c r="K281" s="242"/>
      <c r="L281" s="242"/>
      <c r="M281" s="239"/>
      <c r="N281" s="281"/>
      <c r="O281" s="260"/>
      <c r="P281" s="310"/>
    </row>
    <row r="282" spans="1:18" ht="218.4" x14ac:dyDescent="0.3">
      <c r="A282" s="20" t="s">
        <v>918</v>
      </c>
      <c r="B282" s="3" t="s">
        <v>265</v>
      </c>
      <c r="C282" s="3" t="s">
        <v>267</v>
      </c>
      <c r="D282" s="3" t="s">
        <v>34</v>
      </c>
      <c r="E282" s="108">
        <v>1000</v>
      </c>
      <c r="F282" s="175" t="s">
        <v>1267</v>
      </c>
      <c r="G282" s="175" t="s">
        <v>1259</v>
      </c>
      <c r="H282" s="176">
        <v>100</v>
      </c>
      <c r="I282" s="1" t="s">
        <v>1299</v>
      </c>
      <c r="J282" s="6" t="s">
        <v>1300</v>
      </c>
      <c r="K282" s="241">
        <v>2.2000000000000002</v>
      </c>
      <c r="L282" s="241">
        <f t="shared" ref="L282:L291" si="91">K282*1.2</f>
        <v>2.64</v>
      </c>
      <c r="M282" s="8">
        <f t="shared" ref="M282:M291" si="92">K282*H282</f>
        <v>220.00000000000003</v>
      </c>
      <c r="N282" s="280">
        <f t="shared" ref="N282:N291" si="93">M282*1.2</f>
        <v>264</v>
      </c>
      <c r="O282" s="259">
        <v>2.2000000000000002</v>
      </c>
      <c r="P282" s="309">
        <v>1</v>
      </c>
    </row>
    <row r="283" spans="1:18" ht="218.4" hidden="1" x14ac:dyDescent="0.3">
      <c r="A283" s="20" t="s">
        <v>918</v>
      </c>
      <c r="B283" s="3" t="s">
        <v>265</v>
      </c>
      <c r="C283" s="3" t="s">
        <v>1923</v>
      </c>
      <c r="D283" s="3" t="s">
        <v>34</v>
      </c>
      <c r="E283" s="108">
        <v>1000</v>
      </c>
      <c r="F283" s="175" t="s">
        <v>1905</v>
      </c>
      <c r="G283" s="175" t="s">
        <v>1898</v>
      </c>
      <c r="H283" s="176">
        <v>1</v>
      </c>
      <c r="I283" s="1" t="s">
        <v>1921</v>
      </c>
      <c r="J283" s="6" t="s">
        <v>1922</v>
      </c>
      <c r="K283" s="241">
        <v>2.6</v>
      </c>
      <c r="L283" s="241">
        <v>3.12</v>
      </c>
      <c r="M283" s="8">
        <v>2.6</v>
      </c>
      <c r="N283" s="280">
        <v>3.12</v>
      </c>
      <c r="O283" s="259">
        <v>2.6</v>
      </c>
      <c r="P283" s="309">
        <v>2</v>
      </c>
    </row>
    <row r="284" spans="1:18" ht="15.6" hidden="1" x14ac:dyDescent="0.3">
      <c r="A284" s="230"/>
      <c r="B284" s="231"/>
      <c r="C284" s="231"/>
      <c r="D284" s="232"/>
      <c r="E284" s="233"/>
      <c r="F284" s="232"/>
      <c r="G284" s="234"/>
      <c r="H284" s="235"/>
      <c r="I284" s="232"/>
      <c r="J284" s="236"/>
      <c r="K284" s="242"/>
      <c r="L284" s="242"/>
      <c r="M284" s="239"/>
      <c r="N284" s="281"/>
      <c r="O284" s="260"/>
      <c r="P284" s="310"/>
    </row>
    <row r="285" spans="1:18" ht="93.6" x14ac:dyDescent="0.3">
      <c r="A285" s="20" t="s">
        <v>138</v>
      </c>
      <c r="B285" s="3" t="s">
        <v>268</v>
      </c>
      <c r="C285" s="3" t="s">
        <v>269</v>
      </c>
      <c r="D285" s="3" t="s">
        <v>34</v>
      </c>
      <c r="E285" s="108">
        <v>10</v>
      </c>
      <c r="F285" s="175" t="s">
        <v>1267</v>
      </c>
      <c r="G285" s="175" t="s">
        <v>1259</v>
      </c>
      <c r="H285" s="176">
        <v>20</v>
      </c>
      <c r="I285" s="3" t="s">
        <v>1301</v>
      </c>
      <c r="J285" s="6" t="s">
        <v>1302</v>
      </c>
      <c r="K285" s="241">
        <v>16</v>
      </c>
      <c r="L285" s="241">
        <f t="shared" si="91"/>
        <v>19.2</v>
      </c>
      <c r="M285" s="8">
        <f t="shared" si="92"/>
        <v>320</v>
      </c>
      <c r="N285" s="280">
        <f t="shared" si="93"/>
        <v>384</v>
      </c>
      <c r="O285" s="259">
        <v>16</v>
      </c>
      <c r="P285" s="309">
        <v>1</v>
      </c>
    </row>
    <row r="286" spans="1:18" ht="15.6" hidden="1" x14ac:dyDescent="0.3">
      <c r="A286" s="230"/>
      <c r="B286" s="231"/>
      <c r="C286" s="231"/>
      <c r="D286" s="232"/>
      <c r="E286" s="233"/>
      <c r="F286" s="232"/>
      <c r="G286" s="234"/>
      <c r="H286" s="235"/>
      <c r="I286" s="232"/>
      <c r="J286" s="236"/>
      <c r="K286" s="242"/>
      <c r="L286" s="242"/>
      <c r="M286" s="239"/>
      <c r="N286" s="281"/>
      <c r="O286" s="260"/>
      <c r="P286" s="310"/>
    </row>
    <row r="287" spans="1:18" ht="62.4" x14ac:dyDescent="0.3">
      <c r="A287" s="20" t="s">
        <v>141</v>
      </c>
      <c r="B287" s="3" t="s">
        <v>270</v>
      </c>
      <c r="C287" s="3" t="s">
        <v>271</v>
      </c>
      <c r="D287" s="3" t="s">
        <v>34</v>
      </c>
      <c r="E287" s="108">
        <v>100</v>
      </c>
      <c r="F287" s="175" t="s">
        <v>1267</v>
      </c>
      <c r="G287" s="175" t="s">
        <v>1259</v>
      </c>
      <c r="H287" s="176">
        <v>20</v>
      </c>
      <c r="I287" s="3"/>
      <c r="J287" s="6" t="s">
        <v>1303</v>
      </c>
      <c r="K287" s="241">
        <v>10.8</v>
      </c>
      <c r="L287" s="241">
        <f t="shared" si="91"/>
        <v>12.96</v>
      </c>
      <c r="M287" s="8">
        <f t="shared" si="92"/>
        <v>216</v>
      </c>
      <c r="N287" s="280">
        <f t="shared" si="93"/>
        <v>259.2</v>
      </c>
      <c r="O287" s="259">
        <v>10.8</v>
      </c>
      <c r="P287" s="309">
        <v>1</v>
      </c>
    </row>
    <row r="288" spans="1:18" ht="15.6" hidden="1" x14ac:dyDescent="0.3">
      <c r="A288" s="230"/>
      <c r="B288" s="231"/>
      <c r="C288" s="231"/>
      <c r="D288" s="232"/>
      <c r="E288" s="233"/>
      <c r="F288" s="232"/>
      <c r="G288" s="234"/>
      <c r="H288" s="235"/>
      <c r="I288" s="232"/>
      <c r="J288" s="236"/>
      <c r="K288" s="242"/>
      <c r="L288" s="242"/>
      <c r="M288" s="239"/>
      <c r="N288" s="281"/>
      <c r="O288" s="260"/>
      <c r="P288" s="310"/>
    </row>
    <row r="289" spans="1:16" ht="46.8" x14ac:dyDescent="0.3">
      <c r="A289" s="20" t="s">
        <v>143</v>
      </c>
      <c r="B289" s="3" t="s">
        <v>272</v>
      </c>
      <c r="C289" s="3" t="s">
        <v>273</v>
      </c>
      <c r="D289" s="3" t="s">
        <v>34</v>
      </c>
      <c r="E289" s="108">
        <v>100</v>
      </c>
      <c r="F289" s="175" t="s">
        <v>1267</v>
      </c>
      <c r="G289" s="175" t="s">
        <v>1259</v>
      </c>
      <c r="H289" s="176">
        <v>20</v>
      </c>
      <c r="I289" s="3" t="s">
        <v>1304</v>
      </c>
      <c r="J289" s="6" t="s">
        <v>1305</v>
      </c>
      <c r="K289" s="241">
        <v>3.1</v>
      </c>
      <c r="L289" s="241">
        <f t="shared" si="91"/>
        <v>3.7199999999999998</v>
      </c>
      <c r="M289" s="8">
        <f t="shared" si="92"/>
        <v>62</v>
      </c>
      <c r="N289" s="280">
        <f t="shared" si="93"/>
        <v>74.399999999999991</v>
      </c>
      <c r="O289" s="259">
        <v>3.1</v>
      </c>
      <c r="P289" s="309">
        <v>1</v>
      </c>
    </row>
    <row r="290" spans="1:16" ht="15.6" hidden="1" x14ac:dyDescent="0.3">
      <c r="A290" s="230"/>
      <c r="B290" s="231"/>
      <c r="C290" s="231"/>
      <c r="D290" s="232"/>
      <c r="E290" s="233"/>
      <c r="F290" s="232"/>
      <c r="G290" s="234"/>
      <c r="H290" s="235"/>
      <c r="I290" s="232"/>
      <c r="J290" s="236"/>
      <c r="K290" s="242"/>
      <c r="L290" s="242"/>
      <c r="M290" s="239"/>
      <c r="N290" s="281"/>
      <c r="O290" s="260"/>
      <c r="P290" s="310"/>
    </row>
    <row r="291" spans="1:16" ht="46.8" x14ac:dyDescent="0.3">
      <c r="A291" s="20" t="s">
        <v>919</v>
      </c>
      <c r="B291" s="28" t="s">
        <v>274</v>
      </c>
      <c r="C291" s="28" t="s">
        <v>275</v>
      </c>
      <c r="D291" s="3" t="s">
        <v>34</v>
      </c>
      <c r="E291" s="108">
        <v>100</v>
      </c>
      <c r="F291" s="175" t="s">
        <v>1267</v>
      </c>
      <c r="G291" s="175" t="s">
        <v>1259</v>
      </c>
      <c r="H291" s="176">
        <v>250</v>
      </c>
      <c r="I291" s="3" t="s">
        <v>1306</v>
      </c>
      <c r="J291" s="6">
        <v>16401</v>
      </c>
      <c r="K291" s="241">
        <v>0.65</v>
      </c>
      <c r="L291" s="241">
        <f t="shared" si="91"/>
        <v>0.78</v>
      </c>
      <c r="M291" s="8">
        <f t="shared" si="92"/>
        <v>162.5</v>
      </c>
      <c r="N291" s="280">
        <f t="shared" si="93"/>
        <v>195</v>
      </c>
      <c r="O291" s="259">
        <v>0.65</v>
      </c>
      <c r="P291" s="309">
        <v>1</v>
      </c>
    </row>
    <row r="292" spans="1:16" ht="15.6" hidden="1" x14ac:dyDescent="0.3">
      <c r="A292" s="230"/>
      <c r="B292" s="231"/>
      <c r="C292" s="231"/>
      <c r="D292" s="232"/>
      <c r="E292" s="233"/>
      <c r="F292" s="232"/>
      <c r="G292" s="234"/>
      <c r="H292" s="235"/>
      <c r="I292" s="232"/>
      <c r="J292" s="236"/>
      <c r="K292" s="242"/>
      <c r="L292" s="242"/>
      <c r="M292" s="239"/>
      <c r="N292" s="281"/>
      <c r="O292" s="260"/>
      <c r="P292" s="310"/>
    </row>
    <row r="293" spans="1:16" ht="62.4" hidden="1" x14ac:dyDescent="0.3">
      <c r="A293" s="20" t="s">
        <v>145</v>
      </c>
      <c r="B293" s="29" t="s">
        <v>276</v>
      </c>
      <c r="C293" s="28"/>
      <c r="D293" s="3" t="s">
        <v>34</v>
      </c>
      <c r="E293" s="108">
        <v>100</v>
      </c>
      <c r="F293" s="109"/>
      <c r="G293" s="152"/>
      <c r="H293" s="133"/>
      <c r="I293" s="109"/>
      <c r="J293" s="135"/>
      <c r="K293" s="241"/>
      <c r="L293" s="241"/>
      <c r="M293" s="86"/>
      <c r="N293" s="280"/>
      <c r="O293" s="259">
        <v>0</v>
      </c>
      <c r="P293" s="309">
        <v>0</v>
      </c>
    </row>
    <row r="294" spans="1:16" ht="15.6" hidden="1" x14ac:dyDescent="0.3">
      <c r="A294" s="230"/>
      <c r="B294" s="231"/>
      <c r="C294" s="231"/>
      <c r="D294" s="232"/>
      <c r="E294" s="233"/>
      <c r="F294" s="232"/>
      <c r="G294" s="234"/>
      <c r="H294" s="235"/>
      <c r="I294" s="232"/>
      <c r="J294" s="236"/>
      <c r="K294" s="242"/>
      <c r="L294" s="242"/>
      <c r="M294" s="239"/>
      <c r="N294" s="281"/>
      <c r="O294" s="260"/>
      <c r="P294" s="310"/>
    </row>
    <row r="295" spans="1:16" ht="62.4" x14ac:dyDescent="0.3">
      <c r="A295" s="20" t="s">
        <v>149</v>
      </c>
      <c r="B295" s="29" t="s">
        <v>277</v>
      </c>
      <c r="C295" s="28"/>
      <c r="D295" s="3" t="s">
        <v>34</v>
      </c>
      <c r="E295" s="108">
        <v>100</v>
      </c>
      <c r="F295" s="175" t="s">
        <v>1267</v>
      </c>
      <c r="G295" s="175" t="s">
        <v>1259</v>
      </c>
      <c r="H295" s="176">
        <v>20</v>
      </c>
      <c r="I295" s="3" t="s">
        <v>1304</v>
      </c>
      <c r="J295" s="6" t="s">
        <v>1305</v>
      </c>
      <c r="K295" s="241">
        <v>3.1</v>
      </c>
      <c r="L295" s="241">
        <f t="shared" ref="L295" si="94">K295*1.2</f>
        <v>3.7199999999999998</v>
      </c>
      <c r="M295" s="8">
        <f t="shared" ref="M295" si="95">K295*H295</f>
        <v>62</v>
      </c>
      <c r="N295" s="280">
        <f t="shared" ref="N295" si="96">M295*1.2</f>
        <v>74.399999999999991</v>
      </c>
      <c r="O295" s="259">
        <v>3.1</v>
      </c>
      <c r="P295" s="309">
        <v>1</v>
      </c>
    </row>
    <row r="296" spans="1:16" ht="15.6" hidden="1" x14ac:dyDescent="0.3">
      <c r="A296" s="230"/>
      <c r="B296" s="231"/>
      <c r="C296" s="231"/>
      <c r="D296" s="232"/>
      <c r="E296" s="233"/>
      <c r="F296" s="232"/>
      <c r="G296" s="234"/>
      <c r="H296" s="235"/>
      <c r="I296" s="232"/>
      <c r="J296" s="236"/>
      <c r="K296" s="242"/>
      <c r="L296" s="242"/>
      <c r="M296" s="239"/>
      <c r="N296" s="281"/>
      <c r="O296" s="260"/>
      <c r="P296" s="310"/>
    </row>
    <row r="297" spans="1:16" ht="78" hidden="1" x14ac:dyDescent="0.3">
      <c r="A297" s="20" t="s">
        <v>920</v>
      </c>
      <c r="B297" s="29" t="s">
        <v>278</v>
      </c>
      <c r="C297" s="28"/>
      <c r="D297" s="3" t="s">
        <v>34</v>
      </c>
      <c r="E297" s="108">
        <v>100</v>
      </c>
      <c r="F297" s="109"/>
      <c r="G297" s="152"/>
      <c r="H297" s="133"/>
      <c r="I297" s="109"/>
      <c r="J297" s="135"/>
      <c r="K297" s="241"/>
      <c r="L297" s="241"/>
      <c r="M297" s="86"/>
      <c r="N297" s="280"/>
      <c r="O297" s="259">
        <v>0</v>
      </c>
      <c r="P297" s="309">
        <v>0</v>
      </c>
    </row>
    <row r="298" spans="1:16" ht="15.6" hidden="1" x14ac:dyDescent="0.3">
      <c r="A298" s="230"/>
      <c r="B298" s="231"/>
      <c r="C298" s="231"/>
      <c r="D298" s="232"/>
      <c r="E298" s="233"/>
      <c r="F298" s="232"/>
      <c r="G298" s="234"/>
      <c r="H298" s="235"/>
      <c r="I298" s="232"/>
      <c r="J298" s="236"/>
      <c r="K298" s="242"/>
      <c r="L298" s="242"/>
      <c r="M298" s="239"/>
      <c r="N298" s="281"/>
      <c r="O298" s="260"/>
      <c r="P298" s="310"/>
    </row>
    <row r="299" spans="1:16" ht="31.2" hidden="1" x14ac:dyDescent="0.3">
      <c r="A299" s="20" t="s">
        <v>152</v>
      </c>
      <c r="B299" s="30" t="s">
        <v>279</v>
      </c>
      <c r="C299" s="28"/>
      <c r="D299" s="3" t="s">
        <v>34</v>
      </c>
      <c r="E299" s="108">
        <v>100</v>
      </c>
      <c r="F299" s="109"/>
      <c r="G299" s="152"/>
      <c r="H299" s="133"/>
      <c r="I299" s="109"/>
      <c r="J299" s="135"/>
      <c r="K299" s="241"/>
      <c r="L299" s="241"/>
      <c r="M299" s="8"/>
      <c r="N299" s="280"/>
      <c r="O299" s="259"/>
      <c r="P299" s="309">
        <v>0</v>
      </c>
    </row>
    <row r="300" spans="1:16" ht="15.6" hidden="1" x14ac:dyDescent="0.3">
      <c r="A300" s="230"/>
      <c r="B300" s="231"/>
      <c r="C300" s="231"/>
      <c r="D300" s="232"/>
      <c r="E300" s="233"/>
      <c r="F300" s="232"/>
      <c r="G300" s="234"/>
      <c r="H300" s="235"/>
      <c r="I300" s="232"/>
      <c r="J300" s="236"/>
      <c r="K300" s="242"/>
      <c r="L300" s="242"/>
      <c r="M300" s="239"/>
      <c r="N300" s="281"/>
      <c r="O300" s="260"/>
      <c r="P300" s="310"/>
    </row>
    <row r="301" spans="1:16" ht="46.8" x14ac:dyDescent="0.3">
      <c r="A301" s="20" t="s">
        <v>155</v>
      </c>
      <c r="B301" s="66" t="s">
        <v>280</v>
      </c>
      <c r="C301" s="28"/>
      <c r="D301" s="3" t="s">
        <v>34</v>
      </c>
      <c r="E301" s="108">
        <v>100</v>
      </c>
      <c r="F301" s="175" t="s">
        <v>1267</v>
      </c>
      <c r="G301" s="175" t="s">
        <v>1259</v>
      </c>
      <c r="H301" s="176">
        <v>50</v>
      </c>
      <c r="I301" s="3" t="s">
        <v>1307</v>
      </c>
      <c r="J301" s="135">
        <v>4550587</v>
      </c>
      <c r="K301" s="241">
        <v>2</v>
      </c>
      <c r="L301" s="241">
        <f t="shared" ref="L301" si="97">K301*1.2</f>
        <v>2.4</v>
      </c>
      <c r="M301" s="8">
        <f t="shared" ref="M301" si="98">K301*H301</f>
        <v>100</v>
      </c>
      <c r="N301" s="280">
        <f t="shared" ref="N301" si="99">M301*1.2</f>
        <v>120</v>
      </c>
      <c r="O301" s="259">
        <v>2</v>
      </c>
      <c r="P301" s="309">
        <v>1</v>
      </c>
    </row>
    <row r="302" spans="1:16" ht="15.6" hidden="1" x14ac:dyDescent="0.3">
      <c r="A302" s="230"/>
      <c r="B302" s="231"/>
      <c r="C302" s="231"/>
      <c r="D302" s="232"/>
      <c r="E302" s="233"/>
      <c r="F302" s="232"/>
      <c r="G302" s="234"/>
      <c r="H302" s="235"/>
      <c r="I302" s="232"/>
      <c r="J302" s="236"/>
      <c r="K302" s="242"/>
      <c r="L302" s="242"/>
      <c r="M302" s="239"/>
      <c r="N302" s="281"/>
      <c r="O302" s="260"/>
      <c r="P302" s="310"/>
    </row>
    <row r="303" spans="1:16" ht="46.8" hidden="1" x14ac:dyDescent="0.3">
      <c r="A303" s="20" t="s">
        <v>157</v>
      </c>
      <c r="B303" s="30" t="s">
        <v>281</v>
      </c>
      <c r="C303" s="28"/>
      <c r="D303" s="3" t="s">
        <v>34</v>
      </c>
      <c r="E303" s="108">
        <v>100</v>
      </c>
      <c r="F303" s="109"/>
      <c r="G303" s="152"/>
      <c r="H303" s="133"/>
      <c r="I303" s="109"/>
      <c r="J303" s="135"/>
      <c r="K303" s="241"/>
      <c r="L303" s="241"/>
      <c r="M303" s="8"/>
      <c r="N303" s="280"/>
      <c r="O303" s="259"/>
      <c r="P303" s="309">
        <v>0</v>
      </c>
    </row>
    <row r="304" spans="1:16" ht="15.6" hidden="1" x14ac:dyDescent="0.3">
      <c r="A304" s="230"/>
      <c r="B304" s="231"/>
      <c r="C304" s="231"/>
      <c r="D304" s="232"/>
      <c r="E304" s="233"/>
      <c r="F304" s="232"/>
      <c r="G304" s="234"/>
      <c r="H304" s="235"/>
      <c r="I304" s="232"/>
      <c r="J304" s="236"/>
      <c r="K304" s="242"/>
      <c r="L304" s="242"/>
      <c r="M304" s="239"/>
      <c r="N304" s="281"/>
      <c r="O304" s="260"/>
      <c r="P304" s="310"/>
    </row>
    <row r="305" spans="1:16" ht="46.8" hidden="1" x14ac:dyDescent="0.3">
      <c r="A305" s="20" t="s">
        <v>921</v>
      </c>
      <c r="B305" s="67" t="s">
        <v>282</v>
      </c>
      <c r="C305" s="28"/>
      <c r="D305" s="3" t="s">
        <v>34</v>
      </c>
      <c r="E305" s="108">
        <v>100</v>
      </c>
      <c r="F305" s="109"/>
      <c r="G305" s="152"/>
      <c r="H305" s="133"/>
      <c r="I305" s="109"/>
      <c r="J305" s="135"/>
      <c r="K305" s="241"/>
      <c r="L305" s="241"/>
      <c r="M305" s="8"/>
      <c r="N305" s="280"/>
      <c r="O305" s="259"/>
      <c r="P305" s="309">
        <v>0</v>
      </c>
    </row>
    <row r="306" spans="1:16" ht="15.6" hidden="1" x14ac:dyDescent="0.3">
      <c r="A306" s="230"/>
      <c r="B306" s="231"/>
      <c r="C306" s="231"/>
      <c r="D306" s="232"/>
      <c r="E306" s="233"/>
      <c r="F306" s="232"/>
      <c r="G306" s="234"/>
      <c r="H306" s="235"/>
      <c r="I306" s="232"/>
      <c r="J306" s="236"/>
      <c r="K306" s="242"/>
      <c r="L306" s="242"/>
      <c r="M306" s="239"/>
      <c r="N306" s="281"/>
      <c r="O306" s="260"/>
      <c r="P306" s="310"/>
    </row>
    <row r="307" spans="1:16" ht="46.8" x14ac:dyDescent="0.3">
      <c r="A307" s="20" t="s">
        <v>160</v>
      </c>
      <c r="B307" s="31" t="s">
        <v>283</v>
      </c>
      <c r="C307" s="28"/>
      <c r="D307" s="3" t="s">
        <v>34</v>
      </c>
      <c r="E307" s="108">
        <v>100</v>
      </c>
      <c r="F307" s="178" t="s">
        <v>1267</v>
      </c>
      <c r="G307" s="178" t="s">
        <v>1259</v>
      </c>
      <c r="H307" s="176">
        <v>100</v>
      </c>
      <c r="I307" s="3" t="s">
        <v>1308</v>
      </c>
      <c r="J307" s="135">
        <v>4110001</v>
      </c>
      <c r="K307" s="241">
        <v>0.92</v>
      </c>
      <c r="L307" s="241">
        <f t="shared" ref="L307" si="100">K307*1.2</f>
        <v>1.1040000000000001</v>
      </c>
      <c r="M307" s="8">
        <f t="shared" ref="M307" si="101">K307*H307</f>
        <v>92</v>
      </c>
      <c r="N307" s="280">
        <f t="shared" ref="N307" si="102">M307*1.2</f>
        <v>110.39999999999999</v>
      </c>
      <c r="O307" s="259">
        <v>0.92</v>
      </c>
      <c r="P307" s="309">
        <v>1</v>
      </c>
    </row>
    <row r="308" spans="1:16" ht="15.6" hidden="1" x14ac:dyDescent="0.3">
      <c r="A308" s="230"/>
      <c r="B308" s="231"/>
      <c r="C308" s="231"/>
      <c r="D308" s="232"/>
      <c r="E308" s="233"/>
      <c r="F308" s="232"/>
      <c r="G308" s="234"/>
      <c r="H308" s="235"/>
      <c r="I308" s="232"/>
      <c r="J308" s="236"/>
      <c r="K308" s="242"/>
      <c r="L308" s="242"/>
      <c r="M308" s="239"/>
      <c r="N308" s="281"/>
      <c r="O308" s="260"/>
      <c r="P308" s="310"/>
    </row>
    <row r="309" spans="1:16" ht="62.4" hidden="1" x14ac:dyDescent="0.3">
      <c r="A309" s="20" t="s">
        <v>163</v>
      </c>
      <c r="B309" s="31" t="s">
        <v>284</v>
      </c>
      <c r="C309" s="28"/>
      <c r="D309" s="3" t="s">
        <v>34</v>
      </c>
      <c r="E309" s="108">
        <v>100</v>
      </c>
      <c r="F309" s="109"/>
      <c r="G309" s="152"/>
      <c r="H309" s="133"/>
      <c r="I309" s="109"/>
      <c r="J309" s="135"/>
      <c r="K309" s="241"/>
      <c r="L309" s="241"/>
      <c r="M309" s="8"/>
      <c r="N309" s="280"/>
      <c r="O309" s="259"/>
      <c r="P309" s="309">
        <v>0</v>
      </c>
    </row>
    <row r="310" spans="1:16" ht="15.6" hidden="1" x14ac:dyDescent="0.3">
      <c r="A310" s="230"/>
      <c r="B310" s="231"/>
      <c r="C310" s="231"/>
      <c r="D310" s="232"/>
      <c r="E310" s="233"/>
      <c r="F310" s="232"/>
      <c r="G310" s="234"/>
      <c r="H310" s="235"/>
      <c r="I310" s="232"/>
      <c r="J310" s="236"/>
      <c r="K310" s="242"/>
      <c r="L310" s="242"/>
      <c r="M310" s="239"/>
      <c r="N310" s="281"/>
      <c r="O310" s="260"/>
      <c r="P310" s="310"/>
    </row>
    <row r="311" spans="1:16" ht="78" hidden="1" x14ac:dyDescent="0.3">
      <c r="A311" s="20" t="s">
        <v>922</v>
      </c>
      <c r="B311" s="32" t="s">
        <v>285</v>
      </c>
      <c r="C311" s="28"/>
      <c r="D311" s="3" t="s">
        <v>34</v>
      </c>
      <c r="E311" s="108">
        <v>100</v>
      </c>
      <c r="F311" s="109"/>
      <c r="G311" s="152"/>
      <c r="H311" s="133"/>
      <c r="I311" s="109"/>
      <c r="J311" s="135"/>
      <c r="K311" s="241"/>
      <c r="L311" s="241"/>
      <c r="M311" s="8"/>
      <c r="N311" s="280"/>
      <c r="O311" s="259"/>
      <c r="P311" s="309">
        <v>0</v>
      </c>
    </row>
    <row r="312" spans="1:16" ht="15.6" hidden="1" x14ac:dyDescent="0.3">
      <c r="A312" s="230"/>
      <c r="B312" s="231"/>
      <c r="C312" s="231"/>
      <c r="D312" s="232"/>
      <c r="E312" s="233"/>
      <c r="F312" s="232"/>
      <c r="G312" s="234"/>
      <c r="H312" s="235"/>
      <c r="I312" s="232"/>
      <c r="J312" s="236"/>
      <c r="K312" s="242"/>
      <c r="L312" s="242"/>
      <c r="M312" s="239"/>
      <c r="N312" s="281"/>
      <c r="O312" s="260"/>
      <c r="P312" s="310"/>
    </row>
    <row r="313" spans="1:16" ht="265.2" hidden="1" x14ac:dyDescent="0.3">
      <c r="A313" s="20" t="s">
        <v>166</v>
      </c>
      <c r="B313" s="32" t="s">
        <v>286</v>
      </c>
      <c r="C313" s="28" t="s">
        <v>287</v>
      </c>
      <c r="D313" s="3" t="s">
        <v>34</v>
      </c>
      <c r="E313" s="108">
        <v>500</v>
      </c>
      <c r="F313" s="109"/>
      <c r="G313" s="152"/>
      <c r="H313" s="133"/>
      <c r="I313" s="109"/>
      <c r="J313" s="135"/>
      <c r="K313" s="241"/>
      <c r="L313" s="241"/>
      <c r="M313" s="86"/>
      <c r="N313" s="280"/>
      <c r="O313" s="259"/>
      <c r="P313" s="309">
        <v>0</v>
      </c>
    </row>
    <row r="314" spans="1:16" ht="15.6" hidden="1" x14ac:dyDescent="0.3">
      <c r="A314" s="230"/>
      <c r="B314" s="231"/>
      <c r="C314" s="231"/>
      <c r="D314" s="232"/>
      <c r="E314" s="233"/>
      <c r="F314" s="232"/>
      <c r="G314" s="234"/>
      <c r="H314" s="235"/>
      <c r="I314" s="232"/>
      <c r="J314" s="236"/>
      <c r="K314" s="242"/>
      <c r="L314" s="242"/>
      <c r="M314" s="239"/>
      <c r="N314" s="281"/>
      <c r="O314" s="260"/>
      <c r="P314" s="310"/>
    </row>
    <row r="315" spans="1:16" ht="31.2" hidden="1" x14ac:dyDescent="0.3">
      <c r="A315" s="20"/>
      <c r="B315" s="19" t="s">
        <v>288</v>
      </c>
      <c r="C315" s="3"/>
      <c r="D315" s="33"/>
      <c r="E315" s="111"/>
      <c r="F315" s="212"/>
      <c r="G315" s="152"/>
      <c r="H315" s="133"/>
      <c r="I315" s="212"/>
      <c r="J315" s="149"/>
      <c r="K315" s="241"/>
      <c r="L315" s="241"/>
      <c r="M315" s="8"/>
      <c r="N315" s="280"/>
      <c r="O315" s="259"/>
      <c r="P315" s="309"/>
    </row>
    <row r="316" spans="1:16" ht="72" x14ac:dyDescent="0.3">
      <c r="A316" s="20" t="s">
        <v>169</v>
      </c>
      <c r="B316" s="1" t="s">
        <v>289</v>
      </c>
      <c r="C316" s="1" t="s">
        <v>290</v>
      </c>
      <c r="D316" s="3" t="s">
        <v>34</v>
      </c>
      <c r="E316" s="108">
        <v>700</v>
      </c>
      <c r="F316" s="175" t="s">
        <v>1238</v>
      </c>
      <c r="G316" s="175" t="s">
        <v>1239</v>
      </c>
      <c r="H316" s="176">
        <v>1</v>
      </c>
      <c r="I316" s="1" t="s">
        <v>1240</v>
      </c>
      <c r="J316" s="6" t="s">
        <v>1241</v>
      </c>
      <c r="K316" s="241">
        <v>4.2165999999999997</v>
      </c>
      <c r="L316" s="241">
        <v>5.0599999999999996</v>
      </c>
      <c r="M316" s="8">
        <v>4.22</v>
      </c>
      <c r="N316" s="280">
        <v>5.0599999999999996</v>
      </c>
      <c r="O316" s="259">
        <v>4.2165999999999997</v>
      </c>
      <c r="P316" s="309">
        <v>1</v>
      </c>
    </row>
    <row r="317" spans="1:16" ht="78" hidden="1" x14ac:dyDescent="0.3">
      <c r="A317" s="20" t="s">
        <v>169</v>
      </c>
      <c r="B317" s="1" t="s">
        <v>289</v>
      </c>
      <c r="C317" s="1" t="s">
        <v>290</v>
      </c>
      <c r="D317" s="3" t="s">
        <v>34</v>
      </c>
      <c r="E317" s="108">
        <v>700</v>
      </c>
      <c r="F317" s="175" t="s">
        <v>1924</v>
      </c>
      <c r="G317" s="175" t="s">
        <v>1898</v>
      </c>
      <c r="H317" s="176">
        <v>10</v>
      </c>
      <c r="I317" s="1" t="s">
        <v>1925</v>
      </c>
      <c r="J317" s="6" t="s">
        <v>1926</v>
      </c>
      <c r="K317" s="241">
        <f>L317/1.2</f>
        <v>5.2083333333333339</v>
      </c>
      <c r="L317" s="241">
        <v>6.25</v>
      </c>
      <c r="M317" s="8">
        <f>E317*K317</f>
        <v>3645.8333333333339</v>
      </c>
      <c r="N317" s="280">
        <f>E317*L317</f>
        <v>4375</v>
      </c>
      <c r="O317" s="259">
        <v>5.2083333333333339</v>
      </c>
      <c r="P317" s="309">
        <v>2</v>
      </c>
    </row>
    <row r="318" spans="1:16" ht="15.6" hidden="1" x14ac:dyDescent="0.3">
      <c r="A318" s="230"/>
      <c r="B318" s="231"/>
      <c r="C318" s="231"/>
      <c r="D318" s="232"/>
      <c r="E318" s="233"/>
      <c r="F318" s="232"/>
      <c r="G318" s="234"/>
      <c r="H318" s="235"/>
      <c r="I318" s="232"/>
      <c r="J318" s="236"/>
      <c r="K318" s="242"/>
      <c r="L318" s="242"/>
      <c r="M318" s="239"/>
      <c r="N318" s="281"/>
      <c r="O318" s="260"/>
      <c r="P318" s="310"/>
    </row>
    <row r="319" spans="1:16" ht="171.6" x14ac:dyDescent="0.3">
      <c r="A319" s="20" t="s">
        <v>172</v>
      </c>
      <c r="B319" s="1" t="s">
        <v>289</v>
      </c>
      <c r="C319" s="1" t="s">
        <v>291</v>
      </c>
      <c r="D319" s="3" t="s">
        <v>34</v>
      </c>
      <c r="E319" s="108">
        <v>700</v>
      </c>
      <c r="F319" s="175" t="s">
        <v>1334</v>
      </c>
      <c r="G319" s="175" t="s">
        <v>1335</v>
      </c>
      <c r="H319" s="176" t="s">
        <v>1336</v>
      </c>
      <c r="I319" s="1" t="s">
        <v>1337</v>
      </c>
      <c r="J319" s="6" t="s">
        <v>1338</v>
      </c>
      <c r="K319" s="241">
        <v>5.62</v>
      </c>
      <c r="L319" s="241">
        <v>6.74</v>
      </c>
      <c r="M319" s="8">
        <f>K319*30</f>
        <v>168.6</v>
      </c>
      <c r="N319" s="280">
        <f>L319*30</f>
        <v>202.20000000000002</v>
      </c>
      <c r="O319" s="259">
        <v>5.62</v>
      </c>
      <c r="P319" s="309">
        <v>1</v>
      </c>
    </row>
    <row r="320" spans="1:16" ht="15.6" hidden="1" x14ac:dyDescent="0.3">
      <c r="A320" s="230"/>
      <c r="B320" s="231"/>
      <c r="C320" s="231"/>
      <c r="D320" s="232"/>
      <c r="E320" s="233"/>
      <c r="F320" s="232"/>
      <c r="G320" s="234"/>
      <c r="H320" s="235"/>
      <c r="I320" s="232"/>
      <c r="J320" s="236"/>
      <c r="K320" s="242"/>
      <c r="L320" s="242"/>
      <c r="M320" s="239"/>
      <c r="N320" s="281"/>
      <c r="O320" s="260"/>
      <c r="P320" s="310"/>
    </row>
    <row r="321" spans="1:16" ht="46.8" x14ac:dyDescent="0.3">
      <c r="A321" s="20" t="s">
        <v>174</v>
      </c>
      <c r="B321" s="1" t="s">
        <v>292</v>
      </c>
      <c r="C321" s="1"/>
      <c r="D321" s="1" t="s">
        <v>34</v>
      </c>
      <c r="E321" s="110">
        <v>10</v>
      </c>
      <c r="F321" s="5" t="s">
        <v>1507</v>
      </c>
      <c r="G321" s="152" t="s">
        <v>1465</v>
      </c>
      <c r="H321" s="176">
        <v>1</v>
      </c>
      <c r="I321" s="1" t="s">
        <v>1508</v>
      </c>
      <c r="J321" s="6" t="s">
        <v>1509</v>
      </c>
      <c r="K321" s="241">
        <v>5</v>
      </c>
      <c r="L321" s="241">
        <f>MMULT(K321,1.2)</f>
        <v>6</v>
      </c>
      <c r="M321" s="8">
        <f>MMULT(H321,K321)</f>
        <v>5</v>
      </c>
      <c r="N321" s="280">
        <f>MMULT(M321,1.2)</f>
        <v>6</v>
      </c>
      <c r="O321" s="259">
        <v>5</v>
      </c>
      <c r="P321" s="309">
        <v>1</v>
      </c>
    </row>
    <row r="322" spans="1:16" ht="15.6" hidden="1" x14ac:dyDescent="0.3">
      <c r="A322" s="230"/>
      <c r="B322" s="231"/>
      <c r="C322" s="231"/>
      <c r="D322" s="232"/>
      <c r="E322" s="233"/>
      <c r="F322" s="232"/>
      <c r="G322" s="234"/>
      <c r="H322" s="235"/>
      <c r="I322" s="232"/>
      <c r="J322" s="236"/>
      <c r="K322" s="242"/>
      <c r="L322" s="242"/>
      <c r="M322" s="239"/>
      <c r="N322" s="281"/>
      <c r="O322" s="260"/>
      <c r="P322" s="310"/>
    </row>
    <row r="323" spans="1:16" ht="46.8" x14ac:dyDescent="0.3">
      <c r="A323" s="20" t="s">
        <v>177</v>
      </c>
      <c r="B323" s="1" t="s">
        <v>293</v>
      </c>
      <c r="C323" s="1"/>
      <c r="D323" s="1" t="s">
        <v>34</v>
      </c>
      <c r="E323" s="110">
        <v>10</v>
      </c>
      <c r="F323" s="5" t="s">
        <v>1485</v>
      </c>
      <c r="G323" s="152" t="s">
        <v>1465</v>
      </c>
      <c r="H323" s="176">
        <v>1</v>
      </c>
      <c r="I323" s="1" t="s">
        <v>1508</v>
      </c>
      <c r="J323" s="6" t="s">
        <v>1510</v>
      </c>
      <c r="K323" s="241">
        <v>2</v>
      </c>
      <c r="L323" s="241">
        <f>MMULT(K323,1.2)</f>
        <v>2.4</v>
      </c>
      <c r="M323" s="8">
        <f>MMULT(H323,K323)</f>
        <v>2</v>
      </c>
      <c r="N323" s="280">
        <f>MMULT(M323,1.2)</f>
        <v>2.4</v>
      </c>
      <c r="O323" s="259">
        <v>2</v>
      </c>
      <c r="P323" s="309">
        <v>1</v>
      </c>
    </row>
    <row r="324" spans="1:16" ht="15.6" hidden="1" x14ac:dyDescent="0.3">
      <c r="A324" s="230"/>
      <c r="B324" s="231"/>
      <c r="C324" s="231"/>
      <c r="D324" s="232"/>
      <c r="E324" s="233"/>
      <c r="F324" s="232"/>
      <c r="G324" s="234"/>
      <c r="H324" s="235"/>
      <c r="I324" s="232"/>
      <c r="J324" s="236"/>
      <c r="K324" s="242"/>
      <c r="L324" s="242"/>
      <c r="M324" s="239"/>
      <c r="N324" s="281"/>
      <c r="O324" s="260"/>
      <c r="P324" s="310"/>
    </row>
    <row r="325" spans="1:16" ht="15.6" hidden="1" x14ac:dyDescent="0.3">
      <c r="A325" s="20" t="s">
        <v>180</v>
      </c>
      <c r="B325" s="1" t="s">
        <v>294</v>
      </c>
      <c r="C325" s="1" t="s">
        <v>295</v>
      </c>
      <c r="D325" s="1" t="s">
        <v>34</v>
      </c>
      <c r="E325" s="110">
        <v>10</v>
      </c>
      <c r="F325" s="5"/>
      <c r="G325" s="152"/>
      <c r="H325" s="133"/>
      <c r="I325" s="5"/>
      <c r="J325" s="6"/>
      <c r="K325" s="241"/>
      <c r="L325" s="241"/>
      <c r="M325" s="8"/>
      <c r="N325" s="280"/>
      <c r="O325" s="259"/>
      <c r="P325" s="309">
        <v>0</v>
      </c>
    </row>
    <row r="326" spans="1:16" ht="15.6" hidden="1" x14ac:dyDescent="0.3">
      <c r="A326" s="230"/>
      <c r="B326" s="231"/>
      <c r="C326" s="231"/>
      <c r="D326" s="232"/>
      <c r="E326" s="233"/>
      <c r="F326" s="232"/>
      <c r="G326" s="234"/>
      <c r="H326" s="235"/>
      <c r="I326" s="232"/>
      <c r="J326" s="236"/>
      <c r="K326" s="242"/>
      <c r="L326" s="242"/>
      <c r="M326" s="239"/>
      <c r="N326" s="281"/>
      <c r="O326" s="260"/>
      <c r="P326" s="310"/>
    </row>
    <row r="327" spans="1:16" ht="15.6" hidden="1" x14ac:dyDescent="0.3">
      <c r="A327" s="20" t="s">
        <v>183</v>
      </c>
      <c r="B327" s="1" t="s">
        <v>296</v>
      </c>
      <c r="C327" s="15" t="s">
        <v>297</v>
      </c>
      <c r="D327" s="1" t="s">
        <v>34</v>
      </c>
      <c r="E327" s="110">
        <v>50</v>
      </c>
      <c r="F327" s="5"/>
      <c r="G327" s="152"/>
      <c r="H327" s="133"/>
      <c r="I327" s="5"/>
      <c r="J327" s="6"/>
      <c r="K327" s="241"/>
      <c r="L327" s="241"/>
      <c r="M327" s="8"/>
      <c r="N327" s="280"/>
      <c r="O327" s="259"/>
      <c r="P327" s="309">
        <v>0</v>
      </c>
    </row>
    <row r="328" spans="1:16" ht="15.6" hidden="1" x14ac:dyDescent="0.3">
      <c r="A328" s="230"/>
      <c r="B328" s="231"/>
      <c r="C328" s="231"/>
      <c r="D328" s="232"/>
      <c r="E328" s="233"/>
      <c r="F328" s="232"/>
      <c r="G328" s="234"/>
      <c r="H328" s="235"/>
      <c r="I328" s="232"/>
      <c r="J328" s="236"/>
      <c r="K328" s="242"/>
      <c r="L328" s="242"/>
      <c r="M328" s="239"/>
      <c r="N328" s="281"/>
      <c r="O328" s="260"/>
      <c r="P328" s="310"/>
    </row>
    <row r="329" spans="1:16" ht="31.2" hidden="1" x14ac:dyDescent="0.3">
      <c r="A329" s="20"/>
      <c r="B329" s="19" t="s">
        <v>298</v>
      </c>
      <c r="C329" s="3"/>
      <c r="D329" s="3"/>
      <c r="E329" s="108"/>
      <c r="F329" s="109"/>
      <c r="G329" s="152"/>
      <c r="H329" s="133"/>
      <c r="I329" s="109"/>
      <c r="J329" s="135"/>
      <c r="K329" s="241"/>
      <c r="L329" s="241"/>
      <c r="M329" s="8"/>
      <c r="N329" s="280"/>
      <c r="O329" s="259"/>
      <c r="P329" s="309"/>
    </row>
    <row r="330" spans="1:16" ht="46.8" x14ac:dyDescent="0.3">
      <c r="A330" s="20" t="s">
        <v>186</v>
      </c>
      <c r="B330" s="3" t="s">
        <v>299</v>
      </c>
      <c r="C330" s="3" t="s">
        <v>300</v>
      </c>
      <c r="D330" s="3" t="s">
        <v>34</v>
      </c>
      <c r="E330" s="108">
        <v>100</v>
      </c>
      <c r="F330" s="109" t="s">
        <v>1511</v>
      </c>
      <c r="G330" s="152" t="s">
        <v>1465</v>
      </c>
      <c r="H330" s="176">
        <v>50</v>
      </c>
      <c r="I330" s="3" t="s">
        <v>1512</v>
      </c>
      <c r="J330" s="135" t="s">
        <v>1513</v>
      </c>
      <c r="K330" s="241">
        <v>7.8E-2</v>
      </c>
      <c r="L330" s="241">
        <f t="shared" ref="L330:L335" si="103">MMULT(K330,1.2)</f>
        <v>9.3600000000000003E-2</v>
      </c>
      <c r="M330" s="8">
        <f t="shared" ref="M330:M335" si="104">MMULT(H330,K330)</f>
        <v>3.9</v>
      </c>
      <c r="N330" s="280">
        <f t="shared" ref="N330:N335" si="105">MMULT(M330,1.2)</f>
        <v>4.68</v>
      </c>
      <c r="O330" s="259">
        <v>7.8E-2</v>
      </c>
      <c r="P330" s="309">
        <v>1</v>
      </c>
    </row>
    <row r="331" spans="1:16" ht="62.4" hidden="1" x14ac:dyDescent="0.3">
      <c r="A331" s="20" t="s">
        <v>186</v>
      </c>
      <c r="B331" s="3" t="s">
        <v>299</v>
      </c>
      <c r="C331" s="3" t="s">
        <v>300</v>
      </c>
      <c r="D331" s="3" t="s">
        <v>34</v>
      </c>
      <c r="E331" s="108">
        <v>100</v>
      </c>
      <c r="F331" s="109" t="s">
        <v>1684</v>
      </c>
      <c r="G331" s="152" t="s">
        <v>1637</v>
      </c>
      <c r="H331" s="133">
        <v>30</v>
      </c>
      <c r="I331" s="109" t="s">
        <v>1685</v>
      </c>
      <c r="J331" s="135">
        <v>59651</v>
      </c>
      <c r="K331" s="241">
        <v>8.5000000000000006E-2</v>
      </c>
      <c r="L331" s="241">
        <f>SUM(K331*1.2)</f>
        <v>0.10200000000000001</v>
      </c>
      <c r="M331" s="8">
        <f>SUM(H331*K331)</f>
        <v>2.5500000000000003</v>
      </c>
      <c r="N331" s="280">
        <f>SUM(M331*1.2)</f>
        <v>3.06</v>
      </c>
      <c r="O331" s="259">
        <v>8.5000000000000006E-2</v>
      </c>
      <c r="P331" s="309">
        <v>2</v>
      </c>
    </row>
    <row r="332" spans="1:16" ht="46.8" hidden="1" x14ac:dyDescent="0.3">
      <c r="A332" s="20" t="s">
        <v>186</v>
      </c>
      <c r="B332" s="3" t="s">
        <v>299</v>
      </c>
      <c r="C332" s="3" t="s">
        <v>300</v>
      </c>
      <c r="D332" s="3" t="s">
        <v>34</v>
      </c>
      <c r="E332" s="108">
        <v>100</v>
      </c>
      <c r="F332" s="109" t="s">
        <v>2138</v>
      </c>
      <c r="G332" s="152" t="s">
        <v>2139</v>
      </c>
      <c r="H332" s="133" t="s">
        <v>2140</v>
      </c>
      <c r="I332" s="109"/>
      <c r="J332" s="135" t="s">
        <v>2141</v>
      </c>
      <c r="K332" s="241">
        <v>0.09</v>
      </c>
      <c r="L332" s="241">
        <v>0.1</v>
      </c>
      <c r="M332" s="8">
        <v>4.5</v>
      </c>
      <c r="N332" s="280">
        <v>5.4</v>
      </c>
      <c r="O332" s="259">
        <v>0.09</v>
      </c>
      <c r="P332" s="309">
        <v>3</v>
      </c>
    </row>
    <row r="333" spans="1:16" ht="46.8" hidden="1" x14ac:dyDescent="0.3">
      <c r="A333" s="20" t="s">
        <v>186</v>
      </c>
      <c r="B333" s="3" t="s">
        <v>299</v>
      </c>
      <c r="C333" s="3" t="s">
        <v>300</v>
      </c>
      <c r="D333" s="3" t="s">
        <v>34</v>
      </c>
      <c r="E333" s="108">
        <v>100</v>
      </c>
      <c r="F333" s="109" t="s">
        <v>2096</v>
      </c>
      <c r="G333" s="152" t="s">
        <v>2031</v>
      </c>
      <c r="H333" s="133">
        <v>50</v>
      </c>
      <c r="I333" s="109" t="s">
        <v>2097</v>
      </c>
      <c r="J333" s="135" t="s">
        <v>2098</v>
      </c>
      <c r="K333" s="241">
        <v>0.1</v>
      </c>
      <c r="L333" s="241">
        <v>0.12</v>
      </c>
      <c r="M333" s="8">
        <v>5</v>
      </c>
      <c r="N333" s="280">
        <v>6</v>
      </c>
      <c r="O333" s="259">
        <v>0.1</v>
      </c>
      <c r="P333" s="309">
        <v>4</v>
      </c>
    </row>
    <row r="334" spans="1:16" ht="15.6" hidden="1" x14ac:dyDescent="0.3">
      <c r="A334" s="230"/>
      <c r="B334" s="231"/>
      <c r="C334" s="231"/>
      <c r="D334" s="232"/>
      <c r="E334" s="233"/>
      <c r="F334" s="232"/>
      <c r="G334" s="234"/>
      <c r="H334" s="235"/>
      <c r="I334" s="232"/>
      <c r="J334" s="236"/>
      <c r="K334" s="242"/>
      <c r="L334" s="242"/>
      <c r="M334" s="239"/>
      <c r="N334" s="281"/>
      <c r="O334" s="260"/>
      <c r="P334" s="310"/>
    </row>
    <row r="335" spans="1:16" ht="46.8" x14ac:dyDescent="0.3">
      <c r="A335" s="20" t="s">
        <v>923</v>
      </c>
      <c r="B335" s="3" t="s">
        <v>301</v>
      </c>
      <c r="C335" s="3" t="s">
        <v>300</v>
      </c>
      <c r="D335" s="3" t="s">
        <v>34</v>
      </c>
      <c r="E335" s="108">
        <v>100</v>
      </c>
      <c r="F335" s="109" t="s">
        <v>1511</v>
      </c>
      <c r="G335" s="152" t="s">
        <v>1465</v>
      </c>
      <c r="H335" s="176">
        <v>50</v>
      </c>
      <c r="I335" s="3" t="s">
        <v>1512</v>
      </c>
      <c r="J335" s="135" t="s">
        <v>1513</v>
      </c>
      <c r="K335" s="241">
        <v>7.8E-2</v>
      </c>
      <c r="L335" s="241">
        <f t="shared" si="103"/>
        <v>9.3600000000000003E-2</v>
      </c>
      <c r="M335" s="86">
        <f t="shared" si="104"/>
        <v>3.9</v>
      </c>
      <c r="N335" s="280">
        <f t="shared" si="105"/>
        <v>4.68</v>
      </c>
      <c r="O335" s="259">
        <v>7.8E-2</v>
      </c>
      <c r="P335" s="309">
        <v>1</v>
      </c>
    </row>
    <row r="336" spans="1:16" ht="46.8" hidden="1" x14ac:dyDescent="0.3">
      <c r="A336" s="20" t="s">
        <v>923</v>
      </c>
      <c r="B336" s="3" t="s">
        <v>301</v>
      </c>
      <c r="C336" s="3" t="s">
        <v>300</v>
      </c>
      <c r="D336" s="3" t="s">
        <v>34</v>
      </c>
      <c r="E336" s="108">
        <v>100</v>
      </c>
      <c r="F336" s="109" t="s">
        <v>2138</v>
      </c>
      <c r="G336" s="152" t="s">
        <v>2139</v>
      </c>
      <c r="H336" s="133" t="s">
        <v>2140</v>
      </c>
      <c r="I336" s="109"/>
      <c r="J336" s="135" t="s">
        <v>2142</v>
      </c>
      <c r="K336" s="241">
        <v>0.09</v>
      </c>
      <c r="L336" s="241">
        <v>0.1</v>
      </c>
      <c r="M336" s="86">
        <v>4.5</v>
      </c>
      <c r="N336" s="280">
        <v>5.4</v>
      </c>
      <c r="O336" s="259">
        <v>0.09</v>
      </c>
      <c r="P336" s="309">
        <v>2</v>
      </c>
    </row>
    <row r="337" spans="1:16" ht="46.8" hidden="1" x14ac:dyDescent="0.3">
      <c r="A337" s="20" t="s">
        <v>923</v>
      </c>
      <c r="B337" s="3" t="s">
        <v>301</v>
      </c>
      <c r="C337" s="3" t="s">
        <v>300</v>
      </c>
      <c r="D337" s="3" t="s">
        <v>34</v>
      </c>
      <c r="E337" s="108">
        <v>100</v>
      </c>
      <c r="F337" s="109" t="s">
        <v>2096</v>
      </c>
      <c r="G337" s="152" t="s">
        <v>2031</v>
      </c>
      <c r="H337" s="133">
        <v>50</v>
      </c>
      <c r="I337" s="109" t="s">
        <v>2097</v>
      </c>
      <c r="J337" s="135" t="s">
        <v>2098</v>
      </c>
      <c r="K337" s="241">
        <v>0.1</v>
      </c>
      <c r="L337" s="241">
        <v>0.12</v>
      </c>
      <c r="M337" s="86">
        <v>5</v>
      </c>
      <c r="N337" s="280">
        <v>6</v>
      </c>
      <c r="O337" s="259">
        <v>0.1</v>
      </c>
      <c r="P337" s="309">
        <v>3</v>
      </c>
    </row>
    <row r="338" spans="1:16" ht="15.6" hidden="1" x14ac:dyDescent="0.3">
      <c r="A338" s="230"/>
      <c r="B338" s="231"/>
      <c r="C338" s="231"/>
      <c r="D338" s="232"/>
      <c r="E338" s="233"/>
      <c r="F338" s="232"/>
      <c r="G338" s="234"/>
      <c r="H338" s="235"/>
      <c r="I338" s="232"/>
      <c r="J338" s="236"/>
      <c r="K338" s="242"/>
      <c r="L338" s="242"/>
      <c r="M338" s="239"/>
      <c r="N338" s="281"/>
      <c r="O338" s="260"/>
      <c r="P338" s="310"/>
    </row>
    <row r="339" spans="1:16" ht="46.8" x14ac:dyDescent="0.3">
      <c r="A339" s="20" t="s">
        <v>190</v>
      </c>
      <c r="B339" s="3" t="s">
        <v>302</v>
      </c>
      <c r="C339" s="3"/>
      <c r="D339" s="3" t="s">
        <v>34</v>
      </c>
      <c r="E339" s="108">
        <v>4</v>
      </c>
      <c r="F339" s="109" t="s">
        <v>2143</v>
      </c>
      <c r="G339" s="152" t="s">
        <v>2139</v>
      </c>
      <c r="H339" s="176" t="s">
        <v>34</v>
      </c>
      <c r="I339" s="3"/>
      <c r="J339" s="135" t="s">
        <v>2144</v>
      </c>
      <c r="K339" s="241">
        <v>90</v>
      </c>
      <c r="L339" s="241">
        <v>108</v>
      </c>
      <c r="M339" s="86" t="s">
        <v>2145</v>
      </c>
      <c r="N339" s="280" t="s">
        <v>2146</v>
      </c>
      <c r="O339" s="324">
        <v>90</v>
      </c>
      <c r="P339" s="309">
        <v>1</v>
      </c>
    </row>
    <row r="340" spans="1:16" ht="15.6" hidden="1" x14ac:dyDescent="0.3">
      <c r="A340" s="230"/>
      <c r="B340" s="231"/>
      <c r="C340" s="231"/>
      <c r="D340" s="232"/>
      <c r="E340" s="233"/>
      <c r="F340" s="232"/>
      <c r="G340" s="234"/>
      <c r="H340" s="235"/>
      <c r="I340" s="232"/>
      <c r="J340" s="236"/>
      <c r="K340" s="242"/>
      <c r="L340" s="242"/>
      <c r="M340" s="239"/>
      <c r="N340" s="281"/>
      <c r="O340" s="260"/>
      <c r="P340" s="310"/>
    </row>
    <row r="341" spans="1:16" ht="78" x14ac:dyDescent="0.3">
      <c r="A341" s="20" t="s">
        <v>924</v>
      </c>
      <c r="B341" s="3" t="s">
        <v>303</v>
      </c>
      <c r="C341" s="3" t="s">
        <v>304</v>
      </c>
      <c r="D341" s="3" t="s">
        <v>34</v>
      </c>
      <c r="E341" s="108">
        <v>10</v>
      </c>
      <c r="F341" s="109" t="s">
        <v>2143</v>
      </c>
      <c r="G341" s="152" t="s">
        <v>2139</v>
      </c>
      <c r="H341" s="176" t="s">
        <v>34</v>
      </c>
      <c r="I341" s="3"/>
      <c r="J341" s="135" t="s">
        <v>2147</v>
      </c>
      <c r="K341" s="241">
        <v>6</v>
      </c>
      <c r="L341" s="241">
        <v>7.2</v>
      </c>
      <c r="M341" s="8" t="s">
        <v>2148</v>
      </c>
      <c r="N341" s="280">
        <v>7.2</v>
      </c>
      <c r="O341" s="259">
        <v>6</v>
      </c>
      <c r="P341" s="309">
        <v>1</v>
      </c>
    </row>
    <row r="342" spans="1:16" ht="15.6" hidden="1" x14ac:dyDescent="0.3">
      <c r="A342" s="230"/>
      <c r="B342" s="231"/>
      <c r="C342" s="231"/>
      <c r="D342" s="232"/>
      <c r="E342" s="233"/>
      <c r="F342" s="232"/>
      <c r="G342" s="234"/>
      <c r="H342" s="235"/>
      <c r="I342" s="232"/>
      <c r="J342" s="236"/>
      <c r="K342" s="242"/>
      <c r="L342" s="242"/>
      <c r="M342" s="239"/>
      <c r="N342" s="281"/>
      <c r="O342" s="260"/>
      <c r="P342" s="310"/>
    </row>
    <row r="343" spans="1:16" ht="31.2" hidden="1" x14ac:dyDescent="0.3">
      <c r="A343" s="20"/>
      <c r="B343" s="19" t="s">
        <v>305</v>
      </c>
      <c r="C343" s="3"/>
      <c r="D343" s="3"/>
      <c r="E343" s="108"/>
      <c r="F343" s="109"/>
      <c r="G343" s="152"/>
      <c r="H343" s="133"/>
      <c r="I343" s="109"/>
      <c r="J343" s="135"/>
      <c r="K343" s="241"/>
      <c r="L343" s="241"/>
      <c r="M343" s="8"/>
      <c r="N343" s="280"/>
      <c r="O343" s="259"/>
      <c r="P343" s="309"/>
    </row>
    <row r="344" spans="1:16" ht="15.6" hidden="1" x14ac:dyDescent="0.3">
      <c r="A344" s="20" t="s">
        <v>925</v>
      </c>
      <c r="B344" s="1" t="s">
        <v>306</v>
      </c>
      <c r="C344" s="1" t="s">
        <v>307</v>
      </c>
      <c r="D344" s="1" t="s">
        <v>34</v>
      </c>
      <c r="E344" s="110">
        <v>1000</v>
      </c>
      <c r="F344" s="5"/>
      <c r="G344" s="152"/>
      <c r="H344" s="133"/>
      <c r="I344" s="5"/>
      <c r="J344" s="6"/>
      <c r="K344" s="241"/>
      <c r="L344" s="241"/>
      <c r="M344" s="8"/>
      <c r="N344" s="280"/>
      <c r="O344" s="259"/>
      <c r="P344" s="309">
        <v>0</v>
      </c>
    </row>
    <row r="345" spans="1:16" ht="15.6" hidden="1" x14ac:dyDescent="0.3">
      <c r="A345" s="230"/>
      <c r="B345" s="231"/>
      <c r="C345" s="231"/>
      <c r="D345" s="232"/>
      <c r="E345" s="233"/>
      <c r="F345" s="232"/>
      <c r="G345" s="234"/>
      <c r="H345" s="235"/>
      <c r="I345" s="232"/>
      <c r="J345" s="236"/>
      <c r="K345" s="242"/>
      <c r="L345" s="242"/>
      <c r="M345" s="239"/>
      <c r="N345" s="281"/>
      <c r="O345" s="260"/>
      <c r="P345" s="310"/>
    </row>
    <row r="346" spans="1:16" ht="15.6" hidden="1" x14ac:dyDescent="0.3">
      <c r="A346" s="20" t="s">
        <v>926</v>
      </c>
      <c r="B346" s="1" t="s">
        <v>306</v>
      </c>
      <c r="C346" s="1" t="s">
        <v>308</v>
      </c>
      <c r="D346" s="1" t="s">
        <v>34</v>
      </c>
      <c r="E346" s="110">
        <v>500</v>
      </c>
      <c r="F346" s="5"/>
      <c r="G346" s="152"/>
      <c r="H346" s="133"/>
      <c r="I346" s="5"/>
      <c r="J346" s="135"/>
      <c r="K346" s="241"/>
      <c r="L346" s="241"/>
      <c r="M346" s="8"/>
      <c r="N346" s="280"/>
      <c r="O346" s="259"/>
      <c r="P346" s="309">
        <v>0</v>
      </c>
    </row>
    <row r="347" spans="1:16" ht="15.6" hidden="1" x14ac:dyDescent="0.3">
      <c r="A347" s="230"/>
      <c r="B347" s="231"/>
      <c r="C347" s="231"/>
      <c r="D347" s="232"/>
      <c r="E347" s="233"/>
      <c r="F347" s="232"/>
      <c r="G347" s="234"/>
      <c r="H347" s="235"/>
      <c r="I347" s="232"/>
      <c r="J347" s="236"/>
      <c r="K347" s="242"/>
      <c r="L347" s="242"/>
      <c r="M347" s="239"/>
      <c r="N347" s="281"/>
      <c r="O347" s="260"/>
      <c r="P347" s="310"/>
    </row>
    <row r="348" spans="1:16" ht="156" hidden="1" x14ac:dyDescent="0.3">
      <c r="A348" s="20" t="s">
        <v>927</v>
      </c>
      <c r="B348" s="1" t="s">
        <v>309</v>
      </c>
      <c r="C348" s="1" t="s">
        <v>310</v>
      </c>
      <c r="D348" s="1" t="s">
        <v>34</v>
      </c>
      <c r="E348" s="110">
        <v>10</v>
      </c>
      <c r="F348" s="5"/>
      <c r="G348" s="152"/>
      <c r="H348" s="133"/>
      <c r="I348" s="5"/>
      <c r="J348" s="135"/>
      <c r="K348" s="241"/>
      <c r="L348" s="241"/>
      <c r="M348" s="8"/>
      <c r="N348" s="280"/>
      <c r="O348" s="259"/>
      <c r="P348" s="309">
        <v>0</v>
      </c>
    </row>
    <row r="349" spans="1:16" ht="15.6" hidden="1" x14ac:dyDescent="0.3">
      <c r="A349" s="230"/>
      <c r="B349" s="231"/>
      <c r="C349" s="231"/>
      <c r="D349" s="232"/>
      <c r="E349" s="233"/>
      <c r="F349" s="232"/>
      <c r="G349" s="234"/>
      <c r="H349" s="235"/>
      <c r="I349" s="232"/>
      <c r="J349" s="236"/>
      <c r="K349" s="242"/>
      <c r="L349" s="242"/>
      <c r="M349" s="239"/>
      <c r="N349" s="281"/>
      <c r="O349" s="260"/>
      <c r="P349" s="310"/>
    </row>
    <row r="350" spans="1:16" ht="156" hidden="1" x14ac:dyDescent="0.3">
      <c r="A350" s="20" t="s">
        <v>928</v>
      </c>
      <c r="B350" s="1" t="s">
        <v>311</v>
      </c>
      <c r="C350" s="1" t="s">
        <v>312</v>
      </c>
      <c r="D350" s="1" t="s">
        <v>34</v>
      </c>
      <c r="E350" s="110">
        <v>10</v>
      </c>
      <c r="F350" s="5"/>
      <c r="G350" s="152"/>
      <c r="H350" s="133"/>
      <c r="I350" s="5"/>
      <c r="J350" s="135"/>
      <c r="K350" s="241"/>
      <c r="L350" s="241"/>
      <c r="M350" s="8"/>
      <c r="N350" s="280"/>
      <c r="O350" s="259"/>
      <c r="P350" s="309">
        <v>0</v>
      </c>
    </row>
    <row r="351" spans="1:16" ht="15.6" hidden="1" x14ac:dyDescent="0.3">
      <c r="A351" s="230"/>
      <c r="B351" s="231"/>
      <c r="C351" s="231"/>
      <c r="D351" s="232"/>
      <c r="E351" s="233"/>
      <c r="F351" s="232"/>
      <c r="G351" s="234"/>
      <c r="H351" s="235"/>
      <c r="I351" s="232"/>
      <c r="J351" s="236"/>
      <c r="K351" s="242"/>
      <c r="L351" s="242"/>
      <c r="M351" s="239"/>
      <c r="N351" s="281"/>
      <c r="O351" s="260"/>
      <c r="P351" s="310"/>
    </row>
    <row r="352" spans="1:16" ht="409.6" x14ac:dyDescent="0.3">
      <c r="A352" s="179" t="s">
        <v>929</v>
      </c>
      <c r="B352" s="5" t="s">
        <v>313</v>
      </c>
      <c r="C352" s="5" t="s">
        <v>314</v>
      </c>
      <c r="D352" s="5" t="s">
        <v>34</v>
      </c>
      <c r="E352" s="110">
        <v>100</v>
      </c>
      <c r="F352" s="5" t="s">
        <v>1258</v>
      </c>
      <c r="G352" s="152" t="s">
        <v>1259</v>
      </c>
      <c r="H352" s="176">
        <v>15</v>
      </c>
      <c r="I352" s="1" t="s">
        <v>1313</v>
      </c>
      <c r="J352" s="134" t="s">
        <v>1314</v>
      </c>
      <c r="K352" s="241">
        <v>4.87</v>
      </c>
      <c r="L352" s="241">
        <v>5.8440000000000003</v>
      </c>
      <c r="M352" s="86">
        <v>73.05</v>
      </c>
      <c r="N352" s="280">
        <v>87.66</v>
      </c>
      <c r="O352" s="259">
        <v>4.87</v>
      </c>
      <c r="P352" s="309">
        <v>1</v>
      </c>
    </row>
    <row r="353" spans="1:16" ht="140.4" hidden="1" x14ac:dyDescent="0.3">
      <c r="A353" s="179" t="s">
        <v>929</v>
      </c>
      <c r="B353" s="5" t="s">
        <v>313</v>
      </c>
      <c r="C353" s="5" t="s">
        <v>314</v>
      </c>
      <c r="D353" s="5" t="s">
        <v>34</v>
      </c>
      <c r="E353" s="110">
        <v>100</v>
      </c>
      <c r="F353" s="5" t="s">
        <v>1905</v>
      </c>
      <c r="G353" s="152" t="s">
        <v>1898</v>
      </c>
      <c r="H353" s="176" t="s">
        <v>1903</v>
      </c>
      <c r="I353" s="1"/>
      <c r="J353" s="134" t="s">
        <v>1930</v>
      </c>
      <c r="K353" s="241">
        <v>8.7799999999999994</v>
      </c>
      <c r="L353" s="241">
        <v>10.536</v>
      </c>
      <c r="M353" s="86">
        <v>8.7799999999999994</v>
      </c>
      <c r="N353" s="280">
        <v>10.536</v>
      </c>
      <c r="O353" s="259">
        <v>8.7799999999999994</v>
      </c>
      <c r="P353" s="309">
        <v>2</v>
      </c>
    </row>
    <row r="354" spans="1:16" ht="15.6" hidden="1" x14ac:dyDescent="0.3">
      <c r="A354" s="230"/>
      <c r="B354" s="231"/>
      <c r="C354" s="231"/>
      <c r="D354" s="232"/>
      <c r="E354" s="233"/>
      <c r="F354" s="232"/>
      <c r="G354" s="234"/>
      <c r="H354" s="235"/>
      <c r="I354" s="232"/>
      <c r="J354" s="236"/>
      <c r="K354" s="242"/>
      <c r="L354" s="242"/>
      <c r="M354" s="239"/>
      <c r="N354" s="281"/>
      <c r="O354" s="260"/>
      <c r="P354" s="310"/>
    </row>
    <row r="355" spans="1:16" ht="171.6" hidden="1" x14ac:dyDescent="0.3">
      <c r="A355" s="20" t="s">
        <v>930</v>
      </c>
      <c r="B355" s="1" t="s">
        <v>315</v>
      </c>
      <c r="C355" s="1" t="s">
        <v>316</v>
      </c>
      <c r="D355" s="1" t="s">
        <v>34</v>
      </c>
      <c r="E355" s="110">
        <v>5</v>
      </c>
      <c r="F355" s="5"/>
      <c r="G355" s="152"/>
      <c r="H355" s="133"/>
      <c r="I355" s="5"/>
      <c r="J355" s="135"/>
      <c r="K355" s="241"/>
      <c r="L355" s="241"/>
      <c r="M355" s="8"/>
      <c r="N355" s="280"/>
      <c r="O355" s="259"/>
      <c r="P355" s="309">
        <v>0</v>
      </c>
    </row>
    <row r="356" spans="1:16" ht="15.6" hidden="1" x14ac:dyDescent="0.3">
      <c r="A356" s="230"/>
      <c r="B356" s="231"/>
      <c r="C356" s="231"/>
      <c r="D356" s="232"/>
      <c r="E356" s="233"/>
      <c r="F356" s="232"/>
      <c r="G356" s="234"/>
      <c r="H356" s="235"/>
      <c r="I356" s="232"/>
      <c r="J356" s="236"/>
      <c r="K356" s="242"/>
      <c r="L356" s="242"/>
      <c r="M356" s="239"/>
      <c r="N356" s="281"/>
      <c r="O356" s="260"/>
      <c r="P356" s="310"/>
    </row>
    <row r="357" spans="1:16" ht="62.4" hidden="1" x14ac:dyDescent="0.3">
      <c r="A357" s="20" t="s">
        <v>931</v>
      </c>
      <c r="B357" s="1" t="s">
        <v>317</v>
      </c>
      <c r="C357" s="1" t="s">
        <v>318</v>
      </c>
      <c r="D357" s="1" t="s">
        <v>34</v>
      </c>
      <c r="E357" s="110">
        <v>5</v>
      </c>
      <c r="F357" s="5"/>
      <c r="G357" s="152"/>
      <c r="H357" s="133"/>
      <c r="I357" s="5"/>
      <c r="J357" s="135"/>
      <c r="K357" s="241"/>
      <c r="L357" s="241"/>
      <c r="M357" s="8"/>
      <c r="N357" s="280"/>
      <c r="O357" s="259"/>
      <c r="P357" s="309">
        <v>0</v>
      </c>
    </row>
    <row r="358" spans="1:16" ht="15.6" hidden="1" x14ac:dyDescent="0.3">
      <c r="A358" s="230"/>
      <c r="B358" s="231"/>
      <c r="C358" s="231"/>
      <c r="D358" s="232"/>
      <c r="E358" s="233"/>
      <c r="F358" s="232"/>
      <c r="G358" s="234"/>
      <c r="H358" s="235"/>
      <c r="I358" s="232"/>
      <c r="J358" s="236"/>
      <c r="K358" s="242"/>
      <c r="L358" s="242"/>
      <c r="M358" s="239"/>
      <c r="N358" s="281"/>
      <c r="O358" s="260"/>
      <c r="P358" s="310"/>
    </row>
    <row r="359" spans="1:16" ht="46.8" hidden="1" x14ac:dyDescent="0.3">
      <c r="A359" s="20"/>
      <c r="B359" s="90" t="s">
        <v>319</v>
      </c>
      <c r="C359" s="90"/>
      <c r="D359" s="3"/>
      <c r="E359" s="108"/>
      <c r="F359" s="109"/>
      <c r="G359" s="152"/>
      <c r="H359" s="133"/>
      <c r="I359" s="109"/>
      <c r="J359" s="135"/>
      <c r="K359" s="241"/>
      <c r="L359" s="241"/>
      <c r="M359" s="8"/>
      <c r="N359" s="280"/>
      <c r="O359" s="259"/>
      <c r="P359" s="309"/>
    </row>
    <row r="360" spans="1:16" ht="93.6" x14ac:dyDescent="0.3">
      <c r="A360" s="20" t="s">
        <v>932</v>
      </c>
      <c r="B360" s="3" t="s">
        <v>320</v>
      </c>
      <c r="C360" s="3" t="s">
        <v>321</v>
      </c>
      <c r="D360" s="3" t="s">
        <v>34</v>
      </c>
      <c r="E360" s="108">
        <v>120</v>
      </c>
      <c r="F360" s="109" t="s">
        <v>1686</v>
      </c>
      <c r="G360" s="152" t="s">
        <v>1637</v>
      </c>
      <c r="H360" s="176">
        <v>12</v>
      </c>
      <c r="I360" s="3" t="s">
        <v>1687</v>
      </c>
      <c r="J360" s="135" t="s">
        <v>1688</v>
      </c>
      <c r="K360" s="241">
        <v>0.95</v>
      </c>
      <c r="L360" s="241">
        <f t="shared" ref="L360:L380" si="106">K360*1.2</f>
        <v>1.1399999999999999</v>
      </c>
      <c r="M360" s="86">
        <f t="shared" ref="M360:M380" si="107">K360*H360</f>
        <v>11.399999999999999</v>
      </c>
      <c r="N360" s="280">
        <f t="shared" ref="N360:N380" si="108">M360*1.2</f>
        <v>13.679999999999998</v>
      </c>
      <c r="O360" s="259">
        <v>0.95</v>
      </c>
      <c r="P360" s="309">
        <v>1</v>
      </c>
    </row>
    <row r="361" spans="1:16" ht="15.6" hidden="1" x14ac:dyDescent="0.3">
      <c r="A361" s="230"/>
      <c r="B361" s="231"/>
      <c r="C361" s="231"/>
      <c r="D361" s="232"/>
      <c r="E361" s="233"/>
      <c r="F361" s="232"/>
      <c r="G361" s="234"/>
      <c r="H361" s="235"/>
      <c r="I361" s="232"/>
      <c r="J361" s="236"/>
      <c r="K361" s="242"/>
      <c r="L361" s="242"/>
      <c r="M361" s="239"/>
      <c r="N361" s="281"/>
      <c r="O361" s="260"/>
      <c r="P361" s="310"/>
    </row>
    <row r="362" spans="1:16" ht="93.6" x14ac:dyDescent="0.3">
      <c r="A362" s="20" t="s">
        <v>933</v>
      </c>
      <c r="B362" s="3" t="s">
        <v>322</v>
      </c>
      <c r="C362" s="3" t="s">
        <v>323</v>
      </c>
      <c r="D362" s="3" t="s">
        <v>34</v>
      </c>
      <c r="E362" s="108">
        <v>120</v>
      </c>
      <c r="F362" s="109" t="s">
        <v>1686</v>
      </c>
      <c r="G362" s="152" t="s">
        <v>1637</v>
      </c>
      <c r="H362" s="176">
        <v>12</v>
      </c>
      <c r="I362" s="3" t="s">
        <v>1689</v>
      </c>
      <c r="J362" s="135" t="s">
        <v>1690</v>
      </c>
      <c r="K362" s="241">
        <v>0.8</v>
      </c>
      <c r="L362" s="241">
        <f t="shared" si="106"/>
        <v>0.96</v>
      </c>
      <c r="M362" s="86">
        <f t="shared" si="107"/>
        <v>9.6000000000000014</v>
      </c>
      <c r="N362" s="280">
        <f t="shared" si="108"/>
        <v>11.520000000000001</v>
      </c>
      <c r="O362" s="259">
        <v>0.8</v>
      </c>
      <c r="P362" s="309">
        <v>1</v>
      </c>
    </row>
    <row r="363" spans="1:16" ht="15.6" hidden="1" x14ac:dyDescent="0.3">
      <c r="A363" s="230"/>
      <c r="B363" s="231"/>
      <c r="C363" s="231"/>
      <c r="D363" s="232"/>
      <c r="E363" s="233"/>
      <c r="F363" s="232"/>
      <c r="G363" s="234"/>
      <c r="H363" s="235"/>
      <c r="I363" s="232"/>
      <c r="J363" s="236"/>
      <c r="K363" s="242"/>
      <c r="L363" s="242"/>
      <c r="M363" s="239"/>
      <c r="N363" s="281"/>
      <c r="O363" s="260"/>
      <c r="P363" s="310"/>
    </row>
    <row r="364" spans="1:16" ht="93.6" x14ac:dyDescent="0.3">
      <c r="A364" s="20" t="s">
        <v>194</v>
      </c>
      <c r="B364" s="3" t="s">
        <v>324</v>
      </c>
      <c r="C364" s="3" t="s">
        <v>325</v>
      </c>
      <c r="D364" s="3" t="s">
        <v>34</v>
      </c>
      <c r="E364" s="108">
        <v>120</v>
      </c>
      <c r="F364" s="109" t="s">
        <v>1686</v>
      </c>
      <c r="G364" s="152" t="s">
        <v>1637</v>
      </c>
      <c r="H364" s="176">
        <v>12</v>
      </c>
      <c r="I364" s="3" t="s">
        <v>1691</v>
      </c>
      <c r="J364" s="135" t="s">
        <v>1692</v>
      </c>
      <c r="K364" s="241">
        <v>1.1000000000000001</v>
      </c>
      <c r="L364" s="241">
        <f t="shared" si="106"/>
        <v>1.32</v>
      </c>
      <c r="M364" s="86">
        <f t="shared" si="107"/>
        <v>13.200000000000001</v>
      </c>
      <c r="N364" s="280">
        <f t="shared" si="108"/>
        <v>15.84</v>
      </c>
      <c r="O364" s="259">
        <v>1.1000000000000001</v>
      </c>
      <c r="P364" s="309">
        <v>1</v>
      </c>
    </row>
    <row r="365" spans="1:16" ht="15.6" hidden="1" x14ac:dyDescent="0.3">
      <c r="A365" s="230"/>
      <c r="B365" s="231"/>
      <c r="C365" s="231"/>
      <c r="D365" s="232"/>
      <c r="E365" s="233"/>
      <c r="F365" s="232"/>
      <c r="G365" s="234"/>
      <c r="H365" s="235"/>
      <c r="I365" s="232"/>
      <c r="J365" s="236"/>
      <c r="K365" s="242"/>
      <c r="L365" s="242"/>
      <c r="M365" s="239"/>
      <c r="N365" s="281"/>
      <c r="O365" s="260"/>
      <c r="P365" s="310"/>
    </row>
    <row r="366" spans="1:16" ht="93.6" x14ac:dyDescent="0.3">
      <c r="A366" s="20" t="s">
        <v>837</v>
      </c>
      <c r="B366" s="3" t="s">
        <v>324</v>
      </c>
      <c r="C366" s="3" t="s">
        <v>326</v>
      </c>
      <c r="D366" s="3" t="s">
        <v>34</v>
      </c>
      <c r="E366" s="108">
        <v>120</v>
      </c>
      <c r="F366" s="109" t="s">
        <v>1686</v>
      </c>
      <c r="G366" s="152" t="s">
        <v>1637</v>
      </c>
      <c r="H366" s="176">
        <v>12</v>
      </c>
      <c r="I366" s="3" t="s">
        <v>1693</v>
      </c>
      <c r="J366" s="135" t="s">
        <v>1694</v>
      </c>
      <c r="K366" s="241">
        <v>0.95</v>
      </c>
      <c r="L366" s="241">
        <f t="shared" si="106"/>
        <v>1.1399999999999999</v>
      </c>
      <c r="M366" s="86">
        <f t="shared" si="107"/>
        <v>11.399999999999999</v>
      </c>
      <c r="N366" s="280">
        <f t="shared" si="108"/>
        <v>13.679999999999998</v>
      </c>
      <c r="O366" s="259">
        <v>0.95</v>
      </c>
      <c r="P366" s="309">
        <v>1</v>
      </c>
    </row>
    <row r="367" spans="1:16" ht="15.6" hidden="1" x14ac:dyDescent="0.3">
      <c r="A367" s="230"/>
      <c r="B367" s="231"/>
      <c r="C367" s="231"/>
      <c r="D367" s="232"/>
      <c r="E367" s="233"/>
      <c r="F367" s="232"/>
      <c r="G367" s="234"/>
      <c r="H367" s="235"/>
      <c r="I367" s="232"/>
      <c r="J367" s="236"/>
      <c r="K367" s="242"/>
      <c r="L367" s="242"/>
      <c r="M367" s="239"/>
      <c r="N367" s="281"/>
      <c r="O367" s="260"/>
      <c r="P367" s="310"/>
    </row>
    <row r="368" spans="1:16" ht="46.8" x14ac:dyDescent="0.3">
      <c r="A368" s="20" t="s">
        <v>934</v>
      </c>
      <c r="B368" s="3" t="s">
        <v>327</v>
      </c>
      <c r="C368" s="3" t="s">
        <v>328</v>
      </c>
      <c r="D368" s="3" t="s">
        <v>34</v>
      </c>
      <c r="E368" s="108">
        <v>120</v>
      </c>
      <c r="F368" s="109" t="s">
        <v>1686</v>
      </c>
      <c r="G368" s="152" t="s">
        <v>1637</v>
      </c>
      <c r="H368" s="176">
        <v>12</v>
      </c>
      <c r="I368" s="3" t="s">
        <v>1695</v>
      </c>
      <c r="J368" s="135" t="s">
        <v>1696</v>
      </c>
      <c r="K368" s="241">
        <v>0.8</v>
      </c>
      <c r="L368" s="241">
        <f t="shared" si="106"/>
        <v>0.96</v>
      </c>
      <c r="M368" s="86">
        <f t="shared" si="107"/>
        <v>9.6000000000000014</v>
      </c>
      <c r="N368" s="280">
        <f t="shared" si="108"/>
        <v>11.520000000000001</v>
      </c>
      <c r="O368" s="259">
        <v>0.8</v>
      </c>
      <c r="P368" s="309">
        <v>1</v>
      </c>
    </row>
    <row r="369" spans="1:16" ht="15.6" hidden="1" x14ac:dyDescent="0.3">
      <c r="A369" s="230"/>
      <c r="B369" s="231"/>
      <c r="C369" s="231"/>
      <c r="D369" s="232"/>
      <c r="E369" s="233"/>
      <c r="F369" s="232"/>
      <c r="G369" s="234"/>
      <c r="H369" s="235"/>
      <c r="I369" s="232"/>
      <c r="J369" s="236"/>
      <c r="K369" s="242"/>
      <c r="L369" s="242"/>
      <c r="M369" s="239"/>
      <c r="N369" s="281"/>
      <c r="O369" s="260"/>
      <c r="P369" s="310"/>
    </row>
    <row r="370" spans="1:16" ht="46.8" x14ac:dyDescent="0.3">
      <c r="A370" s="20" t="s">
        <v>935</v>
      </c>
      <c r="B370" s="3" t="s">
        <v>327</v>
      </c>
      <c r="C370" s="3" t="s">
        <v>329</v>
      </c>
      <c r="D370" s="3" t="s">
        <v>34</v>
      </c>
      <c r="E370" s="108">
        <v>120</v>
      </c>
      <c r="F370" s="109" t="s">
        <v>1686</v>
      </c>
      <c r="G370" s="152" t="s">
        <v>1637</v>
      </c>
      <c r="H370" s="176">
        <v>12</v>
      </c>
      <c r="I370" s="3" t="s">
        <v>1697</v>
      </c>
      <c r="J370" s="135" t="s">
        <v>1698</v>
      </c>
      <c r="K370" s="241">
        <v>0.9</v>
      </c>
      <c r="L370" s="241">
        <f t="shared" si="106"/>
        <v>1.08</v>
      </c>
      <c r="M370" s="86">
        <f t="shared" si="107"/>
        <v>10.8</v>
      </c>
      <c r="N370" s="280">
        <f t="shared" si="108"/>
        <v>12.96</v>
      </c>
      <c r="O370" s="259">
        <v>0.9</v>
      </c>
      <c r="P370" s="309">
        <v>1</v>
      </c>
    </row>
    <row r="371" spans="1:16" ht="15.6" hidden="1" x14ac:dyDescent="0.3">
      <c r="A371" s="230"/>
      <c r="B371" s="231"/>
      <c r="C371" s="231"/>
      <c r="D371" s="232"/>
      <c r="E371" s="233"/>
      <c r="F371" s="232"/>
      <c r="G371" s="234"/>
      <c r="H371" s="235"/>
      <c r="I371" s="232"/>
      <c r="J371" s="236"/>
      <c r="K371" s="242"/>
      <c r="L371" s="242"/>
      <c r="M371" s="239"/>
      <c r="N371" s="281"/>
      <c r="O371" s="260"/>
      <c r="P371" s="310"/>
    </row>
    <row r="372" spans="1:16" ht="46.8" x14ac:dyDescent="0.3">
      <c r="A372" s="20" t="s">
        <v>936</v>
      </c>
      <c r="B372" s="3" t="s">
        <v>322</v>
      </c>
      <c r="C372" s="3" t="s">
        <v>330</v>
      </c>
      <c r="D372" s="3" t="s">
        <v>34</v>
      </c>
      <c r="E372" s="108">
        <v>120</v>
      </c>
      <c r="F372" s="109" t="s">
        <v>1686</v>
      </c>
      <c r="G372" s="152" t="s">
        <v>1637</v>
      </c>
      <c r="H372" s="176">
        <v>12</v>
      </c>
      <c r="I372" s="3" t="s">
        <v>1699</v>
      </c>
      <c r="J372" s="135" t="s">
        <v>1700</v>
      </c>
      <c r="K372" s="241">
        <v>0.9</v>
      </c>
      <c r="L372" s="241">
        <f t="shared" si="106"/>
        <v>1.08</v>
      </c>
      <c r="M372" s="86">
        <f t="shared" si="107"/>
        <v>10.8</v>
      </c>
      <c r="N372" s="280">
        <f t="shared" si="108"/>
        <v>12.96</v>
      </c>
      <c r="O372" s="259">
        <v>0.9</v>
      </c>
      <c r="P372" s="309">
        <v>1</v>
      </c>
    </row>
    <row r="373" spans="1:16" ht="15.6" hidden="1" x14ac:dyDescent="0.3">
      <c r="A373" s="230"/>
      <c r="B373" s="231"/>
      <c r="C373" s="231"/>
      <c r="D373" s="232"/>
      <c r="E373" s="233"/>
      <c r="F373" s="232"/>
      <c r="G373" s="234"/>
      <c r="H373" s="235"/>
      <c r="I373" s="232"/>
      <c r="J373" s="236"/>
      <c r="K373" s="242"/>
      <c r="L373" s="242"/>
      <c r="M373" s="239"/>
      <c r="N373" s="281"/>
      <c r="O373" s="260"/>
      <c r="P373" s="310"/>
    </row>
    <row r="374" spans="1:16" ht="46.8" x14ac:dyDescent="0.3">
      <c r="A374" s="20" t="s">
        <v>937</v>
      </c>
      <c r="B374" s="3" t="s">
        <v>331</v>
      </c>
      <c r="C374" s="3" t="s">
        <v>332</v>
      </c>
      <c r="D374" s="3" t="s">
        <v>34</v>
      </c>
      <c r="E374" s="108">
        <v>120</v>
      </c>
      <c r="F374" s="109" t="s">
        <v>1686</v>
      </c>
      <c r="G374" s="152" t="s">
        <v>1637</v>
      </c>
      <c r="H374" s="176">
        <v>12</v>
      </c>
      <c r="I374" s="3" t="s">
        <v>1697</v>
      </c>
      <c r="J374" s="135" t="s">
        <v>1701</v>
      </c>
      <c r="K374" s="241">
        <v>0.9</v>
      </c>
      <c r="L374" s="241">
        <f t="shared" si="106"/>
        <v>1.08</v>
      </c>
      <c r="M374" s="86">
        <f t="shared" si="107"/>
        <v>10.8</v>
      </c>
      <c r="N374" s="280">
        <f t="shared" si="108"/>
        <v>12.96</v>
      </c>
      <c r="O374" s="259">
        <v>0.9</v>
      </c>
      <c r="P374" s="309">
        <v>1</v>
      </c>
    </row>
    <row r="375" spans="1:16" ht="15.6" hidden="1" x14ac:dyDescent="0.3">
      <c r="A375" s="230"/>
      <c r="B375" s="231"/>
      <c r="C375" s="231"/>
      <c r="D375" s="232"/>
      <c r="E375" s="233"/>
      <c r="F375" s="232"/>
      <c r="G375" s="234"/>
      <c r="H375" s="235"/>
      <c r="I375" s="232"/>
      <c r="J375" s="236"/>
      <c r="K375" s="242"/>
      <c r="L375" s="242"/>
      <c r="M375" s="239"/>
      <c r="N375" s="281"/>
      <c r="O375" s="260"/>
      <c r="P375" s="310"/>
    </row>
    <row r="376" spans="1:16" ht="46.8" x14ac:dyDescent="0.3">
      <c r="A376" s="20" t="s">
        <v>195</v>
      </c>
      <c r="B376" s="3" t="s">
        <v>331</v>
      </c>
      <c r="C376" s="34" t="s">
        <v>333</v>
      </c>
      <c r="D376" s="3" t="s">
        <v>34</v>
      </c>
      <c r="E376" s="108">
        <v>120</v>
      </c>
      <c r="F376" s="109" t="s">
        <v>1686</v>
      </c>
      <c r="G376" s="152" t="s">
        <v>1637</v>
      </c>
      <c r="H376" s="176">
        <v>12</v>
      </c>
      <c r="I376" s="3" t="s">
        <v>1695</v>
      </c>
      <c r="J376" s="135" t="s">
        <v>1702</v>
      </c>
      <c r="K376" s="241">
        <v>0.8</v>
      </c>
      <c r="L376" s="241">
        <f t="shared" si="106"/>
        <v>0.96</v>
      </c>
      <c r="M376" s="86">
        <f t="shared" si="107"/>
        <v>9.6000000000000014</v>
      </c>
      <c r="N376" s="280">
        <f t="shared" si="108"/>
        <v>11.520000000000001</v>
      </c>
      <c r="O376" s="259">
        <v>0.8</v>
      </c>
      <c r="P376" s="309">
        <v>1</v>
      </c>
    </row>
    <row r="377" spans="1:16" ht="15.6" hidden="1" x14ac:dyDescent="0.3">
      <c r="A377" s="230"/>
      <c r="B377" s="231"/>
      <c r="C377" s="231"/>
      <c r="D377" s="232"/>
      <c r="E377" s="233"/>
      <c r="F377" s="232"/>
      <c r="G377" s="234"/>
      <c r="H377" s="235"/>
      <c r="I377" s="232"/>
      <c r="J377" s="236"/>
      <c r="K377" s="242"/>
      <c r="L377" s="242"/>
      <c r="M377" s="239"/>
      <c r="N377" s="281"/>
      <c r="O377" s="260"/>
      <c r="P377" s="310"/>
    </row>
    <row r="378" spans="1:16" ht="62.4" x14ac:dyDescent="0.3">
      <c r="A378" s="20" t="s">
        <v>938</v>
      </c>
      <c r="B378" s="3" t="s">
        <v>331</v>
      </c>
      <c r="C378" s="34" t="s">
        <v>334</v>
      </c>
      <c r="D378" s="3" t="s">
        <v>34</v>
      </c>
      <c r="E378" s="108">
        <v>120</v>
      </c>
      <c r="F378" s="109" t="s">
        <v>1686</v>
      </c>
      <c r="G378" s="152" t="s">
        <v>1637</v>
      </c>
      <c r="H378" s="176">
        <v>12</v>
      </c>
      <c r="I378" s="3" t="s">
        <v>1703</v>
      </c>
      <c r="J378" s="135" t="s">
        <v>1704</v>
      </c>
      <c r="K378" s="241">
        <v>0.95</v>
      </c>
      <c r="L378" s="241">
        <f t="shared" si="106"/>
        <v>1.1399999999999999</v>
      </c>
      <c r="M378" s="86">
        <f t="shared" si="107"/>
        <v>11.399999999999999</v>
      </c>
      <c r="N378" s="280">
        <f t="shared" si="108"/>
        <v>13.679999999999998</v>
      </c>
      <c r="O378" s="259">
        <v>0.95</v>
      </c>
      <c r="P378" s="309">
        <v>1</v>
      </c>
    </row>
    <row r="379" spans="1:16" ht="15.6" hidden="1" x14ac:dyDescent="0.3">
      <c r="A379" s="230"/>
      <c r="B379" s="231"/>
      <c r="C379" s="231"/>
      <c r="D379" s="232"/>
      <c r="E379" s="233"/>
      <c r="F379" s="232"/>
      <c r="G379" s="234"/>
      <c r="H379" s="235"/>
      <c r="I379" s="232"/>
      <c r="J379" s="236"/>
      <c r="K379" s="242"/>
      <c r="L379" s="242"/>
      <c r="M379" s="239"/>
      <c r="N379" s="281"/>
      <c r="O379" s="260"/>
      <c r="P379" s="310"/>
    </row>
    <row r="380" spans="1:16" ht="46.8" x14ac:dyDescent="0.3">
      <c r="A380" s="20" t="s">
        <v>198</v>
      </c>
      <c r="B380" s="3" t="s">
        <v>331</v>
      </c>
      <c r="C380" s="34" t="s">
        <v>335</v>
      </c>
      <c r="D380" s="3" t="s">
        <v>34</v>
      </c>
      <c r="E380" s="108">
        <v>120</v>
      </c>
      <c r="F380" s="109" t="s">
        <v>1686</v>
      </c>
      <c r="G380" s="152" t="s">
        <v>1637</v>
      </c>
      <c r="H380" s="176">
        <v>12</v>
      </c>
      <c r="I380" s="3" t="s">
        <v>1697</v>
      </c>
      <c r="J380" s="135" t="s">
        <v>1705</v>
      </c>
      <c r="K380" s="241">
        <v>0.9</v>
      </c>
      <c r="L380" s="241">
        <f t="shared" si="106"/>
        <v>1.08</v>
      </c>
      <c r="M380" s="8">
        <f t="shared" si="107"/>
        <v>10.8</v>
      </c>
      <c r="N380" s="280">
        <f t="shared" si="108"/>
        <v>12.96</v>
      </c>
      <c r="O380" s="259">
        <v>0.9</v>
      </c>
      <c r="P380" s="309">
        <v>1</v>
      </c>
    </row>
    <row r="381" spans="1:16" ht="15.6" hidden="1" x14ac:dyDescent="0.3">
      <c r="A381" s="230"/>
      <c r="B381" s="231"/>
      <c r="C381" s="231"/>
      <c r="D381" s="232"/>
      <c r="E381" s="233"/>
      <c r="F381" s="232"/>
      <c r="G381" s="234"/>
      <c r="H381" s="235"/>
      <c r="I381" s="232"/>
      <c r="J381" s="236"/>
      <c r="K381" s="242"/>
      <c r="L381" s="242"/>
      <c r="M381" s="239"/>
      <c r="N381" s="281"/>
      <c r="O381" s="260"/>
      <c r="P381" s="310"/>
    </row>
    <row r="382" spans="1:16" ht="46.8" x14ac:dyDescent="0.3">
      <c r="A382" s="20" t="s">
        <v>939</v>
      </c>
      <c r="B382" s="3" t="s">
        <v>336</v>
      </c>
      <c r="C382" s="21" t="s">
        <v>337</v>
      </c>
      <c r="D382" s="3" t="s">
        <v>34</v>
      </c>
      <c r="E382" s="108">
        <v>100</v>
      </c>
      <c r="F382" s="109" t="s">
        <v>1514</v>
      </c>
      <c r="G382" s="152" t="s">
        <v>1465</v>
      </c>
      <c r="H382" s="176">
        <v>1</v>
      </c>
      <c r="I382" s="3" t="s">
        <v>1515</v>
      </c>
      <c r="J382" s="135" t="s">
        <v>1516</v>
      </c>
      <c r="K382" s="241">
        <v>0.28000000000000003</v>
      </c>
      <c r="L382" s="241">
        <f t="shared" ref="L382" si="109">MMULT(K382,1.2)</f>
        <v>0.33600000000000002</v>
      </c>
      <c r="M382" s="8">
        <f t="shared" ref="M382" si="110">MMULT(H382,K382)</f>
        <v>0.28000000000000003</v>
      </c>
      <c r="N382" s="280">
        <f t="shared" ref="N382" si="111">MMULT(M382,1.2)</f>
        <v>0.33600000000000002</v>
      </c>
      <c r="O382" s="259">
        <v>0.28000000000000003</v>
      </c>
      <c r="P382" s="309">
        <v>1</v>
      </c>
    </row>
    <row r="383" spans="1:16" ht="15.6" hidden="1" x14ac:dyDescent="0.3">
      <c r="A383" s="230"/>
      <c r="B383" s="231"/>
      <c r="C383" s="231"/>
      <c r="D383" s="232"/>
      <c r="E383" s="233"/>
      <c r="F383" s="232"/>
      <c r="G383" s="234"/>
      <c r="H383" s="235"/>
      <c r="I383" s="232"/>
      <c r="J383" s="236"/>
      <c r="K383" s="242"/>
      <c r="L383" s="242"/>
      <c r="M383" s="239"/>
      <c r="N383" s="281"/>
      <c r="O383" s="260"/>
      <c r="P383" s="310"/>
    </row>
    <row r="384" spans="1:16" ht="15.6" hidden="1" x14ac:dyDescent="0.3">
      <c r="A384" s="20" t="s">
        <v>940</v>
      </c>
      <c r="B384" s="3" t="s">
        <v>833</v>
      </c>
      <c r="C384" s="1" t="s">
        <v>338</v>
      </c>
      <c r="D384" s="3" t="s">
        <v>34</v>
      </c>
      <c r="E384" s="108">
        <v>10</v>
      </c>
      <c r="F384" s="109"/>
      <c r="G384" s="152"/>
      <c r="H384" s="133"/>
      <c r="I384" s="109"/>
      <c r="J384" s="135"/>
      <c r="K384" s="241"/>
      <c r="L384" s="241"/>
      <c r="M384" s="8"/>
      <c r="N384" s="280"/>
      <c r="O384" s="259"/>
      <c r="P384" s="309">
        <v>0</v>
      </c>
    </row>
    <row r="385" spans="1:16" ht="15.6" hidden="1" x14ac:dyDescent="0.3">
      <c r="A385" s="230"/>
      <c r="B385" s="231"/>
      <c r="C385" s="231"/>
      <c r="D385" s="232"/>
      <c r="E385" s="233"/>
      <c r="F385" s="232"/>
      <c r="G385" s="234"/>
      <c r="H385" s="235"/>
      <c r="I385" s="232"/>
      <c r="J385" s="236"/>
      <c r="K385" s="242"/>
      <c r="L385" s="242"/>
      <c r="M385" s="239"/>
      <c r="N385" s="281"/>
      <c r="O385" s="260"/>
      <c r="P385" s="310"/>
    </row>
    <row r="386" spans="1:16" ht="78" x14ac:dyDescent="0.3">
      <c r="A386" s="20" t="s">
        <v>941</v>
      </c>
      <c r="B386" s="3" t="s">
        <v>339</v>
      </c>
      <c r="C386" s="21" t="s">
        <v>340</v>
      </c>
      <c r="D386" s="3" t="s">
        <v>34</v>
      </c>
      <c r="E386" s="108">
        <v>20</v>
      </c>
      <c r="F386" s="109" t="s">
        <v>1242</v>
      </c>
      <c r="G386" s="152" t="s">
        <v>1239</v>
      </c>
      <c r="H386" s="176">
        <v>1</v>
      </c>
      <c r="I386" s="3" t="s">
        <v>1243</v>
      </c>
      <c r="J386" s="135" t="s">
        <v>1244</v>
      </c>
      <c r="K386" s="241">
        <v>180</v>
      </c>
      <c r="L386" s="241">
        <v>216</v>
      </c>
      <c r="M386" s="8">
        <v>180</v>
      </c>
      <c r="N386" s="280">
        <v>216</v>
      </c>
      <c r="O386" s="259">
        <v>180</v>
      </c>
      <c r="P386" s="309">
        <v>1</v>
      </c>
    </row>
    <row r="387" spans="1:16" ht="15.6" hidden="1" x14ac:dyDescent="0.3">
      <c r="A387" s="230"/>
      <c r="B387" s="231"/>
      <c r="C387" s="231"/>
      <c r="D387" s="232"/>
      <c r="E387" s="233"/>
      <c r="F387" s="232"/>
      <c r="G387" s="234"/>
      <c r="H387" s="235"/>
      <c r="I387" s="232"/>
      <c r="J387" s="236"/>
      <c r="K387" s="242"/>
      <c r="L387" s="242"/>
      <c r="M387" s="239"/>
      <c r="N387" s="281"/>
      <c r="O387" s="260"/>
      <c r="P387" s="310"/>
    </row>
    <row r="388" spans="1:16" ht="31.2" hidden="1" x14ac:dyDescent="0.3">
      <c r="A388" s="20"/>
      <c r="B388" s="19" t="s">
        <v>341</v>
      </c>
      <c r="C388" s="3"/>
      <c r="D388" s="3"/>
      <c r="E388" s="108"/>
      <c r="F388" s="109"/>
      <c r="G388" s="152"/>
      <c r="H388" s="133"/>
      <c r="I388" s="109"/>
      <c r="J388" s="135"/>
      <c r="K388" s="8"/>
      <c r="L388" s="241"/>
      <c r="M388" s="8"/>
      <c r="N388" s="280"/>
      <c r="O388" s="257"/>
      <c r="P388" s="309"/>
    </row>
    <row r="389" spans="1:16" ht="15.6" hidden="1" x14ac:dyDescent="0.3">
      <c r="A389" s="20" t="s">
        <v>942</v>
      </c>
      <c r="B389" s="1" t="s">
        <v>342</v>
      </c>
      <c r="C389" s="1" t="s">
        <v>343</v>
      </c>
      <c r="D389" s="3" t="s">
        <v>34</v>
      </c>
      <c r="E389" s="108">
        <v>20</v>
      </c>
      <c r="F389" s="109"/>
      <c r="G389" s="152"/>
      <c r="H389" s="133"/>
      <c r="I389" s="109"/>
      <c r="J389" s="6"/>
      <c r="K389" s="8"/>
      <c r="L389" s="241"/>
      <c r="M389" s="8"/>
      <c r="N389" s="280"/>
      <c r="O389" s="257"/>
      <c r="P389" s="309">
        <v>0</v>
      </c>
    </row>
    <row r="390" spans="1:16" ht="15.6" hidden="1" x14ac:dyDescent="0.3">
      <c r="A390" s="230"/>
      <c r="B390" s="231"/>
      <c r="C390" s="231"/>
      <c r="D390" s="232"/>
      <c r="E390" s="233"/>
      <c r="F390" s="232"/>
      <c r="G390" s="234"/>
      <c r="H390" s="235"/>
      <c r="I390" s="232"/>
      <c r="J390" s="236"/>
      <c r="K390" s="237"/>
      <c r="L390" s="242"/>
      <c r="M390" s="239"/>
      <c r="N390" s="281"/>
      <c r="O390" s="258"/>
      <c r="P390" s="310"/>
    </row>
    <row r="391" spans="1:16" ht="15.6" hidden="1" x14ac:dyDescent="0.3">
      <c r="A391" s="20"/>
      <c r="B391" s="19" t="s">
        <v>344</v>
      </c>
      <c r="C391" s="19"/>
      <c r="D391" s="19"/>
      <c r="E391" s="106"/>
      <c r="F391" s="107"/>
      <c r="G391" s="152"/>
      <c r="H391" s="133"/>
      <c r="I391" s="107"/>
      <c r="J391" s="151"/>
      <c r="K391" s="8"/>
      <c r="L391" s="241"/>
      <c r="M391" s="8"/>
      <c r="N391" s="280"/>
      <c r="O391" s="257"/>
      <c r="P391" s="309"/>
    </row>
    <row r="392" spans="1:16" ht="46.8" x14ac:dyDescent="0.3">
      <c r="A392" s="20" t="s">
        <v>943</v>
      </c>
      <c r="B392" s="1" t="s">
        <v>345</v>
      </c>
      <c r="C392" s="1" t="s">
        <v>346</v>
      </c>
      <c r="D392" s="3" t="s">
        <v>34</v>
      </c>
      <c r="E392" s="108">
        <v>100</v>
      </c>
      <c r="F392" s="109" t="s">
        <v>2149</v>
      </c>
      <c r="G392" s="152" t="s">
        <v>2139</v>
      </c>
      <c r="H392" s="176" t="s">
        <v>2150</v>
      </c>
      <c r="I392" s="3"/>
      <c r="J392" s="134" t="s">
        <v>2151</v>
      </c>
      <c r="K392" s="241">
        <v>6.75</v>
      </c>
      <c r="L392" s="241">
        <v>8.1</v>
      </c>
      <c r="M392" s="8">
        <v>6.75</v>
      </c>
      <c r="N392" s="280">
        <v>8.1</v>
      </c>
      <c r="O392" s="259">
        <v>6.75</v>
      </c>
      <c r="P392" s="309">
        <v>1</v>
      </c>
    </row>
    <row r="393" spans="1:16" ht="62.4" hidden="1" x14ac:dyDescent="0.3">
      <c r="A393" s="20" t="s">
        <v>943</v>
      </c>
      <c r="B393" s="1" t="s">
        <v>345</v>
      </c>
      <c r="C393" s="1" t="s">
        <v>346</v>
      </c>
      <c r="D393" s="3" t="s">
        <v>34</v>
      </c>
      <c r="E393" s="108">
        <v>100</v>
      </c>
      <c r="F393" s="109" t="s">
        <v>2096</v>
      </c>
      <c r="G393" s="152" t="s">
        <v>2031</v>
      </c>
      <c r="H393" s="133">
        <v>1</v>
      </c>
      <c r="I393" s="109" t="s">
        <v>2099</v>
      </c>
      <c r="J393" s="134" t="s">
        <v>2100</v>
      </c>
      <c r="K393" s="241">
        <v>6.875</v>
      </c>
      <c r="L393" s="241">
        <v>8.25</v>
      </c>
      <c r="M393" s="8">
        <v>6.88</v>
      </c>
      <c r="N393" s="280">
        <v>8.26</v>
      </c>
      <c r="O393" s="241">
        <v>6.875</v>
      </c>
      <c r="P393" s="309">
        <v>2</v>
      </c>
    </row>
    <row r="394" spans="1:16" ht="46.8" hidden="1" x14ac:dyDescent="0.3">
      <c r="A394" s="20" t="s">
        <v>943</v>
      </c>
      <c r="B394" s="1" t="s">
        <v>345</v>
      </c>
      <c r="C394" s="1" t="s">
        <v>346</v>
      </c>
      <c r="D394" s="3" t="s">
        <v>34</v>
      </c>
      <c r="E394" s="108">
        <v>100</v>
      </c>
      <c r="F394" s="109" t="s">
        <v>1706</v>
      </c>
      <c r="G394" s="152" t="s">
        <v>1637</v>
      </c>
      <c r="H394" s="133">
        <v>1</v>
      </c>
      <c r="I394" s="109" t="s">
        <v>1707</v>
      </c>
      <c r="J394" s="134">
        <v>10924</v>
      </c>
      <c r="K394" s="241">
        <v>7.85</v>
      </c>
      <c r="L394" s="241">
        <f t="shared" ref="L394" si="112">K394*1.2</f>
        <v>9.42</v>
      </c>
      <c r="M394" s="8">
        <f t="shared" ref="M394" si="113">K394*H394</f>
        <v>7.85</v>
      </c>
      <c r="N394" s="280">
        <f t="shared" ref="N394" si="114">M394*1.2</f>
        <v>9.42</v>
      </c>
      <c r="O394" s="241">
        <v>7.85</v>
      </c>
      <c r="P394" s="309">
        <v>3</v>
      </c>
    </row>
    <row r="395" spans="1:16" ht="46.8" hidden="1" x14ac:dyDescent="0.3">
      <c r="A395" s="20" t="s">
        <v>943</v>
      </c>
      <c r="B395" s="1" t="s">
        <v>345</v>
      </c>
      <c r="C395" s="1" t="s">
        <v>346</v>
      </c>
      <c r="D395" s="3" t="s">
        <v>34</v>
      </c>
      <c r="E395" s="108">
        <v>100</v>
      </c>
      <c r="F395" s="109" t="s">
        <v>1517</v>
      </c>
      <c r="G395" s="152" t="s">
        <v>1465</v>
      </c>
      <c r="H395" s="133">
        <v>1</v>
      </c>
      <c r="I395" s="109" t="s">
        <v>1518</v>
      </c>
      <c r="J395" s="135">
        <v>300957</v>
      </c>
      <c r="K395" s="241">
        <v>8.8000000000000007</v>
      </c>
      <c r="L395" s="241">
        <f>MMULT(K395,1.2)</f>
        <v>10.56</v>
      </c>
      <c r="M395" s="8">
        <f>MMULT(H395,K395)</f>
        <v>8.8000000000000007</v>
      </c>
      <c r="N395" s="280">
        <f>MMULT(M395,1.2)</f>
        <v>10.56</v>
      </c>
      <c r="O395" s="259">
        <v>8.8000000000000007</v>
      </c>
      <c r="P395" s="309">
        <v>4</v>
      </c>
    </row>
    <row r="396" spans="1:16" ht="15.6" hidden="1" x14ac:dyDescent="0.3">
      <c r="A396" s="230"/>
      <c r="B396" s="231"/>
      <c r="C396" s="231"/>
      <c r="D396" s="232"/>
      <c r="E396" s="233"/>
      <c r="F396" s="232"/>
      <c r="G396" s="234"/>
      <c r="H396" s="235"/>
      <c r="I396" s="232"/>
      <c r="J396" s="236"/>
      <c r="K396" s="242"/>
      <c r="L396" s="242"/>
      <c r="M396" s="239"/>
      <c r="N396" s="281"/>
      <c r="O396" s="260"/>
      <c r="P396" s="310"/>
    </row>
    <row r="397" spans="1:16" ht="46.8" x14ac:dyDescent="0.3">
      <c r="A397" s="20" t="s">
        <v>200</v>
      </c>
      <c r="B397" s="1" t="s">
        <v>345</v>
      </c>
      <c r="C397" s="1" t="s">
        <v>347</v>
      </c>
      <c r="D397" s="3" t="s">
        <v>34</v>
      </c>
      <c r="E397" s="108">
        <v>8</v>
      </c>
      <c r="F397" s="109" t="s">
        <v>1517</v>
      </c>
      <c r="G397" s="152" t="s">
        <v>1465</v>
      </c>
      <c r="H397" s="176">
        <v>1</v>
      </c>
      <c r="I397" s="3" t="s">
        <v>1518</v>
      </c>
      <c r="J397" s="135">
        <v>300352</v>
      </c>
      <c r="K397" s="241">
        <v>4</v>
      </c>
      <c r="L397" s="241">
        <f t="shared" ref="L397" si="115">MMULT(K397,1.2)</f>
        <v>4.8</v>
      </c>
      <c r="M397" s="8">
        <f t="shared" ref="M397" si="116">MMULT(H397,K397)</f>
        <v>4</v>
      </c>
      <c r="N397" s="280">
        <f t="shared" ref="N397" si="117">MMULT(M397,1.2)</f>
        <v>4.8</v>
      </c>
      <c r="O397" s="259">
        <v>4</v>
      </c>
      <c r="P397" s="309">
        <v>1</v>
      </c>
    </row>
    <row r="398" spans="1:16" ht="46.8" hidden="1" x14ac:dyDescent="0.3">
      <c r="A398" s="20" t="s">
        <v>200</v>
      </c>
      <c r="B398" s="1" t="s">
        <v>345</v>
      </c>
      <c r="C398" s="1" t="s">
        <v>347</v>
      </c>
      <c r="D398" s="3" t="s">
        <v>34</v>
      </c>
      <c r="E398" s="108">
        <v>8</v>
      </c>
      <c r="F398" s="109" t="s">
        <v>2149</v>
      </c>
      <c r="G398" s="152" t="s">
        <v>2139</v>
      </c>
      <c r="H398" s="133" t="s">
        <v>2150</v>
      </c>
      <c r="I398" s="109"/>
      <c r="J398" s="134" t="s">
        <v>2152</v>
      </c>
      <c r="K398" s="241">
        <v>4.25</v>
      </c>
      <c r="L398" s="241">
        <v>5.0999999999999996</v>
      </c>
      <c r="M398" s="8">
        <v>4.25</v>
      </c>
      <c r="N398" s="280">
        <v>5.0999999999999996</v>
      </c>
      <c r="O398" s="259">
        <v>4.25</v>
      </c>
      <c r="P398" s="309">
        <v>2</v>
      </c>
    </row>
    <row r="399" spans="1:16" ht="15.6" hidden="1" x14ac:dyDescent="0.3">
      <c r="A399" s="230"/>
      <c r="B399" s="231"/>
      <c r="C399" s="231"/>
      <c r="D399" s="232"/>
      <c r="E399" s="233"/>
      <c r="F399" s="232"/>
      <c r="G399" s="234"/>
      <c r="H399" s="235"/>
      <c r="I399" s="232"/>
      <c r="J399" s="236"/>
      <c r="K399" s="242"/>
      <c r="L399" s="242"/>
      <c r="M399" s="239"/>
      <c r="N399" s="281"/>
      <c r="O399" s="260"/>
      <c r="P399" s="310"/>
    </row>
    <row r="400" spans="1:16" ht="46.8" x14ac:dyDescent="0.3">
      <c r="A400" s="20" t="s">
        <v>203</v>
      </c>
      <c r="B400" s="1" t="s">
        <v>345</v>
      </c>
      <c r="C400" s="41" t="s">
        <v>348</v>
      </c>
      <c r="D400" s="3" t="s">
        <v>34</v>
      </c>
      <c r="E400" s="108">
        <v>40</v>
      </c>
      <c r="F400" s="109" t="s">
        <v>2149</v>
      </c>
      <c r="G400" s="152" t="s">
        <v>2139</v>
      </c>
      <c r="H400" s="176" t="s">
        <v>2150</v>
      </c>
      <c r="I400" s="3"/>
      <c r="J400" s="134" t="s">
        <v>2153</v>
      </c>
      <c r="K400" s="241">
        <v>2.2999999999999998</v>
      </c>
      <c r="L400" s="241">
        <v>2.76</v>
      </c>
      <c r="M400" s="8">
        <v>2.2999999999999998</v>
      </c>
      <c r="N400" s="280">
        <v>2.76</v>
      </c>
      <c r="O400" s="259">
        <v>2.2999999999999998</v>
      </c>
      <c r="P400" s="309">
        <v>1</v>
      </c>
    </row>
    <row r="401" spans="1:16" ht="46.8" hidden="1" x14ac:dyDescent="0.3">
      <c r="A401" s="20" t="s">
        <v>203</v>
      </c>
      <c r="B401" s="1" t="s">
        <v>345</v>
      </c>
      <c r="C401" s="41" t="s">
        <v>348</v>
      </c>
      <c r="D401" s="3" t="s">
        <v>34</v>
      </c>
      <c r="E401" s="108">
        <v>40</v>
      </c>
      <c r="F401" s="109" t="s">
        <v>1706</v>
      </c>
      <c r="G401" s="152" t="s">
        <v>1637</v>
      </c>
      <c r="H401" s="133">
        <v>1</v>
      </c>
      <c r="I401" s="109" t="s">
        <v>1708</v>
      </c>
      <c r="J401" s="135">
        <v>12417</v>
      </c>
      <c r="K401" s="241">
        <v>2.5</v>
      </c>
      <c r="L401" s="241">
        <f t="shared" ref="L401" si="118">K401*1.2</f>
        <v>3</v>
      </c>
      <c r="M401" s="8">
        <f t="shared" ref="M401" si="119">K401*H401</f>
        <v>2.5</v>
      </c>
      <c r="N401" s="280">
        <f t="shared" ref="N401" si="120">M401*1.2</f>
        <v>3</v>
      </c>
      <c r="O401" s="259">
        <v>2.5</v>
      </c>
      <c r="P401" s="309">
        <v>2</v>
      </c>
    </row>
    <row r="402" spans="1:16" ht="46.8" hidden="1" x14ac:dyDescent="0.3">
      <c r="A402" s="20" t="s">
        <v>203</v>
      </c>
      <c r="B402" s="1" t="s">
        <v>345</v>
      </c>
      <c r="C402" s="41" t="s">
        <v>348</v>
      </c>
      <c r="D402" s="3" t="s">
        <v>34</v>
      </c>
      <c r="E402" s="108">
        <v>40</v>
      </c>
      <c r="F402" s="109" t="s">
        <v>1517</v>
      </c>
      <c r="G402" s="152" t="s">
        <v>1465</v>
      </c>
      <c r="H402" s="133">
        <v>1</v>
      </c>
      <c r="I402" s="109" t="s">
        <v>1518</v>
      </c>
      <c r="J402" s="135">
        <v>300123</v>
      </c>
      <c r="K402" s="241">
        <v>2.6</v>
      </c>
      <c r="L402" s="241">
        <f>MMULT(K402,1.2)</f>
        <v>3.12</v>
      </c>
      <c r="M402" s="8">
        <f>MMULT(H402,K402)</f>
        <v>2.6</v>
      </c>
      <c r="N402" s="280">
        <f>MMULT(M402,1.2)</f>
        <v>3.12</v>
      </c>
      <c r="O402" s="259">
        <v>2.6</v>
      </c>
      <c r="P402" s="309">
        <v>3</v>
      </c>
    </row>
    <row r="403" spans="1:16" ht="15.6" hidden="1" x14ac:dyDescent="0.3">
      <c r="A403" s="230"/>
      <c r="B403" s="231"/>
      <c r="C403" s="231"/>
      <c r="D403" s="232"/>
      <c r="E403" s="233"/>
      <c r="F403" s="232"/>
      <c r="G403" s="234"/>
      <c r="H403" s="235"/>
      <c r="I403" s="232"/>
      <c r="J403" s="236"/>
      <c r="K403" s="242"/>
      <c r="L403" s="242"/>
      <c r="M403" s="239"/>
      <c r="N403" s="281"/>
      <c r="O403" s="260"/>
      <c r="P403" s="310"/>
    </row>
    <row r="404" spans="1:16" ht="46.8" hidden="1" x14ac:dyDescent="0.3">
      <c r="A404" s="20"/>
      <c r="B404" s="87" t="s">
        <v>349</v>
      </c>
      <c r="C404" s="87"/>
      <c r="D404" s="3"/>
      <c r="E404" s="108"/>
      <c r="F404" s="109"/>
      <c r="G404" s="152"/>
      <c r="H404" s="133"/>
      <c r="I404" s="109"/>
      <c r="J404" s="135"/>
      <c r="K404" s="241"/>
      <c r="L404" s="241"/>
      <c r="M404" s="8"/>
      <c r="N404" s="280"/>
      <c r="O404" s="259"/>
      <c r="P404" s="309"/>
    </row>
    <row r="405" spans="1:16" ht="109.2" x14ac:dyDescent="0.3">
      <c r="A405" s="20" t="s">
        <v>206</v>
      </c>
      <c r="B405" s="35" t="s">
        <v>350</v>
      </c>
      <c r="C405" s="35" t="s">
        <v>351</v>
      </c>
      <c r="D405" s="3" t="s">
        <v>34</v>
      </c>
      <c r="E405" s="108">
        <v>2</v>
      </c>
      <c r="F405" s="109" t="s">
        <v>1353</v>
      </c>
      <c r="G405" s="152" t="s">
        <v>1354</v>
      </c>
      <c r="H405" s="176" t="s">
        <v>1355</v>
      </c>
      <c r="I405" s="3" t="s">
        <v>1356</v>
      </c>
      <c r="J405" s="135" t="s">
        <v>1357</v>
      </c>
      <c r="K405" s="241">
        <v>358.5</v>
      </c>
      <c r="L405" s="241">
        <v>430.2</v>
      </c>
      <c r="M405" s="8">
        <v>358.5</v>
      </c>
      <c r="N405" s="280">
        <v>430.2</v>
      </c>
      <c r="O405" s="259">
        <v>358.5</v>
      </c>
      <c r="P405" s="309">
        <v>1</v>
      </c>
    </row>
    <row r="406" spans="1:16" ht="15.6" hidden="1" x14ac:dyDescent="0.3">
      <c r="A406" s="230"/>
      <c r="B406" s="231"/>
      <c r="C406" s="231"/>
      <c r="D406" s="232"/>
      <c r="E406" s="233"/>
      <c r="F406" s="232"/>
      <c r="G406" s="234"/>
      <c r="H406" s="235"/>
      <c r="I406" s="232"/>
      <c r="J406" s="236"/>
      <c r="K406" s="242"/>
      <c r="L406" s="242"/>
      <c r="M406" s="239"/>
      <c r="N406" s="281"/>
      <c r="O406" s="260"/>
      <c r="P406" s="310"/>
    </row>
    <row r="407" spans="1:16" ht="109.2" x14ac:dyDescent="0.3">
      <c r="A407" s="20" t="s">
        <v>944</v>
      </c>
      <c r="B407" s="35" t="s">
        <v>350</v>
      </c>
      <c r="C407" s="35" t="s">
        <v>352</v>
      </c>
      <c r="D407" s="3" t="s">
        <v>34</v>
      </c>
      <c r="E407" s="108">
        <v>2</v>
      </c>
      <c r="F407" s="109" t="s">
        <v>1353</v>
      </c>
      <c r="G407" s="152" t="s">
        <v>1354</v>
      </c>
      <c r="H407" s="176" t="s">
        <v>1355</v>
      </c>
      <c r="I407" s="3" t="s">
        <v>1358</v>
      </c>
      <c r="J407" s="135" t="s">
        <v>1359</v>
      </c>
      <c r="K407" s="241">
        <v>368.1</v>
      </c>
      <c r="L407" s="241">
        <v>441.72</v>
      </c>
      <c r="M407" s="8">
        <v>368.1</v>
      </c>
      <c r="N407" s="280">
        <v>441.72</v>
      </c>
      <c r="O407" s="259">
        <v>368.1</v>
      </c>
      <c r="P407" s="309">
        <v>1</v>
      </c>
    </row>
    <row r="408" spans="1:16" ht="15.6" hidden="1" x14ac:dyDescent="0.3">
      <c r="A408" s="230"/>
      <c r="B408" s="231"/>
      <c r="C408" s="231"/>
      <c r="D408" s="232"/>
      <c r="E408" s="233"/>
      <c r="F408" s="232"/>
      <c r="G408" s="234"/>
      <c r="H408" s="235"/>
      <c r="I408" s="232"/>
      <c r="J408" s="236"/>
      <c r="K408" s="242"/>
      <c r="L408" s="242"/>
      <c r="M408" s="239"/>
      <c r="N408" s="281"/>
      <c r="O408" s="260"/>
      <c r="P408" s="310"/>
    </row>
    <row r="409" spans="1:16" ht="46.8" hidden="1" x14ac:dyDescent="0.3">
      <c r="A409" s="20" t="s">
        <v>945</v>
      </c>
      <c r="B409" s="35" t="s">
        <v>353</v>
      </c>
      <c r="C409" s="35" t="s">
        <v>354</v>
      </c>
      <c r="D409" s="3" t="s">
        <v>34</v>
      </c>
      <c r="E409" s="108">
        <v>2</v>
      </c>
      <c r="F409" s="109"/>
      <c r="G409" s="152"/>
      <c r="H409" s="133"/>
      <c r="I409" s="109"/>
      <c r="J409" s="135"/>
      <c r="K409" s="241"/>
      <c r="L409" s="241"/>
      <c r="M409" s="8"/>
      <c r="N409" s="280"/>
      <c r="O409" s="259"/>
      <c r="P409" s="309">
        <v>0</v>
      </c>
    </row>
    <row r="410" spans="1:16" ht="15.6" hidden="1" x14ac:dyDescent="0.3">
      <c r="A410" s="230"/>
      <c r="B410" s="231"/>
      <c r="C410" s="231"/>
      <c r="D410" s="232"/>
      <c r="E410" s="233"/>
      <c r="F410" s="232"/>
      <c r="G410" s="234"/>
      <c r="H410" s="235"/>
      <c r="I410" s="232"/>
      <c r="J410" s="236"/>
      <c r="K410" s="242"/>
      <c r="L410" s="242"/>
      <c r="M410" s="239"/>
      <c r="N410" s="281"/>
      <c r="O410" s="260"/>
      <c r="P410" s="310"/>
    </row>
    <row r="411" spans="1:16" ht="31.2" hidden="1" x14ac:dyDescent="0.3">
      <c r="A411" s="20" t="s">
        <v>209</v>
      </c>
      <c r="B411" s="35" t="s">
        <v>355</v>
      </c>
      <c r="C411" s="35" t="s">
        <v>356</v>
      </c>
      <c r="D411" s="3" t="s">
        <v>34</v>
      </c>
      <c r="E411" s="108">
        <v>2</v>
      </c>
      <c r="F411" s="109"/>
      <c r="G411" s="152"/>
      <c r="H411" s="133"/>
      <c r="I411" s="109"/>
      <c r="J411" s="135"/>
      <c r="K411" s="241"/>
      <c r="L411" s="241"/>
      <c r="M411" s="8"/>
      <c r="N411" s="280"/>
      <c r="O411" s="259"/>
      <c r="P411" s="309">
        <v>0</v>
      </c>
    </row>
    <row r="412" spans="1:16" ht="15.6" hidden="1" x14ac:dyDescent="0.3">
      <c r="A412" s="230"/>
      <c r="B412" s="231"/>
      <c r="C412" s="231"/>
      <c r="D412" s="232"/>
      <c r="E412" s="233"/>
      <c r="F412" s="232"/>
      <c r="G412" s="234"/>
      <c r="H412" s="235"/>
      <c r="I412" s="232"/>
      <c r="J412" s="236"/>
      <c r="K412" s="242"/>
      <c r="L412" s="242"/>
      <c r="M412" s="239"/>
      <c r="N412" s="281"/>
      <c r="O412" s="260"/>
      <c r="P412" s="310"/>
    </row>
    <row r="413" spans="1:16" ht="109.2" x14ac:dyDescent="0.3">
      <c r="A413" s="20" t="s">
        <v>212</v>
      </c>
      <c r="B413" s="2" t="s">
        <v>357</v>
      </c>
      <c r="C413" s="3" t="s">
        <v>358</v>
      </c>
      <c r="D413" s="3" t="s">
        <v>34</v>
      </c>
      <c r="E413" s="108">
        <v>2</v>
      </c>
      <c r="F413" s="109" t="s">
        <v>1353</v>
      </c>
      <c r="G413" s="152" t="s">
        <v>1354</v>
      </c>
      <c r="H413" s="176" t="s">
        <v>1355</v>
      </c>
      <c r="I413" s="3" t="s">
        <v>1360</v>
      </c>
      <c r="J413" s="135" t="s">
        <v>1361</v>
      </c>
      <c r="K413" s="241">
        <v>524.95000000000005</v>
      </c>
      <c r="L413" s="241">
        <v>629.94000000000005</v>
      </c>
      <c r="M413" s="8">
        <v>524.95000000000005</v>
      </c>
      <c r="N413" s="280">
        <v>629.94000000000005</v>
      </c>
      <c r="O413" s="259">
        <v>524.95000000000005</v>
      </c>
      <c r="P413" s="309">
        <v>1</v>
      </c>
    </row>
    <row r="414" spans="1:16" ht="140.4" hidden="1" x14ac:dyDescent="0.3">
      <c r="A414" s="20" t="s">
        <v>212</v>
      </c>
      <c r="B414" s="2" t="s">
        <v>357</v>
      </c>
      <c r="C414" s="3" t="s">
        <v>358</v>
      </c>
      <c r="D414" s="3" t="s">
        <v>34</v>
      </c>
      <c r="E414" s="108">
        <v>2</v>
      </c>
      <c r="F414" s="109" t="s">
        <v>1339</v>
      </c>
      <c r="G414" s="152" t="s">
        <v>1335</v>
      </c>
      <c r="H414" s="133" t="s">
        <v>34</v>
      </c>
      <c r="I414" s="109" t="s">
        <v>1340</v>
      </c>
      <c r="J414" s="135" t="s">
        <v>1341</v>
      </c>
      <c r="K414" s="241">
        <v>669</v>
      </c>
      <c r="L414" s="241">
        <f>K414*1.2</f>
        <v>802.8</v>
      </c>
      <c r="M414" s="8">
        <f>K414*1</f>
        <v>669</v>
      </c>
      <c r="N414" s="280">
        <f>L414*1</f>
        <v>802.8</v>
      </c>
      <c r="O414" s="259">
        <v>669</v>
      </c>
      <c r="P414" s="309">
        <v>2</v>
      </c>
    </row>
    <row r="415" spans="1:16" ht="15.6" hidden="1" x14ac:dyDescent="0.3">
      <c r="A415" s="230"/>
      <c r="B415" s="231"/>
      <c r="C415" s="231"/>
      <c r="D415" s="232"/>
      <c r="E415" s="233"/>
      <c r="F415" s="232"/>
      <c r="G415" s="234"/>
      <c r="H415" s="235"/>
      <c r="I415" s="232"/>
      <c r="J415" s="236"/>
      <c r="K415" s="242"/>
      <c r="L415" s="242"/>
      <c r="M415" s="239"/>
      <c r="N415" s="281"/>
      <c r="O415" s="260"/>
      <c r="P415" s="310"/>
    </row>
    <row r="416" spans="1:16" ht="109.2" x14ac:dyDescent="0.3">
      <c r="A416" s="20" t="s">
        <v>214</v>
      </c>
      <c r="B416" s="2" t="s">
        <v>359</v>
      </c>
      <c r="C416" s="3" t="s">
        <v>360</v>
      </c>
      <c r="D416" s="3" t="s">
        <v>34</v>
      </c>
      <c r="E416" s="108">
        <v>2</v>
      </c>
      <c r="F416" s="109" t="s">
        <v>1353</v>
      </c>
      <c r="G416" s="152" t="s">
        <v>1354</v>
      </c>
      <c r="H416" s="176" t="s">
        <v>1355</v>
      </c>
      <c r="I416" s="3" t="s">
        <v>1362</v>
      </c>
      <c r="J416" s="135" t="s">
        <v>1363</v>
      </c>
      <c r="K416" s="241">
        <v>524.95000000000005</v>
      </c>
      <c r="L416" s="241">
        <v>629.94000000000005</v>
      </c>
      <c r="M416" s="8">
        <v>524.95000000000005</v>
      </c>
      <c r="N416" s="280">
        <v>629.94000000000005</v>
      </c>
      <c r="O416" s="259">
        <v>524.95000000000005</v>
      </c>
      <c r="P416" s="309">
        <v>1</v>
      </c>
    </row>
    <row r="417" spans="1:17" ht="15.6" hidden="1" x14ac:dyDescent="0.3">
      <c r="A417" s="230"/>
      <c r="B417" s="231"/>
      <c r="C417" s="231"/>
      <c r="D417" s="232"/>
      <c r="E417" s="233"/>
      <c r="F417" s="232"/>
      <c r="G417" s="234"/>
      <c r="H417" s="235"/>
      <c r="I417" s="232"/>
      <c r="J417" s="236"/>
      <c r="K417" s="242"/>
      <c r="L417" s="242"/>
      <c r="M417" s="239"/>
      <c r="N417" s="281"/>
      <c r="O417" s="260"/>
      <c r="P417" s="310"/>
    </row>
    <row r="418" spans="1:17" ht="109.2" x14ac:dyDescent="0.3">
      <c r="A418" s="181" t="s">
        <v>216</v>
      </c>
      <c r="B418" s="2" t="s">
        <v>357</v>
      </c>
      <c r="C418" s="2" t="s">
        <v>361</v>
      </c>
      <c r="D418" s="2" t="s">
        <v>34</v>
      </c>
      <c r="E418" s="183">
        <v>2</v>
      </c>
      <c r="F418" s="183" t="s">
        <v>1353</v>
      </c>
      <c r="G418" s="184" t="s">
        <v>1354</v>
      </c>
      <c r="H418" s="356" t="s">
        <v>1355</v>
      </c>
      <c r="I418" s="2" t="s">
        <v>1364</v>
      </c>
      <c r="J418" s="183" t="s">
        <v>1365</v>
      </c>
      <c r="K418" s="246">
        <v>160</v>
      </c>
      <c r="L418" s="246">
        <v>192</v>
      </c>
      <c r="M418" s="186">
        <v>160</v>
      </c>
      <c r="N418" s="285">
        <v>192</v>
      </c>
      <c r="O418" s="267">
        <v>160</v>
      </c>
      <c r="P418" s="309">
        <v>1</v>
      </c>
    </row>
    <row r="419" spans="1:17" ht="140.4" hidden="1" x14ac:dyDescent="0.3">
      <c r="A419" s="181" t="s">
        <v>216</v>
      </c>
      <c r="B419" s="2" t="s">
        <v>357</v>
      </c>
      <c r="C419" s="2" t="s">
        <v>361</v>
      </c>
      <c r="D419" s="2" t="s">
        <v>34</v>
      </c>
      <c r="E419" s="183">
        <v>2</v>
      </c>
      <c r="F419" s="183" t="s">
        <v>1339</v>
      </c>
      <c r="G419" s="184" t="s">
        <v>1335</v>
      </c>
      <c r="H419" s="184" t="s">
        <v>34</v>
      </c>
      <c r="I419" s="183" t="s">
        <v>1342</v>
      </c>
      <c r="J419" s="183" t="s">
        <v>1343</v>
      </c>
      <c r="K419" s="246">
        <v>669</v>
      </c>
      <c r="L419" s="246">
        <f>K419*1.2</f>
        <v>802.8</v>
      </c>
      <c r="M419" s="186">
        <f t="shared" ref="M419:N419" si="121">K419*1</f>
        <v>669</v>
      </c>
      <c r="N419" s="285">
        <f t="shared" si="121"/>
        <v>802.8</v>
      </c>
      <c r="O419" s="267">
        <v>669</v>
      </c>
      <c r="P419" s="309">
        <v>2</v>
      </c>
    </row>
    <row r="420" spans="1:17" ht="15.6" hidden="1" x14ac:dyDescent="0.3">
      <c r="A420" s="230"/>
      <c r="B420" s="231"/>
      <c r="C420" s="231"/>
      <c r="D420" s="232"/>
      <c r="E420" s="233"/>
      <c r="F420" s="232"/>
      <c r="G420" s="234"/>
      <c r="H420" s="235"/>
      <c r="I420" s="232"/>
      <c r="J420" s="236"/>
      <c r="K420" s="242"/>
      <c r="L420" s="242"/>
      <c r="M420" s="239"/>
      <c r="N420" s="281"/>
      <c r="O420" s="260"/>
      <c r="P420" s="310"/>
    </row>
    <row r="421" spans="1:17" ht="109.2" x14ac:dyDescent="0.3">
      <c r="A421" s="181" t="s">
        <v>218</v>
      </c>
      <c r="B421" s="2" t="s">
        <v>362</v>
      </c>
      <c r="C421" s="2" t="s">
        <v>363</v>
      </c>
      <c r="D421" s="2" t="s">
        <v>34</v>
      </c>
      <c r="E421" s="183">
        <v>2</v>
      </c>
      <c r="F421" s="183" t="s">
        <v>1353</v>
      </c>
      <c r="G421" s="184" t="s">
        <v>1354</v>
      </c>
      <c r="H421" s="356" t="s">
        <v>1355</v>
      </c>
      <c r="I421" s="2" t="s">
        <v>1366</v>
      </c>
      <c r="J421" s="183" t="s">
        <v>1367</v>
      </c>
      <c r="K421" s="246">
        <v>160</v>
      </c>
      <c r="L421" s="246">
        <v>192</v>
      </c>
      <c r="M421" s="186">
        <v>160</v>
      </c>
      <c r="N421" s="285">
        <v>192</v>
      </c>
      <c r="O421" s="267">
        <v>160</v>
      </c>
      <c r="P421" s="309">
        <v>1</v>
      </c>
      <c r="Q421" t="s">
        <v>2172</v>
      </c>
    </row>
    <row r="422" spans="1:17" ht="78" hidden="1" x14ac:dyDescent="0.3">
      <c r="A422" s="20" t="s">
        <v>218</v>
      </c>
      <c r="B422" s="2" t="s">
        <v>362</v>
      </c>
      <c r="C422" s="3" t="s">
        <v>363</v>
      </c>
      <c r="D422" s="3" t="s">
        <v>34</v>
      </c>
      <c r="E422" s="108">
        <v>2</v>
      </c>
      <c r="F422" s="166" t="s">
        <v>1242</v>
      </c>
      <c r="G422" s="167" t="s">
        <v>1239</v>
      </c>
      <c r="H422" s="168">
        <v>1</v>
      </c>
      <c r="I422" s="172" t="s">
        <v>1245</v>
      </c>
      <c r="J422" s="173" t="s">
        <v>1246</v>
      </c>
      <c r="K422" s="170">
        <v>250</v>
      </c>
      <c r="L422" s="254">
        <v>300</v>
      </c>
      <c r="M422" s="171">
        <v>250</v>
      </c>
      <c r="N422" s="284">
        <v>300</v>
      </c>
      <c r="O422" s="266">
        <v>250</v>
      </c>
      <c r="P422" s="309">
        <v>2</v>
      </c>
      <c r="Q422" t="s">
        <v>2172</v>
      </c>
    </row>
    <row r="423" spans="1:17" ht="140.4" hidden="1" x14ac:dyDescent="0.3">
      <c r="A423" s="181" t="s">
        <v>218</v>
      </c>
      <c r="B423" s="2" t="s">
        <v>362</v>
      </c>
      <c r="C423" s="2" t="s">
        <v>363</v>
      </c>
      <c r="D423" s="2" t="s">
        <v>34</v>
      </c>
      <c r="E423" s="183">
        <v>2</v>
      </c>
      <c r="F423" s="183" t="s">
        <v>1339</v>
      </c>
      <c r="G423" s="184" t="s">
        <v>1335</v>
      </c>
      <c r="H423" s="184" t="s">
        <v>34</v>
      </c>
      <c r="I423" s="183" t="s">
        <v>1344</v>
      </c>
      <c r="J423" s="183" t="s">
        <v>1345</v>
      </c>
      <c r="K423" s="246">
        <v>669</v>
      </c>
      <c r="L423" s="246">
        <f>K423*1.2</f>
        <v>802.8</v>
      </c>
      <c r="M423" s="186">
        <f t="shared" ref="M423:N423" si="122">K423*1</f>
        <v>669</v>
      </c>
      <c r="N423" s="285">
        <f t="shared" si="122"/>
        <v>802.8</v>
      </c>
      <c r="O423" s="267">
        <v>669</v>
      </c>
      <c r="P423" s="309">
        <v>3</v>
      </c>
    </row>
    <row r="424" spans="1:17" ht="15.6" hidden="1" x14ac:dyDescent="0.3">
      <c r="A424" s="230"/>
      <c r="B424" s="231"/>
      <c r="C424" s="231"/>
      <c r="D424" s="232"/>
      <c r="E424" s="233"/>
      <c r="F424" s="232"/>
      <c r="G424" s="234"/>
      <c r="H424" s="235"/>
      <c r="I424" s="232"/>
      <c r="J424" s="236"/>
      <c r="K424" s="242"/>
      <c r="L424" s="242"/>
      <c r="M424" s="239"/>
      <c r="N424" s="281"/>
      <c r="O424" s="260"/>
      <c r="P424" s="310"/>
    </row>
    <row r="425" spans="1:17" ht="15.6" hidden="1" x14ac:dyDescent="0.3">
      <c r="A425" s="20" t="s">
        <v>220</v>
      </c>
      <c r="B425" s="2" t="s">
        <v>364</v>
      </c>
      <c r="C425" s="3" t="s">
        <v>365</v>
      </c>
      <c r="D425" s="3" t="s">
        <v>34</v>
      </c>
      <c r="E425" s="108">
        <v>2</v>
      </c>
      <c r="F425" s="109"/>
      <c r="G425" s="152"/>
      <c r="H425" s="133"/>
      <c r="I425" s="109"/>
      <c r="J425" s="135"/>
      <c r="K425" s="241"/>
      <c r="L425" s="241"/>
      <c r="M425" s="8"/>
      <c r="N425" s="280"/>
      <c r="O425" s="259"/>
      <c r="P425" s="309"/>
    </row>
    <row r="426" spans="1:17" ht="109.2" x14ac:dyDescent="0.3">
      <c r="A426" s="181" t="s">
        <v>220</v>
      </c>
      <c r="B426" s="2" t="s">
        <v>364</v>
      </c>
      <c r="C426" s="2" t="s">
        <v>365</v>
      </c>
      <c r="D426" s="2" t="s">
        <v>34</v>
      </c>
      <c r="E426" s="183">
        <v>2</v>
      </c>
      <c r="F426" s="183" t="s">
        <v>1353</v>
      </c>
      <c r="G426" s="184" t="s">
        <v>1354</v>
      </c>
      <c r="H426" s="356" t="s">
        <v>1355</v>
      </c>
      <c r="I426" s="2" t="s">
        <v>1368</v>
      </c>
      <c r="J426" s="183" t="s">
        <v>1369</v>
      </c>
      <c r="K426" s="246">
        <v>192.05</v>
      </c>
      <c r="L426" s="246">
        <v>230.46</v>
      </c>
      <c r="M426" s="186">
        <v>192.05</v>
      </c>
      <c r="N426" s="285">
        <v>230.46</v>
      </c>
      <c r="O426" s="267">
        <v>192.05</v>
      </c>
      <c r="P426" s="309">
        <v>1</v>
      </c>
    </row>
    <row r="427" spans="1:17" ht="140.4" hidden="1" x14ac:dyDescent="0.3">
      <c r="A427" s="181" t="s">
        <v>220</v>
      </c>
      <c r="B427" s="2" t="s">
        <v>364</v>
      </c>
      <c r="C427" s="2" t="s">
        <v>365</v>
      </c>
      <c r="D427" s="2" t="s">
        <v>34</v>
      </c>
      <c r="E427" s="183">
        <v>2</v>
      </c>
      <c r="F427" s="183" t="s">
        <v>1339</v>
      </c>
      <c r="G427" s="184" t="s">
        <v>1335</v>
      </c>
      <c r="H427" s="184" t="s">
        <v>34</v>
      </c>
      <c r="I427" s="183" t="s">
        <v>1340</v>
      </c>
      <c r="J427" s="183" t="s">
        <v>1341</v>
      </c>
      <c r="K427" s="246">
        <v>669</v>
      </c>
      <c r="L427" s="246">
        <f>K427*1.2</f>
        <v>802.8</v>
      </c>
      <c r="M427" s="186">
        <f t="shared" ref="M427:N427" si="123">K427*1</f>
        <v>669</v>
      </c>
      <c r="N427" s="285">
        <f t="shared" si="123"/>
        <v>802.8</v>
      </c>
      <c r="O427" s="267">
        <v>669</v>
      </c>
      <c r="P427" s="309">
        <v>2</v>
      </c>
    </row>
    <row r="428" spans="1:17" ht="15.6" hidden="1" x14ac:dyDescent="0.3">
      <c r="A428" s="230"/>
      <c r="B428" s="231"/>
      <c r="C428" s="231"/>
      <c r="D428" s="232"/>
      <c r="E428" s="233"/>
      <c r="F428" s="232"/>
      <c r="G428" s="234"/>
      <c r="H428" s="235"/>
      <c r="I428" s="232"/>
      <c r="J428" s="236"/>
      <c r="K428" s="242"/>
      <c r="L428" s="242"/>
      <c r="M428" s="239"/>
      <c r="N428" s="281"/>
      <c r="O428" s="260"/>
      <c r="P428" s="310"/>
    </row>
    <row r="429" spans="1:17" ht="78" x14ac:dyDescent="0.3">
      <c r="A429" s="20" t="s">
        <v>221</v>
      </c>
      <c r="B429" s="2" t="s">
        <v>366</v>
      </c>
      <c r="C429" s="3" t="s">
        <v>367</v>
      </c>
      <c r="D429" s="3" t="s">
        <v>34</v>
      </c>
      <c r="E429" s="108">
        <v>2</v>
      </c>
      <c r="F429" s="166" t="s">
        <v>1242</v>
      </c>
      <c r="G429" s="167" t="s">
        <v>1239</v>
      </c>
      <c r="H429" s="357">
        <v>1</v>
      </c>
      <c r="I429" s="358" t="s">
        <v>1247</v>
      </c>
      <c r="J429" s="173" t="s">
        <v>1248</v>
      </c>
      <c r="K429" s="170">
        <v>28</v>
      </c>
      <c r="L429" s="254">
        <v>33.6</v>
      </c>
      <c r="M429" s="171">
        <v>28</v>
      </c>
      <c r="N429" s="284">
        <v>33.6</v>
      </c>
      <c r="O429" s="266">
        <v>28</v>
      </c>
      <c r="P429" s="314">
        <v>1</v>
      </c>
    </row>
    <row r="430" spans="1:17" ht="109.2" hidden="1" x14ac:dyDescent="0.3">
      <c r="A430" s="20" t="s">
        <v>221</v>
      </c>
      <c r="B430" s="2" t="s">
        <v>366</v>
      </c>
      <c r="C430" s="3" t="s">
        <v>367</v>
      </c>
      <c r="D430" s="3" t="s">
        <v>34</v>
      </c>
      <c r="E430" s="108">
        <v>2</v>
      </c>
      <c r="F430" s="166" t="s">
        <v>1353</v>
      </c>
      <c r="G430" s="167" t="s">
        <v>1354</v>
      </c>
      <c r="H430" s="168" t="s">
        <v>1355</v>
      </c>
      <c r="I430" s="172" t="s">
        <v>1370</v>
      </c>
      <c r="J430" s="173" t="s">
        <v>1371</v>
      </c>
      <c r="K430" s="170">
        <v>48</v>
      </c>
      <c r="L430" s="254">
        <v>57.599999999999994</v>
      </c>
      <c r="M430" s="171">
        <v>48</v>
      </c>
      <c r="N430" s="284">
        <v>57.6</v>
      </c>
      <c r="O430" s="266">
        <v>48</v>
      </c>
      <c r="P430" s="314">
        <v>2</v>
      </c>
    </row>
    <row r="431" spans="1:17" ht="15.6" hidden="1" x14ac:dyDescent="0.3">
      <c r="A431" s="230"/>
      <c r="B431" s="231"/>
      <c r="C431" s="231"/>
      <c r="D431" s="232"/>
      <c r="E431" s="233"/>
      <c r="F431" s="232"/>
      <c r="G431" s="234"/>
      <c r="H431" s="235"/>
      <c r="I431" s="232"/>
      <c r="J431" s="236"/>
      <c r="K431" s="242"/>
      <c r="L431" s="242"/>
      <c r="M431" s="239"/>
      <c r="N431" s="281"/>
      <c r="O431" s="260"/>
      <c r="P431" s="310"/>
    </row>
    <row r="432" spans="1:17" ht="78" x14ac:dyDescent="0.3">
      <c r="A432" s="20" t="s">
        <v>223</v>
      </c>
      <c r="B432" s="2" t="s">
        <v>368</v>
      </c>
      <c r="C432" s="3" t="s">
        <v>369</v>
      </c>
      <c r="D432" s="3" t="s">
        <v>34</v>
      </c>
      <c r="E432" s="108">
        <v>2</v>
      </c>
      <c r="F432" s="166" t="s">
        <v>1242</v>
      </c>
      <c r="G432" s="167" t="s">
        <v>1239</v>
      </c>
      <c r="H432" s="357">
        <v>1</v>
      </c>
      <c r="I432" s="358" t="s">
        <v>1249</v>
      </c>
      <c r="J432" s="173" t="s">
        <v>1250</v>
      </c>
      <c r="K432" s="170">
        <v>250</v>
      </c>
      <c r="L432" s="254">
        <v>300</v>
      </c>
      <c r="M432" s="171">
        <v>250</v>
      </c>
      <c r="N432" s="284">
        <v>300</v>
      </c>
      <c r="O432" s="266">
        <v>250</v>
      </c>
      <c r="P432" s="314">
        <v>1</v>
      </c>
    </row>
    <row r="433" spans="1:16" ht="140.4" hidden="1" x14ac:dyDescent="0.3">
      <c r="A433" s="181" t="s">
        <v>223</v>
      </c>
      <c r="B433" s="2" t="s">
        <v>368</v>
      </c>
      <c r="C433" s="2" t="s">
        <v>369</v>
      </c>
      <c r="D433" s="2" t="s">
        <v>34</v>
      </c>
      <c r="E433" s="183">
        <v>2</v>
      </c>
      <c r="F433" s="183" t="s">
        <v>1339</v>
      </c>
      <c r="G433" s="184" t="s">
        <v>1335</v>
      </c>
      <c r="H433" s="184" t="s">
        <v>34</v>
      </c>
      <c r="I433" s="183" t="s">
        <v>1346</v>
      </c>
      <c r="J433" s="183" t="s">
        <v>1347</v>
      </c>
      <c r="K433" s="246">
        <v>669</v>
      </c>
      <c r="L433" s="246">
        <f>K433*1.2</f>
        <v>802.8</v>
      </c>
      <c r="M433" s="186">
        <f t="shared" ref="M433:N433" si="124">K433*1</f>
        <v>669</v>
      </c>
      <c r="N433" s="285">
        <f t="shared" si="124"/>
        <v>802.8</v>
      </c>
      <c r="O433" s="267">
        <v>669</v>
      </c>
      <c r="P433" s="315">
        <v>2</v>
      </c>
    </row>
    <row r="434" spans="1:16" ht="15.6" hidden="1" x14ac:dyDescent="0.3">
      <c r="A434" s="230"/>
      <c r="B434" s="231"/>
      <c r="C434" s="231"/>
      <c r="D434" s="232"/>
      <c r="E434" s="233"/>
      <c r="F434" s="232"/>
      <c r="G434" s="234"/>
      <c r="H434" s="235"/>
      <c r="I434" s="232"/>
      <c r="J434" s="236"/>
      <c r="K434" s="242"/>
      <c r="L434" s="242"/>
      <c r="M434" s="239"/>
      <c r="N434" s="281"/>
      <c r="O434" s="260"/>
      <c r="P434" s="310"/>
    </row>
    <row r="435" spans="1:16" ht="78" hidden="1" x14ac:dyDescent="0.3">
      <c r="A435" s="20" t="s">
        <v>226</v>
      </c>
      <c r="B435" s="2" t="s">
        <v>357</v>
      </c>
      <c r="C435" s="3" t="s">
        <v>370</v>
      </c>
      <c r="D435" s="3" t="s">
        <v>34</v>
      </c>
      <c r="E435" s="108">
        <v>1</v>
      </c>
      <c r="F435" s="109"/>
      <c r="G435" s="152"/>
      <c r="H435" s="133"/>
      <c r="I435" s="109"/>
      <c r="J435" s="135"/>
      <c r="K435" s="241"/>
      <c r="L435" s="241"/>
      <c r="M435" s="8"/>
      <c r="N435" s="280"/>
      <c r="O435" s="259"/>
      <c r="P435" s="309">
        <v>0</v>
      </c>
    </row>
    <row r="436" spans="1:16" ht="15.6" hidden="1" x14ac:dyDescent="0.3">
      <c r="A436" s="230"/>
      <c r="B436" s="231"/>
      <c r="C436" s="231"/>
      <c r="D436" s="232"/>
      <c r="E436" s="233"/>
      <c r="F436" s="232"/>
      <c r="G436" s="234"/>
      <c r="H436" s="235"/>
      <c r="I436" s="232"/>
      <c r="J436" s="236"/>
      <c r="K436" s="242"/>
      <c r="L436" s="242"/>
      <c r="M436" s="239"/>
      <c r="N436" s="281"/>
      <c r="O436" s="260"/>
      <c r="P436" s="310"/>
    </row>
    <row r="437" spans="1:16" ht="46.8" hidden="1" x14ac:dyDescent="0.3">
      <c r="A437" s="20" t="s">
        <v>229</v>
      </c>
      <c r="B437" s="2" t="s">
        <v>371</v>
      </c>
      <c r="C437" s="3" t="s">
        <v>372</v>
      </c>
      <c r="D437" s="3" t="s">
        <v>34</v>
      </c>
      <c r="E437" s="108">
        <v>1</v>
      </c>
      <c r="F437" s="109"/>
      <c r="G437" s="152"/>
      <c r="H437" s="133"/>
      <c r="I437" s="109"/>
      <c r="J437" s="135"/>
      <c r="K437" s="241"/>
      <c r="L437" s="241"/>
      <c r="M437" s="8"/>
      <c r="N437" s="280"/>
      <c r="O437" s="259"/>
      <c r="P437" s="309">
        <v>0</v>
      </c>
    </row>
    <row r="438" spans="1:16" ht="15.6" hidden="1" x14ac:dyDescent="0.3">
      <c r="A438" s="230"/>
      <c r="B438" s="231"/>
      <c r="C438" s="231"/>
      <c r="D438" s="232"/>
      <c r="E438" s="233"/>
      <c r="F438" s="232"/>
      <c r="G438" s="234"/>
      <c r="H438" s="235"/>
      <c r="I438" s="232"/>
      <c r="J438" s="236"/>
      <c r="K438" s="242"/>
      <c r="L438" s="242"/>
      <c r="M438" s="239"/>
      <c r="N438" s="281"/>
      <c r="O438" s="260"/>
      <c r="P438" s="310"/>
    </row>
    <row r="439" spans="1:16" ht="62.4" hidden="1" x14ac:dyDescent="0.3">
      <c r="A439" s="20" t="s">
        <v>232</v>
      </c>
      <c r="B439" s="2" t="s">
        <v>357</v>
      </c>
      <c r="C439" s="3" t="s">
        <v>373</v>
      </c>
      <c r="D439" s="3" t="s">
        <v>34</v>
      </c>
      <c r="E439" s="108">
        <v>1</v>
      </c>
      <c r="F439" s="109"/>
      <c r="G439" s="152"/>
      <c r="H439" s="133"/>
      <c r="I439" s="109"/>
      <c r="J439" s="135"/>
      <c r="K439" s="241"/>
      <c r="L439" s="241"/>
      <c r="M439" s="8"/>
      <c r="N439" s="280"/>
      <c r="O439" s="259"/>
      <c r="P439" s="309">
        <v>0</v>
      </c>
    </row>
    <row r="440" spans="1:16" ht="15.6" hidden="1" x14ac:dyDescent="0.3">
      <c r="A440" s="230"/>
      <c r="B440" s="231"/>
      <c r="C440" s="231"/>
      <c r="D440" s="232"/>
      <c r="E440" s="233"/>
      <c r="F440" s="232"/>
      <c r="G440" s="234"/>
      <c r="H440" s="235"/>
      <c r="I440" s="232"/>
      <c r="J440" s="236"/>
      <c r="K440" s="242"/>
      <c r="L440" s="242"/>
      <c r="M440" s="239"/>
      <c r="N440" s="281"/>
      <c r="O440" s="260"/>
      <c r="P440" s="310"/>
    </row>
    <row r="441" spans="1:16" ht="15.6" hidden="1" x14ac:dyDescent="0.3">
      <c r="A441" s="20"/>
      <c r="B441" s="1" t="s">
        <v>374</v>
      </c>
      <c r="C441" s="3"/>
      <c r="D441" s="3"/>
      <c r="E441" s="108"/>
      <c r="F441" s="109"/>
      <c r="G441" s="152"/>
      <c r="H441" s="133"/>
      <c r="I441" s="109"/>
      <c r="J441" s="135"/>
      <c r="K441" s="241"/>
      <c r="L441" s="241"/>
      <c r="M441" s="8"/>
      <c r="N441" s="280"/>
      <c r="O441" s="259"/>
      <c r="P441" s="309"/>
    </row>
    <row r="442" spans="1:16" ht="109.2" x14ac:dyDescent="0.3">
      <c r="A442" s="20" t="s">
        <v>235</v>
      </c>
      <c r="B442" s="2" t="s">
        <v>375</v>
      </c>
      <c r="C442" s="3" t="s">
        <v>376</v>
      </c>
      <c r="D442" s="3" t="s">
        <v>34</v>
      </c>
      <c r="E442" s="108">
        <v>5</v>
      </c>
      <c r="F442" s="109" t="s">
        <v>1353</v>
      </c>
      <c r="G442" s="152" t="s">
        <v>1354</v>
      </c>
      <c r="H442" s="176" t="s">
        <v>1355</v>
      </c>
      <c r="I442" s="3" t="s">
        <v>1372</v>
      </c>
      <c r="J442" s="135" t="s">
        <v>1373</v>
      </c>
      <c r="K442" s="241">
        <v>190.15</v>
      </c>
      <c r="L442" s="241">
        <v>228.18</v>
      </c>
      <c r="M442" s="8">
        <v>190.15</v>
      </c>
      <c r="N442" s="280">
        <v>228.18</v>
      </c>
      <c r="O442" s="259">
        <v>190.15</v>
      </c>
      <c r="P442" s="309">
        <v>1</v>
      </c>
    </row>
    <row r="443" spans="1:16" ht="15.6" hidden="1" x14ac:dyDescent="0.3">
      <c r="A443" s="230"/>
      <c r="B443" s="231"/>
      <c r="C443" s="231"/>
      <c r="D443" s="232"/>
      <c r="E443" s="233"/>
      <c r="F443" s="232"/>
      <c r="G443" s="234"/>
      <c r="H443" s="235"/>
      <c r="I443" s="232"/>
      <c r="J443" s="236"/>
      <c r="K443" s="242"/>
      <c r="L443" s="242"/>
      <c r="M443" s="239"/>
      <c r="N443" s="281"/>
      <c r="O443" s="260"/>
      <c r="P443" s="310"/>
    </row>
    <row r="444" spans="1:16" ht="109.2" x14ac:dyDescent="0.3">
      <c r="A444" s="20" t="s">
        <v>946</v>
      </c>
      <c r="B444" s="2" t="s">
        <v>377</v>
      </c>
      <c r="C444" s="3" t="s">
        <v>378</v>
      </c>
      <c r="D444" s="3" t="s">
        <v>34</v>
      </c>
      <c r="E444" s="108">
        <v>5</v>
      </c>
      <c r="F444" s="109" t="s">
        <v>1353</v>
      </c>
      <c r="G444" s="152" t="s">
        <v>1354</v>
      </c>
      <c r="H444" s="176" t="s">
        <v>1355</v>
      </c>
      <c r="I444" s="3" t="s">
        <v>1374</v>
      </c>
      <c r="J444" s="135" t="s">
        <v>1375</v>
      </c>
      <c r="K444" s="241">
        <v>239.43</v>
      </c>
      <c r="L444" s="241">
        <v>287.31599999999997</v>
      </c>
      <c r="M444" s="8">
        <v>239.43</v>
      </c>
      <c r="N444" s="280">
        <v>287.32</v>
      </c>
      <c r="O444" s="259">
        <v>239.43</v>
      </c>
      <c r="P444" s="309">
        <v>1</v>
      </c>
    </row>
    <row r="445" spans="1:16" ht="15.6" hidden="1" x14ac:dyDescent="0.3">
      <c r="A445" s="230"/>
      <c r="B445" s="231"/>
      <c r="C445" s="231"/>
      <c r="D445" s="232"/>
      <c r="E445" s="233"/>
      <c r="F445" s="232"/>
      <c r="G445" s="234"/>
      <c r="H445" s="235"/>
      <c r="I445" s="232"/>
      <c r="J445" s="236"/>
      <c r="K445" s="242"/>
      <c r="L445" s="242"/>
      <c r="M445" s="239"/>
      <c r="N445" s="281"/>
      <c r="O445" s="260"/>
      <c r="P445" s="310"/>
    </row>
    <row r="446" spans="1:16" ht="109.2" x14ac:dyDescent="0.3">
      <c r="A446" s="20" t="s">
        <v>947</v>
      </c>
      <c r="B446" s="2" t="s">
        <v>377</v>
      </c>
      <c r="C446" s="3" t="s">
        <v>379</v>
      </c>
      <c r="D446" s="3" t="s">
        <v>34</v>
      </c>
      <c r="E446" s="108">
        <v>5</v>
      </c>
      <c r="F446" s="109" t="s">
        <v>1353</v>
      </c>
      <c r="G446" s="152" t="s">
        <v>1354</v>
      </c>
      <c r="H446" s="176" t="s">
        <v>1355</v>
      </c>
      <c r="I446" s="3" t="s">
        <v>1372</v>
      </c>
      <c r="J446" s="135" t="s">
        <v>1376</v>
      </c>
      <c r="K446" s="241">
        <v>190.15</v>
      </c>
      <c r="L446" s="241">
        <v>228.18</v>
      </c>
      <c r="M446" s="86">
        <v>190.15</v>
      </c>
      <c r="N446" s="280">
        <v>228.18</v>
      </c>
      <c r="O446" s="259">
        <v>190.15</v>
      </c>
      <c r="P446" s="309">
        <v>1</v>
      </c>
    </row>
    <row r="447" spans="1:16" ht="15.6" hidden="1" x14ac:dyDescent="0.3">
      <c r="A447" s="230"/>
      <c r="B447" s="231"/>
      <c r="C447" s="231"/>
      <c r="D447" s="232"/>
      <c r="E447" s="233"/>
      <c r="F447" s="232"/>
      <c r="G447" s="234"/>
      <c r="H447" s="235"/>
      <c r="I447" s="232"/>
      <c r="J447" s="236"/>
      <c r="K447" s="242"/>
      <c r="L447" s="242"/>
      <c r="M447" s="239"/>
      <c r="N447" s="281"/>
      <c r="O447" s="260"/>
      <c r="P447" s="310"/>
    </row>
    <row r="448" spans="1:16" ht="109.2" x14ac:dyDescent="0.3">
      <c r="A448" s="20" t="s">
        <v>948</v>
      </c>
      <c r="B448" s="2" t="s">
        <v>380</v>
      </c>
      <c r="C448" s="3" t="s">
        <v>79</v>
      </c>
      <c r="D448" s="3" t="s">
        <v>34</v>
      </c>
      <c r="E448" s="108">
        <v>5</v>
      </c>
      <c r="F448" s="109" t="s">
        <v>1353</v>
      </c>
      <c r="G448" s="152" t="s">
        <v>1354</v>
      </c>
      <c r="H448" s="176" t="s">
        <v>1355</v>
      </c>
      <c r="I448" s="3" t="s">
        <v>1377</v>
      </c>
      <c r="J448" s="135" t="s">
        <v>1378</v>
      </c>
      <c r="K448" s="241">
        <v>66.55</v>
      </c>
      <c r="L448" s="241">
        <v>79.86</v>
      </c>
      <c r="M448" s="8">
        <v>66.55</v>
      </c>
      <c r="N448" s="280">
        <v>79.86</v>
      </c>
      <c r="O448" s="259">
        <v>66.55</v>
      </c>
      <c r="P448" s="309">
        <v>1</v>
      </c>
    </row>
    <row r="449" spans="1:16" ht="15.6" hidden="1" x14ac:dyDescent="0.3">
      <c r="A449" s="230"/>
      <c r="B449" s="231"/>
      <c r="C449" s="231"/>
      <c r="D449" s="232"/>
      <c r="E449" s="233"/>
      <c r="F449" s="232"/>
      <c r="G449" s="234"/>
      <c r="H449" s="235"/>
      <c r="I449" s="232"/>
      <c r="J449" s="236"/>
      <c r="K449" s="242"/>
      <c r="L449" s="242"/>
      <c r="M449" s="239"/>
      <c r="N449" s="281"/>
      <c r="O449" s="260"/>
      <c r="P449" s="310"/>
    </row>
    <row r="450" spans="1:16" ht="109.2" x14ac:dyDescent="0.3">
      <c r="A450" s="20" t="s">
        <v>949</v>
      </c>
      <c r="B450" s="2" t="s">
        <v>381</v>
      </c>
      <c r="C450" s="3" t="s">
        <v>79</v>
      </c>
      <c r="D450" s="3" t="s">
        <v>34</v>
      </c>
      <c r="E450" s="108">
        <v>5</v>
      </c>
      <c r="F450" s="109" t="s">
        <v>1353</v>
      </c>
      <c r="G450" s="152" t="s">
        <v>1354</v>
      </c>
      <c r="H450" s="176" t="s">
        <v>1355</v>
      </c>
      <c r="I450" s="3" t="s">
        <v>1377</v>
      </c>
      <c r="J450" s="135" t="s">
        <v>1379</v>
      </c>
      <c r="K450" s="241">
        <v>66.55</v>
      </c>
      <c r="L450" s="241">
        <v>79.86</v>
      </c>
      <c r="M450" s="8">
        <v>66.55</v>
      </c>
      <c r="N450" s="280">
        <v>79.86</v>
      </c>
      <c r="O450" s="259">
        <v>66.55</v>
      </c>
      <c r="P450" s="309">
        <v>1</v>
      </c>
    </row>
    <row r="451" spans="1:16" ht="15.6" hidden="1" x14ac:dyDescent="0.3">
      <c r="A451" s="230"/>
      <c r="B451" s="231"/>
      <c r="C451" s="231"/>
      <c r="D451" s="232"/>
      <c r="E451" s="233"/>
      <c r="F451" s="232"/>
      <c r="G451" s="234"/>
      <c r="H451" s="235"/>
      <c r="I451" s="232"/>
      <c r="J451" s="236"/>
      <c r="K451" s="242"/>
      <c r="L451" s="242"/>
      <c r="M451" s="239"/>
      <c r="N451" s="281"/>
      <c r="O451" s="260"/>
      <c r="P451" s="310"/>
    </row>
    <row r="452" spans="1:16" ht="109.2" x14ac:dyDescent="0.3">
      <c r="A452" s="20" t="s">
        <v>950</v>
      </c>
      <c r="B452" s="2" t="s">
        <v>382</v>
      </c>
      <c r="C452" s="3" t="s">
        <v>79</v>
      </c>
      <c r="D452" s="3" t="s">
        <v>34</v>
      </c>
      <c r="E452" s="108">
        <v>5</v>
      </c>
      <c r="F452" s="109" t="s">
        <v>1353</v>
      </c>
      <c r="G452" s="152" t="s">
        <v>1354</v>
      </c>
      <c r="H452" s="176" t="s">
        <v>1355</v>
      </c>
      <c r="I452" s="3" t="s">
        <v>1380</v>
      </c>
      <c r="J452" s="135" t="s">
        <v>1381</v>
      </c>
      <c r="K452" s="241">
        <v>41.2</v>
      </c>
      <c r="L452" s="241">
        <v>49.440000000000005</v>
      </c>
      <c r="M452" s="8">
        <v>41.2</v>
      </c>
      <c r="N452" s="280">
        <v>49.44</v>
      </c>
      <c r="O452" s="259">
        <v>41.2</v>
      </c>
      <c r="P452" s="309">
        <v>1</v>
      </c>
    </row>
    <row r="453" spans="1:16" ht="15.6" hidden="1" x14ac:dyDescent="0.3">
      <c r="A453" s="230"/>
      <c r="B453" s="231"/>
      <c r="C453" s="231"/>
      <c r="D453" s="232"/>
      <c r="E453" s="233"/>
      <c r="F453" s="232"/>
      <c r="G453" s="234"/>
      <c r="H453" s="235"/>
      <c r="I453" s="232"/>
      <c r="J453" s="236"/>
      <c r="K453" s="242"/>
      <c r="L453" s="242"/>
      <c r="M453" s="239"/>
      <c r="N453" s="281"/>
      <c r="O453" s="260"/>
      <c r="P453" s="310"/>
    </row>
    <row r="454" spans="1:16" ht="109.2" x14ac:dyDescent="0.3">
      <c r="A454" s="20" t="s">
        <v>240</v>
      </c>
      <c r="B454" s="2" t="s">
        <v>383</v>
      </c>
      <c r="C454" s="3" t="s">
        <v>79</v>
      </c>
      <c r="D454" s="3" t="s">
        <v>34</v>
      </c>
      <c r="E454" s="108">
        <v>5</v>
      </c>
      <c r="F454" s="109" t="s">
        <v>1353</v>
      </c>
      <c r="G454" s="152" t="s">
        <v>1354</v>
      </c>
      <c r="H454" s="176" t="s">
        <v>1355</v>
      </c>
      <c r="I454" s="3" t="s">
        <v>1380</v>
      </c>
      <c r="J454" s="135" t="s">
        <v>1382</v>
      </c>
      <c r="K454" s="241">
        <v>41.2</v>
      </c>
      <c r="L454" s="241">
        <v>49.440000000000005</v>
      </c>
      <c r="M454" s="8">
        <v>41.2</v>
      </c>
      <c r="N454" s="280">
        <v>49.44</v>
      </c>
      <c r="O454" s="259">
        <v>41.2</v>
      </c>
      <c r="P454" s="309">
        <v>1</v>
      </c>
    </row>
    <row r="455" spans="1:16" ht="15.6" hidden="1" x14ac:dyDescent="0.3">
      <c r="A455" s="230"/>
      <c r="B455" s="231"/>
      <c r="C455" s="231"/>
      <c r="D455" s="232"/>
      <c r="E455" s="233"/>
      <c r="F455" s="232"/>
      <c r="G455" s="234"/>
      <c r="H455" s="235"/>
      <c r="I455" s="232"/>
      <c r="J455" s="236"/>
      <c r="K455" s="242"/>
      <c r="L455" s="242"/>
      <c r="M455" s="239"/>
      <c r="N455" s="281"/>
      <c r="O455" s="260"/>
      <c r="P455" s="310"/>
    </row>
    <row r="456" spans="1:16" ht="15.6" hidden="1" x14ac:dyDescent="0.3">
      <c r="A456" s="20"/>
      <c r="B456" s="366" t="s">
        <v>384</v>
      </c>
      <c r="C456" s="367"/>
      <c r="D456" s="3"/>
      <c r="E456" s="108"/>
      <c r="F456" s="109"/>
      <c r="G456" s="152"/>
      <c r="H456" s="133"/>
      <c r="I456" s="109"/>
      <c r="J456" s="135"/>
      <c r="K456" s="241"/>
      <c r="L456" s="241"/>
      <c r="M456" s="8"/>
      <c r="N456" s="280"/>
      <c r="O456" s="259"/>
      <c r="P456" s="309"/>
    </row>
    <row r="457" spans="1:16" ht="109.2" x14ac:dyDescent="0.3">
      <c r="A457" s="20" t="s">
        <v>242</v>
      </c>
      <c r="B457" s="2" t="s">
        <v>385</v>
      </c>
      <c r="C457" s="3" t="s">
        <v>386</v>
      </c>
      <c r="D457" s="3" t="s">
        <v>34</v>
      </c>
      <c r="E457" s="108">
        <v>6</v>
      </c>
      <c r="F457" s="109" t="s">
        <v>1353</v>
      </c>
      <c r="G457" s="152" t="s">
        <v>1354</v>
      </c>
      <c r="H457" s="176" t="s">
        <v>1355</v>
      </c>
      <c r="I457" s="3" t="s">
        <v>1383</v>
      </c>
      <c r="J457" s="135" t="s">
        <v>1384</v>
      </c>
      <c r="K457" s="241">
        <v>1239.71</v>
      </c>
      <c r="L457" s="241">
        <v>1487.652</v>
      </c>
      <c r="M457" s="8">
        <v>1239.71</v>
      </c>
      <c r="N457" s="280">
        <v>1487.65</v>
      </c>
      <c r="O457" s="259">
        <v>1239.71</v>
      </c>
      <c r="P457" s="309">
        <v>1</v>
      </c>
    </row>
    <row r="458" spans="1:16" ht="15.6" hidden="1" x14ac:dyDescent="0.3">
      <c r="A458" s="230"/>
      <c r="B458" s="231"/>
      <c r="C458" s="231"/>
      <c r="D458" s="232"/>
      <c r="E458" s="233"/>
      <c r="F458" s="232"/>
      <c r="G458" s="234"/>
      <c r="H458" s="235"/>
      <c r="I458" s="232"/>
      <c r="J458" s="236"/>
      <c r="K458" s="242"/>
      <c r="L458" s="242"/>
      <c r="M458" s="239"/>
      <c r="N458" s="281"/>
      <c r="O458" s="260"/>
      <c r="P458" s="310"/>
    </row>
    <row r="459" spans="1:16" ht="109.2" x14ac:dyDescent="0.3">
      <c r="A459" s="20" t="s">
        <v>244</v>
      </c>
      <c r="B459" s="2" t="s">
        <v>387</v>
      </c>
      <c r="C459" s="3" t="s">
        <v>388</v>
      </c>
      <c r="D459" s="3" t="s">
        <v>34</v>
      </c>
      <c r="E459" s="108">
        <v>6</v>
      </c>
      <c r="F459" s="109" t="s">
        <v>1353</v>
      </c>
      <c r="G459" s="152" t="s">
        <v>1354</v>
      </c>
      <c r="H459" s="176" t="s">
        <v>1355</v>
      </c>
      <c r="I459" s="3" t="s">
        <v>1385</v>
      </c>
      <c r="J459" s="135" t="s">
        <v>1386</v>
      </c>
      <c r="K459" s="241">
        <v>1312.38</v>
      </c>
      <c r="L459" s="241">
        <v>1574.856</v>
      </c>
      <c r="M459" s="8">
        <v>1312.38</v>
      </c>
      <c r="N459" s="280">
        <v>1574.86</v>
      </c>
      <c r="O459" s="259">
        <v>1312.38</v>
      </c>
      <c r="P459" s="309">
        <v>1</v>
      </c>
    </row>
    <row r="460" spans="1:16" ht="15.6" hidden="1" x14ac:dyDescent="0.3">
      <c r="A460" s="230"/>
      <c r="B460" s="231"/>
      <c r="C460" s="231"/>
      <c r="D460" s="232"/>
      <c r="E460" s="233"/>
      <c r="F460" s="232"/>
      <c r="G460" s="234"/>
      <c r="H460" s="235"/>
      <c r="I460" s="232"/>
      <c r="J460" s="236"/>
      <c r="K460" s="242"/>
      <c r="L460" s="242"/>
      <c r="M460" s="239"/>
      <c r="N460" s="281"/>
      <c r="O460" s="260"/>
      <c r="P460" s="310"/>
    </row>
    <row r="461" spans="1:16" ht="109.2" x14ac:dyDescent="0.3">
      <c r="A461" s="20" t="s">
        <v>951</v>
      </c>
      <c r="B461" s="2" t="s">
        <v>389</v>
      </c>
      <c r="C461" s="3" t="s">
        <v>390</v>
      </c>
      <c r="D461" s="3" t="s">
        <v>34</v>
      </c>
      <c r="E461" s="108">
        <v>12</v>
      </c>
      <c r="F461" s="109" t="s">
        <v>1353</v>
      </c>
      <c r="G461" s="152" t="s">
        <v>1354</v>
      </c>
      <c r="H461" s="176" t="s">
        <v>1355</v>
      </c>
      <c r="I461" s="3" t="s">
        <v>1387</v>
      </c>
      <c r="J461" s="135" t="s">
        <v>1388</v>
      </c>
      <c r="K461" s="241">
        <v>1362.77</v>
      </c>
      <c r="L461" s="241">
        <v>1635.3239999999998</v>
      </c>
      <c r="M461" s="8">
        <v>1362.77</v>
      </c>
      <c r="N461" s="280">
        <v>1635.32</v>
      </c>
      <c r="O461" s="259">
        <v>1362.77</v>
      </c>
      <c r="P461" s="309">
        <v>1</v>
      </c>
    </row>
    <row r="462" spans="1:16" ht="15.6" hidden="1" x14ac:dyDescent="0.3">
      <c r="A462" s="230"/>
      <c r="B462" s="231"/>
      <c r="C462" s="231"/>
      <c r="D462" s="232"/>
      <c r="E462" s="233"/>
      <c r="F462" s="232"/>
      <c r="G462" s="234"/>
      <c r="H462" s="235"/>
      <c r="I462" s="232"/>
      <c r="J462" s="236"/>
      <c r="K462" s="242"/>
      <c r="L462" s="242"/>
      <c r="M462" s="239"/>
      <c r="N462" s="281"/>
      <c r="O462" s="260"/>
      <c r="P462" s="310"/>
    </row>
    <row r="463" spans="1:16" ht="46.8" hidden="1" x14ac:dyDescent="0.3">
      <c r="A463" s="20" t="s">
        <v>952</v>
      </c>
      <c r="B463" s="2" t="s">
        <v>391</v>
      </c>
      <c r="C463" s="19"/>
      <c r="D463" s="3" t="s">
        <v>34</v>
      </c>
      <c r="E463" s="108">
        <v>10</v>
      </c>
      <c r="F463" s="109"/>
      <c r="G463" s="152"/>
      <c r="H463" s="133"/>
      <c r="I463" s="109"/>
      <c r="J463" s="135"/>
      <c r="K463" s="241"/>
      <c r="L463" s="241"/>
      <c r="M463" s="8"/>
      <c r="N463" s="280"/>
      <c r="O463" s="259"/>
      <c r="P463" s="309">
        <v>0</v>
      </c>
    </row>
    <row r="464" spans="1:16" ht="15.6" hidden="1" x14ac:dyDescent="0.3">
      <c r="A464" s="230"/>
      <c r="B464" s="231"/>
      <c r="C464" s="231"/>
      <c r="D464" s="232"/>
      <c r="E464" s="233"/>
      <c r="F464" s="232"/>
      <c r="G464" s="234"/>
      <c r="H464" s="235"/>
      <c r="I464" s="232"/>
      <c r="J464" s="236"/>
      <c r="K464" s="242"/>
      <c r="L464" s="242"/>
      <c r="M464" s="239"/>
      <c r="N464" s="281"/>
      <c r="O464" s="260"/>
      <c r="P464" s="310"/>
    </row>
    <row r="465" spans="1:16" ht="31.2" hidden="1" x14ac:dyDescent="0.3">
      <c r="A465" s="20" t="s">
        <v>953</v>
      </c>
      <c r="B465" s="2" t="s">
        <v>392</v>
      </c>
      <c r="C465" s="19"/>
      <c r="D465" s="3" t="s">
        <v>34</v>
      </c>
      <c r="E465" s="108">
        <v>2</v>
      </c>
      <c r="F465" s="109"/>
      <c r="G465" s="152"/>
      <c r="H465" s="133"/>
      <c r="I465" s="109"/>
      <c r="J465" s="135"/>
      <c r="K465" s="241"/>
      <c r="L465" s="241"/>
      <c r="M465" s="8"/>
      <c r="N465" s="280"/>
      <c r="O465" s="259"/>
      <c r="P465" s="309">
        <v>0</v>
      </c>
    </row>
    <row r="466" spans="1:16" ht="15.6" hidden="1" x14ac:dyDescent="0.3">
      <c r="A466" s="230"/>
      <c r="B466" s="231"/>
      <c r="C466" s="231"/>
      <c r="D466" s="232"/>
      <c r="E466" s="233"/>
      <c r="F466" s="232"/>
      <c r="G466" s="234"/>
      <c r="H466" s="235"/>
      <c r="I466" s="232"/>
      <c r="J466" s="236"/>
      <c r="K466" s="242"/>
      <c r="L466" s="242"/>
      <c r="M466" s="239"/>
      <c r="N466" s="281"/>
      <c r="O466" s="260"/>
      <c r="P466" s="310"/>
    </row>
    <row r="467" spans="1:16" ht="15.6" hidden="1" x14ac:dyDescent="0.3">
      <c r="A467" s="20"/>
      <c r="B467" s="366" t="s">
        <v>393</v>
      </c>
      <c r="C467" s="367"/>
      <c r="D467" s="3"/>
      <c r="E467" s="108"/>
      <c r="F467" s="109"/>
      <c r="G467" s="152"/>
      <c r="H467" s="133"/>
      <c r="I467" s="109"/>
      <c r="J467" s="135"/>
      <c r="K467" s="241"/>
      <c r="L467" s="241"/>
      <c r="M467" s="8"/>
      <c r="N467" s="280"/>
      <c r="O467" s="259"/>
      <c r="P467" s="309"/>
    </row>
    <row r="468" spans="1:16" ht="109.2" x14ac:dyDescent="0.3">
      <c r="A468" s="20" t="s">
        <v>954</v>
      </c>
      <c r="B468" s="2" t="s">
        <v>394</v>
      </c>
      <c r="C468" s="3" t="s">
        <v>395</v>
      </c>
      <c r="D468" s="3" t="s">
        <v>34</v>
      </c>
      <c r="E468" s="108">
        <v>6</v>
      </c>
      <c r="F468" s="109" t="s">
        <v>1353</v>
      </c>
      <c r="G468" s="152" t="s">
        <v>1354</v>
      </c>
      <c r="H468" s="176" t="s">
        <v>1355</v>
      </c>
      <c r="I468" s="3" t="s">
        <v>1389</v>
      </c>
      <c r="J468" s="135" t="s">
        <v>1390</v>
      </c>
      <c r="K468" s="241">
        <v>1093.6500000000001</v>
      </c>
      <c r="L468" s="241">
        <v>1312.38</v>
      </c>
      <c r="M468" s="8">
        <v>1093.6500000000001</v>
      </c>
      <c r="N468" s="280">
        <v>1312.38</v>
      </c>
      <c r="O468" s="259">
        <v>1093.6500000000001</v>
      </c>
      <c r="P468" s="309">
        <v>1</v>
      </c>
    </row>
    <row r="469" spans="1:16" ht="15.6" hidden="1" x14ac:dyDescent="0.3">
      <c r="A469" s="230"/>
      <c r="B469" s="231"/>
      <c r="C469" s="231"/>
      <c r="D469" s="232"/>
      <c r="E469" s="233"/>
      <c r="F469" s="232"/>
      <c r="G469" s="234"/>
      <c r="H469" s="235"/>
      <c r="I469" s="232"/>
      <c r="J469" s="236"/>
      <c r="K469" s="242"/>
      <c r="L469" s="242"/>
      <c r="M469" s="239"/>
      <c r="N469" s="281"/>
      <c r="O469" s="260"/>
      <c r="P469" s="310"/>
    </row>
    <row r="470" spans="1:16" ht="109.2" x14ac:dyDescent="0.3">
      <c r="A470" s="20" t="s">
        <v>246</v>
      </c>
      <c r="B470" s="2" t="s">
        <v>396</v>
      </c>
      <c r="C470" s="3" t="s">
        <v>395</v>
      </c>
      <c r="D470" s="3" t="s">
        <v>34</v>
      </c>
      <c r="E470" s="108">
        <v>4</v>
      </c>
      <c r="F470" s="109" t="s">
        <v>1353</v>
      </c>
      <c r="G470" s="152" t="s">
        <v>1354</v>
      </c>
      <c r="H470" s="176" t="s">
        <v>1355</v>
      </c>
      <c r="I470" s="3" t="s">
        <v>1391</v>
      </c>
      <c r="J470" s="135" t="s">
        <v>1392</v>
      </c>
      <c r="K470" s="241">
        <v>1049.9000000000001</v>
      </c>
      <c r="L470" s="241">
        <v>1259.8800000000001</v>
      </c>
      <c r="M470" s="8">
        <v>1049.9000000000001</v>
      </c>
      <c r="N470" s="280">
        <v>1259.8800000000001</v>
      </c>
      <c r="O470" s="259">
        <v>1049.9000000000001</v>
      </c>
      <c r="P470" s="309">
        <v>1</v>
      </c>
    </row>
    <row r="471" spans="1:16" ht="15.6" hidden="1" x14ac:dyDescent="0.3">
      <c r="A471" s="230"/>
      <c r="B471" s="231"/>
      <c r="C471" s="231"/>
      <c r="D471" s="232"/>
      <c r="E471" s="233"/>
      <c r="F471" s="232"/>
      <c r="G471" s="234"/>
      <c r="H471" s="235"/>
      <c r="I471" s="232"/>
      <c r="J471" s="236"/>
      <c r="K471" s="242"/>
      <c r="L471" s="242"/>
      <c r="M471" s="239"/>
      <c r="N471" s="281"/>
      <c r="O471" s="260"/>
      <c r="P471" s="310"/>
    </row>
    <row r="472" spans="1:16" ht="109.2" x14ac:dyDescent="0.3">
      <c r="A472" s="20" t="s">
        <v>955</v>
      </c>
      <c r="B472" s="2" t="s">
        <v>397</v>
      </c>
      <c r="C472" s="3" t="s">
        <v>398</v>
      </c>
      <c r="D472" s="3" t="s">
        <v>34</v>
      </c>
      <c r="E472" s="108">
        <v>2</v>
      </c>
      <c r="F472" s="109" t="s">
        <v>1353</v>
      </c>
      <c r="G472" s="152" t="s">
        <v>1354</v>
      </c>
      <c r="H472" s="176" t="s">
        <v>1355</v>
      </c>
      <c r="I472" s="3" t="s">
        <v>1393</v>
      </c>
      <c r="J472" s="135" t="s">
        <v>1394</v>
      </c>
      <c r="K472" s="241">
        <v>1171.53</v>
      </c>
      <c r="L472" s="241">
        <v>1405.836</v>
      </c>
      <c r="M472" s="8">
        <v>1171.53</v>
      </c>
      <c r="N472" s="280">
        <v>1405.84</v>
      </c>
      <c r="O472" s="259">
        <v>1171.53</v>
      </c>
      <c r="P472" s="309">
        <v>1</v>
      </c>
    </row>
    <row r="473" spans="1:16" ht="15.6" hidden="1" x14ac:dyDescent="0.3">
      <c r="A473" s="230"/>
      <c r="B473" s="231"/>
      <c r="C473" s="231"/>
      <c r="D473" s="232"/>
      <c r="E473" s="233"/>
      <c r="F473" s="232"/>
      <c r="G473" s="234"/>
      <c r="H473" s="235"/>
      <c r="I473" s="232"/>
      <c r="J473" s="236"/>
      <c r="K473" s="242"/>
      <c r="L473" s="242"/>
      <c r="M473" s="239"/>
      <c r="N473" s="281"/>
      <c r="O473" s="260"/>
      <c r="P473" s="310"/>
    </row>
    <row r="474" spans="1:16" ht="15.6" hidden="1" x14ac:dyDescent="0.3">
      <c r="A474" s="20" t="s">
        <v>956</v>
      </c>
      <c r="B474" s="2" t="s">
        <v>399</v>
      </c>
      <c r="C474" s="19"/>
      <c r="D474" s="3" t="s">
        <v>34</v>
      </c>
      <c r="E474" s="108">
        <v>10</v>
      </c>
      <c r="F474" s="109"/>
      <c r="G474" s="152"/>
      <c r="H474" s="133"/>
      <c r="I474" s="109"/>
      <c r="J474" s="135"/>
      <c r="K474" s="241"/>
      <c r="L474" s="241"/>
      <c r="M474" s="8"/>
      <c r="N474" s="280"/>
      <c r="O474" s="259"/>
      <c r="P474" s="309">
        <v>0</v>
      </c>
    </row>
    <row r="475" spans="1:16" ht="15.6" hidden="1" x14ac:dyDescent="0.3">
      <c r="A475" s="230"/>
      <c r="B475" s="231"/>
      <c r="C475" s="231"/>
      <c r="D475" s="232"/>
      <c r="E475" s="233"/>
      <c r="F475" s="232"/>
      <c r="G475" s="234"/>
      <c r="H475" s="235"/>
      <c r="I475" s="232"/>
      <c r="J475" s="236"/>
      <c r="K475" s="242"/>
      <c r="L475" s="242"/>
      <c r="M475" s="239"/>
      <c r="N475" s="281"/>
      <c r="O475" s="260"/>
      <c r="P475" s="310"/>
    </row>
    <row r="476" spans="1:16" ht="31.2" hidden="1" x14ac:dyDescent="0.3">
      <c r="A476" s="20"/>
      <c r="B476" s="87" t="s">
        <v>400</v>
      </c>
      <c r="C476" s="87"/>
      <c r="D476" s="3"/>
      <c r="E476" s="108"/>
      <c r="F476" s="109"/>
      <c r="G476" s="152"/>
      <c r="H476" s="133"/>
      <c r="I476" s="109"/>
      <c r="J476" s="135"/>
      <c r="K476" s="241"/>
      <c r="L476" s="241"/>
      <c r="M476" s="8"/>
      <c r="N476" s="280"/>
      <c r="O476" s="259"/>
      <c r="P476" s="309"/>
    </row>
    <row r="477" spans="1:16" ht="78" x14ac:dyDescent="0.3">
      <c r="A477" s="20" t="s">
        <v>957</v>
      </c>
      <c r="B477" s="1" t="s">
        <v>401</v>
      </c>
      <c r="C477" s="1" t="s">
        <v>402</v>
      </c>
      <c r="D477" s="3" t="s">
        <v>711</v>
      </c>
      <c r="E477" s="108">
        <v>540</v>
      </c>
      <c r="F477" s="109" t="s">
        <v>1709</v>
      </c>
      <c r="G477" s="152" t="s">
        <v>1637</v>
      </c>
      <c r="H477" s="176">
        <v>250</v>
      </c>
      <c r="I477" s="3" t="s">
        <v>1710</v>
      </c>
      <c r="J477" s="135" t="s">
        <v>1711</v>
      </c>
      <c r="K477" s="241">
        <v>6.8000000000000005E-2</v>
      </c>
      <c r="L477" s="241">
        <f>K477*1.2</f>
        <v>8.1600000000000006E-2</v>
      </c>
      <c r="M477" s="86">
        <v>17</v>
      </c>
      <c r="N477" s="280">
        <f>H477*L477</f>
        <v>20.400000000000002</v>
      </c>
      <c r="O477" s="259">
        <v>6.8000000000000005E-2</v>
      </c>
      <c r="P477" s="309">
        <v>1</v>
      </c>
    </row>
    <row r="478" spans="1:16" ht="15.6" hidden="1" x14ac:dyDescent="0.3">
      <c r="A478" s="230"/>
      <c r="B478" s="231"/>
      <c r="C478" s="231"/>
      <c r="D478" s="232"/>
      <c r="E478" s="233"/>
      <c r="F478" s="232"/>
      <c r="G478" s="234"/>
      <c r="H478" s="235"/>
      <c r="I478" s="232"/>
      <c r="J478" s="236"/>
      <c r="K478" s="242"/>
      <c r="L478" s="242"/>
      <c r="M478" s="239"/>
      <c r="N478" s="281"/>
      <c r="O478" s="260"/>
      <c r="P478" s="310"/>
    </row>
    <row r="479" spans="1:16" ht="78" x14ac:dyDescent="0.3">
      <c r="A479" s="20" t="s">
        <v>249</v>
      </c>
      <c r="B479" s="2" t="s">
        <v>403</v>
      </c>
      <c r="C479" s="21" t="s">
        <v>404</v>
      </c>
      <c r="D479" s="3" t="s">
        <v>34</v>
      </c>
      <c r="E479" s="108">
        <v>400</v>
      </c>
      <c r="F479" s="109" t="s">
        <v>1709</v>
      </c>
      <c r="G479" s="152" t="s">
        <v>1637</v>
      </c>
      <c r="H479" s="176">
        <v>50</v>
      </c>
      <c r="I479" s="3" t="s">
        <v>1710</v>
      </c>
      <c r="J479" s="135" t="s">
        <v>1712</v>
      </c>
      <c r="K479" s="241">
        <v>0.9</v>
      </c>
      <c r="L479" s="241">
        <f>K479*1.2</f>
        <v>1.08</v>
      </c>
      <c r="M479" s="8">
        <v>45</v>
      </c>
      <c r="N479" s="280">
        <f t="shared" ref="N479:N483" si="125">H479*L479</f>
        <v>54</v>
      </c>
      <c r="O479" s="259">
        <v>0.9</v>
      </c>
      <c r="P479" s="309">
        <v>1</v>
      </c>
    </row>
    <row r="480" spans="1:16" ht="15.6" hidden="1" x14ac:dyDescent="0.3">
      <c r="A480" s="230"/>
      <c r="B480" s="231"/>
      <c r="C480" s="231"/>
      <c r="D480" s="232"/>
      <c r="E480" s="233"/>
      <c r="F480" s="232"/>
      <c r="G480" s="234"/>
      <c r="H480" s="235"/>
      <c r="I480" s="232"/>
      <c r="J480" s="236"/>
      <c r="K480" s="242"/>
      <c r="L480" s="242"/>
      <c r="M480" s="239"/>
      <c r="N480" s="281"/>
      <c r="O480" s="260"/>
      <c r="P480" s="310"/>
    </row>
    <row r="481" spans="1:16" ht="78" x14ac:dyDescent="0.3">
      <c r="A481" s="20" t="s">
        <v>958</v>
      </c>
      <c r="B481" s="2" t="s">
        <v>405</v>
      </c>
      <c r="C481" s="21" t="s">
        <v>406</v>
      </c>
      <c r="D481" s="3" t="s">
        <v>34</v>
      </c>
      <c r="E481" s="108">
        <v>1500</v>
      </c>
      <c r="F481" s="109" t="s">
        <v>1709</v>
      </c>
      <c r="G481" s="152" t="s">
        <v>1637</v>
      </c>
      <c r="H481" s="176">
        <v>250</v>
      </c>
      <c r="I481" s="3" t="s">
        <v>1710</v>
      </c>
      <c r="J481" s="135" t="s">
        <v>1713</v>
      </c>
      <c r="K481" s="241">
        <v>6.8000000000000005E-2</v>
      </c>
      <c r="L481" s="241">
        <f t="shared" ref="L481" si="126">K481*1.2</f>
        <v>8.1600000000000006E-2</v>
      </c>
      <c r="M481" s="8">
        <v>17</v>
      </c>
      <c r="N481" s="280">
        <f t="shared" si="125"/>
        <v>20.400000000000002</v>
      </c>
      <c r="O481" s="259">
        <v>6.8000000000000005E-2</v>
      </c>
      <c r="P481" s="309">
        <v>1</v>
      </c>
    </row>
    <row r="482" spans="1:16" ht="15.6" hidden="1" x14ac:dyDescent="0.3">
      <c r="A482" s="230"/>
      <c r="B482" s="231"/>
      <c r="C482" s="231"/>
      <c r="D482" s="232"/>
      <c r="E482" s="233"/>
      <c r="F482" s="232"/>
      <c r="G482" s="234"/>
      <c r="H482" s="235"/>
      <c r="I482" s="232"/>
      <c r="J482" s="236"/>
      <c r="K482" s="242"/>
      <c r="L482" s="242"/>
      <c r="M482" s="239"/>
      <c r="N482" s="281"/>
      <c r="O482" s="260"/>
      <c r="P482" s="310"/>
    </row>
    <row r="483" spans="1:16" ht="78" x14ac:dyDescent="0.3">
      <c r="A483" s="20" t="s">
        <v>959</v>
      </c>
      <c r="B483" s="2" t="s">
        <v>407</v>
      </c>
      <c r="C483" s="21" t="s">
        <v>408</v>
      </c>
      <c r="D483" s="3" t="s">
        <v>409</v>
      </c>
      <c r="E483" s="108">
        <v>8</v>
      </c>
      <c r="F483" s="109" t="s">
        <v>1714</v>
      </c>
      <c r="G483" s="152" t="s">
        <v>1637</v>
      </c>
      <c r="H483" s="176">
        <v>1</v>
      </c>
      <c r="I483" s="3" t="s">
        <v>1710</v>
      </c>
      <c r="J483" s="135" t="s">
        <v>1715</v>
      </c>
      <c r="K483" s="241">
        <v>3.8</v>
      </c>
      <c r="L483" s="241">
        <f>K483*1.2</f>
        <v>4.5599999999999996</v>
      </c>
      <c r="M483" s="8">
        <v>3.8</v>
      </c>
      <c r="N483" s="280">
        <f t="shared" si="125"/>
        <v>4.5599999999999996</v>
      </c>
      <c r="O483" s="259">
        <v>3.8</v>
      </c>
      <c r="P483" s="309">
        <v>1</v>
      </c>
    </row>
    <row r="484" spans="1:16" ht="62.4" hidden="1" x14ac:dyDescent="0.3">
      <c r="A484" s="20" t="s">
        <v>959</v>
      </c>
      <c r="B484" s="2" t="s">
        <v>407</v>
      </c>
      <c r="C484" s="21" t="s">
        <v>408</v>
      </c>
      <c r="D484" s="3" t="s">
        <v>409</v>
      </c>
      <c r="E484" s="108">
        <v>8</v>
      </c>
      <c r="F484" s="109" t="s">
        <v>1897</v>
      </c>
      <c r="G484" s="152" t="s">
        <v>1898</v>
      </c>
      <c r="H484" s="133" t="s">
        <v>1903</v>
      </c>
      <c r="I484" s="109" t="s">
        <v>1931</v>
      </c>
      <c r="J484" s="135" t="s">
        <v>1932</v>
      </c>
      <c r="K484" s="241">
        <v>5.3</v>
      </c>
      <c r="L484" s="241">
        <f t="array" ref="L484">MMULT(K484,1.2)</f>
        <v>6.3599999999999994</v>
      </c>
      <c r="M484" s="8">
        <v>5.3</v>
      </c>
      <c r="N484" s="280">
        <v>6.36</v>
      </c>
      <c r="O484" s="259">
        <v>5.3</v>
      </c>
      <c r="P484" s="309">
        <v>2</v>
      </c>
    </row>
    <row r="485" spans="1:16" ht="15.6" hidden="1" x14ac:dyDescent="0.3">
      <c r="A485" s="230"/>
      <c r="B485" s="231"/>
      <c r="C485" s="231"/>
      <c r="D485" s="232"/>
      <c r="E485" s="233"/>
      <c r="F485" s="232"/>
      <c r="G485" s="234"/>
      <c r="H485" s="235"/>
      <c r="I485" s="232"/>
      <c r="J485" s="236"/>
      <c r="K485" s="242"/>
      <c r="L485" s="242"/>
      <c r="M485" s="239"/>
      <c r="N485" s="281"/>
      <c r="O485" s="260"/>
      <c r="P485" s="310"/>
    </row>
    <row r="486" spans="1:16" ht="93.6" x14ac:dyDescent="0.3">
      <c r="A486" s="20" t="s">
        <v>254</v>
      </c>
      <c r="B486" s="2" t="s">
        <v>410</v>
      </c>
      <c r="C486" s="21" t="s">
        <v>411</v>
      </c>
      <c r="D486" s="3" t="s">
        <v>409</v>
      </c>
      <c r="E486" s="108">
        <v>4</v>
      </c>
      <c r="F486" s="109" t="s">
        <v>1714</v>
      </c>
      <c r="G486" s="152" t="s">
        <v>1637</v>
      </c>
      <c r="H486" s="176">
        <v>1</v>
      </c>
      <c r="I486" s="3" t="s">
        <v>1710</v>
      </c>
      <c r="J486" s="135" t="s">
        <v>1716</v>
      </c>
      <c r="K486" s="241">
        <v>25</v>
      </c>
      <c r="L486" s="241">
        <f t="shared" ref="L486:L492" si="127">K486*1.2</f>
        <v>30</v>
      </c>
      <c r="M486" s="8">
        <v>25</v>
      </c>
      <c r="N486" s="280">
        <f t="shared" ref="N486:N492" si="128">H486*L486</f>
        <v>30</v>
      </c>
      <c r="O486" s="259">
        <v>25</v>
      </c>
      <c r="P486" s="309">
        <v>1</v>
      </c>
    </row>
    <row r="487" spans="1:16" ht="15.6" hidden="1" x14ac:dyDescent="0.3">
      <c r="A487" s="230"/>
      <c r="B487" s="231"/>
      <c r="C487" s="231"/>
      <c r="D487" s="232"/>
      <c r="E487" s="233"/>
      <c r="F487" s="232"/>
      <c r="G487" s="234"/>
      <c r="H487" s="235"/>
      <c r="I487" s="232"/>
      <c r="J487" s="236"/>
      <c r="K487" s="242"/>
      <c r="L487" s="242"/>
      <c r="M487" s="239"/>
      <c r="N487" s="281"/>
      <c r="O487" s="260"/>
      <c r="P487" s="310"/>
    </row>
    <row r="488" spans="1:16" ht="93.6" x14ac:dyDescent="0.3">
      <c r="A488" s="20" t="s">
        <v>960</v>
      </c>
      <c r="B488" s="2" t="s">
        <v>412</v>
      </c>
      <c r="C488" s="21" t="s">
        <v>411</v>
      </c>
      <c r="D488" s="3" t="s">
        <v>409</v>
      </c>
      <c r="E488" s="108">
        <v>4</v>
      </c>
      <c r="F488" s="109" t="s">
        <v>1714</v>
      </c>
      <c r="G488" s="152" t="s">
        <v>1637</v>
      </c>
      <c r="H488" s="176">
        <v>1</v>
      </c>
      <c r="I488" s="3" t="s">
        <v>1710</v>
      </c>
      <c r="J488" s="135" t="s">
        <v>1717</v>
      </c>
      <c r="K488" s="241">
        <v>30</v>
      </c>
      <c r="L488" s="241">
        <f t="shared" si="127"/>
        <v>36</v>
      </c>
      <c r="M488" s="8">
        <v>30</v>
      </c>
      <c r="N488" s="280">
        <f t="shared" si="128"/>
        <v>36</v>
      </c>
      <c r="O488" s="259">
        <v>30</v>
      </c>
      <c r="P488" s="309">
        <v>1</v>
      </c>
    </row>
    <row r="489" spans="1:16" ht="15.6" hidden="1" x14ac:dyDescent="0.3">
      <c r="A489" s="230"/>
      <c r="B489" s="231"/>
      <c r="C489" s="231"/>
      <c r="D489" s="232"/>
      <c r="E489" s="233"/>
      <c r="F489" s="232"/>
      <c r="G489" s="234"/>
      <c r="H489" s="235"/>
      <c r="I489" s="232"/>
      <c r="J489" s="236"/>
      <c r="K489" s="242"/>
      <c r="L489" s="242"/>
      <c r="M489" s="239"/>
      <c r="N489" s="281"/>
      <c r="O489" s="260"/>
      <c r="P489" s="310"/>
    </row>
    <row r="490" spans="1:16" ht="93.6" x14ac:dyDescent="0.3">
      <c r="A490" s="20" t="s">
        <v>961</v>
      </c>
      <c r="B490" s="2" t="s">
        <v>413</v>
      </c>
      <c r="C490" s="21" t="s">
        <v>411</v>
      </c>
      <c r="D490" s="3" t="s">
        <v>409</v>
      </c>
      <c r="E490" s="108">
        <v>4</v>
      </c>
      <c r="F490" s="109" t="s">
        <v>1714</v>
      </c>
      <c r="G490" s="152" t="s">
        <v>1637</v>
      </c>
      <c r="H490" s="176">
        <v>1</v>
      </c>
      <c r="I490" s="3" t="s">
        <v>1710</v>
      </c>
      <c r="J490" s="135" t="s">
        <v>1718</v>
      </c>
      <c r="K490" s="241">
        <v>60</v>
      </c>
      <c r="L490" s="241">
        <f t="shared" si="127"/>
        <v>72</v>
      </c>
      <c r="M490" s="8">
        <v>60</v>
      </c>
      <c r="N490" s="280">
        <f t="shared" si="128"/>
        <v>72</v>
      </c>
      <c r="O490" s="259">
        <v>60</v>
      </c>
      <c r="P490" s="309">
        <v>1</v>
      </c>
    </row>
    <row r="491" spans="1:16" ht="15.6" hidden="1" x14ac:dyDescent="0.3">
      <c r="A491" s="230"/>
      <c r="B491" s="231"/>
      <c r="C491" s="231"/>
      <c r="D491" s="232"/>
      <c r="E491" s="233"/>
      <c r="F491" s="232"/>
      <c r="G491" s="234"/>
      <c r="H491" s="235"/>
      <c r="I491" s="232"/>
      <c r="J491" s="236"/>
      <c r="K491" s="242"/>
      <c r="L491" s="242"/>
      <c r="M491" s="239"/>
      <c r="N491" s="281"/>
      <c r="O491" s="260"/>
      <c r="P491" s="310"/>
    </row>
    <row r="492" spans="1:16" ht="93.6" x14ac:dyDescent="0.3">
      <c r="A492" s="20" t="s">
        <v>256</v>
      </c>
      <c r="B492" s="2" t="s">
        <v>414</v>
      </c>
      <c r="C492" s="21" t="s">
        <v>411</v>
      </c>
      <c r="D492" s="3" t="s">
        <v>409</v>
      </c>
      <c r="E492" s="108">
        <v>4</v>
      </c>
      <c r="F492" s="109" t="s">
        <v>1714</v>
      </c>
      <c r="G492" s="152" t="s">
        <v>1637</v>
      </c>
      <c r="H492" s="176">
        <v>1</v>
      </c>
      <c r="I492" s="3" t="s">
        <v>1710</v>
      </c>
      <c r="J492" s="135" t="s">
        <v>1719</v>
      </c>
      <c r="K492" s="241">
        <v>90</v>
      </c>
      <c r="L492" s="241">
        <f t="shared" si="127"/>
        <v>108</v>
      </c>
      <c r="M492" s="8">
        <v>90</v>
      </c>
      <c r="N492" s="280">
        <f t="shared" si="128"/>
        <v>108</v>
      </c>
      <c r="O492" s="259">
        <v>90</v>
      </c>
      <c r="P492" s="309">
        <v>1</v>
      </c>
    </row>
    <row r="493" spans="1:16" ht="15.6" hidden="1" x14ac:dyDescent="0.3">
      <c r="A493" s="230"/>
      <c r="B493" s="231"/>
      <c r="C493" s="231"/>
      <c r="D493" s="232"/>
      <c r="E493" s="233"/>
      <c r="F493" s="232"/>
      <c r="G493" s="234"/>
      <c r="H493" s="235"/>
      <c r="I493" s="232"/>
      <c r="J493" s="236"/>
      <c r="K493" s="242"/>
      <c r="L493" s="242"/>
      <c r="M493" s="239"/>
      <c r="N493" s="281"/>
      <c r="O493" s="260"/>
      <c r="P493" s="310"/>
    </row>
    <row r="494" spans="1:16" ht="15.6" hidden="1" x14ac:dyDescent="0.3">
      <c r="A494" s="77" t="s">
        <v>963</v>
      </c>
      <c r="B494" s="78" t="s">
        <v>865</v>
      </c>
      <c r="C494" s="82"/>
      <c r="D494" s="77" t="s">
        <v>794</v>
      </c>
      <c r="E494" s="112">
        <v>20</v>
      </c>
      <c r="F494" s="194"/>
      <c r="G494" s="152"/>
      <c r="H494" s="133"/>
      <c r="I494" s="152"/>
      <c r="J494" s="113"/>
      <c r="K494" s="247"/>
      <c r="L494" s="247"/>
      <c r="M494" s="152"/>
      <c r="N494" s="286"/>
      <c r="O494" s="268"/>
      <c r="P494" s="316"/>
    </row>
    <row r="495" spans="1:16" ht="15.6" hidden="1" x14ac:dyDescent="0.3">
      <c r="A495" s="230"/>
      <c r="B495" s="231"/>
      <c r="C495" s="231"/>
      <c r="D495" s="232"/>
      <c r="E495" s="233"/>
      <c r="F495" s="232"/>
      <c r="G495" s="234"/>
      <c r="H495" s="235"/>
      <c r="I495" s="232"/>
      <c r="J495" s="236"/>
      <c r="K495" s="242"/>
      <c r="L495" s="242"/>
      <c r="M495" s="239"/>
      <c r="N495" s="281"/>
      <c r="O495" s="260"/>
      <c r="P495" s="310"/>
    </row>
    <row r="496" spans="1:16" ht="15.6" hidden="1" x14ac:dyDescent="0.3">
      <c r="A496" s="368" t="s">
        <v>962</v>
      </c>
      <c r="B496" s="369"/>
      <c r="C496" s="370"/>
      <c r="D496" s="89"/>
      <c r="E496" s="114"/>
      <c r="F496" s="115"/>
      <c r="G496" s="152"/>
      <c r="H496" s="133"/>
      <c r="I496" s="115"/>
      <c r="J496" s="153"/>
      <c r="K496" s="241"/>
      <c r="L496" s="241"/>
      <c r="M496" s="8"/>
      <c r="N496" s="280"/>
      <c r="O496" s="259"/>
      <c r="P496" s="309"/>
    </row>
    <row r="497" spans="1:16" ht="78" x14ac:dyDescent="0.3">
      <c r="A497" s="39" t="s">
        <v>964</v>
      </c>
      <c r="B497" s="35" t="s">
        <v>415</v>
      </c>
      <c r="C497" s="35" t="s">
        <v>417</v>
      </c>
      <c r="D497" s="3" t="s">
        <v>34</v>
      </c>
      <c r="E497" s="108">
        <v>12</v>
      </c>
      <c r="F497" s="109" t="s">
        <v>1395</v>
      </c>
      <c r="G497" s="152" t="s">
        <v>1396</v>
      </c>
      <c r="H497" s="325" t="s">
        <v>1397</v>
      </c>
      <c r="I497" s="3" t="s">
        <v>1398</v>
      </c>
      <c r="J497" s="134" t="s">
        <v>1399</v>
      </c>
      <c r="K497" s="241">
        <v>8.61</v>
      </c>
      <c r="L497" s="241">
        <v>10.331999999999999</v>
      </c>
      <c r="M497" s="8">
        <v>309.95999999999998</v>
      </c>
      <c r="N497" s="280">
        <v>371.95</v>
      </c>
      <c r="O497" s="259">
        <v>8.61</v>
      </c>
      <c r="P497" s="309">
        <v>1</v>
      </c>
    </row>
    <row r="498" spans="1:16" ht="15.6" hidden="1" x14ac:dyDescent="0.3">
      <c r="A498" s="230"/>
      <c r="B498" s="231"/>
      <c r="C498" s="231"/>
      <c r="D498" s="232"/>
      <c r="E498" s="233"/>
      <c r="F498" s="232"/>
      <c r="G498" s="234"/>
      <c r="H498" s="235"/>
      <c r="I498" s="232"/>
      <c r="J498" s="236"/>
      <c r="K498" s="242"/>
      <c r="L498" s="242"/>
      <c r="M498" s="239"/>
      <c r="N498" s="281"/>
      <c r="O498" s="260"/>
      <c r="P498" s="310"/>
    </row>
    <row r="499" spans="1:16" ht="78" x14ac:dyDescent="0.3">
      <c r="A499" s="39" t="s">
        <v>965</v>
      </c>
      <c r="B499" s="35" t="s">
        <v>419</v>
      </c>
      <c r="C499" s="35" t="s">
        <v>420</v>
      </c>
      <c r="D499" s="3" t="s">
        <v>34</v>
      </c>
      <c r="E499" s="108">
        <v>36</v>
      </c>
      <c r="F499" s="109" t="s">
        <v>1395</v>
      </c>
      <c r="G499" s="152" t="s">
        <v>1396</v>
      </c>
      <c r="H499" s="325" t="s">
        <v>1400</v>
      </c>
      <c r="I499" s="3" t="s">
        <v>1401</v>
      </c>
      <c r="J499" s="134" t="s">
        <v>1402</v>
      </c>
      <c r="K499" s="241">
        <v>3.48</v>
      </c>
      <c r="L499" s="241">
        <v>4.1760000000000002</v>
      </c>
      <c r="M499" s="8">
        <v>250.56</v>
      </c>
      <c r="N499" s="280">
        <v>300.67</v>
      </c>
      <c r="O499" s="259">
        <v>3.48</v>
      </c>
      <c r="P499" s="309">
        <v>1</v>
      </c>
    </row>
    <row r="500" spans="1:16" ht="15.6" hidden="1" x14ac:dyDescent="0.3">
      <c r="A500" s="230"/>
      <c r="B500" s="231"/>
      <c r="C500" s="231"/>
      <c r="D500" s="232"/>
      <c r="E500" s="233"/>
      <c r="F500" s="232"/>
      <c r="G500" s="234"/>
      <c r="H500" s="235"/>
      <c r="I500" s="232"/>
      <c r="J500" s="236"/>
      <c r="K500" s="242"/>
      <c r="L500" s="242"/>
      <c r="M500" s="239"/>
      <c r="N500" s="281"/>
      <c r="O500" s="260"/>
      <c r="P500" s="310"/>
    </row>
    <row r="501" spans="1:16" ht="78" x14ac:dyDescent="0.3">
      <c r="A501" s="39" t="s">
        <v>966</v>
      </c>
      <c r="B501" s="35" t="s">
        <v>422</v>
      </c>
      <c r="C501" s="35" t="s">
        <v>423</v>
      </c>
      <c r="D501" s="3" t="s">
        <v>34</v>
      </c>
      <c r="E501" s="108">
        <v>72</v>
      </c>
      <c r="F501" s="109" t="s">
        <v>1395</v>
      </c>
      <c r="G501" s="152" t="s">
        <v>1396</v>
      </c>
      <c r="H501" s="176" t="s">
        <v>1403</v>
      </c>
      <c r="I501" s="3" t="s">
        <v>1404</v>
      </c>
      <c r="J501" s="134" t="s">
        <v>1405</v>
      </c>
      <c r="K501" s="241">
        <v>2.11</v>
      </c>
      <c r="L501" s="241">
        <v>2.5319999999999996</v>
      </c>
      <c r="M501" s="8">
        <v>303.83999999999997</v>
      </c>
      <c r="N501" s="280">
        <v>364.61</v>
      </c>
      <c r="O501" s="259">
        <v>2.11</v>
      </c>
      <c r="P501" s="309">
        <v>1</v>
      </c>
    </row>
    <row r="502" spans="1:16" ht="46.8" hidden="1" x14ac:dyDescent="0.3">
      <c r="A502" s="39" t="s">
        <v>966</v>
      </c>
      <c r="B502" s="35" t="s">
        <v>422</v>
      </c>
      <c r="C502" s="35" t="s">
        <v>423</v>
      </c>
      <c r="D502" s="3" t="s">
        <v>34</v>
      </c>
      <c r="E502" s="108">
        <v>72</v>
      </c>
      <c r="F502" s="109" t="s">
        <v>1720</v>
      </c>
      <c r="G502" s="152" t="s">
        <v>1637</v>
      </c>
      <c r="H502" s="133">
        <v>24</v>
      </c>
      <c r="I502" s="109" t="s">
        <v>1721</v>
      </c>
      <c r="J502" s="134">
        <v>17260085</v>
      </c>
      <c r="K502" s="241">
        <v>7.5</v>
      </c>
      <c r="L502" s="241">
        <f t="shared" ref="L502" si="129">K502*1.2</f>
        <v>9</v>
      </c>
      <c r="M502" s="8">
        <f t="shared" ref="M502" si="130">K502*H502</f>
        <v>180</v>
      </c>
      <c r="N502" s="280">
        <f t="shared" ref="N502" si="131">M502*1.2</f>
        <v>216</v>
      </c>
      <c r="O502" s="259">
        <v>7.5</v>
      </c>
      <c r="P502" s="309">
        <v>2</v>
      </c>
    </row>
    <row r="503" spans="1:16" ht="15.6" hidden="1" x14ac:dyDescent="0.3">
      <c r="A503" s="230"/>
      <c r="B503" s="231"/>
      <c r="C503" s="231"/>
      <c r="D503" s="232"/>
      <c r="E503" s="233"/>
      <c r="F503" s="232"/>
      <c r="G503" s="234"/>
      <c r="H503" s="235"/>
      <c r="I503" s="232"/>
      <c r="J503" s="236"/>
      <c r="K503" s="242"/>
      <c r="L503" s="242"/>
      <c r="M503" s="239"/>
      <c r="N503" s="281"/>
      <c r="O503" s="260"/>
      <c r="P503" s="310"/>
    </row>
    <row r="504" spans="1:16" ht="78" x14ac:dyDescent="0.3">
      <c r="A504" s="39" t="s">
        <v>967</v>
      </c>
      <c r="B504" s="35" t="s">
        <v>422</v>
      </c>
      <c r="C504" s="35" t="s">
        <v>425</v>
      </c>
      <c r="D504" s="3" t="s">
        <v>34</v>
      </c>
      <c r="E504" s="108">
        <v>12</v>
      </c>
      <c r="F504" s="109" t="s">
        <v>1395</v>
      </c>
      <c r="G504" s="152" t="s">
        <v>1396</v>
      </c>
      <c r="H504" s="176" t="s">
        <v>1403</v>
      </c>
      <c r="I504" s="3" t="s">
        <v>1406</v>
      </c>
      <c r="J504" s="134" t="s">
        <v>1407</v>
      </c>
      <c r="K504" s="241">
        <v>2.58</v>
      </c>
      <c r="L504" s="241">
        <v>3.0960000000000001</v>
      </c>
      <c r="M504" s="8">
        <v>371.52</v>
      </c>
      <c r="N504" s="280">
        <v>445.82</v>
      </c>
      <c r="O504" s="259">
        <v>2.58</v>
      </c>
      <c r="P504" s="309">
        <v>1</v>
      </c>
    </row>
    <row r="505" spans="1:16" ht="46.8" hidden="1" x14ac:dyDescent="0.3">
      <c r="A505" s="39" t="s">
        <v>967</v>
      </c>
      <c r="B505" s="35" t="s">
        <v>422</v>
      </c>
      <c r="C505" s="35" t="s">
        <v>425</v>
      </c>
      <c r="D505" s="3" t="s">
        <v>34</v>
      </c>
      <c r="E505" s="108">
        <v>12</v>
      </c>
      <c r="F505" s="109" t="s">
        <v>1720</v>
      </c>
      <c r="G505" s="152" t="s">
        <v>1637</v>
      </c>
      <c r="H505" s="133">
        <v>24</v>
      </c>
      <c r="I505" s="109" t="s">
        <v>1722</v>
      </c>
      <c r="J505" s="134">
        <v>17260081</v>
      </c>
      <c r="K505" s="241">
        <v>7.35</v>
      </c>
      <c r="L505" s="241">
        <f t="shared" ref="L505" si="132">K505*1.2</f>
        <v>8.8199999999999985</v>
      </c>
      <c r="M505" s="8">
        <f t="shared" ref="M505" si="133">K505*H505</f>
        <v>176.39999999999998</v>
      </c>
      <c r="N505" s="280">
        <f t="shared" ref="N505" si="134">M505*1.2</f>
        <v>211.67999999999998</v>
      </c>
      <c r="O505" s="259">
        <v>7.35</v>
      </c>
      <c r="P505" s="309">
        <v>2</v>
      </c>
    </row>
    <row r="506" spans="1:16" ht="15.6" hidden="1" x14ac:dyDescent="0.3">
      <c r="A506" s="230"/>
      <c r="B506" s="231"/>
      <c r="C506" s="231"/>
      <c r="D506" s="232"/>
      <c r="E506" s="233"/>
      <c r="F506" s="232"/>
      <c r="G506" s="234"/>
      <c r="H506" s="235"/>
      <c r="I506" s="232"/>
      <c r="J506" s="236"/>
      <c r="K506" s="242"/>
      <c r="L506" s="242"/>
      <c r="M506" s="239"/>
      <c r="N506" s="281"/>
      <c r="O506" s="260"/>
      <c r="P506" s="310"/>
    </row>
    <row r="507" spans="1:16" ht="78" x14ac:dyDescent="0.3">
      <c r="A507" s="39" t="s">
        <v>968</v>
      </c>
      <c r="B507" s="35" t="s">
        <v>427</v>
      </c>
      <c r="C507" s="35" t="s">
        <v>428</v>
      </c>
      <c r="D507" s="3" t="s">
        <v>34</v>
      </c>
      <c r="E507" s="108">
        <v>12</v>
      </c>
      <c r="F507" s="109" t="s">
        <v>1395</v>
      </c>
      <c r="G507" s="152" t="s">
        <v>1396</v>
      </c>
      <c r="H507" s="176" t="s">
        <v>1408</v>
      </c>
      <c r="I507" s="3" t="s">
        <v>1409</v>
      </c>
      <c r="J507" s="134" t="s">
        <v>1410</v>
      </c>
      <c r="K507" s="241">
        <v>2</v>
      </c>
      <c r="L507" s="241">
        <v>2.4</v>
      </c>
      <c r="M507" s="8">
        <v>432</v>
      </c>
      <c r="N507" s="280">
        <v>518.4</v>
      </c>
      <c r="O507" s="259">
        <v>2</v>
      </c>
      <c r="P507" s="309">
        <v>1</v>
      </c>
    </row>
    <row r="508" spans="1:16" ht="15.6" hidden="1" x14ac:dyDescent="0.3">
      <c r="A508" s="230"/>
      <c r="B508" s="231"/>
      <c r="C508" s="231"/>
      <c r="D508" s="232"/>
      <c r="E508" s="233"/>
      <c r="F508" s="232"/>
      <c r="G508" s="234"/>
      <c r="H508" s="235"/>
      <c r="I508" s="232"/>
      <c r="J508" s="236"/>
      <c r="K508" s="242"/>
      <c r="L508" s="242"/>
      <c r="M508" s="239"/>
      <c r="N508" s="281"/>
      <c r="O508" s="260"/>
      <c r="P508" s="310"/>
    </row>
    <row r="509" spans="1:16" ht="78" x14ac:dyDescent="0.3">
      <c r="A509" s="39" t="s">
        <v>969</v>
      </c>
      <c r="B509" s="35" t="s">
        <v>422</v>
      </c>
      <c r="C509" s="35" t="s">
        <v>430</v>
      </c>
      <c r="D509" s="3" t="s">
        <v>34</v>
      </c>
      <c r="E509" s="108">
        <v>12</v>
      </c>
      <c r="F509" s="109" t="s">
        <v>1395</v>
      </c>
      <c r="G509" s="152" t="s">
        <v>1396</v>
      </c>
      <c r="H509" s="176" t="s">
        <v>1408</v>
      </c>
      <c r="I509" s="3" t="s">
        <v>1411</v>
      </c>
      <c r="J509" s="134" t="s">
        <v>1412</v>
      </c>
      <c r="K509" s="241">
        <v>2.66</v>
      </c>
      <c r="L509" s="241">
        <v>3.1920000000000002</v>
      </c>
      <c r="M509" s="8">
        <v>574.55999999999995</v>
      </c>
      <c r="N509" s="280">
        <v>689.47</v>
      </c>
      <c r="O509" s="259">
        <v>2.66</v>
      </c>
      <c r="P509" s="309">
        <v>1</v>
      </c>
    </row>
    <row r="510" spans="1:16" ht="15.6" hidden="1" x14ac:dyDescent="0.3">
      <c r="A510" s="230"/>
      <c r="B510" s="231"/>
      <c r="C510" s="231"/>
      <c r="D510" s="232"/>
      <c r="E510" s="233"/>
      <c r="F510" s="232"/>
      <c r="G510" s="234"/>
      <c r="H510" s="235"/>
      <c r="I510" s="232"/>
      <c r="J510" s="236"/>
      <c r="K510" s="242"/>
      <c r="L510" s="242"/>
      <c r="M510" s="239"/>
      <c r="N510" s="281"/>
      <c r="O510" s="260"/>
      <c r="P510" s="310"/>
    </row>
    <row r="511" spans="1:16" ht="78" x14ac:dyDescent="0.3">
      <c r="A511" s="39" t="s">
        <v>970</v>
      </c>
      <c r="B511" s="35" t="s">
        <v>431</v>
      </c>
      <c r="C511" s="35" t="s">
        <v>433</v>
      </c>
      <c r="D511" s="3" t="s">
        <v>34</v>
      </c>
      <c r="E511" s="108">
        <v>240</v>
      </c>
      <c r="F511" s="109" t="s">
        <v>1395</v>
      </c>
      <c r="G511" s="152" t="s">
        <v>1396</v>
      </c>
      <c r="H511" s="176" t="s">
        <v>1397</v>
      </c>
      <c r="I511" s="3" t="s">
        <v>1413</v>
      </c>
      <c r="J511" s="134" t="s">
        <v>1414</v>
      </c>
      <c r="K511" s="241">
        <v>9.44</v>
      </c>
      <c r="L511" s="241">
        <v>11.327999999999999</v>
      </c>
      <c r="M511" s="8">
        <v>339.84</v>
      </c>
      <c r="N511" s="280">
        <v>407.81</v>
      </c>
      <c r="O511" s="259">
        <v>9.44</v>
      </c>
      <c r="P511" s="309">
        <v>1</v>
      </c>
    </row>
    <row r="512" spans="1:16" ht="15.6" hidden="1" x14ac:dyDescent="0.3">
      <c r="A512" s="230"/>
      <c r="B512" s="231"/>
      <c r="C512" s="231"/>
      <c r="D512" s="232"/>
      <c r="E512" s="233"/>
      <c r="F512" s="232"/>
      <c r="G512" s="234"/>
      <c r="H512" s="235"/>
      <c r="I512" s="232"/>
      <c r="J512" s="236"/>
      <c r="K512" s="242"/>
      <c r="L512" s="242"/>
      <c r="M512" s="239"/>
      <c r="N512" s="281"/>
      <c r="O512" s="260"/>
      <c r="P512" s="310"/>
    </row>
    <row r="513" spans="1:17" ht="78" x14ac:dyDescent="0.3">
      <c r="A513" s="39" t="s">
        <v>971</v>
      </c>
      <c r="B513" s="35" t="s">
        <v>434</v>
      </c>
      <c r="C513" s="35" t="s">
        <v>435</v>
      </c>
      <c r="D513" s="3" t="s">
        <v>34</v>
      </c>
      <c r="E513" s="108">
        <v>24</v>
      </c>
      <c r="F513" s="109" t="s">
        <v>1395</v>
      </c>
      <c r="G513" s="152" t="s">
        <v>1396</v>
      </c>
      <c r="H513" s="176" t="s">
        <v>1397</v>
      </c>
      <c r="I513" s="3" t="s">
        <v>1415</v>
      </c>
      <c r="J513" s="134" t="s">
        <v>1416</v>
      </c>
      <c r="K513" s="241">
        <v>9.44</v>
      </c>
      <c r="L513" s="241">
        <v>11.327999999999999</v>
      </c>
      <c r="M513" s="8">
        <v>339.84</v>
      </c>
      <c r="N513" s="280">
        <v>407.81</v>
      </c>
      <c r="O513" s="259">
        <v>9.44</v>
      </c>
      <c r="P513" s="309">
        <v>1</v>
      </c>
    </row>
    <row r="514" spans="1:17" ht="15.6" hidden="1" x14ac:dyDescent="0.3">
      <c r="A514" s="230"/>
      <c r="B514" s="231"/>
      <c r="C514" s="231"/>
      <c r="D514" s="232"/>
      <c r="E514" s="233"/>
      <c r="F514" s="232"/>
      <c r="G514" s="234"/>
      <c r="H514" s="235"/>
      <c r="I514" s="232"/>
      <c r="J514" s="236"/>
      <c r="K514" s="242"/>
      <c r="L514" s="242"/>
      <c r="M514" s="239"/>
      <c r="N514" s="281"/>
      <c r="O514" s="260"/>
      <c r="P514" s="310"/>
    </row>
    <row r="515" spans="1:17" ht="78" x14ac:dyDescent="0.3">
      <c r="A515" s="39" t="s">
        <v>972</v>
      </c>
      <c r="B515" s="35" t="s">
        <v>431</v>
      </c>
      <c r="C515" s="35" t="s">
        <v>436</v>
      </c>
      <c r="D515" s="3" t="s">
        <v>34</v>
      </c>
      <c r="E515" s="108">
        <v>12</v>
      </c>
      <c r="F515" s="109" t="s">
        <v>1395</v>
      </c>
      <c r="G515" s="152" t="s">
        <v>1396</v>
      </c>
      <c r="H515" s="176" t="s">
        <v>1397</v>
      </c>
      <c r="I515" s="3" t="s">
        <v>1417</v>
      </c>
      <c r="J515" s="134" t="s">
        <v>1418</v>
      </c>
      <c r="K515" s="241">
        <v>10.119999999999999</v>
      </c>
      <c r="L515" s="241">
        <v>12.143999999999998</v>
      </c>
      <c r="M515" s="8">
        <v>364.32</v>
      </c>
      <c r="N515" s="280">
        <v>437.18</v>
      </c>
      <c r="O515" s="259">
        <v>10.119999999999999</v>
      </c>
      <c r="P515" s="309">
        <v>1</v>
      </c>
    </row>
    <row r="516" spans="1:17" ht="15.6" hidden="1" x14ac:dyDescent="0.3">
      <c r="A516" s="230"/>
      <c r="B516" s="231"/>
      <c r="C516" s="231"/>
      <c r="D516" s="232"/>
      <c r="E516" s="233"/>
      <c r="F516" s="232"/>
      <c r="G516" s="234"/>
      <c r="H516" s="235"/>
      <c r="I516" s="232"/>
      <c r="J516" s="236"/>
      <c r="K516" s="242"/>
      <c r="L516" s="242"/>
      <c r="M516" s="239"/>
      <c r="N516" s="281"/>
      <c r="O516" s="260"/>
      <c r="P516" s="310"/>
    </row>
    <row r="517" spans="1:17" ht="124.8" x14ac:dyDescent="0.3">
      <c r="A517" s="39" t="s">
        <v>973</v>
      </c>
      <c r="B517" s="35" t="s">
        <v>419</v>
      </c>
      <c r="C517" s="35" t="s">
        <v>437</v>
      </c>
      <c r="D517" s="3" t="s">
        <v>34</v>
      </c>
      <c r="E517" s="108">
        <v>24</v>
      </c>
      <c r="F517" s="194" t="s">
        <v>2101</v>
      </c>
      <c r="G517" s="35" t="s">
        <v>2031</v>
      </c>
      <c r="H517" s="35">
        <v>12</v>
      </c>
      <c r="I517" s="35" t="s">
        <v>2102</v>
      </c>
      <c r="J517" s="35" t="s">
        <v>2103</v>
      </c>
      <c r="K517" s="210">
        <v>2.08</v>
      </c>
      <c r="L517" s="210">
        <v>2.496</v>
      </c>
      <c r="M517" s="70">
        <v>24.96</v>
      </c>
      <c r="N517" s="288">
        <v>29.95</v>
      </c>
      <c r="O517" s="270">
        <v>2.08</v>
      </c>
      <c r="P517" s="317">
        <v>1</v>
      </c>
      <c r="Q517" t="s">
        <v>2172</v>
      </c>
    </row>
    <row r="518" spans="1:17" ht="46.8" hidden="1" x14ac:dyDescent="0.3">
      <c r="A518" s="39" t="s">
        <v>973</v>
      </c>
      <c r="B518" s="35" t="s">
        <v>419</v>
      </c>
      <c r="C518" s="35" t="s">
        <v>437</v>
      </c>
      <c r="D518" s="3" t="s">
        <v>34</v>
      </c>
      <c r="E518" s="108">
        <v>24</v>
      </c>
      <c r="F518" s="194" t="s">
        <v>1536</v>
      </c>
      <c r="G518" s="35" t="s">
        <v>1537</v>
      </c>
      <c r="H518" s="35" t="s">
        <v>1538</v>
      </c>
      <c r="I518" s="35" t="s">
        <v>1543</v>
      </c>
      <c r="J518" s="35" t="s">
        <v>1544</v>
      </c>
      <c r="K518" s="210">
        <v>2.2999999999999998</v>
      </c>
      <c r="L518" s="210">
        <f>K518*1.2</f>
        <v>2.76</v>
      </c>
      <c r="M518" s="70">
        <f>K518*E518</f>
        <v>55.199999999999996</v>
      </c>
      <c r="N518" s="288">
        <f>L518*E518</f>
        <v>66.239999999999995</v>
      </c>
      <c r="O518" s="270">
        <v>2.2999999999999998</v>
      </c>
      <c r="P518" s="317">
        <v>2</v>
      </c>
      <c r="Q518" t="s">
        <v>2172</v>
      </c>
    </row>
    <row r="519" spans="1:17" ht="46.8" hidden="1" x14ac:dyDescent="0.3">
      <c r="A519" s="180" t="s">
        <v>973</v>
      </c>
      <c r="B519" s="108" t="s">
        <v>419</v>
      </c>
      <c r="C519" s="108" t="s">
        <v>437</v>
      </c>
      <c r="D519" s="109" t="s">
        <v>34</v>
      </c>
      <c r="E519" s="108">
        <v>24</v>
      </c>
      <c r="F519" s="5" t="s">
        <v>1315</v>
      </c>
      <c r="G519" s="152" t="s">
        <v>1259</v>
      </c>
      <c r="H519" s="176">
        <v>36</v>
      </c>
      <c r="I519" s="3" t="s">
        <v>1316</v>
      </c>
      <c r="J519" s="134" t="s">
        <v>1317</v>
      </c>
      <c r="K519" s="241">
        <v>3.8517000000000001</v>
      </c>
      <c r="L519" s="241">
        <v>4.6219999999999999</v>
      </c>
      <c r="M519" s="86">
        <v>138.66</v>
      </c>
      <c r="N519" s="280">
        <v>166.39</v>
      </c>
      <c r="O519" s="259">
        <v>3.8517000000000001</v>
      </c>
      <c r="P519" s="309">
        <v>3</v>
      </c>
      <c r="Q519" t="s">
        <v>2172</v>
      </c>
    </row>
    <row r="520" spans="1:17" ht="78" hidden="1" x14ac:dyDescent="0.3">
      <c r="A520" s="180" t="s">
        <v>973</v>
      </c>
      <c r="B520" s="108" t="s">
        <v>419</v>
      </c>
      <c r="C520" s="108" t="s">
        <v>437</v>
      </c>
      <c r="D520" s="109" t="s">
        <v>34</v>
      </c>
      <c r="E520" s="108">
        <v>24</v>
      </c>
      <c r="F520" s="5" t="s">
        <v>1395</v>
      </c>
      <c r="G520" s="152" t="s">
        <v>1396</v>
      </c>
      <c r="H520" s="176" t="s">
        <v>1419</v>
      </c>
      <c r="I520" s="3" t="s">
        <v>1420</v>
      </c>
      <c r="J520" s="134" t="s">
        <v>1421</v>
      </c>
      <c r="K520" s="241">
        <v>11.35</v>
      </c>
      <c r="L520" s="241">
        <v>13.62</v>
      </c>
      <c r="M520" s="86">
        <v>272.39999999999998</v>
      </c>
      <c r="N520" s="280">
        <v>326.88</v>
      </c>
      <c r="O520" s="259">
        <v>11.35</v>
      </c>
      <c r="P520" s="309">
        <v>4</v>
      </c>
    </row>
    <row r="521" spans="1:17" ht="15.6" hidden="1" x14ac:dyDescent="0.3">
      <c r="A521" s="230"/>
      <c r="B521" s="231"/>
      <c r="C521" s="231"/>
      <c r="D521" s="232"/>
      <c r="E521" s="233"/>
      <c r="F521" s="232"/>
      <c r="G521" s="234"/>
      <c r="H521" s="235"/>
      <c r="I521" s="232"/>
      <c r="J521" s="236"/>
      <c r="K521" s="242"/>
      <c r="L521" s="242"/>
      <c r="M521" s="239"/>
      <c r="N521" s="281"/>
      <c r="O521" s="260"/>
      <c r="P521" s="310"/>
    </row>
    <row r="522" spans="1:17" ht="46.8" x14ac:dyDescent="0.3">
      <c r="A522" s="39" t="s">
        <v>974</v>
      </c>
      <c r="B522" s="35" t="s">
        <v>419</v>
      </c>
      <c r="C522" s="35" t="s">
        <v>438</v>
      </c>
      <c r="D522" s="3" t="s">
        <v>34</v>
      </c>
      <c r="E522" s="108">
        <v>48</v>
      </c>
      <c r="F522" s="194" t="s">
        <v>1536</v>
      </c>
      <c r="G522" s="35" t="s">
        <v>1537</v>
      </c>
      <c r="H522" s="35" t="s">
        <v>1538</v>
      </c>
      <c r="I522" s="35" t="s">
        <v>1545</v>
      </c>
      <c r="J522" s="35" t="s">
        <v>1546</v>
      </c>
      <c r="K522" s="210">
        <v>1.8</v>
      </c>
      <c r="L522" s="210">
        <f t="shared" ref="L522" si="135">K522*1.2</f>
        <v>2.16</v>
      </c>
      <c r="M522" s="70">
        <f t="shared" ref="M522" si="136">K522*E522</f>
        <v>86.4</v>
      </c>
      <c r="N522" s="288">
        <f t="shared" ref="N522" si="137">L522*E522</f>
        <v>103.68</v>
      </c>
      <c r="O522" s="270">
        <v>1.8</v>
      </c>
      <c r="P522" s="317">
        <v>1</v>
      </c>
      <c r="Q522" t="s">
        <v>2172</v>
      </c>
    </row>
    <row r="523" spans="1:17" ht="46.8" hidden="1" x14ac:dyDescent="0.3">
      <c r="A523" s="180" t="s">
        <v>974</v>
      </c>
      <c r="B523" s="108" t="s">
        <v>419</v>
      </c>
      <c r="C523" s="108" t="s">
        <v>438</v>
      </c>
      <c r="D523" s="109" t="s">
        <v>34</v>
      </c>
      <c r="E523" s="108">
        <v>48</v>
      </c>
      <c r="F523" s="5" t="s">
        <v>1315</v>
      </c>
      <c r="G523" s="152" t="s">
        <v>1259</v>
      </c>
      <c r="H523" s="176">
        <v>36</v>
      </c>
      <c r="I523" s="3" t="s">
        <v>1318</v>
      </c>
      <c r="J523" s="134" t="s">
        <v>1319</v>
      </c>
      <c r="K523" s="241">
        <v>3.5767000000000002</v>
      </c>
      <c r="L523" s="241">
        <v>4.2919999999999998</v>
      </c>
      <c r="M523" s="86">
        <v>128.76</v>
      </c>
      <c r="N523" s="280">
        <v>154.51</v>
      </c>
      <c r="O523" s="259">
        <v>3.5767000000000002</v>
      </c>
      <c r="P523" s="309">
        <v>2</v>
      </c>
      <c r="Q523" t="s">
        <v>2172</v>
      </c>
    </row>
    <row r="524" spans="1:17" ht="78" hidden="1" x14ac:dyDescent="0.3">
      <c r="A524" s="180" t="s">
        <v>974</v>
      </c>
      <c r="B524" s="108" t="s">
        <v>419</v>
      </c>
      <c r="C524" s="108" t="s">
        <v>438</v>
      </c>
      <c r="D524" s="109" t="s">
        <v>34</v>
      </c>
      <c r="E524" s="108">
        <v>48</v>
      </c>
      <c r="F524" s="5" t="s">
        <v>1395</v>
      </c>
      <c r="G524" s="152" t="s">
        <v>1396</v>
      </c>
      <c r="H524" s="176" t="s">
        <v>1422</v>
      </c>
      <c r="I524" s="3" t="s">
        <v>1423</v>
      </c>
      <c r="J524" s="134" t="s">
        <v>1424</v>
      </c>
      <c r="K524" s="241">
        <v>8.06</v>
      </c>
      <c r="L524" s="241">
        <v>9.6720000000000006</v>
      </c>
      <c r="M524" s="86">
        <v>96.72</v>
      </c>
      <c r="N524" s="280">
        <v>116.06</v>
      </c>
      <c r="O524" s="259">
        <v>8.06</v>
      </c>
      <c r="P524" s="309">
        <v>3</v>
      </c>
    </row>
    <row r="525" spans="1:17" ht="15.6" hidden="1" x14ac:dyDescent="0.3">
      <c r="A525" s="230"/>
      <c r="B525" s="231"/>
      <c r="C525" s="231"/>
      <c r="D525" s="232"/>
      <c r="E525" s="233"/>
      <c r="F525" s="232"/>
      <c r="G525" s="234"/>
      <c r="H525" s="235"/>
      <c r="I525" s="232"/>
      <c r="J525" s="236"/>
      <c r="K525" s="242"/>
      <c r="L525" s="242"/>
      <c r="M525" s="239"/>
      <c r="N525" s="281"/>
      <c r="O525" s="260"/>
      <c r="P525" s="310"/>
    </row>
    <row r="526" spans="1:17" ht="124.8" x14ac:dyDescent="0.3">
      <c r="A526" s="39" t="s">
        <v>975</v>
      </c>
      <c r="B526" s="35" t="s">
        <v>419</v>
      </c>
      <c r="C526" s="35" t="s">
        <v>439</v>
      </c>
      <c r="D526" s="3" t="s">
        <v>34</v>
      </c>
      <c r="E526" s="108">
        <v>84</v>
      </c>
      <c r="F526" s="194" t="s">
        <v>2101</v>
      </c>
      <c r="G526" s="35" t="s">
        <v>2031</v>
      </c>
      <c r="H526" s="35">
        <v>12</v>
      </c>
      <c r="I526" s="35" t="s">
        <v>2102</v>
      </c>
      <c r="J526" s="35" t="s">
        <v>2104</v>
      </c>
      <c r="K526" s="210">
        <v>2.105</v>
      </c>
      <c r="L526" s="210">
        <v>2.5259999999999998</v>
      </c>
      <c r="M526" s="70">
        <v>25.26</v>
      </c>
      <c r="N526" s="288">
        <v>30.31</v>
      </c>
      <c r="O526" s="270">
        <v>2.105</v>
      </c>
      <c r="P526" s="317">
        <v>1</v>
      </c>
      <c r="Q526" t="s">
        <v>2172</v>
      </c>
    </row>
    <row r="527" spans="1:17" ht="46.8" hidden="1" x14ac:dyDescent="0.3">
      <c r="A527" s="39" t="s">
        <v>975</v>
      </c>
      <c r="B527" s="35" t="s">
        <v>419</v>
      </c>
      <c r="C527" s="35" t="s">
        <v>439</v>
      </c>
      <c r="D527" s="3" t="s">
        <v>34</v>
      </c>
      <c r="E527" s="108">
        <v>84</v>
      </c>
      <c r="F527" s="194" t="s">
        <v>1536</v>
      </c>
      <c r="G527" s="35" t="s">
        <v>1537</v>
      </c>
      <c r="H527" s="35" t="s">
        <v>1538</v>
      </c>
      <c r="I527" s="35" t="s">
        <v>1545</v>
      </c>
      <c r="J527" s="35" t="s">
        <v>1547</v>
      </c>
      <c r="K527" s="210">
        <v>3.5</v>
      </c>
      <c r="L527" s="210">
        <f t="shared" ref="L527" si="138">K527*1.2</f>
        <v>4.2</v>
      </c>
      <c r="M527" s="70">
        <f t="shared" ref="M527" si="139">K527*E527</f>
        <v>294</v>
      </c>
      <c r="N527" s="288">
        <f t="shared" ref="N527" si="140">L527*E527</f>
        <v>352.8</v>
      </c>
      <c r="O527" s="270">
        <v>3.5</v>
      </c>
      <c r="P527" s="317">
        <v>2</v>
      </c>
      <c r="Q527" t="s">
        <v>2172</v>
      </c>
    </row>
    <row r="528" spans="1:17" ht="46.8" hidden="1" x14ac:dyDescent="0.3">
      <c r="A528" s="180" t="s">
        <v>975</v>
      </c>
      <c r="B528" s="108" t="s">
        <v>419</v>
      </c>
      <c r="C528" s="108" t="s">
        <v>439</v>
      </c>
      <c r="D528" s="109" t="s">
        <v>34</v>
      </c>
      <c r="E528" s="108">
        <v>84</v>
      </c>
      <c r="F528" s="5" t="s">
        <v>1315</v>
      </c>
      <c r="G528" s="152" t="s">
        <v>1259</v>
      </c>
      <c r="H528" s="176">
        <v>36</v>
      </c>
      <c r="I528" s="3" t="s">
        <v>1320</v>
      </c>
      <c r="J528" s="134" t="s">
        <v>1321</v>
      </c>
      <c r="K528" s="241">
        <v>4.9519000000000002</v>
      </c>
      <c r="L528" s="241">
        <v>5.9423000000000004</v>
      </c>
      <c r="M528" s="8">
        <v>178.27</v>
      </c>
      <c r="N528" s="280">
        <v>213.92</v>
      </c>
      <c r="O528" s="259">
        <v>4.9519000000000002</v>
      </c>
      <c r="P528" s="309">
        <v>3</v>
      </c>
    </row>
    <row r="529" spans="1:17" ht="78" hidden="1" x14ac:dyDescent="0.3">
      <c r="A529" s="180" t="s">
        <v>975</v>
      </c>
      <c r="B529" s="108" t="s">
        <v>419</v>
      </c>
      <c r="C529" s="108" t="s">
        <v>439</v>
      </c>
      <c r="D529" s="109" t="s">
        <v>34</v>
      </c>
      <c r="E529" s="108">
        <v>84</v>
      </c>
      <c r="F529" s="5" t="s">
        <v>1395</v>
      </c>
      <c r="G529" s="152" t="s">
        <v>1396</v>
      </c>
      <c r="H529" s="176" t="s">
        <v>1422</v>
      </c>
      <c r="I529" s="3" t="s">
        <v>1425</v>
      </c>
      <c r="J529" s="134" t="s">
        <v>1426</v>
      </c>
      <c r="K529" s="241">
        <v>8.64</v>
      </c>
      <c r="L529" s="241">
        <v>10.368</v>
      </c>
      <c r="M529" s="8">
        <v>103.68</v>
      </c>
      <c r="N529" s="280">
        <v>124.42</v>
      </c>
      <c r="O529" s="259">
        <v>8.64</v>
      </c>
      <c r="P529" s="309">
        <v>4</v>
      </c>
    </row>
    <row r="530" spans="1:17" ht="15.6" hidden="1" x14ac:dyDescent="0.3">
      <c r="A530" s="230"/>
      <c r="B530" s="231"/>
      <c r="C530" s="231"/>
      <c r="D530" s="232"/>
      <c r="E530" s="233"/>
      <c r="F530" s="232"/>
      <c r="G530" s="234"/>
      <c r="H530" s="235"/>
      <c r="I530" s="232"/>
      <c r="J530" s="236"/>
      <c r="K530" s="242"/>
      <c r="L530" s="242"/>
      <c r="M530" s="239"/>
      <c r="N530" s="281"/>
      <c r="O530" s="260"/>
      <c r="P530" s="310"/>
    </row>
    <row r="531" spans="1:17" ht="46.8" x14ac:dyDescent="0.3">
      <c r="A531" s="39" t="s">
        <v>976</v>
      </c>
      <c r="B531" s="35" t="s">
        <v>419</v>
      </c>
      <c r="C531" s="35" t="s">
        <v>440</v>
      </c>
      <c r="D531" s="3" t="s">
        <v>34</v>
      </c>
      <c r="E531" s="108">
        <v>48</v>
      </c>
      <c r="F531" s="194" t="s">
        <v>1536</v>
      </c>
      <c r="G531" s="35" t="s">
        <v>1537</v>
      </c>
      <c r="H531" s="35" t="s">
        <v>1538</v>
      </c>
      <c r="I531" s="35" t="s">
        <v>1541</v>
      </c>
      <c r="J531" s="35" t="s">
        <v>1548</v>
      </c>
      <c r="K531" s="210">
        <v>2.2999999999999998</v>
      </c>
      <c r="L531" s="210">
        <f t="shared" ref="L531" si="141">K531*1.2</f>
        <v>2.76</v>
      </c>
      <c r="M531" s="70">
        <f t="shared" ref="M531" si="142">K531*E531</f>
        <v>110.39999999999999</v>
      </c>
      <c r="N531" s="288">
        <f t="shared" ref="N531" si="143">L531*E531</f>
        <v>132.47999999999999</v>
      </c>
      <c r="O531" s="270">
        <v>2.2999999999999998</v>
      </c>
      <c r="P531" s="317">
        <v>1</v>
      </c>
      <c r="Q531" t="s">
        <v>2172</v>
      </c>
    </row>
    <row r="532" spans="1:17" ht="156" hidden="1" x14ac:dyDescent="0.3">
      <c r="A532" s="180" t="s">
        <v>976</v>
      </c>
      <c r="B532" s="108" t="s">
        <v>419</v>
      </c>
      <c r="C532" s="108" t="s">
        <v>440</v>
      </c>
      <c r="D532" s="109" t="s">
        <v>34</v>
      </c>
      <c r="E532" s="108">
        <v>48</v>
      </c>
      <c r="F532" s="5" t="s">
        <v>1315</v>
      </c>
      <c r="G532" s="152" t="s">
        <v>1259</v>
      </c>
      <c r="H532" s="176">
        <v>24</v>
      </c>
      <c r="I532" s="3" t="s">
        <v>1320</v>
      </c>
      <c r="J532" s="134" t="s">
        <v>1322</v>
      </c>
      <c r="K532" s="241">
        <v>5.3650000000000002</v>
      </c>
      <c r="L532" s="241">
        <v>6.4379999999999997</v>
      </c>
      <c r="M532" s="8">
        <v>128.76</v>
      </c>
      <c r="N532" s="280">
        <v>154.51</v>
      </c>
      <c r="O532" s="259">
        <v>5.3650000000000002</v>
      </c>
      <c r="P532" s="309">
        <v>2</v>
      </c>
    </row>
    <row r="533" spans="1:17" ht="78" hidden="1" x14ac:dyDescent="0.3">
      <c r="A533" s="180" t="s">
        <v>976</v>
      </c>
      <c r="B533" s="108" t="s">
        <v>419</v>
      </c>
      <c r="C533" s="108" t="s">
        <v>440</v>
      </c>
      <c r="D533" s="109" t="s">
        <v>34</v>
      </c>
      <c r="E533" s="108">
        <v>48</v>
      </c>
      <c r="F533" s="5" t="s">
        <v>1395</v>
      </c>
      <c r="G533" s="152" t="s">
        <v>1396</v>
      </c>
      <c r="H533" s="176" t="s">
        <v>1422</v>
      </c>
      <c r="I533" s="3" t="s">
        <v>1427</v>
      </c>
      <c r="J533" s="134" t="s">
        <v>1428</v>
      </c>
      <c r="K533" s="241">
        <v>8.27</v>
      </c>
      <c r="L533" s="241">
        <v>9.9239999999999995</v>
      </c>
      <c r="M533" s="8">
        <v>99.24</v>
      </c>
      <c r="N533" s="280">
        <v>119.09</v>
      </c>
      <c r="O533" s="259">
        <v>8.27</v>
      </c>
      <c r="P533" s="309">
        <v>3</v>
      </c>
    </row>
    <row r="534" spans="1:17" ht="15.6" hidden="1" x14ac:dyDescent="0.3">
      <c r="A534" s="230"/>
      <c r="B534" s="231"/>
      <c r="C534" s="231"/>
      <c r="D534" s="232"/>
      <c r="E534" s="233"/>
      <c r="F534" s="232"/>
      <c r="G534" s="234"/>
      <c r="H534" s="235"/>
      <c r="I534" s="232"/>
      <c r="J534" s="236"/>
      <c r="K534" s="242"/>
      <c r="L534" s="242"/>
      <c r="M534" s="239"/>
      <c r="N534" s="281"/>
      <c r="O534" s="260"/>
      <c r="P534" s="310"/>
    </row>
    <row r="535" spans="1:17" ht="124.8" x14ac:dyDescent="0.3">
      <c r="A535" s="39" t="s">
        <v>977</v>
      </c>
      <c r="B535" s="35" t="s">
        <v>419</v>
      </c>
      <c r="C535" s="35" t="s">
        <v>441</v>
      </c>
      <c r="D535" s="3" t="s">
        <v>34</v>
      </c>
      <c r="E535" s="108">
        <v>960</v>
      </c>
      <c r="F535" s="194" t="s">
        <v>2101</v>
      </c>
      <c r="G535" s="35" t="s">
        <v>2031</v>
      </c>
      <c r="H535" s="35">
        <v>12</v>
      </c>
      <c r="I535" s="35" t="s">
        <v>2102</v>
      </c>
      <c r="J535" s="35" t="s">
        <v>2105</v>
      </c>
      <c r="K535" s="210">
        <v>2.0299999999999998</v>
      </c>
      <c r="L535" s="210">
        <v>2.4359999999999999</v>
      </c>
      <c r="M535" s="70">
        <v>24.36</v>
      </c>
      <c r="N535" s="288">
        <v>29.23</v>
      </c>
      <c r="O535" s="270">
        <v>2.0299999999999998</v>
      </c>
      <c r="P535" s="317">
        <v>1</v>
      </c>
      <c r="Q535" t="s">
        <v>2172</v>
      </c>
    </row>
    <row r="536" spans="1:17" ht="46.8" hidden="1" x14ac:dyDescent="0.3">
      <c r="A536" s="39" t="s">
        <v>977</v>
      </c>
      <c r="B536" s="35" t="s">
        <v>419</v>
      </c>
      <c r="C536" s="35" t="s">
        <v>441</v>
      </c>
      <c r="D536" s="3" t="s">
        <v>34</v>
      </c>
      <c r="E536" s="108">
        <v>960</v>
      </c>
      <c r="F536" s="194" t="s">
        <v>1536</v>
      </c>
      <c r="G536" s="35" t="s">
        <v>1537</v>
      </c>
      <c r="H536" s="35" t="s">
        <v>1538</v>
      </c>
      <c r="I536" s="35" t="s">
        <v>1545</v>
      </c>
      <c r="J536" s="35" t="s">
        <v>1549</v>
      </c>
      <c r="K536" s="210">
        <v>2.35</v>
      </c>
      <c r="L536" s="210">
        <f t="shared" ref="L536" si="144">K536*1.2</f>
        <v>2.82</v>
      </c>
      <c r="M536" s="70">
        <f t="shared" ref="M536" si="145">K536*E536</f>
        <v>2256</v>
      </c>
      <c r="N536" s="288">
        <f t="shared" ref="N536" si="146">L536*E536</f>
        <v>2707.2</v>
      </c>
      <c r="O536" s="270">
        <v>2.35</v>
      </c>
      <c r="P536" s="317">
        <v>2</v>
      </c>
      <c r="Q536" t="s">
        <v>2172</v>
      </c>
    </row>
    <row r="537" spans="1:17" ht="46.8" hidden="1" x14ac:dyDescent="0.3">
      <c r="A537" s="180" t="s">
        <v>977</v>
      </c>
      <c r="B537" s="108" t="s">
        <v>419</v>
      </c>
      <c r="C537" s="108" t="s">
        <v>441</v>
      </c>
      <c r="D537" s="109" t="s">
        <v>34</v>
      </c>
      <c r="E537" s="108">
        <v>960</v>
      </c>
      <c r="F537" s="5" t="s">
        <v>1315</v>
      </c>
      <c r="G537" s="152" t="s">
        <v>1259</v>
      </c>
      <c r="H537" s="176">
        <v>36</v>
      </c>
      <c r="I537" s="3" t="s">
        <v>1323</v>
      </c>
      <c r="J537" s="134" t="s">
        <v>1324</v>
      </c>
      <c r="K537" s="241">
        <v>3.8517000000000001</v>
      </c>
      <c r="L537" s="241">
        <v>4.6219999999999999</v>
      </c>
      <c r="M537" s="8">
        <v>138.66</v>
      </c>
      <c r="N537" s="280">
        <v>166.39</v>
      </c>
      <c r="O537" s="259">
        <v>3.8517000000000001</v>
      </c>
      <c r="P537" s="309">
        <v>3</v>
      </c>
    </row>
    <row r="538" spans="1:17" ht="15.6" hidden="1" x14ac:dyDescent="0.3">
      <c r="A538" s="230"/>
      <c r="B538" s="231"/>
      <c r="C538" s="231"/>
      <c r="D538" s="232"/>
      <c r="E538" s="233"/>
      <c r="F538" s="232"/>
      <c r="G538" s="234"/>
      <c r="H538" s="235"/>
      <c r="I538" s="232"/>
      <c r="J538" s="236"/>
      <c r="K538" s="242"/>
      <c r="L538" s="242"/>
      <c r="M538" s="239"/>
      <c r="N538" s="281"/>
      <c r="O538" s="260"/>
      <c r="P538" s="310"/>
    </row>
    <row r="539" spans="1:17" ht="46.8" x14ac:dyDescent="0.3">
      <c r="A539" s="39" t="s">
        <v>978</v>
      </c>
      <c r="B539" s="35" t="s">
        <v>419</v>
      </c>
      <c r="C539" s="35" t="s">
        <v>442</v>
      </c>
      <c r="D539" s="3" t="s">
        <v>34</v>
      </c>
      <c r="E539" s="108">
        <v>48</v>
      </c>
      <c r="F539" s="194" t="s">
        <v>1536</v>
      </c>
      <c r="G539" s="35" t="s">
        <v>1537</v>
      </c>
      <c r="H539" s="35" t="s">
        <v>1538</v>
      </c>
      <c r="I539" s="35" t="s">
        <v>1545</v>
      </c>
      <c r="J539" s="35" t="s">
        <v>1550</v>
      </c>
      <c r="K539" s="210">
        <v>3.06</v>
      </c>
      <c r="L539" s="210">
        <f t="shared" ref="L539" si="147">K539*1.2</f>
        <v>3.6719999999999997</v>
      </c>
      <c r="M539" s="70">
        <f t="shared" ref="M539" si="148">K539*E539</f>
        <v>146.88</v>
      </c>
      <c r="N539" s="288">
        <f t="shared" ref="N539" si="149">L539*E539</f>
        <v>176.25599999999997</v>
      </c>
      <c r="O539" s="270">
        <v>3.06</v>
      </c>
      <c r="P539" s="317">
        <v>1</v>
      </c>
    </row>
    <row r="540" spans="1:17" ht="46.8" hidden="1" x14ac:dyDescent="0.3">
      <c r="A540" s="180" t="s">
        <v>978</v>
      </c>
      <c r="B540" s="108" t="s">
        <v>419</v>
      </c>
      <c r="C540" s="108" t="s">
        <v>442</v>
      </c>
      <c r="D540" s="109" t="s">
        <v>34</v>
      </c>
      <c r="E540" s="108">
        <v>48</v>
      </c>
      <c r="F540" s="5" t="s">
        <v>1315</v>
      </c>
      <c r="G540" s="152" t="s">
        <v>1259</v>
      </c>
      <c r="H540" s="176">
        <v>24</v>
      </c>
      <c r="I540" s="3" t="s">
        <v>1320</v>
      </c>
      <c r="J540" s="134" t="s">
        <v>1325</v>
      </c>
      <c r="K540" s="241">
        <v>3.8513000000000002</v>
      </c>
      <c r="L540" s="241">
        <v>4.6215999999999999</v>
      </c>
      <c r="M540" s="8">
        <v>92.43</v>
      </c>
      <c r="N540" s="280">
        <v>110.92</v>
      </c>
      <c r="O540" s="259">
        <v>3.8513000000000002</v>
      </c>
      <c r="P540" s="309">
        <v>2</v>
      </c>
    </row>
    <row r="541" spans="1:17" ht="15.6" hidden="1" x14ac:dyDescent="0.3">
      <c r="A541" s="230"/>
      <c r="B541" s="231"/>
      <c r="C541" s="231"/>
      <c r="D541" s="232"/>
      <c r="E541" s="233"/>
      <c r="F541" s="232"/>
      <c r="G541" s="234"/>
      <c r="H541" s="235"/>
      <c r="I541" s="232"/>
      <c r="J541" s="236"/>
      <c r="K541" s="242"/>
      <c r="L541" s="242"/>
      <c r="M541" s="239"/>
      <c r="N541" s="281"/>
      <c r="O541" s="260"/>
      <c r="P541" s="310"/>
    </row>
    <row r="542" spans="1:17" ht="46.8" x14ac:dyDescent="0.3">
      <c r="A542" s="39" t="s">
        <v>979</v>
      </c>
      <c r="B542" s="35" t="s">
        <v>419</v>
      </c>
      <c r="C542" s="35" t="s">
        <v>443</v>
      </c>
      <c r="D542" s="3" t="s">
        <v>34</v>
      </c>
      <c r="E542" s="108">
        <v>60</v>
      </c>
      <c r="F542" s="194" t="s">
        <v>1536</v>
      </c>
      <c r="G542" s="35" t="s">
        <v>1537</v>
      </c>
      <c r="H542" s="35" t="s">
        <v>1538</v>
      </c>
      <c r="I542" s="35" t="s">
        <v>1543</v>
      </c>
      <c r="J542" s="35" t="s">
        <v>1551</v>
      </c>
      <c r="K542" s="210">
        <v>2.95</v>
      </c>
      <c r="L542" s="210">
        <f t="shared" ref="L542" si="150">K542*1.2</f>
        <v>3.54</v>
      </c>
      <c r="M542" s="70">
        <f t="shared" ref="M542" si="151">K542*E542</f>
        <v>177</v>
      </c>
      <c r="N542" s="288">
        <f t="shared" ref="N542" si="152">L542*E542</f>
        <v>212.4</v>
      </c>
      <c r="O542" s="270">
        <v>2.95</v>
      </c>
      <c r="P542" s="317">
        <v>1</v>
      </c>
    </row>
    <row r="543" spans="1:17" ht="46.8" hidden="1" x14ac:dyDescent="0.3">
      <c r="A543" s="180" t="s">
        <v>979</v>
      </c>
      <c r="B543" s="108" t="s">
        <v>419</v>
      </c>
      <c r="C543" s="108" t="s">
        <v>443</v>
      </c>
      <c r="D543" s="109" t="s">
        <v>34</v>
      </c>
      <c r="E543" s="108">
        <v>60</v>
      </c>
      <c r="F543" s="5" t="s">
        <v>1315</v>
      </c>
      <c r="G543" s="152" t="s">
        <v>1259</v>
      </c>
      <c r="H543" s="176">
        <v>36</v>
      </c>
      <c r="I543" s="3" t="s">
        <v>1320</v>
      </c>
      <c r="J543" s="134" t="s">
        <v>1321</v>
      </c>
      <c r="K543" s="241">
        <v>4.9519000000000002</v>
      </c>
      <c r="L543" s="241">
        <v>5.9423000000000004</v>
      </c>
      <c r="M543" s="8">
        <v>178.27</v>
      </c>
      <c r="N543" s="280">
        <v>213.92</v>
      </c>
      <c r="O543" s="259">
        <v>4.9519000000000002</v>
      </c>
      <c r="P543" s="309">
        <v>2</v>
      </c>
    </row>
    <row r="544" spans="1:17" ht="15.6" hidden="1" x14ac:dyDescent="0.3">
      <c r="A544" s="230"/>
      <c r="B544" s="231"/>
      <c r="C544" s="231"/>
      <c r="D544" s="232"/>
      <c r="E544" s="233"/>
      <c r="F544" s="232"/>
      <c r="G544" s="234"/>
      <c r="H544" s="235"/>
      <c r="I544" s="232"/>
      <c r="J544" s="236"/>
      <c r="K544" s="242"/>
      <c r="L544" s="242"/>
      <c r="M544" s="239"/>
      <c r="N544" s="281"/>
      <c r="O544" s="260"/>
      <c r="P544" s="310"/>
    </row>
    <row r="545" spans="1:17" ht="46.8" x14ac:dyDescent="0.3">
      <c r="A545" s="39" t="s">
        <v>980</v>
      </c>
      <c r="B545" s="35" t="s">
        <v>419</v>
      </c>
      <c r="C545" s="35" t="s">
        <v>444</v>
      </c>
      <c r="D545" s="3" t="s">
        <v>34</v>
      </c>
      <c r="E545" s="108">
        <v>60</v>
      </c>
      <c r="F545" s="194" t="s">
        <v>1536</v>
      </c>
      <c r="G545" s="35" t="s">
        <v>1537</v>
      </c>
      <c r="H545" s="35" t="s">
        <v>1538</v>
      </c>
      <c r="I545" s="35" t="s">
        <v>1541</v>
      </c>
      <c r="J545" s="35" t="s">
        <v>1548</v>
      </c>
      <c r="K545" s="210">
        <v>2.2999999999999998</v>
      </c>
      <c r="L545" s="210">
        <f>K545*1.2</f>
        <v>2.76</v>
      </c>
      <c r="M545" s="70">
        <f t="shared" ref="M545" si="153">K545*E545</f>
        <v>138</v>
      </c>
      <c r="N545" s="288">
        <f t="shared" ref="N545" si="154">L545*E545</f>
        <v>165.6</v>
      </c>
      <c r="O545" s="270">
        <v>2.2999999999999998</v>
      </c>
      <c r="P545" s="317">
        <v>1</v>
      </c>
    </row>
    <row r="546" spans="1:17" ht="93.6" hidden="1" x14ac:dyDescent="0.3">
      <c r="A546" s="180" t="s">
        <v>980</v>
      </c>
      <c r="B546" s="108" t="s">
        <v>419</v>
      </c>
      <c r="C546" s="108" t="s">
        <v>444</v>
      </c>
      <c r="D546" s="109" t="s">
        <v>34</v>
      </c>
      <c r="E546" s="108">
        <v>60</v>
      </c>
      <c r="F546" s="5" t="s">
        <v>1315</v>
      </c>
      <c r="G546" s="152" t="s">
        <v>1259</v>
      </c>
      <c r="H546" s="176">
        <v>24</v>
      </c>
      <c r="I546" s="3" t="s">
        <v>1320</v>
      </c>
      <c r="J546" s="134" t="s">
        <v>1326</v>
      </c>
      <c r="K546" s="241">
        <v>5.3650000000000002</v>
      </c>
      <c r="L546" s="241">
        <v>6.4379999999999997</v>
      </c>
      <c r="M546" s="8">
        <v>128.76</v>
      </c>
      <c r="N546" s="280">
        <v>154.51</v>
      </c>
      <c r="O546" s="259">
        <v>5.3650000000000002</v>
      </c>
      <c r="P546" s="309">
        <v>2</v>
      </c>
    </row>
    <row r="547" spans="1:17" ht="15.6" hidden="1" x14ac:dyDescent="0.3">
      <c r="A547" s="230"/>
      <c r="B547" s="231"/>
      <c r="C547" s="231"/>
      <c r="D547" s="232"/>
      <c r="E547" s="233"/>
      <c r="F547" s="232"/>
      <c r="G547" s="234"/>
      <c r="H547" s="235"/>
      <c r="I547" s="232"/>
      <c r="J547" s="236"/>
      <c r="K547" s="242"/>
      <c r="L547" s="242"/>
      <c r="M547" s="239"/>
      <c r="N547" s="281"/>
      <c r="O547" s="260"/>
      <c r="P547" s="310"/>
    </row>
    <row r="548" spans="1:17" ht="78" x14ac:dyDescent="0.3">
      <c r="A548" s="39" t="s">
        <v>981</v>
      </c>
      <c r="B548" s="35" t="s">
        <v>445</v>
      </c>
      <c r="C548" s="35" t="s">
        <v>446</v>
      </c>
      <c r="D548" s="3" t="s">
        <v>34</v>
      </c>
      <c r="E548" s="108">
        <v>20</v>
      </c>
      <c r="F548" s="109" t="s">
        <v>1395</v>
      </c>
      <c r="G548" s="152" t="s">
        <v>1396</v>
      </c>
      <c r="H548" s="176" t="s">
        <v>1429</v>
      </c>
      <c r="I548" s="3" t="s">
        <v>1430</v>
      </c>
      <c r="J548" s="134">
        <v>411961</v>
      </c>
      <c r="K548" s="241">
        <v>102.43</v>
      </c>
      <c r="L548" s="241">
        <v>122.916</v>
      </c>
      <c r="M548" s="8">
        <v>1024.3</v>
      </c>
      <c r="N548" s="280">
        <v>1229.1600000000001</v>
      </c>
      <c r="O548" s="259">
        <v>102.43</v>
      </c>
      <c r="P548" s="309">
        <v>1</v>
      </c>
    </row>
    <row r="549" spans="1:17" ht="15.6" hidden="1" x14ac:dyDescent="0.3">
      <c r="A549" s="230"/>
      <c r="B549" s="231"/>
      <c r="C549" s="231"/>
      <c r="D549" s="232"/>
      <c r="E549" s="233"/>
      <c r="F549" s="232"/>
      <c r="G549" s="234"/>
      <c r="H549" s="235"/>
      <c r="I549" s="232"/>
      <c r="J549" s="236"/>
      <c r="K549" s="242"/>
      <c r="L549" s="242"/>
      <c r="M549" s="239"/>
      <c r="N549" s="281"/>
      <c r="O549" s="260"/>
      <c r="P549" s="310"/>
    </row>
    <row r="550" spans="1:17" ht="93.6" x14ac:dyDescent="0.3">
      <c r="A550" s="39" t="s">
        <v>982</v>
      </c>
      <c r="B550" s="35" t="s">
        <v>447</v>
      </c>
      <c r="C550" s="35" t="s">
        <v>448</v>
      </c>
      <c r="D550" s="3" t="s">
        <v>34</v>
      </c>
      <c r="E550" s="108">
        <v>10</v>
      </c>
      <c r="F550" s="109" t="s">
        <v>1431</v>
      </c>
      <c r="G550" s="152" t="s">
        <v>1396</v>
      </c>
      <c r="H550" s="176" t="s">
        <v>1432</v>
      </c>
      <c r="I550" s="3" t="s">
        <v>1433</v>
      </c>
      <c r="J550" s="134" t="s">
        <v>1434</v>
      </c>
      <c r="K550" s="241">
        <v>57.92</v>
      </c>
      <c r="L550" s="241">
        <v>69.504000000000005</v>
      </c>
      <c r="M550" s="8">
        <v>289.60000000000002</v>
      </c>
      <c r="N550" s="280">
        <v>347.52</v>
      </c>
      <c r="O550" s="259">
        <v>57.92</v>
      </c>
      <c r="P550" s="309">
        <v>1</v>
      </c>
    </row>
    <row r="551" spans="1:17" ht="15.6" hidden="1" x14ac:dyDescent="0.3">
      <c r="A551" s="230"/>
      <c r="B551" s="231"/>
      <c r="C551" s="231"/>
      <c r="D551" s="232"/>
      <c r="E551" s="233"/>
      <c r="F551" s="232"/>
      <c r="G551" s="234"/>
      <c r="H551" s="235"/>
      <c r="I551" s="232"/>
      <c r="J551" s="236"/>
      <c r="K551" s="242"/>
      <c r="L551" s="242"/>
      <c r="M551" s="239"/>
      <c r="N551" s="281"/>
      <c r="O551" s="260"/>
      <c r="P551" s="310"/>
    </row>
    <row r="552" spans="1:17" ht="62.4" x14ac:dyDescent="0.3">
      <c r="A552" s="39" t="s">
        <v>983</v>
      </c>
      <c r="B552" s="35" t="s">
        <v>449</v>
      </c>
      <c r="C552" s="35" t="s">
        <v>450</v>
      </c>
      <c r="D552" s="3" t="s">
        <v>34</v>
      </c>
      <c r="E552" s="108">
        <v>12</v>
      </c>
      <c r="F552" s="194" t="s">
        <v>1536</v>
      </c>
      <c r="G552" s="35" t="s">
        <v>1537</v>
      </c>
      <c r="H552" s="35" t="s">
        <v>1538</v>
      </c>
      <c r="I552" s="35" t="s">
        <v>1552</v>
      </c>
      <c r="J552" s="35" t="s">
        <v>1553</v>
      </c>
      <c r="K552" s="210">
        <v>1.95</v>
      </c>
      <c r="L552" s="210">
        <f t="shared" ref="L552" si="155">K552*1.2</f>
        <v>2.34</v>
      </c>
      <c r="M552" s="70">
        <f t="shared" ref="M552" si="156">K552*E552</f>
        <v>23.4</v>
      </c>
      <c r="N552" s="288">
        <f t="shared" ref="N552" si="157">L552*E552</f>
        <v>28.08</v>
      </c>
      <c r="O552" s="270">
        <v>1.95</v>
      </c>
      <c r="P552" s="317">
        <v>1</v>
      </c>
    </row>
    <row r="553" spans="1:17" ht="15.6" hidden="1" x14ac:dyDescent="0.3">
      <c r="A553" s="230"/>
      <c r="B553" s="231"/>
      <c r="C553" s="231"/>
      <c r="D553" s="232"/>
      <c r="E553" s="233"/>
      <c r="F553" s="232"/>
      <c r="G553" s="234"/>
      <c r="H553" s="235"/>
      <c r="I553" s="232"/>
      <c r="J553" s="236"/>
      <c r="K553" s="242"/>
      <c r="L553" s="242"/>
      <c r="M553" s="239"/>
      <c r="N553" s="281"/>
      <c r="O553" s="260"/>
      <c r="P553" s="310"/>
    </row>
    <row r="554" spans="1:17" ht="62.4" x14ac:dyDescent="0.3">
      <c r="A554" s="39" t="s">
        <v>984</v>
      </c>
      <c r="B554" s="35" t="s">
        <v>449</v>
      </c>
      <c r="C554" s="35" t="s">
        <v>451</v>
      </c>
      <c r="D554" s="3" t="s">
        <v>34</v>
      </c>
      <c r="E554" s="108">
        <v>240</v>
      </c>
      <c r="F554" s="194" t="s">
        <v>1536</v>
      </c>
      <c r="G554" s="35" t="s">
        <v>1537</v>
      </c>
      <c r="H554" s="35" t="s">
        <v>1538</v>
      </c>
      <c r="I554" s="35" t="s">
        <v>1545</v>
      </c>
      <c r="J554" s="35" t="s">
        <v>1554</v>
      </c>
      <c r="K554" s="210">
        <v>2.2000000000000002</v>
      </c>
      <c r="L554" s="210">
        <f>K554*1.2</f>
        <v>2.64</v>
      </c>
      <c r="M554" s="70">
        <f>K554*E554</f>
        <v>528</v>
      </c>
      <c r="N554" s="288">
        <f>L554*E554</f>
        <v>633.6</v>
      </c>
      <c r="O554" s="270">
        <v>2.2000000000000002</v>
      </c>
      <c r="P554" s="317">
        <v>1</v>
      </c>
      <c r="Q554" t="s">
        <v>2172</v>
      </c>
    </row>
    <row r="555" spans="1:17" ht="62.4" hidden="1" x14ac:dyDescent="0.3">
      <c r="A555" s="180" t="s">
        <v>984</v>
      </c>
      <c r="B555" s="108" t="s">
        <v>449</v>
      </c>
      <c r="C555" s="108" t="s">
        <v>451</v>
      </c>
      <c r="D555" s="109" t="s">
        <v>34</v>
      </c>
      <c r="E555" s="108">
        <v>240</v>
      </c>
      <c r="F555" s="5" t="s">
        <v>1315</v>
      </c>
      <c r="G555" s="152" t="s">
        <v>1259</v>
      </c>
      <c r="H555" s="176">
        <v>36</v>
      </c>
      <c r="I555" s="3" t="s">
        <v>1327</v>
      </c>
      <c r="J555" s="134" t="s">
        <v>1328</v>
      </c>
      <c r="K555" s="241">
        <v>3.5767000000000002</v>
      </c>
      <c r="L555" s="241">
        <v>4.2919999999999998</v>
      </c>
      <c r="M555" s="8">
        <v>128.76</v>
      </c>
      <c r="N555" s="280">
        <v>154.51</v>
      </c>
      <c r="O555" s="259">
        <v>3.5767000000000002</v>
      </c>
      <c r="P555" s="309">
        <v>2</v>
      </c>
    </row>
    <row r="556" spans="1:17" ht="62.4" hidden="1" x14ac:dyDescent="0.3">
      <c r="A556" s="39" t="s">
        <v>984</v>
      </c>
      <c r="B556" s="35" t="s">
        <v>449</v>
      </c>
      <c r="C556" s="35" t="s">
        <v>451</v>
      </c>
      <c r="D556" s="3" t="s">
        <v>34</v>
      </c>
      <c r="E556" s="108">
        <v>240</v>
      </c>
      <c r="F556" s="194" t="s">
        <v>1720</v>
      </c>
      <c r="G556" s="35" t="s">
        <v>1637</v>
      </c>
      <c r="H556" s="35">
        <v>24</v>
      </c>
      <c r="I556" s="35" t="s">
        <v>1723</v>
      </c>
      <c r="J556" s="35">
        <v>17261192</v>
      </c>
      <c r="K556" s="210">
        <v>4.75</v>
      </c>
      <c r="L556" s="210">
        <f t="shared" ref="L556:L560" si="158">K556*1.2</f>
        <v>5.7</v>
      </c>
      <c r="M556" s="70">
        <f t="shared" ref="M556" si="159">K556*H556</f>
        <v>114</v>
      </c>
      <c r="N556" s="288">
        <f t="shared" ref="N556" si="160">M556*1.2</f>
        <v>136.79999999999998</v>
      </c>
      <c r="O556" s="270">
        <v>4.75</v>
      </c>
      <c r="P556" s="317">
        <v>3</v>
      </c>
    </row>
    <row r="557" spans="1:17" ht="15.6" hidden="1" x14ac:dyDescent="0.3">
      <c r="A557" s="230"/>
      <c r="B557" s="231"/>
      <c r="C557" s="231"/>
      <c r="D557" s="232"/>
      <c r="E557" s="233"/>
      <c r="F557" s="232"/>
      <c r="G557" s="234"/>
      <c r="H557" s="235"/>
      <c r="I557" s="232"/>
      <c r="J557" s="236"/>
      <c r="K557" s="242"/>
      <c r="L557" s="242"/>
      <c r="M557" s="239"/>
      <c r="N557" s="281"/>
      <c r="O557" s="260"/>
      <c r="P557" s="310"/>
    </row>
    <row r="558" spans="1:17" ht="62.4" x14ac:dyDescent="0.3">
      <c r="A558" s="39" t="s">
        <v>985</v>
      </c>
      <c r="B558" s="35" t="s">
        <v>449</v>
      </c>
      <c r="C558" s="35" t="s">
        <v>452</v>
      </c>
      <c r="D558" s="3" t="s">
        <v>34</v>
      </c>
      <c r="E558" s="108">
        <v>12</v>
      </c>
      <c r="F558" s="194" t="s">
        <v>1536</v>
      </c>
      <c r="G558" s="35" t="s">
        <v>1537</v>
      </c>
      <c r="H558" s="35" t="s">
        <v>1538</v>
      </c>
      <c r="I558" s="35" t="s">
        <v>1545</v>
      </c>
      <c r="J558" s="35" t="s">
        <v>1555</v>
      </c>
      <c r="K558" s="210">
        <v>2.76</v>
      </c>
      <c r="L558" s="210">
        <f t="shared" si="158"/>
        <v>3.3119999999999998</v>
      </c>
      <c r="M558" s="70">
        <f t="shared" ref="M558:M560" si="161">K558*E558</f>
        <v>33.119999999999997</v>
      </c>
      <c r="N558" s="288">
        <f t="shared" ref="N558:N560" si="162">L558*E558</f>
        <v>39.744</v>
      </c>
      <c r="O558" s="270">
        <v>2.76</v>
      </c>
      <c r="P558" s="317">
        <v>1</v>
      </c>
    </row>
    <row r="559" spans="1:17" ht="15.6" hidden="1" x14ac:dyDescent="0.3">
      <c r="A559" s="230"/>
      <c r="B559" s="231"/>
      <c r="C559" s="231"/>
      <c r="D559" s="232"/>
      <c r="E559" s="233"/>
      <c r="F559" s="232"/>
      <c r="G559" s="234"/>
      <c r="H559" s="235"/>
      <c r="I559" s="232"/>
      <c r="J559" s="236"/>
      <c r="K559" s="242"/>
      <c r="L559" s="242"/>
      <c r="M559" s="239"/>
      <c r="N559" s="281"/>
      <c r="O559" s="260"/>
      <c r="P559" s="310"/>
    </row>
    <row r="560" spans="1:17" ht="62.4" x14ac:dyDescent="0.3">
      <c r="A560" s="39" t="s">
        <v>986</v>
      </c>
      <c r="B560" s="35" t="s">
        <v>453</v>
      </c>
      <c r="C560" s="35" t="s">
        <v>454</v>
      </c>
      <c r="D560" s="3" t="s">
        <v>34</v>
      </c>
      <c r="E560" s="108">
        <v>24</v>
      </c>
      <c r="F560" s="194" t="s">
        <v>1536</v>
      </c>
      <c r="G560" s="35" t="s">
        <v>1537</v>
      </c>
      <c r="H560" s="35" t="s">
        <v>1538</v>
      </c>
      <c r="I560" s="35" t="s">
        <v>1545</v>
      </c>
      <c r="J560" s="35" t="s">
        <v>1556</v>
      </c>
      <c r="K560" s="210">
        <v>3.05</v>
      </c>
      <c r="L560" s="210">
        <f t="shared" si="158"/>
        <v>3.6599999999999997</v>
      </c>
      <c r="M560" s="70">
        <f t="shared" si="161"/>
        <v>73.199999999999989</v>
      </c>
      <c r="N560" s="288">
        <f t="shared" si="162"/>
        <v>87.839999999999989</v>
      </c>
      <c r="O560" s="270">
        <v>3.05</v>
      </c>
      <c r="P560" s="317">
        <v>1</v>
      </c>
    </row>
    <row r="561" spans="1:16" ht="15.6" hidden="1" x14ac:dyDescent="0.3">
      <c r="A561" s="230"/>
      <c r="B561" s="231"/>
      <c r="C561" s="231"/>
      <c r="D561" s="232"/>
      <c r="E561" s="233"/>
      <c r="F561" s="232"/>
      <c r="G561" s="234"/>
      <c r="H561" s="235"/>
      <c r="I561" s="232"/>
      <c r="J561" s="236"/>
      <c r="K561" s="242"/>
      <c r="L561" s="242"/>
      <c r="M561" s="239"/>
      <c r="N561" s="281"/>
      <c r="O561" s="260"/>
      <c r="P561" s="310"/>
    </row>
    <row r="562" spans="1:16" ht="62.4" hidden="1" x14ac:dyDescent="0.3">
      <c r="A562" s="39" t="s">
        <v>987</v>
      </c>
      <c r="B562" s="35" t="s">
        <v>449</v>
      </c>
      <c r="C562" s="35" t="s">
        <v>455</v>
      </c>
      <c r="D562" s="3" t="s">
        <v>34</v>
      </c>
      <c r="E562" s="108">
        <v>12</v>
      </c>
      <c r="F562" s="109"/>
      <c r="G562" s="152"/>
      <c r="H562" s="133"/>
      <c r="I562" s="109"/>
      <c r="J562" s="134"/>
      <c r="K562" s="241"/>
      <c r="L562" s="241"/>
      <c r="M562" s="8"/>
      <c r="N562" s="280"/>
      <c r="O562" s="259"/>
      <c r="P562" s="309">
        <v>0</v>
      </c>
    </row>
    <row r="563" spans="1:16" ht="15.6" hidden="1" x14ac:dyDescent="0.3">
      <c r="A563" s="230"/>
      <c r="B563" s="231"/>
      <c r="C563" s="231"/>
      <c r="D563" s="232"/>
      <c r="E563" s="233"/>
      <c r="F563" s="232"/>
      <c r="G563" s="234"/>
      <c r="H563" s="235"/>
      <c r="I563" s="232"/>
      <c r="J563" s="236"/>
      <c r="K563" s="242"/>
      <c r="L563" s="242"/>
      <c r="M563" s="239"/>
      <c r="N563" s="281"/>
      <c r="O563" s="260"/>
      <c r="P563" s="310"/>
    </row>
    <row r="564" spans="1:16" ht="62.4" x14ac:dyDescent="0.3">
      <c r="A564" s="39" t="s">
        <v>988</v>
      </c>
      <c r="B564" s="35" t="s">
        <v>449</v>
      </c>
      <c r="C564" s="35" t="s">
        <v>456</v>
      </c>
      <c r="D564" s="3" t="s">
        <v>34</v>
      </c>
      <c r="E564" s="108">
        <v>48</v>
      </c>
      <c r="F564" s="194" t="s">
        <v>1536</v>
      </c>
      <c r="G564" s="35" t="s">
        <v>1537</v>
      </c>
      <c r="H564" s="35" t="s">
        <v>1538</v>
      </c>
      <c r="I564" s="35" t="s">
        <v>1557</v>
      </c>
      <c r="J564" s="35" t="s">
        <v>1558</v>
      </c>
      <c r="K564" s="210">
        <v>2</v>
      </c>
      <c r="L564" s="210">
        <f t="shared" ref="L564:L582" si="163">K564*1.2</f>
        <v>2.4</v>
      </c>
      <c r="M564" s="70">
        <f t="shared" ref="M564:M582" si="164">K564*E564</f>
        <v>96</v>
      </c>
      <c r="N564" s="288">
        <f t="shared" ref="N564:N582" si="165">L564*E564</f>
        <v>115.19999999999999</v>
      </c>
      <c r="O564" s="270">
        <v>2</v>
      </c>
      <c r="P564" s="317">
        <v>1</v>
      </c>
    </row>
    <row r="565" spans="1:16" ht="15.6" hidden="1" x14ac:dyDescent="0.3">
      <c r="A565" s="230"/>
      <c r="B565" s="231"/>
      <c r="C565" s="231"/>
      <c r="D565" s="232"/>
      <c r="E565" s="233"/>
      <c r="F565" s="232"/>
      <c r="G565" s="234"/>
      <c r="H565" s="235"/>
      <c r="I565" s="232"/>
      <c r="J565" s="236"/>
      <c r="K565" s="242"/>
      <c r="L565" s="242"/>
      <c r="M565" s="239"/>
      <c r="N565" s="281"/>
      <c r="O565" s="260"/>
      <c r="P565" s="310"/>
    </row>
    <row r="566" spans="1:16" ht="46.8" x14ac:dyDescent="0.3">
      <c r="A566" s="39" t="s">
        <v>989</v>
      </c>
      <c r="B566" s="35" t="s">
        <v>449</v>
      </c>
      <c r="C566" s="35" t="s">
        <v>457</v>
      </c>
      <c r="D566" s="3" t="s">
        <v>34</v>
      </c>
      <c r="E566" s="108">
        <v>120</v>
      </c>
      <c r="F566" s="194" t="s">
        <v>1536</v>
      </c>
      <c r="G566" s="35" t="s">
        <v>1537</v>
      </c>
      <c r="H566" s="35" t="s">
        <v>1538</v>
      </c>
      <c r="I566" s="35" t="s">
        <v>1557</v>
      </c>
      <c r="J566" s="35" t="s">
        <v>1559</v>
      </c>
      <c r="K566" s="210">
        <v>2.1</v>
      </c>
      <c r="L566" s="210">
        <f t="shared" si="163"/>
        <v>2.52</v>
      </c>
      <c r="M566" s="70">
        <f t="shared" si="164"/>
        <v>252</v>
      </c>
      <c r="N566" s="288">
        <f t="shared" si="165"/>
        <v>302.39999999999998</v>
      </c>
      <c r="O566" s="270">
        <v>2.1</v>
      </c>
      <c r="P566" s="317">
        <v>1</v>
      </c>
    </row>
    <row r="567" spans="1:16" ht="46.8" hidden="1" x14ac:dyDescent="0.3">
      <c r="A567" s="39" t="s">
        <v>989</v>
      </c>
      <c r="B567" s="35" t="s">
        <v>449</v>
      </c>
      <c r="C567" s="35" t="s">
        <v>457</v>
      </c>
      <c r="D567" s="3" t="s">
        <v>34</v>
      </c>
      <c r="E567" s="108">
        <v>120</v>
      </c>
      <c r="F567" s="194" t="s">
        <v>1720</v>
      </c>
      <c r="G567" s="35" t="s">
        <v>1637</v>
      </c>
      <c r="H567" s="35">
        <v>24</v>
      </c>
      <c r="I567" s="35" t="s">
        <v>1724</v>
      </c>
      <c r="J567" s="35">
        <v>17260227</v>
      </c>
      <c r="K567" s="210">
        <v>3.5</v>
      </c>
      <c r="L567" s="210">
        <f t="shared" si="163"/>
        <v>4.2</v>
      </c>
      <c r="M567" s="70">
        <f t="shared" ref="M567" si="166">K567*H567</f>
        <v>84</v>
      </c>
      <c r="N567" s="288">
        <f t="shared" ref="N567" si="167">M567*1.2</f>
        <v>100.8</v>
      </c>
      <c r="O567" s="270">
        <v>3.5</v>
      </c>
      <c r="P567" s="317">
        <v>2</v>
      </c>
    </row>
    <row r="568" spans="1:16" ht="15.6" hidden="1" x14ac:dyDescent="0.3">
      <c r="A568" s="230"/>
      <c r="B568" s="231"/>
      <c r="C568" s="231"/>
      <c r="D568" s="232"/>
      <c r="E568" s="233"/>
      <c r="F568" s="232"/>
      <c r="G568" s="234"/>
      <c r="H568" s="235"/>
      <c r="I568" s="232"/>
      <c r="J568" s="236"/>
      <c r="K568" s="242"/>
      <c r="L568" s="242"/>
      <c r="M568" s="239"/>
      <c r="N568" s="281"/>
      <c r="O568" s="260"/>
      <c r="P568" s="310"/>
    </row>
    <row r="569" spans="1:16" ht="46.8" x14ac:dyDescent="0.3">
      <c r="A569" s="39" t="s">
        <v>990</v>
      </c>
      <c r="B569" s="35" t="s">
        <v>449</v>
      </c>
      <c r="C569" s="35" t="s">
        <v>458</v>
      </c>
      <c r="D569" s="3" t="s">
        <v>34</v>
      </c>
      <c r="E569" s="108">
        <v>120</v>
      </c>
      <c r="F569" s="194" t="s">
        <v>1536</v>
      </c>
      <c r="G569" s="35" t="s">
        <v>1537</v>
      </c>
      <c r="H569" s="35" t="s">
        <v>1538</v>
      </c>
      <c r="I569" s="35" t="s">
        <v>1557</v>
      </c>
      <c r="J569" s="35" t="s">
        <v>1560</v>
      </c>
      <c r="K569" s="210">
        <v>2.2999999999999998</v>
      </c>
      <c r="L569" s="210">
        <f t="shared" si="163"/>
        <v>2.76</v>
      </c>
      <c r="M569" s="70">
        <f t="shared" si="164"/>
        <v>276</v>
      </c>
      <c r="N569" s="288">
        <f t="shared" si="165"/>
        <v>331.2</v>
      </c>
      <c r="O569" s="270">
        <v>2.2999999999999998</v>
      </c>
      <c r="P569" s="317">
        <v>1</v>
      </c>
    </row>
    <row r="570" spans="1:16" ht="46.8" hidden="1" x14ac:dyDescent="0.3">
      <c r="A570" s="39" t="s">
        <v>990</v>
      </c>
      <c r="B570" s="35" t="s">
        <v>449</v>
      </c>
      <c r="C570" s="35" t="s">
        <v>458</v>
      </c>
      <c r="D570" s="3" t="s">
        <v>34</v>
      </c>
      <c r="E570" s="108">
        <v>120</v>
      </c>
      <c r="F570" s="194" t="s">
        <v>1720</v>
      </c>
      <c r="G570" s="35" t="s">
        <v>1637</v>
      </c>
      <c r="H570" s="35">
        <v>24</v>
      </c>
      <c r="I570" s="35" t="s">
        <v>1725</v>
      </c>
      <c r="J570" s="35">
        <v>17260230</v>
      </c>
      <c r="K570" s="210">
        <v>3.65</v>
      </c>
      <c r="L570" s="210">
        <f t="shared" si="163"/>
        <v>4.38</v>
      </c>
      <c r="M570" s="70">
        <f t="shared" ref="M570" si="168">K570*H570</f>
        <v>87.6</v>
      </c>
      <c r="N570" s="288">
        <f t="shared" ref="N570" si="169">M570*1.2</f>
        <v>105.11999999999999</v>
      </c>
      <c r="O570" s="270">
        <v>3.65</v>
      </c>
      <c r="P570" s="317">
        <v>2</v>
      </c>
    </row>
    <row r="571" spans="1:16" ht="15.6" hidden="1" x14ac:dyDescent="0.3">
      <c r="A571" s="230"/>
      <c r="B571" s="231"/>
      <c r="C571" s="231"/>
      <c r="D571" s="232"/>
      <c r="E571" s="233"/>
      <c r="F571" s="232"/>
      <c r="G571" s="234"/>
      <c r="H571" s="235"/>
      <c r="I571" s="232"/>
      <c r="J571" s="236"/>
      <c r="K571" s="242"/>
      <c r="L571" s="242"/>
      <c r="M571" s="239"/>
      <c r="N571" s="281"/>
      <c r="O571" s="260"/>
      <c r="P571" s="310"/>
    </row>
    <row r="572" spans="1:16" ht="46.8" x14ac:dyDescent="0.3">
      <c r="A572" s="39" t="s">
        <v>991</v>
      </c>
      <c r="B572" s="35" t="s">
        <v>449</v>
      </c>
      <c r="C572" s="35" t="s">
        <v>459</v>
      </c>
      <c r="D572" s="3" t="s">
        <v>34</v>
      </c>
      <c r="E572" s="108">
        <v>12</v>
      </c>
      <c r="F572" s="194" t="s">
        <v>1536</v>
      </c>
      <c r="G572" s="35" t="s">
        <v>1537</v>
      </c>
      <c r="H572" s="35" t="s">
        <v>1538</v>
      </c>
      <c r="I572" s="35" t="s">
        <v>1557</v>
      </c>
      <c r="J572" s="35" t="s">
        <v>1542</v>
      </c>
      <c r="K572" s="210">
        <v>2.74</v>
      </c>
      <c r="L572" s="210">
        <f t="shared" si="163"/>
        <v>3.2880000000000003</v>
      </c>
      <c r="M572" s="70">
        <f t="shared" si="164"/>
        <v>32.880000000000003</v>
      </c>
      <c r="N572" s="288">
        <f t="shared" si="165"/>
        <v>39.456000000000003</v>
      </c>
      <c r="O572" s="270">
        <v>2.74</v>
      </c>
      <c r="P572" s="317">
        <v>1</v>
      </c>
    </row>
    <row r="573" spans="1:16" ht="15.6" hidden="1" x14ac:dyDescent="0.3">
      <c r="A573" s="230"/>
      <c r="B573" s="231"/>
      <c r="C573" s="231"/>
      <c r="D573" s="232"/>
      <c r="E573" s="233"/>
      <c r="F573" s="232"/>
      <c r="G573" s="234"/>
      <c r="H573" s="235"/>
      <c r="I573" s="232"/>
      <c r="J573" s="236"/>
      <c r="K573" s="242"/>
      <c r="L573" s="242"/>
      <c r="M573" s="239"/>
      <c r="N573" s="281"/>
      <c r="O573" s="260"/>
      <c r="P573" s="310"/>
    </row>
    <row r="574" spans="1:16" ht="46.8" x14ac:dyDescent="0.3">
      <c r="A574" s="39" t="s">
        <v>992</v>
      </c>
      <c r="B574" s="35" t="s">
        <v>453</v>
      </c>
      <c r="C574" s="35" t="s">
        <v>460</v>
      </c>
      <c r="D574" s="3" t="s">
        <v>34</v>
      </c>
      <c r="E574" s="108">
        <v>12</v>
      </c>
      <c r="F574" s="194" t="s">
        <v>1536</v>
      </c>
      <c r="G574" s="35" t="s">
        <v>1537</v>
      </c>
      <c r="H574" s="35" t="s">
        <v>1538</v>
      </c>
      <c r="I574" s="35" t="s">
        <v>1545</v>
      </c>
      <c r="J574" s="35" t="s">
        <v>1561</v>
      </c>
      <c r="K574" s="210">
        <v>2.35</v>
      </c>
      <c r="L574" s="210">
        <f t="shared" si="163"/>
        <v>2.82</v>
      </c>
      <c r="M574" s="70">
        <f t="shared" si="164"/>
        <v>28.200000000000003</v>
      </c>
      <c r="N574" s="288">
        <f t="shared" si="165"/>
        <v>33.839999999999996</v>
      </c>
      <c r="O574" s="270">
        <v>2.35</v>
      </c>
      <c r="P574" s="317">
        <v>1</v>
      </c>
    </row>
    <row r="575" spans="1:16" ht="15.6" hidden="1" x14ac:dyDescent="0.3">
      <c r="A575" s="230"/>
      <c r="B575" s="231"/>
      <c r="C575" s="231"/>
      <c r="D575" s="232"/>
      <c r="E575" s="233"/>
      <c r="F575" s="232"/>
      <c r="G575" s="234"/>
      <c r="H575" s="235"/>
      <c r="I575" s="232"/>
      <c r="J575" s="236"/>
      <c r="K575" s="242"/>
      <c r="L575" s="242"/>
      <c r="M575" s="239"/>
      <c r="N575" s="281"/>
      <c r="O575" s="260"/>
      <c r="P575" s="310"/>
    </row>
    <row r="576" spans="1:16" ht="46.8" x14ac:dyDescent="0.3">
      <c r="A576" s="39" t="s">
        <v>993</v>
      </c>
      <c r="B576" s="35" t="s">
        <v>453</v>
      </c>
      <c r="C576" s="35" t="s">
        <v>461</v>
      </c>
      <c r="D576" s="3" t="s">
        <v>34</v>
      </c>
      <c r="E576" s="108">
        <v>12</v>
      </c>
      <c r="F576" s="194" t="s">
        <v>1536</v>
      </c>
      <c r="G576" s="35" t="s">
        <v>1537</v>
      </c>
      <c r="H576" s="35" t="s">
        <v>1538</v>
      </c>
      <c r="I576" s="35" t="s">
        <v>1552</v>
      </c>
      <c r="J576" s="35" t="s">
        <v>1562</v>
      </c>
      <c r="K576" s="210">
        <v>2.4700000000000002</v>
      </c>
      <c r="L576" s="210">
        <f t="shared" si="163"/>
        <v>2.964</v>
      </c>
      <c r="M576" s="70">
        <f t="shared" si="164"/>
        <v>29.64</v>
      </c>
      <c r="N576" s="288">
        <f t="shared" si="165"/>
        <v>35.567999999999998</v>
      </c>
      <c r="O576" s="270">
        <v>2.4700000000000002</v>
      </c>
      <c r="P576" s="317">
        <v>1</v>
      </c>
    </row>
    <row r="577" spans="1:16" ht="15.6" hidden="1" x14ac:dyDescent="0.3">
      <c r="A577" s="230"/>
      <c r="B577" s="231"/>
      <c r="C577" s="231"/>
      <c r="D577" s="232"/>
      <c r="E577" s="233"/>
      <c r="F577" s="232"/>
      <c r="G577" s="234"/>
      <c r="H577" s="235"/>
      <c r="I577" s="232"/>
      <c r="J577" s="236"/>
      <c r="K577" s="242"/>
      <c r="L577" s="242"/>
      <c r="M577" s="239"/>
      <c r="N577" s="281"/>
      <c r="O577" s="260"/>
      <c r="P577" s="310"/>
    </row>
    <row r="578" spans="1:16" ht="46.8" x14ac:dyDescent="0.3">
      <c r="A578" s="39" t="s">
        <v>994</v>
      </c>
      <c r="B578" s="35" t="s">
        <v>449</v>
      </c>
      <c r="C578" s="35" t="s">
        <v>462</v>
      </c>
      <c r="D578" s="3" t="s">
        <v>34</v>
      </c>
      <c r="E578" s="108">
        <v>12</v>
      </c>
      <c r="F578" s="194" t="s">
        <v>1536</v>
      </c>
      <c r="G578" s="35" t="s">
        <v>1537</v>
      </c>
      <c r="H578" s="35" t="s">
        <v>1538</v>
      </c>
      <c r="I578" s="35" t="s">
        <v>1545</v>
      </c>
      <c r="J578" s="35" t="s">
        <v>1563</v>
      </c>
      <c r="K578" s="210">
        <v>2.2999999999999998</v>
      </c>
      <c r="L578" s="210">
        <f t="shared" si="163"/>
        <v>2.76</v>
      </c>
      <c r="M578" s="70">
        <f t="shared" si="164"/>
        <v>27.599999999999998</v>
      </c>
      <c r="N578" s="288">
        <f t="shared" si="165"/>
        <v>33.119999999999997</v>
      </c>
      <c r="O578" s="270">
        <v>2.2999999999999998</v>
      </c>
      <c r="P578" s="317">
        <v>1</v>
      </c>
    </row>
    <row r="579" spans="1:16" ht="15.6" hidden="1" x14ac:dyDescent="0.3">
      <c r="A579" s="230"/>
      <c r="B579" s="231"/>
      <c r="C579" s="231"/>
      <c r="D579" s="232"/>
      <c r="E579" s="233"/>
      <c r="F579" s="232"/>
      <c r="G579" s="234"/>
      <c r="H579" s="235"/>
      <c r="I579" s="232"/>
      <c r="J579" s="236"/>
      <c r="K579" s="242"/>
      <c r="L579" s="242"/>
      <c r="M579" s="239"/>
      <c r="N579" s="281"/>
      <c r="O579" s="260"/>
      <c r="P579" s="310"/>
    </row>
    <row r="580" spans="1:16" ht="46.8" x14ac:dyDescent="0.3">
      <c r="A580" s="39" t="s">
        <v>995</v>
      </c>
      <c r="B580" s="35" t="s">
        <v>449</v>
      </c>
      <c r="C580" s="35" t="s">
        <v>463</v>
      </c>
      <c r="D580" s="3" t="s">
        <v>34</v>
      </c>
      <c r="E580" s="108">
        <v>12</v>
      </c>
      <c r="F580" s="194" t="s">
        <v>1536</v>
      </c>
      <c r="G580" s="35" t="s">
        <v>1537</v>
      </c>
      <c r="H580" s="35" t="s">
        <v>1538</v>
      </c>
      <c r="I580" s="35" t="s">
        <v>1552</v>
      </c>
      <c r="J580" s="35" t="s">
        <v>1564</v>
      </c>
      <c r="K580" s="210">
        <v>2.42</v>
      </c>
      <c r="L580" s="210">
        <f t="shared" si="163"/>
        <v>2.9039999999999999</v>
      </c>
      <c r="M580" s="70">
        <f t="shared" si="164"/>
        <v>29.04</v>
      </c>
      <c r="N580" s="288">
        <f t="shared" si="165"/>
        <v>34.847999999999999</v>
      </c>
      <c r="O580" s="270">
        <v>2.42</v>
      </c>
      <c r="P580" s="317">
        <v>1</v>
      </c>
    </row>
    <row r="581" spans="1:16" ht="15.6" hidden="1" x14ac:dyDescent="0.3">
      <c r="A581" s="230"/>
      <c r="B581" s="231"/>
      <c r="C581" s="231"/>
      <c r="D581" s="232"/>
      <c r="E581" s="233"/>
      <c r="F581" s="232"/>
      <c r="G581" s="234"/>
      <c r="H581" s="235"/>
      <c r="I581" s="232"/>
      <c r="J581" s="236"/>
      <c r="K581" s="242"/>
      <c r="L581" s="242"/>
      <c r="M581" s="239"/>
      <c r="N581" s="281"/>
      <c r="O581" s="260"/>
      <c r="P581" s="310"/>
    </row>
    <row r="582" spans="1:16" ht="46.8" x14ac:dyDescent="0.3">
      <c r="A582" s="39" t="s">
        <v>996</v>
      </c>
      <c r="B582" s="35" t="s">
        <v>419</v>
      </c>
      <c r="C582" s="35" t="s">
        <v>464</v>
      </c>
      <c r="D582" s="3" t="s">
        <v>34</v>
      </c>
      <c r="E582" s="108">
        <v>36</v>
      </c>
      <c r="F582" s="194" t="s">
        <v>1536</v>
      </c>
      <c r="G582" s="35" t="s">
        <v>1537</v>
      </c>
      <c r="H582" s="35" t="s">
        <v>1538</v>
      </c>
      <c r="I582" s="35" t="s">
        <v>1565</v>
      </c>
      <c r="J582" s="35" t="s">
        <v>1566</v>
      </c>
      <c r="K582" s="210">
        <v>3.2</v>
      </c>
      <c r="L582" s="210">
        <f t="shared" si="163"/>
        <v>3.84</v>
      </c>
      <c r="M582" s="70">
        <f t="shared" si="164"/>
        <v>115.2</v>
      </c>
      <c r="N582" s="288">
        <f t="shared" si="165"/>
        <v>138.24</v>
      </c>
      <c r="O582" s="270">
        <v>3.2</v>
      </c>
      <c r="P582" s="317">
        <v>1</v>
      </c>
    </row>
    <row r="583" spans="1:16" ht="15.6" hidden="1" x14ac:dyDescent="0.3">
      <c r="A583" s="230"/>
      <c r="B583" s="231"/>
      <c r="C583" s="231"/>
      <c r="D583" s="232"/>
      <c r="E583" s="233"/>
      <c r="F583" s="232"/>
      <c r="G583" s="234"/>
      <c r="H583" s="235"/>
      <c r="I583" s="232"/>
      <c r="J583" s="236"/>
      <c r="K583" s="242"/>
      <c r="L583" s="242"/>
      <c r="M583" s="239"/>
      <c r="N583" s="281"/>
      <c r="O583" s="260"/>
      <c r="P583" s="310"/>
    </row>
    <row r="584" spans="1:16" ht="46.8" x14ac:dyDescent="0.3">
      <c r="A584" s="180" t="s">
        <v>997</v>
      </c>
      <c r="B584" s="108" t="s">
        <v>419</v>
      </c>
      <c r="C584" s="108" t="s">
        <v>465</v>
      </c>
      <c r="D584" s="109" t="s">
        <v>34</v>
      </c>
      <c r="E584" s="108">
        <v>36</v>
      </c>
      <c r="F584" s="5" t="s">
        <v>1315</v>
      </c>
      <c r="G584" s="152" t="s">
        <v>1259</v>
      </c>
      <c r="H584" s="176">
        <v>24</v>
      </c>
      <c r="I584" s="3" t="s">
        <v>1320</v>
      </c>
      <c r="J584" s="134" t="s">
        <v>1329</v>
      </c>
      <c r="K584" s="241">
        <v>7.4279000000000002</v>
      </c>
      <c r="L584" s="241">
        <v>8.9135000000000009</v>
      </c>
      <c r="M584" s="8">
        <v>178.27</v>
      </c>
      <c r="N584" s="280">
        <v>213.92</v>
      </c>
      <c r="O584" s="259">
        <v>7.4279000000000002</v>
      </c>
      <c r="P584" s="309">
        <v>1</v>
      </c>
    </row>
    <row r="585" spans="1:16" ht="15.6" hidden="1" x14ac:dyDescent="0.3">
      <c r="A585" s="230"/>
      <c r="B585" s="231"/>
      <c r="C585" s="231"/>
      <c r="D585" s="232"/>
      <c r="E585" s="233"/>
      <c r="F585" s="232"/>
      <c r="G585" s="234"/>
      <c r="H585" s="235"/>
      <c r="I585" s="232"/>
      <c r="J585" s="236"/>
      <c r="K585" s="242"/>
      <c r="L585" s="242"/>
      <c r="M585" s="239"/>
      <c r="N585" s="281"/>
      <c r="O585" s="260"/>
      <c r="P585" s="310"/>
    </row>
    <row r="586" spans="1:16" ht="140.4" x14ac:dyDescent="0.3">
      <c r="A586" s="39" t="s">
        <v>998</v>
      </c>
      <c r="B586" s="108" t="s">
        <v>844</v>
      </c>
      <c r="C586" s="108" t="s">
        <v>845</v>
      </c>
      <c r="D586" s="109" t="s">
        <v>34</v>
      </c>
      <c r="E586" s="108">
        <v>2</v>
      </c>
      <c r="F586" s="109" t="s">
        <v>1435</v>
      </c>
      <c r="G586" s="152" t="s">
        <v>1396</v>
      </c>
      <c r="H586" s="176" t="s">
        <v>1422</v>
      </c>
      <c r="I586" s="3" t="s">
        <v>1436</v>
      </c>
      <c r="J586" s="134" t="s">
        <v>1437</v>
      </c>
      <c r="K586" s="241">
        <v>64.010000000000005</v>
      </c>
      <c r="L586" s="241">
        <v>76.811999999999998</v>
      </c>
      <c r="M586" s="8">
        <v>768.12</v>
      </c>
      <c r="N586" s="280">
        <v>921.74</v>
      </c>
      <c r="O586" s="259">
        <v>64.010000000000005</v>
      </c>
      <c r="P586" s="309">
        <v>1</v>
      </c>
    </row>
    <row r="587" spans="1:16" ht="15.6" hidden="1" x14ac:dyDescent="0.3">
      <c r="A587" s="230"/>
      <c r="B587" s="231"/>
      <c r="C587" s="231"/>
      <c r="D587" s="232"/>
      <c r="E587" s="233"/>
      <c r="F587" s="232"/>
      <c r="G587" s="234"/>
      <c r="H587" s="235"/>
      <c r="I587" s="232"/>
      <c r="J587" s="236"/>
      <c r="K587" s="242"/>
      <c r="L587" s="242"/>
      <c r="M587" s="239"/>
      <c r="N587" s="281"/>
      <c r="O587" s="260"/>
      <c r="P587" s="310"/>
    </row>
    <row r="588" spans="1:16" ht="140.4" x14ac:dyDescent="0.3">
      <c r="A588" s="39" t="s">
        <v>999</v>
      </c>
      <c r="B588" s="108" t="s">
        <v>844</v>
      </c>
      <c r="C588" s="108" t="s">
        <v>846</v>
      </c>
      <c r="D588" s="109" t="s">
        <v>34</v>
      </c>
      <c r="E588" s="108">
        <v>2</v>
      </c>
      <c r="F588" s="109" t="s">
        <v>1435</v>
      </c>
      <c r="G588" s="152" t="s">
        <v>1396</v>
      </c>
      <c r="H588" s="176" t="s">
        <v>1422</v>
      </c>
      <c r="I588" s="3" t="s">
        <v>1436</v>
      </c>
      <c r="J588" s="134" t="s">
        <v>1438</v>
      </c>
      <c r="K588" s="241">
        <v>67.27</v>
      </c>
      <c r="L588" s="241">
        <v>80.72399999999999</v>
      </c>
      <c r="M588" s="8">
        <v>807.24</v>
      </c>
      <c r="N588" s="280">
        <v>968.69</v>
      </c>
      <c r="O588" s="259">
        <v>67.27</v>
      </c>
      <c r="P588" s="309">
        <v>1</v>
      </c>
    </row>
    <row r="589" spans="1:16" ht="15.6" hidden="1" x14ac:dyDescent="0.3">
      <c r="A589" s="230"/>
      <c r="B589" s="231"/>
      <c r="C589" s="231"/>
      <c r="D589" s="232"/>
      <c r="E589" s="233"/>
      <c r="F589" s="232"/>
      <c r="G589" s="234"/>
      <c r="H589" s="235"/>
      <c r="I589" s="232"/>
      <c r="J589" s="236"/>
      <c r="K589" s="242"/>
      <c r="L589" s="242"/>
      <c r="M589" s="239"/>
      <c r="N589" s="281"/>
      <c r="O589" s="260"/>
      <c r="P589" s="310"/>
    </row>
    <row r="590" spans="1:16" ht="46.8" hidden="1" x14ac:dyDescent="0.3">
      <c r="A590" s="39" t="s">
        <v>1000</v>
      </c>
      <c r="B590" s="108" t="s">
        <v>1150</v>
      </c>
      <c r="C590" s="108" t="s">
        <v>847</v>
      </c>
      <c r="D590" s="109" t="s">
        <v>34</v>
      </c>
      <c r="E590" s="108">
        <v>20</v>
      </c>
      <c r="F590" s="109"/>
      <c r="G590" s="152"/>
      <c r="H590" s="133"/>
      <c r="I590" s="109"/>
      <c r="J590" s="134"/>
      <c r="K590" s="248"/>
      <c r="L590" s="241"/>
      <c r="M590" s="8"/>
      <c r="N590" s="280"/>
      <c r="O590" s="271"/>
      <c r="P590" s="309">
        <v>0</v>
      </c>
    </row>
    <row r="591" spans="1:16" ht="15.6" hidden="1" x14ac:dyDescent="0.3">
      <c r="A591" s="230"/>
      <c r="B591" s="231"/>
      <c r="C591" s="231"/>
      <c r="D591" s="232"/>
      <c r="E591" s="233"/>
      <c r="F591" s="232"/>
      <c r="G591" s="234"/>
      <c r="H591" s="235"/>
      <c r="I591" s="232"/>
      <c r="J591" s="236"/>
      <c r="K591" s="242"/>
      <c r="L591" s="242"/>
      <c r="M591" s="239"/>
      <c r="N591" s="281"/>
      <c r="O591" s="260"/>
      <c r="P591" s="310"/>
    </row>
    <row r="592" spans="1:16" ht="78" x14ac:dyDescent="0.3">
      <c r="A592" s="39" t="s">
        <v>1001</v>
      </c>
      <c r="B592" s="35" t="s">
        <v>466</v>
      </c>
      <c r="C592" s="69" t="s">
        <v>467</v>
      </c>
      <c r="D592" s="3" t="s">
        <v>34</v>
      </c>
      <c r="E592" s="108">
        <v>1</v>
      </c>
      <c r="F592" s="109" t="s">
        <v>1439</v>
      </c>
      <c r="G592" s="152" t="s">
        <v>1396</v>
      </c>
      <c r="H592" s="176" t="s">
        <v>1355</v>
      </c>
      <c r="I592" s="3" t="s">
        <v>1440</v>
      </c>
      <c r="J592" s="135" t="s">
        <v>1441</v>
      </c>
      <c r="K592" s="241">
        <v>640</v>
      </c>
      <c r="L592" s="241">
        <v>768</v>
      </c>
      <c r="M592" s="8">
        <v>640</v>
      </c>
      <c r="N592" s="280">
        <v>768</v>
      </c>
      <c r="O592" s="259">
        <v>640</v>
      </c>
      <c r="P592" s="309">
        <v>1</v>
      </c>
    </row>
    <row r="593" spans="1:17" ht="124.8" hidden="1" x14ac:dyDescent="0.3">
      <c r="A593" s="39" t="s">
        <v>1001</v>
      </c>
      <c r="B593" s="35" t="s">
        <v>466</v>
      </c>
      <c r="C593" s="69" t="s">
        <v>467</v>
      </c>
      <c r="D593" s="3" t="s">
        <v>34</v>
      </c>
      <c r="E593" s="108">
        <v>1</v>
      </c>
      <c r="F593" s="109" t="s">
        <v>2101</v>
      </c>
      <c r="G593" s="152" t="s">
        <v>2031</v>
      </c>
      <c r="H593" s="133">
        <v>1</v>
      </c>
      <c r="I593" s="109" t="s">
        <v>2106</v>
      </c>
      <c r="J593" s="134" t="s">
        <v>2107</v>
      </c>
      <c r="K593" s="241">
        <v>800</v>
      </c>
      <c r="L593" s="241">
        <v>960</v>
      </c>
      <c r="M593" s="8">
        <v>800</v>
      </c>
      <c r="N593" s="280">
        <v>960</v>
      </c>
      <c r="O593" s="259">
        <v>800</v>
      </c>
      <c r="P593" s="309">
        <v>2</v>
      </c>
    </row>
    <row r="594" spans="1:17" ht="15.6" hidden="1" x14ac:dyDescent="0.3">
      <c r="A594" s="230"/>
      <c r="B594" s="231"/>
      <c r="C594" s="231"/>
      <c r="D594" s="232"/>
      <c r="E594" s="233"/>
      <c r="F594" s="232"/>
      <c r="G594" s="234"/>
      <c r="H594" s="235"/>
      <c r="I594" s="232"/>
      <c r="J594" s="236"/>
      <c r="K594" s="242"/>
      <c r="L594" s="242"/>
      <c r="M594" s="239"/>
      <c r="N594" s="281"/>
      <c r="O594" s="260"/>
      <c r="P594" s="310"/>
    </row>
    <row r="595" spans="1:17" ht="62.4" x14ac:dyDescent="0.3">
      <c r="A595" s="39" t="s">
        <v>1002</v>
      </c>
      <c r="B595" s="35" t="s">
        <v>466</v>
      </c>
      <c r="C595" s="69" t="s">
        <v>468</v>
      </c>
      <c r="D595" s="3" t="s">
        <v>34</v>
      </c>
      <c r="E595" s="108">
        <v>15</v>
      </c>
      <c r="F595" s="109" t="s">
        <v>1251</v>
      </c>
      <c r="G595" s="152" t="s">
        <v>1239</v>
      </c>
      <c r="H595" s="176">
        <v>1</v>
      </c>
      <c r="I595" s="3" t="s">
        <v>1252</v>
      </c>
      <c r="J595" s="135">
        <v>413611</v>
      </c>
      <c r="K595" s="241">
        <v>160</v>
      </c>
      <c r="L595" s="241">
        <v>192</v>
      </c>
      <c r="M595" s="8">
        <v>160</v>
      </c>
      <c r="N595" s="280">
        <v>192</v>
      </c>
      <c r="O595" s="259">
        <v>160</v>
      </c>
      <c r="P595" s="309">
        <v>1</v>
      </c>
      <c r="Q595" t="s">
        <v>2172</v>
      </c>
    </row>
    <row r="596" spans="1:17" ht="124.8" hidden="1" x14ac:dyDescent="0.3">
      <c r="A596" s="39" t="s">
        <v>1002</v>
      </c>
      <c r="B596" s="35" t="s">
        <v>466</v>
      </c>
      <c r="C596" s="69" t="s">
        <v>468</v>
      </c>
      <c r="D596" s="3" t="s">
        <v>34</v>
      </c>
      <c r="E596" s="108">
        <v>15</v>
      </c>
      <c r="F596" s="109" t="s">
        <v>2101</v>
      </c>
      <c r="G596" s="152" t="s">
        <v>2031</v>
      </c>
      <c r="H596" s="133">
        <v>1</v>
      </c>
      <c r="I596" s="109" t="s">
        <v>2106</v>
      </c>
      <c r="J596" s="134" t="s">
        <v>2107</v>
      </c>
      <c r="K596" s="241">
        <v>240</v>
      </c>
      <c r="L596" s="241">
        <v>288</v>
      </c>
      <c r="M596" s="8">
        <v>240</v>
      </c>
      <c r="N596" s="280">
        <v>288</v>
      </c>
      <c r="O596" s="259">
        <v>240</v>
      </c>
      <c r="P596" s="309">
        <v>2</v>
      </c>
    </row>
    <row r="597" spans="1:17" ht="78" hidden="1" x14ac:dyDescent="0.3">
      <c r="A597" s="39" t="s">
        <v>1002</v>
      </c>
      <c r="B597" s="35" t="s">
        <v>466</v>
      </c>
      <c r="C597" s="69" t="s">
        <v>468</v>
      </c>
      <c r="D597" s="3" t="s">
        <v>34</v>
      </c>
      <c r="E597" s="108">
        <v>15</v>
      </c>
      <c r="F597" s="109" t="s">
        <v>1439</v>
      </c>
      <c r="G597" s="152" t="s">
        <v>1396</v>
      </c>
      <c r="H597" s="133" t="s">
        <v>1355</v>
      </c>
      <c r="I597" s="109" t="s">
        <v>1442</v>
      </c>
      <c r="J597" s="135" t="s">
        <v>1443</v>
      </c>
      <c r="K597" s="241">
        <v>258.22000000000003</v>
      </c>
      <c r="L597" s="241">
        <v>309.86400000000003</v>
      </c>
      <c r="M597" s="8">
        <v>258.22000000000003</v>
      </c>
      <c r="N597" s="280">
        <v>309.86</v>
      </c>
      <c r="O597" s="259">
        <v>258.22000000000003</v>
      </c>
      <c r="P597" s="309">
        <v>3</v>
      </c>
    </row>
    <row r="598" spans="1:17" ht="15.6" hidden="1" x14ac:dyDescent="0.3">
      <c r="A598" s="230"/>
      <c r="B598" s="231"/>
      <c r="C598" s="231"/>
      <c r="D598" s="232"/>
      <c r="E598" s="233"/>
      <c r="F598" s="232"/>
      <c r="G598" s="234"/>
      <c r="H598" s="235"/>
      <c r="I598" s="232"/>
      <c r="J598" s="236"/>
      <c r="K598" s="242"/>
      <c r="L598" s="242"/>
      <c r="M598" s="239"/>
      <c r="N598" s="281"/>
      <c r="O598" s="260"/>
      <c r="P598" s="310"/>
    </row>
    <row r="599" spans="1:17" ht="46.8" x14ac:dyDescent="0.3">
      <c r="A599" s="39" t="s">
        <v>1003</v>
      </c>
      <c r="B599" s="35" t="s">
        <v>469</v>
      </c>
      <c r="C599" s="69" t="s">
        <v>470</v>
      </c>
      <c r="D599" s="3" t="s">
        <v>34</v>
      </c>
      <c r="E599" s="108">
        <v>72</v>
      </c>
      <c r="F599" s="109" t="s">
        <v>1339</v>
      </c>
      <c r="G599" s="152" t="s">
        <v>1335</v>
      </c>
      <c r="H599" s="176" t="s">
        <v>1348</v>
      </c>
      <c r="I599" s="3" t="s">
        <v>1349</v>
      </c>
      <c r="J599" s="135" t="s">
        <v>1350</v>
      </c>
      <c r="K599" s="241">
        <v>12.5</v>
      </c>
      <c r="L599" s="241">
        <f>K599*1.2</f>
        <v>15</v>
      </c>
      <c r="M599" s="8">
        <f>K599*20</f>
        <v>250</v>
      </c>
      <c r="N599" s="280">
        <f>L599*20</f>
        <v>300</v>
      </c>
      <c r="O599" s="259">
        <v>12.5</v>
      </c>
      <c r="P599" s="309">
        <v>1</v>
      </c>
    </row>
    <row r="600" spans="1:17" ht="78" hidden="1" x14ac:dyDescent="0.3">
      <c r="A600" s="39" t="s">
        <v>1003</v>
      </c>
      <c r="B600" s="35" t="s">
        <v>469</v>
      </c>
      <c r="C600" s="69" t="s">
        <v>470</v>
      </c>
      <c r="D600" s="3" t="s">
        <v>34</v>
      </c>
      <c r="E600" s="108">
        <v>72</v>
      </c>
      <c r="F600" s="109" t="s">
        <v>1253</v>
      </c>
      <c r="G600" s="152" t="s">
        <v>1239</v>
      </c>
      <c r="H600" s="133">
        <v>1</v>
      </c>
      <c r="I600" s="109" t="s">
        <v>1254</v>
      </c>
      <c r="J600" s="135" t="s">
        <v>1255</v>
      </c>
      <c r="K600" s="241">
        <v>15</v>
      </c>
      <c r="L600" s="241">
        <v>18</v>
      </c>
      <c r="M600" s="8">
        <v>15</v>
      </c>
      <c r="N600" s="280">
        <v>18</v>
      </c>
      <c r="O600" s="259">
        <v>15</v>
      </c>
      <c r="P600" s="309">
        <v>2</v>
      </c>
    </row>
    <row r="601" spans="1:17" ht="15.6" hidden="1" x14ac:dyDescent="0.3">
      <c r="A601" s="230"/>
      <c r="B601" s="231"/>
      <c r="C601" s="231"/>
      <c r="D601" s="232"/>
      <c r="E601" s="233"/>
      <c r="F601" s="232"/>
      <c r="G601" s="234"/>
      <c r="H601" s="235"/>
      <c r="I601" s="232"/>
      <c r="J601" s="236"/>
      <c r="K601" s="242"/>
      <c r="L601" s="242"/>
      <c r="M601" s="239"/>
      <c r="N601" s="281"/>
      <c r="O601" s="260"/>
      <c r="P601" s="310"/>
    </row>
    <row r="602" spans="1:17" ht="78" x14ac:dyDescent="0.3">
      <c r="A602" s="39" t="s">
        <v>1004</v>
      </c>
      <c r="B602" s="35" t="s">
        <v>471</v>
      </c>
      <c r="C602" s="69" t="s">
        <v>472</v>
      </c>
      <c r="D602" s="3" t="s">
        <v>34</v>
      </c>
      <c r="E602" s="108">
        <v>6</v>
      </c>
      <c r="F602" s="109" t="s">
        <v>1253</v>
      </c>
      <c r="G602" s="152" t="s">
        <v>1239</v>
      </c>
      <c r="H602" s="176">
        <v>1</v>
      </c>
      <c r="I602" s="3" t="s">
        <v>1256</v>
      </c>
      <c r="J602" s="135" t="s">
        <v>1257</v>
      </c>
      <c r="K602" s="241">
        <v>27.5</v>
      </c>
      <c r="L602" s="241">
        <v>33</v>
      </c>
      <c r="M602" s="8">
        <v>27.5</v>
      </c>
      <c r="N602" s="280">
        <v>33</v>
      </c>
      <c r="O602" s="259">
        <v>27.5</v>
      </c>
      <c r="P602" s="309">
        <v>1</v>
      </c>
    </row>
    <row r="603" spans="1:17" ht="46.8" hidden="1" x14ac:dyDescent="0.3">
      <c r="A603" s="39" t="s">
        <v>1004</v>
      </c>
      <c r="B603" s="35" t="s">
        <v>471</v>
      </c>
      <c r="C603" s="69" t="s">
        <v>472</v>
      </c>
      <c r="D603" s="3" t="s">
        <v>34</v>
      </c>
      <c r="E603" s="108">
        <v>6</v>
      </c>
      <c r="F603" s="109" t="s">
        <v>1339</v>
      </c>
      <c r="G603" s="152" t="s">
        <v>1335</v>
      </c>
      <c r="H603" s="133" t="s">
        <v>1348</v>
      </c>
      <c r="I603" s="109" t="s">
        <v>1351</v>
      </c>
      <c r="J603" s="135" t="s">
        <v>1352</v>
      </c>
      <c r="K603" s="241">
        <v>38.9</v>
      </c>
      <c r="L603" s="241">
        <f>+K603*1.2</f>
        <v>46.68</v>
      </c>
      <c r="M603" s="8">
        <f>K603*20</f>
        <v>778</v>
      </c>
      <c r="N603" s="280">
        <f t="shared" ref="N603:N605" si="170">L603*20</f>
        <v>933.6</v>
      </c>
      <c r="O603" s="259">
        <v>38.9</v>
      </c>
      <c r="P603" s="309">
        <v>2</v>
      </c>
    </row>
    <row r="604" spans="1:17" ht="15.6" hidden="1" x14ac:dyDescent="0.3">
      <c r="A604" s="230"/>
      <c r="B604" s="231"/>
      <c r="C604" s="231"/>
      <c r="D604" s="232"/>
      <c r="E604" s="233"/>
      <c r="F604" s="232"/>
      <c r="G604" s="234"/>
      <c r="H604" s="235"/>
      <c r="I604" s="232"/>
      <c r="J604" s="236"/>
      <c r="K604" s="242"/>
      <c r="L604" s="242"/>
      <c r="M604" s="239"/>
      <c r="N604" s="281"/>
      <c r="O604" s="260"/>
      <c r="P604" s="310"/>
    </row>
    <row r="605" spans="1:17" ht="46.8" x14ac:dyDescent="0.3">
      <c r="A605" s="39" t="s">
        <v>1005</v>
      </c>
      <c r="B605" s="35" t="s">
        <v>473</v>
      </c>
      <c r="C605" s="69" t="s">
        <v>472</v>
      </c>
      <c r="D605" s="3" t="s">
        <v>34</v>
      </c>
      <c r="E605" s="108">
        <v>10</v>
      </c>
      <c r="F605" s="109" t="s">
        <v>1339</v>
      </c>
      <c r="G605" s="152" t="s">
        <v>1335</v>
      </c>
      <c r="H605" s="176" t="s">
        <v>1348</v>
      </c>
      <c r="I605" s="3" t="s">
        <v>1351</v>
      </c>
      <c r="J605" s="135" t="s">
        <v>1352</v>
      </c>
      <c r="K605" s="241">
        <v>38.9</v>
      </c>
      <c r="L605" s="241">
        <f>+K605*1.2</f>
        <v>46.68</v>
      </c>
      <c r="M605" s="8">
        <f>K605*20</f>
        <v>778</v>
      </c>
      <c r="N605" s="280">
        <f t="shared" si="170"/>
        <v>933.6</v>
      </c>
      <c r="O605" s="259">
        <v>38.9</v>
      </c>
      <c r="P605" s="309">
        <v>1</v>
      </c>
    </row>
    <row r="606" spans="1:17" ht="15.6" hidden="1" x14ac:dyDescent="0.3">
      <c r="A606" s="230"/>
      <c r="B606" s="231"/>
      <c r="C606" s="231"/>
      <c r="D606" s="232"/>
      <c r="E606" s="233"/>
      <c r="F606" s="232"/>
      <c r="G606" s="234"/>
      <c r="H606" s="235"/>
      <c r="I606" s="232"/>
      <c r="J606" s="236"/>
      <c r="K606" s="242"/>
      <c r="L606" s="242"/>
      <c r="M606" s="239"/>
      <c r="N606" s="281"/>
      <c r="O606" s="260"/>
      <c r="P606" s="310"/>
    </row>
    <row r="607" spans="1:17" ht="15.6" hidden="1" x14ac:dyDescent="0.3">
      <c r="A607" s="39" t="s">
        <v>1006</v>
      </c>
      <c r="B607" s="35" t="s">
        <v>474</v>
      </c>
      <c r="C607" s="35"/>
      <c r="D607" s="3" t="s">
        <v>34</v>
      </c>
      <c r="E607" s="108">
        <v>3</v>
      </c>
      <c r="F607" s="109"/>
      <c r="G607" s="152"/>
      <c r="H607" s="133"/>
      <c r="I607" s="109"/>
      <c r="J607" s="135"/>
      <c r="K607" s="241"/>
      <c r="L607" s="241"/>
      <c r="M607" s="8"/>
      <c r="N607" s="280"/>
      <c r="O607" s="259"/>
      <c r="P607" s="309">
        <v>0</v>
      </c>
    </row>
    <row r="608" spans="1:17" ht="15.6" hidden="1" x14ac:dyDescent="0.3">
      <c r="A608" s="230"/>
      <c r="B608" s="231"/>
      <c r="C608" s="231"/>
      <c r="D608" s="232"/>
      <c r="E608" s="233"/>
      <c r="F608" s="232"/>
      <c r="G608" s="234"/>
      <c r="H608" s="235"/>
      <c r="I608" s="232"/>
      <c r="J608" s="236"/>
      <c r="K608" s="242"/>
      <c r="L608" s="242"/>
      <c r="M608" s="239"/>
      <c r="N608" s="281"/>
      <c r="O608" s="260"/>
      <c r="P608" s="310"/>
    </row>
    <row r="609" spans="1:16" ht="62.4" x14ac:dyDescent="0.3">
      <c r="A609" s="39" t="s">
        <v>1007</v>
      </c>
      <c r="B609" s="35" t="s">
        <v>475</v>
      </c>
      <c r="C609" s="35" t="s">
        <v>476</v>
      </c>
      <c r="D609" s="3" t="s">
        <v>34</v>
      </c>
      <c r="E609" s="108">
        <v>10</v>
      </c>
      <c r="F609" s="152" t="s">
        <v>1267</v>
      </c>
      <c r="G609" s="152" t="s">
        <v>1259</v>
      </c>
      <c r="H609" s="176">
        <v>6</v>
      </c>
      <c r="I609" s="3"/>
      <c r="J609" s="134">
        <v>3553957</v>
      </c>
      <c r="K609" s="241">
        <v>2.35</v>
      </c>
      <c r="L609" s="241">
        <f t="shared" ref="L609:L615" si="171">K609*1.2</f>
        <v>2.82</v>
      </c>
      <c r="M609" s="8">
        <f t="shared" ref="M609:M615" si="172">K609*H609</f>
        <v>14.100000000000001</v>
      </c>
      <c r="N609" s="280">
        <f t="shared" ref="N609:N615" si="173">M609*1.2</f>
        <v>16.920000000000002</v>
      </c>
      <c r="O609" s="259">
        <v>2.35</v>
      </c>
      <c r="P609" s="309">
        <v>1</v>
      </c>
    </row>
    <row r="610" spans="1:16" ht="15.6" hidden="1" x14ac:dyDescent="0.3">
      <c r="A610" s="230"/>
      <c r="B610" s="231"/>
      <c r="C610" s="231"/>
      <c r="D610" s="232"/>
      <c r="E610" s="233"/>
      <c r="F610" s="232"/>
      <c r="G610" s="234"/>
      <c r="H610" s="235"/>
      <c r="I610" s="232"/>
      <c r="J610" s="236"/>
      <c r="K610" s="242"/>
      <c r="L610" s="242"/>
      <c r="M610" s="239"/>
      <c r="N610" s="281"/>
      <c r="O610" s="260"/>
      <c r="P610" s="310"/>
    </row>
    <row r="611" spans="1:16" ht="62.4" x14ac:dyDescent="0.3">
      <c r="A611" s="39" t="s">
        <v>1008</v>
      </c>
      <c r="B611" s="35" t="s">
        <v>475</v>
      </c>
      <c r="C611" s="35" t="s">
        <v>477</v>
      </c>
      <c r="D611" s="3" t="s">
        <v>34</v>
      </c>
      <c r="E611" s="108">
        <v>10</v>
      </c>
      <c r="F611" s="152" t="s">
        <v>1267</v>
      </c>
      <c r="G611" s="152" t="s">
        <v>1259</v>
      </c>
      <c r="H611" s="176">
        <v>10</v>
      </c>
      <c r="I611" s="3"/>
      <c r="J611" s="134">
        <v>3553949</v>
      </c>
      <c r="K611" s="241">
        <v>1.75</v>
      </c>
      <c r="L611" s="241">
        <f t="shared" si="171"/>
        <v>2.1</v>
      </c>
      <c r="M611" s="8">
        <f t="shared" si="172"/>
        <v>17.5</v>
      </c>
      <c r="N611" s="280">
        <f t="shared" si="173"/>
        <v>21</v>
      </c>
      <c r="O611" s="259">
        <v>1.75</v>
      </c>
      <c r="P611" s="309">
        <v>1</v>
      </c>
    </row>
    <row r="612" spans="1:16" ht="15.6" hidden="1" x14ac:dyDescent="0.3">
      <c r="A612" s="230"/>
      <c r="B612" s="231"/>
      <c r="C612" s="231"/>
      <c r="D612" s="232"/>
      <c r="E612" s="233"/>
      <c r="F612" s="232"/>
      <c r="G612" s="234"/>
      <c r="H612" s="235"/>
      <c r="I612" s="232"/>
      <c r="J612" s="236"/>
      <c r="K612" s="242"/>
      <c r="L612" s="242"/>
      <c r="M612" s="239"/>
      <c r="N612" s="281"/>
      <c r="O612" s="260"/>
      <c r="P612" s="310"/>
    </row>
    <row r="613" spans="1:16" ht="62.4" x14ac:dyDescent="0.3">
      <c r="A613" s="39" t="s">
        <v>1009</v>
      </c>
      <c r="B613" s="35" t="s">
        <v>478</v>
      </c>
      <c r="C613" s="35" t="s">
        <v>479</v>
      </c>
      <c r="D613" s="3" t="s">
        <v>34</v>
      </c>
      <c r="E613" s="108">
        <v>10</v>
      </c>
      <c r="F613" s="152" t="s">
        <v>1267</v>
      </c>
      <c r="G613" s="152" t="s">
        <v>1259</v>
      </c>
      <c r="H613" s="176">
        <v>6</v>
      </c>
      <c r="I613" s="3"/>
      <c r="J613" s="134">
        <v>3570170</v>
      </c>
      <c r="K613" s="241">
        <v>2.35</v>
      </c>
      <c r="L613" s="241">
        <f t="shared" si="171"/>
        <v>2.82</v>
      </c>
      <c r="M613" s="8">
        <f t="shared" si="172"/>
        <v>14.100000000000001</v>
      </c>
      <c r="N613" s="280">
        <f t="shared" si="173"/>
        <v>16.920000000000002</v>
      </c>
      <c r="O613" s="259">
        <v>2.35</v>
      </c>
      <c r="P613" s="309">
        <v>1</v>
      </c>
    </row>
    <row r="614" spans="1:16" ht="15.6" hidden="1" x14ac:dyDescent="0.3">
      <c r="A614" s="230"/>
      <c r="B614" s="231"/>
      <c r="C614" s="231"/>
      <c r="D614" s="232"/>
      <c r="E614" s="233"/>
      <c r="F614" s="232"/>
      <c r="G614" s="234"/>
      <c r="H614" s="235"/>
      <c r="I614" s="232"/>
      <c r="J614" s="236"/>
      <c r="K614" s="242"/>
      <c r="L614" s="242"/>
      <c r="M614" s="239"/>
      <c r="N614" s="281"/>
      <c r="O614" s="260"/>
      <c r="P614" s="310"/>
    </row>
    <row r="615" spans="1:16" ht="62.4" x14ac:dyDescent="0.3">
      <c r="A615" s="39" t="s">
        <v>1010</v>
      </c>
      <c r="B615" s="35" t="s">
        <v>478</v>
      </c>
      <c r="C615" s="35" t="s">
        <v>480</v>
      </c>
      <c r="D615" s="3" t="s">
        <v>34</v>
      </c>
      <c r="E615" s="108">
        <v>10</v>
      </c>
      <c r="F615" s="152" t="s">
        <v>1267</v>
      </c>
      <c r="G615" s="152" t="s">
        <v>1259</v>
      </c>
      <c r="H615" s="176">
        <v>10</v>
      </c>
      <c r="I615" s="3"/>
      <c r="J615" s="134">
        <v>3570140</v>
      </c>
      <c r="K615" s="241">
        <v>1.75</v>
      </c>
      <c r="L615" s="241">
        <f t="shared" si="171"/>
        <v>2.1</v>
      </c>
      <c r="M615" s="8">
        <f t="shared" si="172"/>
        <v>17.5</v>
      </c>
      <c r="N615" s="280">
        <f t="shared" si="173"/>
        <v>21</v>
      </c>
      <c r="O615" s="259">
        <v>1.75</v>
      </c>
      <c r="P615" s="309">
        <v>1</v>
      </c>
    </row>
    <row r="616" spans="1:16" ht="15.6" hidden="1" x14ac:dyDescent="0.3">
      <c r="A616" s="230"/>
      <c r="B616" s="231"/>
      <c r="C616" s="231"/>
      <c r="D616" s="232"/>
      <c r="E616" s="233"/>
      <c r="F616" s="232"/>
      <c r="G616" s="234"/>
      <c r="H616" s="235"/>
      <c r="I616" s="232"/>
      <c r="J616" s="236"/>
      <c r="K616" s="242"/>
      <c r="L616" s="242"/>
      <c r="M616" s="239"/>
      <c r="N616" s="281"/>
      <c r="O616" s="260"/>
      <c r="P616" s="310"/>
    </row>
    <row r="617" spans="1:16" ht="46.8" x14ac:dyDescent="0.3">
      <c r="A617" s="180" t="s">
        <v>1011</v>
      </c>
      <c r="B617" s="5" t="s">
        <v>481</v>
      </c>
      <c r="C617" s="5" t="s">
        <v>482</v>
      </c>
      <c r="D617" s="5" t="s">
        <v>34</v>
      </c>
      <c r="E617" s="110">
        <v>20</v>
      </c>
      <c r="F617" s="5" t="s">
        <v>1315</v>
      </c>
      <c r="G617" s="152" t="s">
        <v>1259</v>
      </c>
      <c r="H617" s="176">
        <v>10</v>
      </c>
      <c r="I617" s="1" t="s">
        <v>1330</v>
      </c>
      <c r="J617" s="6">
        <v>2070600</v>
      </c>
      <c r="K617" s="241">
        <v>6.9729999999999999</v>
      </c>
      <c r="L617" s="241">
        <v>8.3675999999999995</v>
      </c>
      <c r="M617" s="8">
        <v>69.73</v>
      </c>
      <c r="N617" s="280">
        <v>83.676000000000002</v>
      </c>
      <c r="O617" s="259">
        <v>6.9729999999999999</v>
      </c>
      <c r="P617" s="309">
        <v>1</v>
      </c>
    </row>
    <row r="618" spans="1:16" ht="93.6" hidden="1" x14ac:dyDescent="0.3">
      <c r="A618" s="180" t="s">
        <v>1011</v>
      </c>
      <c r="B618" s="5" t="s">
        <v>481</v>
      </c>
      <c r="C618" s="5" t="s">
        <v>482</v>
      </c>
      <c r="D618" s="5" t="s">
        <v>34</v>
      </c>
      <c r="E618" s="110">
        <v>20</v>
      </c>
      <c r="F618" s="5" t="s">
        <v>1431</v>
      </c>
      <c r="G618" s="152" t="s">
        <v>1396</v>
      </c>
      <c r="H618" s="176" t="s">
        <v>1444</v>
      </c>
      <c r="I618" s="1" t="s">
        <v>1445</v>
      </c>
      <c r="J618" s="6" t="s">
        <v>1446</v>
      </c>
      <c r="K618" s="241">
        <v>22.02</v>
      </c>
      <c r="L618" s="241">
        <v>26.423999999999999</v>
      </c>
      <c r="M618" s="8">
        <v>44.04</v>
      </c>
      <c r="N618" s="280">
        <v>52.85</v>
      </c>
      <c r="O618" s="259">
        <v>22.02</v>
      </c>
      <c r="P618" s="309">
        <v>2</v>
      </c>
    </row>
    <row r="619" spans="1:16" ht="15.6" hidden="1" x14ac:dyDescent="0.3">
      <c r="A619" s="230"/>
      <c r="B619" s="231"/>
      <c r="C619" s="231"/>
      <c r="D619" s="232"/>
      <c r="E619" s="233"/>
      <c r="F619" s="232"/>
      <c r="G619" s="234"/>
      <c r="H619" s="235"/>
      <c r="I619" s="232"/>
      <c r="J619" s="236"/>
      <c r="K619" s="242"/>
      <c r="L619" s="242"/>
      <c r="M619" s="239"/>
      <c r="N619" s="281"/>
      <c r="O619" s="260"/>
      <c r="P619" s="310"/>
    </row>
    <row r="620" spans="1:16" ht="62.4" x14ac:dyDescent="0.3">
      <c r="A620" s="39" t="s">
        <v>1012</v>
      </c>
      <c r="B620" s="1" t="s">
        <v>483</v>
      </c>
      <c r="C620" s="4" t="s">
        <v>484</v>
      </c>
      <c r="D620" s="1" t="s">
        <v>34</v>
      </c>
      <c r="E620" s="110">
        <v>10</v>
      </c>
      <c r="F620" s="152" t="s">
        <v>1267</v>
      </c>
      <c r="G620" s="152" t="s">
        <v>1259</v>
      </c>
      <c r="H620" s="176">
        <v>1</v>
      </c>
      <c r="I620" s="1" t="s">
        <v>1331</v>
      </c>
      <c r="J620" s="6" t="s">
        <v>1332</v>
      </c>
      <c r="K620" s="241">
        <v>18.5</v>
      </c>
      <c r="L620" s="241">
        <f t="shared" ref="L620:L622" si="174">K620*1.2</f>
        <v>22.2</v>
      </c>
      <c r="M620" s="8">
        <f t="shared" ref="M620:M622" si="175">K620*H620</f>
        <v>18.5</v>
      </c>
      <c r="N620" s="280">
        <f t="shared" ref="N620:N622" si="176">M620*1.2</f>
        <v>22.2</v>
      </c>
      <c r="O620" s="259">
        <v>18.5</v>
      </c>
      <c r="P620" s="309">
        <v>1</v>
      </c>
    </row>
    <row r="621" spans="1:16" ht="15.6" hidden="1" x14ac:dyDescent="0.3">
      <c r="A621" s="230"/>
      <c r="B621" s="231"/>
      <c r="C621" s="231"/>
      <c r="D621" s="232"/>
      <c r="E621" s="233"/>
      <c r="F621" s="232"/>
      <c r="G621" s="234"/>
      <c r="H621" s="235"/>
      <c r="I621" s="232"/>
      <c r="J621" s="236"/>
      <c r="K621" s="242"/>
      <c r="L621" s="242"/>
      <c r="M621" s="239"/>
      <c r="N621" s="281"/>
      <c r="O621" s="260"/>
      <c r="P621" s="310"/>
    </row>
    <row r="622" spans="1:16" ht="78" x14ac:dyDescent="0.3">
      <c r="A622" s="39" t="s">
        <v>1013</v>
      </c>
      <c r="B622" s="1" t="s">
        <v>485</v>
      </c>
      <c r="C622" s="4" t="s">
        <v>486</v>
      </c>
      <c r="D622" s="1" t="s">
        <v>34</v>
      </c>
      <c r="E622" s="110">
        <v>10</v>
      </c>
      <c r="F622" s="152" t="s">
        <v>1267</v>
      </c>
      <c r="G622" s="152" t="s">
        <v>1259</v>
      </c>
      <c r="H622" s="176">
        <v>1</v>
      </c>
      <c r="I622" s="1" t="s">
        <v>1333</v>
      </c>
      <c r="J622" s="6">
        <v>400508</v>
      </c>
      <c r="K622" s="241">
        <v>58.8</v>
      </c>
      <c r="L622" s="241">
        <f t="shared" si="174"/>
        <v>70.559999999999988</v>
      </c>
      <c r="M622" s="8">
        <f t="shared" si="175"/>
        <v>58.8</v>
      </c>
      <c r="N622" s="280">
        <f t="shared" si="176"/>
        <v>70.559999999999988</v>
      </c>
      <c r="O622" s="259">
        <v>58.8</v>
      </c>
      <c r="P622" s="309">
        <v>1</v>
      </c>
    </row>
    <row r="623" spans="1:16" ht="15.6" hidden="1" x14ac:dyDescent="0.3">
      <c r="A623" s="230"/>
      <c r="B623" s="231"/>
      <c r="C623" s="231"/>
      <c r="D623" s="232"/>
      <c r="E623" s="233"/>
      <c r="F623" s="232"/>
      <c r="G623" s="234"/>
      <c r="H623" s="235"/>
      <c r="I623" s="232"/>
      <c r="J623" s="236"/>
      <c r="K623" s="242"/>
      <c r="L623" s="242"/>
      <c r="M623" s="239"/>
      <c r="N623" s="281"/>
      <c r="O623" s="260"/>
      <c r="P623" s="310"/>
    </row>
    <row r="624" spans="1:16" ht="15.6" hidden="1" x14ac:dyDescent="0.3">
      <c r="A624" s="368" t="s">
        <v>1014</v>
      </c>
      <c r="B624" s="369"/>
      <c r="C624" s="370"/>
      <c r="D624" s="92"/>
      <c r="E624" s="106"/>
      <c r="F624" s="115"/>
      <c r="G624" s="152"/>
      <c r="H624" s="133"/>
      <c r="I624" s="115"/>
      <c r="J624" s="134"/>
      <c r="K624" s="241"/>
      <c r="L624" s="241"/>
      <c r="M624" s="8"/>
      <c r="N624" s="280"/>
      <c r="O624" s="259"/>
      <c r="P624" s="309"/>
    </row>
    <row r="625" spans="1:16" ht="15.6" hidden="1" x14ac:dyDescent="0.3">
      <c r="A625" s="371" t="s">
        <v>487</v>
      </c>
      <c r="B625" s="372"/>
      <c r="C625" s="373"/>
      <c r="D625" s="92"/>
      <c r="E625" s="106"/>
      <c r="F625" s="115"/>
      <c r="G625" s="152"/>
      <c r="H625" s="133"/>
      <c r="I625" s="115"/>
      <c r="J625" s="135"/>
      <c r="K625" s="241"/>
      <c r="L625" s="241"/>
      <c r="M625" s="8"/>
      <c r="N625" s="280"/>
      <c r="O625" s="259"/>
      <c r="P625" s="309"/>
    </row>
    <row r="626" spans="1:16" ht="124.8" x14ac:dyDescent="0.3">
      <c r="A626" s="10" t="s">
        <v>1015</v>
      </c>
      <c r="B626" s="35" t="s">
        <v>489</v>
      </c>
      <c r="C626" s="43" t="s">
        <v>490</v>
      </c>
      <c r="D626" s="3" t="s">
        <v>34</v>
      </c>
      <c r="E626" s="108">
        <v>10</v>
      </c>
      <c r="F626" s="109" t="s">
        <v>1353</v>
      </c>
      <c r="G626" s="152" t="s">
        <v>1396</v>
      </c>
      <c r="H626" s="176" t="s">
        <v>1355</v>
      </c>
      <c r="I626" s="3" t="s">
        <v>1447</v>
      </c>
      <c r="J626" s="134" t="s">
        <v>1448</v>
      </c>
      <c r="K626" s="241">
        <v>920</v>
      </c>
      <c r="L626" s="241">
        <v>1104</v>
      </c>
      <c r="M626" s="8">
        <v>920</v>
      </c>
      <c r="N626" s="280">
        <v>1104</v>
      </c>
      <c r="O626" s="259">
        <v>920</v>
      </c>
      <c r="P626" s="309">
        <v>1</v>
      </c>
    </row>
    <row r="627" spans="1:16" ht="15.6" hidden="1" x14ac:dyDescent="0.3">
      <c r="A627" s="230"/>
      <c r="B627" s="231"/>
      <c r="C627" s="231"/>
      <c r="D627" s="232"/>
      <c r="E627" s="233"/>
      <c r="F627" s="232"/>
      <c r="G627" s="234"/>
      <c r="H627" s="235"/>
      <c r="I627" s="232"/>
      <c r="J627" s="236"/>
      <c r="K627" s="242"/>
      <c r="L627" s="242"/>
      <c r="M627" s="239"/>
      <c r="N627" s="281"/>
      <c r="O627" s="260"/>
      <c r="P627" s="310"/>
    </row>
    <row r="628" spans="1:16" ht="124.8" x14ac:dyDescent="0.3">
      <c r="A628" s="10" t="s">
        <v>1016</v>
      </c>
      <c r="B628" s="35" t="s">
        <v>489</v>
      </c>
      <c r="C628" s="43" t="s">
        <v>492</v>
      </c>
      <c r="D628" s="3" t="s">
        <v>34</v>
      </c>
      <c r="E628" s="108">
        <v>10</v>
      </c>
      <c r="F628" s="109" t="s">
        <v>1353</v>
      </c>
      <c r="G628" s="152" t="s">
        <v>1396</v>
      </c>
      <c r="H628" s="176" t="s">
        <v>1355</v>
      </c>
      <c r="I628" s="3" t="s">
        <v>1447</v>
      </c>
      <c r="J628" s="134" t="s">
        <v>1449</v>
      </c>
      <c r="K628" s="241">
        <v>920</v>
      </c>
      <c r="L628" s="241">
        <v>1104</v>
      </c>
      <c r="M628" s="8">
        <v>920</v>
      </c>
      <c r="N628" s="280">
        <v>1104</v>
      </c>
      <c r="O628" s="259">
        <v>920</v>
      </c>
      <c r="P628" s="309">
        <v>1</v>
      </c>
    </row>
    <row r="629" spans="1:16" ht="15.6" hidden="1" x14ac:dyDescent="0.3">
      <c r="A629" s="230"/>
      <c r="B629" s="231"/>
      <c r="C629" s="231"/>
      <c r="D629" s="232"/>
      <c r="E629" s="233"/>
      <c r="F629" s="232"/>
      <c r="G629" s="234"/>
      <c r="H629" s="235"/>
      <c r="I629" s="232"/>
      <c r="J629" s="236"/>
      <c r="K629" s="242"/>
      <c r="L629" s="242"/>
      <c r="M629" s="239"/>
      <c r="N629" s="281"/>
      <c r="O629" s="260"/>
      <c r="P629" s="310"/>
    </row>
    <row r="630" spans="1:16" ht="124.8" x14ac:dyDescent="0.3">
      <c r="A630" s="10" t="s">
        <v>1017</v>
      </c>
      <c r="B630" s="35" t="s">
        <v>489</v>
      </c>
      <c r="C630" s="43" t="s">
        <v>494</v>
      </c>
      <c r="D630" s="3" t="s">
        <v>34</v>
      </c>
      <c r="E630" s="108">
        <v>15</v>
      </c>
      <c r="F630" s="109" t="s">
        <v>1353</v>
      </c>
      <c r="G630" s="152" t="s">
        <v>1396</v>
      </c>
      <c r="H630" s="176" t="s">
        <v>1355</v>
      </c>
      <c r="I630" s="3" t="s">
        <v>1447</v>
      </c>
      <c r="J630" s="134" t="s">
        <v>1450</v>
      </c>
      <c r="K630" s="241">
        <v>920</v>
      </c>
      <c r="L630" s="241">
        <v>1104</v>
      </c>
      <c r="M630" s="8">
        <v>920</v>
      </c>
      <c r="N630" s="280">
        <v>1104</v>
      </c>
      <c r="O630" s="259">
        <v>920</v>
      </c>
      <c r="P630" s="309">
        <v>1</v>
      </c>
    </row>
    <row r="631" spans="1:16" ht="15.6" hidden="1" x14ac:dyDescent="0.3">
      <c r="A631" s="230"/>
      <c r="B631" s="231"/>
      <c r="C631" s="231"/>
      <c r="D631" s="232"/>
      <c r="E631" s="233"/>
      <c r="F631" s="232"/>
      <c r="G631" s="234"/>
      <c r="H631" s="235"/>
      <c r="I631" s="232"/>
      <c r="J631" s="236"/>
      <c r="K631" s="242"/>
      <c r="L631" s="242"/>
      <c r="M631" s="239"/>
      <c r="N631" s="281"/>
      <c r="O631" s="260"/>
      <c r="P631" s="310"/>
    </row>
    <row r="632" spans="1:16" ht="124.8" x14ac:dyDescent="0.3">
      <c r="A632" s="10" t="s">
        <v>1018</v>
      </c>
      <c r="B632" s="35" t="s">
        <v>489</v>
      </c>
      <c r="C632" s="43" t="s">
        <v>496</v>
      </c>
      <c r="D632" s="3" t="s">
        <v>34</v>
      </c>
      <c r="E632" s="108">
        <v>5</v>
      </c>
      <c r="F632" s="109" t="s">
        <v>1353</v>
      </c>
      <c r="G632" s="152" t="s">
        <v>1396</v>
      </c>
      <c r="H632" s="176" t="s">
        <v>1355</v>
      </c>
      <c r="I632" s="3" t="s">
        <v>1447</v>
      </c>
      <c r="J632" s="134" t="s">
        <v>1451</v>
      </c>
      <c r="K632" s="241">
        <v>920</v>
      </c>
      <c r="L632" s="241">
        <v>1104</v>
      </c>
      <c r="M632" s="8">
        <v>920</v>
      </c>
      <c r="N632" s="280">
        <v>1104</v>
      </c>
      <c r="O632" s="259">
        <v>920</v>
      </c>
      <c r="P632" s="309">
        <v>1</v>
      </c>
    </row>
    <row r="633" spans="1:16" ht="15.6" hidden="1" x14ac:dyDescent="0.3">
      <c r="A633" s="230"/>
      <c r="B633" s="231"/>
      <c r="C633" s="231"/>
      <c r="D633" s="232"/>
      <c r="E633" s="233"/>
      <c r="F633" s="232"/>
      <c r="G633" s="234"/>
      <c r="H633" s="235"/>
      <c r="I633" s="232"/>
      <c r="J633" s="236"/>
      <c r="K633" s="242"/>
      <c r="L633" s="242"/>
      <c r="M633" s="239"/>
      <c r="N633" s="281"/>
      <c r="O633" s="260"/>
      <c r="P633" s="310"/>
    </row>
    <row r="634" spans="1:16" ht="109.2" x14ac:dyDescent="0.3">
      <c r="A634" s="10" t="s">
        <v>1019</v>
      </c>
      <c r="B634" s="44" t="s">
        <v>498</v>
      </c>
      <c r="C634" s="70" t="s">
        <v>500</v>
      </c>
      <c r="D634" s="3" t="s">
        <v>34</v>
      </c>
      <c r="E634" s="108">
        <v>12</v>
      </c>
      <c r="F634" s="109" t="s">
        <v>1353</v>
      </c>
      <c r="G634" s="152" t="s">
        <v>1396</v>
      </c>
      <c r="H634" s="176" t="s">
        <v>1355</v>
      </c>
      <c r="I634" s="3" t="s">
        <v>1452</v>
      </c>
      <c r="J634" s="135" t="s">
        <v>1453</v>
      </c>
      <c r="K634" s="241">
        <v>500</v>
      </c>
      <c r="L634" s="241">
        <v>600</v>
      </c>
      <c r="M634" s="8">
        <v>500</v>
      </c>
      <c r="N634" s="280">
        <v>600</v>
      </c>
      <c r="O634" s="259">
        <v>500</v>
      </c>
      <c r="P634" s="309">
        <v>1</v>
      </c>
    </row>
    <row r="635" spans="1:16" ht="15.6" hidden="1" x14ac:dyDescent="0.3">
      <c r="A635" s="230"/>
      <c r="B635" s="231"/>
      <c r="C635" s="231"/>
      <c r="D635" s="232"/>
      <c r="E635" s="233"/>
      <c r="F635" s="232"/>
      <c r="G635" s="234"/>
      <c r="H635" s="235"/>
      <c r="I635" s="232"/>
      <c r="J635" s="236"/>
      <c r="K635" s="242"/>
      <c r="L635" s="242"/>
      <c r="M635" s="239"/>
      <c r="N635" s="281"/>
      <c r="O635" s="260"/>
      <c r="P635" s="310"/>
    </row>
    <row r="636" spans="1:16" ht="109.2" x14ac:dyDescent="0.3">
      <c r="A636" s="10" t="s">
        <v>1020</v>
      </c>
      <c r="B636" s="45" t="s">
        <v>497</v>
      </c>
      <c r="C636" s="71" t="s">
        <v>834</v>
      </c>
      <c r="D636" s="3" t="s">
        <v>34</v>
      </c>
      <c r="E636" s="108">
        <v>3</v>
      </c>
      <c r="F636" s="109" t="s">
        <v>1353</v>
      </c>
      <c r="G636" s="152" t="s">
        <v>1396</v>
      </c>
      <c r="H636" s="176" t="s">
        <v>1355</v>
      </c>
      <c r="I636" s="3" t="s">
        <v>1454</v>
      </c>
      <c r="J636" s="135" t="s">
        <v>1455</v>
      </c>
      <c r="K636" s="241">
        <v>1254.45</v>
      </c>
      <c r="L636" s="241">
        <v>1505.34</v>
      </c>
      <c r="M636" s="8">
        <v>1254.45</v>
      </c>
      <c r="N636" s="280">
        <v>1505.34</v>
      </c>
      <c r="O636" s="259">
        <v>1254.45</v>
      </c>
      <c r="P636" s="309">
        <v>1</v>
      </c>
    </row>
    <row r="637" spans="1:16" ht="15.6" hidden="1" x14ac:dyDescent="0.3">
      <c r="A637" s="230"/>
      <c r="B637" s="231"/>
      <c r="C637" s="231"/>
      <c r="D637" s="232"/>
      <c r="E637" s="233"/>
      <c r="F637" s="232"/>
      <c r="G637" s="234"/>
      <c r="H637" s="235"/>
      <c r="I637" s="232"/>
      <c r="J637" s="236"/>
      <c r="K637" s="242"/>
      <c r="L637" s="242"/>
      <c r="M637" s="239"/>
      <c r="N637" s="281"/>
      <c r="O637" s="260"/>
      <c r="P637" s="310"/>
    </row>
    <row r="638" spans="1:16" ht="15.6" hidden="1" x14ac:dyDescent="0.3">
      <c r="A638" s="46"/>
      <c r="B638" s="362" t="s">
        <v>501</v>
      </c>
      <c r="C638" s="363"/>
      <c r="D638" s="47"/>
      <c r="E638" s="116"/>
      <c r="F638" s="213"/>
      <c r="G638" s="152"/>
      <c r="H638" s="133"/>
      <c r="I638" s="213"/>
      <c r="J638" s="116"/>
      <c r="K638" s="251"/>
      <c r="L638" s="241"/>
      <c r="M638" s="116"/>
      <c r="N638" s="280"/>
      <c r="O638" s="275"/>
      <c r="P638" s="318"/>
    </row>
    <row r="639" spans="1:16" ht="109.2" x14ac:dyDescent="0.3">
      <c r="A639" s="10" t="s">
        <v>416</v>
      </c>
      <c r="B639" s="45" t="s">
        <v>502</v>
      </c>
      <c r="C639" s="71" t="s">
        <v>503</v>
      </c>
      <c r="D639" s="3" t="s">
        <v>34</v>
      </c>
      <c r="E639" s="108">
        <v>10</v>
      </c>
      <c r="F639" s="109" t="s">
        <v>1353</v>
      </c>
      <c r="G639" s="152" t="s">
        <v>1396</v>
      </c>
      <c r="H639" s="176" t="s">
        <v>1456</v>
      </c>
      <c r="I639" s="3" t="s">
        <v>1457</v>
      </c>
      <c r="J639" s="135" t="s">
        <v>1458</v>
      </c>
      <c r="K639" s="241">
        <v>2.17</v>
      </c>
      <c r="L639" s="241">
        <v>2.6039999999999996</v>
      </c>
      <c r="M639" s="8">
        <v>234.36</v>
      </c>
      <c r="N639" s="280">
        <v>281.23</v>
      </c>
      <c r="O639" s="259">
        <v>2.17</v>
      </c>
      <c r="P639" s="309">
        <v>1</v>
      </c>
    </row>
    <row r="640" spans="1:16" ht="15.6" hidden="1" x14ac:dyDescent="0.3">
      <c r="A640" s="230"/>
      <c r="B640" s="231"/>
      <c r="C640" s="231"/>
      <c r="D640" s="232"/>
      <c r="E640" s="233"/>
      <c r="F640" s="232"/>
      <c r="G640" s="234"/>
      <c r="H640" s="235"/>
      <c r="I640" s="232"/>
      <c r="J640" s="236"/>
      <c r="K640" s="242"/>
      <c r="L640" s="242"/>
      <c r="M640" s="239"/>
      <c r="N640" s="281"/>
      <c r="O640" s="260"/>
      <c r="P640" s="310"/>
    </row>
    <row r="641" spans="1:16" ht="109.2" x14ac:dyDescent="0.3">
      <c r="A641" s="10" t="s">
        <v>418</v>
      </c>
      <c r="B641" s="45" t="s">
        <v>504</v>
      </c>
      <c r="C641" s="71" t="s">
        <v>505</v>
      </c>
      <c r="D641" s="3" t="s">
        <v>34</v>
      </c>
      <c r="E641" s="108">
        <v>3</v>
      </c>
      <c r="F641" s="109" t="s">
        <v>1353</v>
      </c>
      <c r="G641" s="152" t="s">
        <v>1396</v>
      </c>
      <c r="H641" s="176" t="s">
        <v>1355</v>
      </c>
      <c r="I641" s="3" t="s">
        <v>1356</v>
      </c>
      <c r="J641" s="135" t="s">
        <v>1357</v>
      </c>
      <c r="K641" s="241">
        <v>358.5</v>
      </c>
      <c r="L641" s="241">
        <v>430.2</v>
      </c>
      <c r="M641" s="8">
        <v>358.5</v>
      </c>
      <c r="N641" s="280">
        <v>430.2</v>
      </c>
      <c r="O641" s="259">
        <v>358.5</v>
      </c>
      <c r="P641" s="309">
        <v>1</v>
      </c>
    </row>
    <row r="642" spans="1:16" ht="15.6" hidden="1" x14ac:dyDescent="0.3">
      <c r="A642" s="230"/>
      <c r="B642" s="231"/>
      <c r="C642" s="231"/>
      <c r="D642" s="232"/>
      <c r="E642" s="233"/>
      <c r="F642" s="232"/>
      <c r="G642" s="234"/>
      <c r="H642" s="235"/>
      <c r="I642" s="232"/>
      <c r="J642" s="236"/>
      <c r="K642" s="242"/>
      <c r="L642" s="242"/>
      <c r="M642" s="239"/>
      <c r="N642" s="281"/>
      <c r="O642" s="260"/>
      <c r="P642" s="310"/>
    </row>
    <row r="643" spans="1:16" ht="109.2" x14ac:dyDescent="0.3">
      <c r="A643" s="10" t="s">
        <v>1021</v>
      </c>
      <c r="B643" s="45" t="s">
        <v>506</v>
      </c>
      <c r="C643" s="71" t="s">
        <v>505</v>
      </c>
      <c r="D643" s="3" t="s">
        <v>34</v>
      </c>
      <c r="E643" s="108">
        <v>2</v>
      </c>
      <c r="F643" s="109" t="s">
        <v>1353</v>
      </c>
      <c r="G643" s="152" t="s">
        <v>1396</v>
      </c>
      <c r="H643" s="176" t="s">
        <v>1355</v>
      </c>
      <c r="I643" s="3" t="s">
        <v>1459</v>
      </c>
      <c r="J643" s="135" t="s">
        <v>1460</v>
      </c>
      <c r="K643" s="241">
        <v>197.18</v>
      </c>
      <c r="L643" s="241">
        <v>236.61599999999999</v>
      </c>
      <c r="M643" s="8">
        <v>197.18</v>
      </c>
      <c r="N643" s="280">
        <v>236.62</v>
      </c>
      <c r="O643" s="259">
        <v>197.18</v>
      </c>
      <c r="P643" s="309">
        <v>1</v>
      </c>
    </row>
    <row r="644" spans="1:16" ht="15.6" hidden="1" x14ac:dyDescent="0.3">
      <c r="A644" s="230"/>
      <c r="B644" s="231"/>
      <c r="C644" s="231"/>
      <c r="D644" s="232"/>
      <c r="E644" s="233"/>
      <c r="F644" s="232"/>
      <c r="G644" s="234"/>
      <c r="H644" s="235"/>
      <c r="I644" s="232"/>
      <c r="J644" s="236"/>
      <c r="K644" s="242"/>
      <c r="L644" s="242"/>
      <c r="M644" s="239"/>
      <c r="N644" s="281"/>
      <c r="O644" s="260"/>
      <c r="P644" s="310"/>
    </row>
    <row r="645" spans="1:16" ht="93.6" hidden="1" x14ac:dyDescent="0.3">
      <c r="A645" s="10" t="s">
        <v>1022</v>
      </c>
      <c r="B645" s="45" t="s">
        <v>507</v>
      </c>
      <c r="C645" s="71" t="s">
        <v>508</v>
      </c>
      <c r="D645" s="3" t="s">
        <v>34</v>
      </c>
      <c r="E645" s="108">
        <v>20</v>
      </c>
      <c r="F645" s="109"/>
      <c r="G645" s="152"/>
      <c r="H645" s="133"/>
      <c r="I645" s="109"/>
      <c r="J645" s="135"/>
      <c r="K645" s="241"/>
      <c r="L645" s="241"/>
      <c r="M645" s="8"/>
      <c r="N645" s="280"/>
      <c r="O645" s="259"/>
      <c r="P645" s="309">
        <v>0</v>
      </c>
    </row>
    <row r="646" spans="1:16" ht="15.6" hidden="1" x14ac:dyDescent="0.3">
      <c r="A646" s="230"/>
      <c r="B646" s="231"/>
      <c r="C646" s="231"/>
      <c r="D646" s="232"/>
      <c r="E646" s="233"/>
      <c r="F646" s="232"/>
      <c r="G646" s="234"/>
      <c r="H646" s="235"/>
      <c r="I646" s="232"/>
      <c r="J646" s="236"/>
      <c r="K646" s="242"/>
      <c r="L646" s="242"/>
      <c r="M646" s="239"/>
      <c r="N646" s="281"/>
      <c r="O646" s="260"/>
      <c r="P646" s="310"/>
    </row>
    <row r="647" spans="1:16" ht="93.6" hidden="1" x14ac:dyDescent="0.3">
      <c r="A647" s="10" t="s">
        <v>421</v>
      </c>
      <c r="B647" s="45" t="s">
        <v>507</v>
      </c>
      <c r="C647" s="71" t="s">
        <v>509</v>
      </c>
      <c r="D647" s="3" t="s">
        <v>34</v>
      </c>
      <c r="E647" s="108">
        <v>20</v>
      </c>
      <c r="F647" s="109"/>
      <c r="G647" s="152"/>
      <c r="H647" s="133"/>
      <c r="I647" s="109"/>
      <c r="J647" s="135"/>
      <c r="K647" s="241"/>
      <c r="L647" s="241"/>
      <c r="M647" s="8"/>
      <c r="N647" s="280"/>
      <c r="O647" s="259"/>
      <c r="P647" s="309">
        <v>0</v>
      </c>
    </row>
    <row r="648" spans="1:16" ht="15.6" hidden="1" x14ac:dyDescent="0.3">
      <c r="A648" s="230"/>
      <c r="B648" s="231"/>
      <c r="C648" s="231"/>
      <c r="D648" s="232"/>
      <c r="E648" s="233"/>
      <c r="F648" s="232"/>
      <c r="G648" s="234"/>
      <c r="H648" s="235"/>
      <c r="I648" s="232"/>
      <c r="J648" s="236"/>
      <c r="K648" s="242"/>
      <c r="L648" s="242"/>
      <c r="M648" s="239"/>
      <c r="N648" s="281"/>
      <c r="O648" s="260"/>
      <c r="P648" s="310"/>
    </row>
    <row r="649" spans="1:16" ht="93.6" hidden="1" x14ac:dyDescent="0.3">
      <c r="A649" s="10" t="s">
        <v>424</v>
      </c>
      <c r="B649" s="45" t="s">
        <v>507</v>
      </c>
      <c r="C649" s="71" t="s">
        <v>510</v>
      </c>
      <c r="D649" s="3" t="s">
        <v>34</v>
      </c>
      <c r="E649" s="108">
        <v>20</v>
      </c>
      <c r="F649" s="109"/>
      <c r="G649" s="152"/>
      <c r="H649" s="133"/>
      <c r="I649" s="109"/>
      <c r="J649" s="135"/>
      <c r="K649" s="241"/>
      <c r="L649" s="241"/>
      <c r="M649" s="8"/>
      <c r="N649" s="280"/>
      <c r="O649" s="259"/>
      <c r="P649" s="309">
        <v>0</v>
      </c>
    </row>
    <row r="650" spans="1:16" ht="15.6" hidden="1" x14ac:dyDescent="0.3">
      <c r="A650" s="230"/>
      <c r="B650" s="231"/>
      <c r="C650" s="231"/>
      <c r="D650" s="232"/>
      <c r="E650" s="233"/>
      <c r="F650" s="232"/>
      <c r="G650" s="234"/>
      <c r="H650" s="235"/>
      <c r="I650" s="232"/>
      <c r="J650" s="236"/>
      <c r="K650" s="242"/>
      <c r="L650" s="242"/>
      <c r="M650" s="239"/>
      <c r="N650" s="281"/>
      <c r="O650" s="260"/>
      <c r="P650" s="310"/>
    </row>
    <row r="651" spans="1:16" ht="93.6" hidden="1" x14ac:dyDescent="0.3">
      <c r="A651" s="10" t="s">
        <v>426</v>
      </c>
      <c r="B651" s="45" t="s">
        <v>511</v>
      </c>
      <c r="C651" s="71" t="s">
        <v>512</v>
      </c>
      <c r="D651" s="3" t="s">
        <v>34</v>
      </c>
      <c r="E651" s="108">
        <v>20</v>
      </c>
      <c r="F651" s="109"/>
      <c r="G651" s="152"/>
      <c r="H651" s="133"/>
      <c r="I651" s="109"/>
      <c r="J651" s="135"/>
      <c r="K651" s="241"/>
      <c r="L651" s="241"/>
      <c r="M651" s="8"/>
      <c r="N651" s="280"/>
      <c r="O651" s="259"/>
      <c r="P651" s="309">
        <v>0</v>
      </c>
    </row>
    <row r="652" spans="1:16" ht="15.6" hidden="1" x14ac:dyDescent="0.3">
      <c r="A652" s="230"/>
      <c r="B652" s="231"/>
      <c r="C652" s="231"/>
      <c r="D652" s="232"/>
      <c r="E652" s="233"/>
      <c r="F652" s="232"/>
      <c r="G652" s="234"/>
      <c r="H652" s="235"/>
      <c r="I652" s="232"/>
      <c r="J652" s="236"/>
      <c r="K652" s="242"/>
      <c r="L652" s="242"/>
      <c r="M652" s="239"/>
      <c r="N652" s="281"/>
      <c r="O652" s="260"/>
      <c r="P652" s="310"/>
    </row>
    <row r="653" spans="1:16" ht="46.8" hidden="1" x14ac:dyDescent="0.3">
      <c r="A653" s="10" t="s">
        <v>1023</v>
      </c>
      <c r="B653" s="45" t="s">
        <v>513</v>
      </c>
      <c r="C653" s="71"/>
      <c r="D653" s="3" t="s">
        <v>34</v>
      </c>
      <c r="E653" s="108">
        <v>3</v>
      </c>
      <c r="F653" s="109"/>
      <c r="G653" s="152"/>
      <c r="H653" s="133"/>
      <c r="I653" s="109"/>
      <c r="J653" s="135"/>
      <c r="K653" s="241"/>
      <c r="L653" s="241"/>
      <c r="M653" s="8"/>
      <c r="N653" s="280"/>
      <c r="O653" s="259"/>
      <c r="P653" s="309">
        <v>0</v>
      </c>
    </row>
    <row r="654" spans="1:16" ht="15.6" hidden="1" x14ac:dyDescent="0.3">
      <c r="A654" s="230"/>
      <c r="B654" s="231"/>
      <c r="C654" s="231"/>
      <c r="D654" s="232"/>
      <c r="E654" s="233"/>
      <c r="F654" s="232"/>
      <c r="G654" s="234"/>
      <c r="H654" s="235"/>
      <c r="I654" s="232"/>
      <c r="J654" s="236"/>
      <c r="K654" s="242"/>
      <c r="L654" s="242"/>
      <c r="M654" s="239"/>
      <c r="N654" s="281"/>
      <c r="O654" s="260"/>
      <c r="P654" s="310"/>
    </row>
    <row r="655" spans="1:16" ht="46.8" hidden="1" x14ac:dyDescent="0.3">
      <c r="A655" s="10" t="s">
        <v>429</v>
      </c>
      <c r="B655" s="45" t="s">
        <v>514</v>
      </c>
      <c r="C655" s="71"/>
      <c r="D655" s="3" t="s">
        <v>34</v>
      </c>
      <c r="E655" s="108">
        <v>3</v>
      </c>
      <c r="F655" s="109"/>
      <c r="G655" s="152"/>
      <c r="H655" s="133"/>
      <c r="I655" s="109"/>
      <c r="J655" s="135"/>
      <c r="K655" s="241"/>
      <c r="L655" s="241"/>
      <c r="M655" s="8"/>
      <c r="N655" s="280"/>
      <c r="O655" s="259"/>
      <c r="P655" s="309">
        <v>0</v>
      </c>
    </row>
    <row r="656" spans="1:16" ht="15.6" hidden="1" x14ac:dyDescent="0.3">
      <c r="A656" s="230"/>
      <c r="B656" s="231"/>
      <c r="C656" s="231"/>
      <c r="D656" s="232"/>
      <c r="E656" s="233"/>
      <c r="F656" s="232"/>
      <c r="G656" s="234"/>
      <c r="H656" s="235"/>
      <c r="I656" s="232"/>
      <c r="J656" s="236"/>
      <c r="K656" s="242"/>
      <c r="L656" s="242"/>
      <c r="M656" s="239"/>
      <c r="N656" s="281"/>
      <c r="O656" s="260"/>
      <c r="P656" s="310"/>
    </row>
    <row r="657" spans="1:17" ht="46.8" hidden="1" x14ac:dyDescent="0.3">
      <c r="A657" s="10" t="s">
        <v>1024</v>
      </c>
      <c r="B657" s="45" t="s">
        <v>515</v>
      </c>
      <c r="C657" s="71"/>
      <c r="D657" s="3" t="s">
        <v>34</v>
      </c>
      <c r="E657" s="108">
        <v>3</v>
      </c>
      <c r="F657" s="109"/>
      <c r="G657" s="152"/>
      <c r="H657" s="133"/>
      <c r="I657" s="109"/>
      <c r="J657" s="135"/>
      <c r="K657" s="241"/>
      <c r="L657" s="241"/>
      <c r="M657" s="8"/>
      <c r="N657" s="280"/>
      <c r="O657" s="259"/>
      <c r="P657" s="309">
        <v>0</v>
      </c>
    </row>
    <row r="658" spans="1:17" ht="15.6" hidden="1" x14ac:dyDescent="0.3">
      <c r="A658" s="230"/>
      <c r="B658" s="231"/>
      <c r="C658" s="231"/>
      <c r="D658" s="232"/>
      <c r="E658" s="233"/>
      <c r="F658" s="232"/>
      <c r="G658" s="234"/>
      <c r="H658" s="235"/>
      <c r="I658" s="232"/>
      <c r="J658" s="236"/>
      <c r="K658" s="242"/>
      <c r="L658" s="242"/>
      <c r="M658" s="239"/>
      <c r="N658" s="281"/>
      <c r="O658" s="260"/>
      <c r="P658" s="310"/>
    </row>
    <row r="659" spans="1:17" ht="15.6" hidden="1" x14ac:dyDescent="0.3">
      <c r="A659" s="46"/>
      <c r="B659" s="93" t="s">
        <v>516</v>
      </c>
      <c r="C659" s="93"/>
      <c r="D659" s="47"/>
      <c r="E659" s="116"/>
      <c r="F659" s="213"/>
      <c r="G659" s="152"/>
      <c r="H659" s="133"/>
      <c r="I659" s="213"/>
      <c r="J659" s="116"/>
      <c r="K659" s="251"/>
      <c r="L659" s="241"/>
      <c r="M659" s="116"/>
      <c r="N659" s="280"/>
      <c r="O659" s="275"/>
      <c r="P659" s="318"/>
    </row>
    <row r="660" spans="1:17" ht="93.6" x14ac:dyDescent="0.3">
      <c r="A660" s="10" t="s">
        <v>432</v>
      </c>
      <c r="B660" s="45" t="s">
        <v>517</v>
      </c>
      <c r="C660" s="71"/>
      <c r="D660" s="3" t="s">
        <v>34</v>
      </c>
      <c r="E660" s="108">
        <v>4</v>
      </c>
      <c r="F660" s="109" t="s">
        <v>1461</v>
      </c>
      <c r="G660" s="152" t="s">
        <v>1396</v>
      </c>
      <c r="H660" s="176" t="s">
        <v>1355</v>
      </c>
      <c r="I660" s="3" t="s">
        <v>1462</v>
      </c>
      <c r="J660" s="135" t="s">
        <v>1463</v>
      </c>
      <c r="K660" s="241">
        <v>598.98</v>
      </c>
      <c r="L660" s="241">
        <v>718.77599999999995</v>
      </c>
      <c r="M660" s="8">
        <v>598.98</v>
      </c>
      <c r="N660" s="280">
        <v>718.78</v>
      </c>
      <c r="O660" s="259">
        <v>598.98</v>
      </c>
      <c r="P660" s="309">
        <v>1</v>
      </c>
    </row>
    <row r="661" spans="1:17" ht="15.6" hidden="1" x14ac:dyDescent="0.3">
      <c r="A661" s="230"/>
      <c r="B661" s="231"/>
      <c r="C661" s="231"/>
      <c r="D661" s="232"/>
      <c r="E661" s="233"/>
      <c r="F661" s="232"/>
      <c r="G661" s="234"/>
      <c r="H661" s="235"/>
      <c r="I661" s="232"/>
      <c r="J661" s="236"/>
      <c r="K661" s="242"/>
      <c r="L661" s="242"/>
      <c r="M661" s="239"/>
      <c r="N661" s="281"/>
      <c r="O661" s="260"/>
      <c r="P661" s="310"/>
    </row>
    <row r="662" spans="1:17" ht="15.6" hidden="1" x14ac:dyDescent="0.3">
      <c r="A662" s="36"/>
      <c r="B662" s="364" t="s">
        <v>1025</v>
      </c>
      <c r="C662" s="365"/>
      <c r="D662" s="94"/>
      <c r="E662" s="117"/>
      <c r="F662" s="118"/>
      <c r="G662" s="152"/>
      <c r="H662" s="133"/>
      <c r="I662" s="118"/>
      <c r="J662" s="136"/>
      <c r="K662" s="241"/>
      <c r="L662" s="241"/>
      <c r="M662" s="8"/>
      <c r="N662" s="280"/>
      <c r="O662" s="259"/>
      <c r="P662" s="309"/>
    </row>
    <row r="663" spans="1:17" ht="46.8" hidden="1" x14ac:dyDescent="0.3">
      <c r="A663" s="36"/>
      <c r="B663" s="19" t="s">
        <v>518</v>
      </c>
      <c r="C663" s="19" t="s">
        <v>1131</v>
      </c>
      <c r="D663" s="100"/>
      <c r="E663" s="117"/>
      <c r="F663" s="119"/>
      <c r="G663" s="152"/>
      <c r="H663" s="133"/>
      <c r="I663" s="119"/>
      <c r="J663" s="136"/>
      <c r="K663" s="241"/>
      <c r="L663" s="241"/>
      <c r="M663" s="8"/>
      <c r="N663" s="280"/>
      <c r="O663" s="259"/>
      <c r="P663" s="309"/>
    </row>
    <row r="664" spans="1:17" ht="62.4" x14ac:dyDescent="0.3">
      <c r="A664" s="51" t="s">
        <v>488</v>
      </c>
      <c r="B664" s="38" t="s">
        <v>520</v>
      </c>
      <c r="C664" s="11" t="s">
        <v>521</v>
      </c>
      <c r="D664" s="38" t="s">
        <v>594</v>
      </c>
      <c r="E664" s="120">
        <v>5000</v>
      </c>
      <c r="F664" s="84" t="s">
        <v>1726</v>
      </c>
      <c r="G664" s="152" t="s">
        <v>1637</v>
      </c>
      <c r="H664" s="176">
        <v>1000</v>
      </c>
      <c r="I664" s="38" t="s">
        <v>1727</v>
      </c>
      <c r="J664" s="137" t="s">
        <v>1728</v>
      </c>
      <c r="K664" s="241">
        <v>2.9000000000000001E-2</v>
      </c>
      <c r="L664" s="241">
        <f>K664*1.2</f>
        <v>3.4799999999999998E-2</v>
      </c>
      <c r="M664" s="8">
        <f>K664*H664</f>
        <v>29</v>
      </c>
      <c r="N664" s="280">
        <f>M664*1.2</f>
        <v>34.799999999999997</v>
      </c>
      <c r="O664" s="259">
        <v>2.9000000000000001E-2</v>
      </c>
      <c r="P664" s="309">
        <v>1</v>
      </c>
      <c r="Q664" t="s">
        <v>2172</v>
      </c>
    </row>
    <row r="665" spans="1:17" ht="46.8" hidden="1" x14ac:dyDescent="0.3">
      <c r="A665" s="51" t="s">
        <v>488</v>
      </c>
      <c r="B665" s="38" t="s">
        <v>520</v>
      </c>
      <c r="C665" s="11" t="s">
        <v>521</v>
      </c>
      <c r="D665" s="38" t="s">
        <v>594</v>
      </c>
      <c r="E665" s="120">
        <v>5000</v>
      </c>
      <c r="F665" s="84" t="s">
        <v>1181</v>
      </c>
      <c r="G665" s="152" t="s">
        <v>1182</v>
      </c>
      <c r="H665" s="133" t="s">
        <v>1183</v>
      </c>
      <c r="I665" s="84" t="s">
        <v>1184</v>
      </c>
      <c r="J665" s="137" t="s">
        <v>1185</v>
      </c>
      <c r="K665" s="241">
        <v>3.6999999999999998E-2</v>
      </c>
      <c r="L665" s="241">
        <f>(K665*1.2)</f>
        <v>4.4399999999999995E-2</v>
      </c>
      <c r="M665" s="8">
        <v>185</v>
      </c>
      <c r="N665" s="280">
        <f>(M665*1.2)</f>
        <v>222</v>
      </c>
      <c r="O665" s="259">
        <v>3.6999999999999998E-2</v>
      </c>
      <c r="P665" s="309">
        <v>2</v>
      </c>
    </row>
    <row r="666" spans="1:17" ht="46.8" hidden="1" x14ac:dyDescent="0.3">
      <c r="A666" s="51" t="s">
        <v>488</v>
      </c>
      <c r="B666" s="38" t="s">
        <v>520</v>
      </c>
      <c r="C666" s="11" t="s">
        <v>521</v>
      </c>
      <c r="D666" s="38" t="s">
        <v>594</v>
      </c>
      <c r="E666" s="120">
        <v>5000</v>
      </c>
      <c r="F666" s="84" t="s">
        <v>1937</v>
      </c>
      <c r="G666" s="152" t="s">
        <v>1938</v>
      </c>
      <c r="H666" s="133" t="s">
        <v>1183</v>
      </c>
      <c r="I666" s="84" t="s">
        <v>1939</v>
      </c>
      <c r="J666" s="137" t="s">
        <v>1940</v>
      </c>
      <c r="K666" s="241">
        <v>4.5499999999999999E-2</v>
      </c>
      <c r="L666" s="241">
        <f>K666*1.2</f>
        <v>5.4599999999999996E-2</v>
      </c>
      <c r="M666" s="8">
        <f>K666*1000</f>
        <v>45.5</v>
      </c>
      <c r="N666" s="280">
        <f t="shared" ref="N666" si="177">M666*1.2</f>
        <v>54.6</v>
      </c>
      <c r="O666" s="259">
        <v>4.5499999999999999E-2</v>
      </c>
      <c r="P666" s="309">
        <v>3</v>
      </c>
    </row>
    <row r="667" spans="1:17" ht="15.6" hidden="1" x14ac:dyDescent="0.3">
      <c r="A667" s="230"/>
      <c r="B667" s="231"/>
      <c r="C667" s="231"/>
      <c r="D667" s="232"/>
      <c r="E667" s="233"/>
      <c r="F667" s="232"/>
      <c r="G667" s="234"/>
      <c r="H667" s="235"/>
      <c r="I667" s="232"/>
      <c r="J667" s="236"/>
      <c r="K667" s="242"/>
      <c r="L667" s="242"/>
      <c r="M667" s="239"/>
      <c r="N667" s="281"/>
      <c r="O667" s="260"/>
      <c r="P667" s="310"/>
    </row>
    <row r="668" spans="1:17" ht="62.4" x14ac:dyDescent="0.3">
      <c r="A668" s="51" t="s">
        <v>491</v>
      </c>
      <c r="B668" s="38" t="s">
        <v>523</v>
      </c>
      <c r="C668" s="11" t="s">
        <v>521</v>
      </c>
      <c r="D668" s="38" t="s">
        <v>594</v>
      </c>
      <c r="E668" s="120">
        <v>2000</v>
      </c>
      <c r="F668" s="84" t="s">
        <v>1726</v>
      </c>
      <c r="G668" s="152" t="s">
        <v>1637</v>
      </c>
      <c r="H668" s="176">
        <v>1000</v>
      </c>
      <c r="I668" s="38" t="s">
        <v>1729</v>
      </c>
      <c r="J668" s="137" t="s">
        <v>1730</v>
      </c>
      <c r="K668" s="241">
        <v>2.1999999999999999E-2</v>
      </c>
      <c r="L668" s="241">
        <f>K668*1.2</f>
        <v>2.6399999999999996E-2</v>
      </c>
      <c r="M668" s="8">
        <f>K668*H668</f>
        <v>22</v>
      </c>
      <c r="N668" s="280">
        <f>M668*1.2</f>
        <v>26.4</v>
      </c>
      <c r="O668" s="259">
        <v>2.1999999999999999E-2</v>
      </c>
      <c r="P668" s="309">
        <v>1</v>
      </c>
    </row>
    <row r="669" spans="1:17" ht="46.8" hidden="1" x14ac:dyDescent="0.3">
      <c r="A669" s="51" t="s">
        <v>491</v>
      </c>
      <c r="B669" s="38" t="s">
        <v>523</v>
      </c>
      <c r="C669" s="11" t="s">
        <v>521</v>
      </c>
      <c r="D669" s="38" t="s">
        <v>594</v>
      </c>
      <c r="E669" s="120">
        <v>2000</v>
      </c>
      <c r="F669" s="84" t="s">
        <v>1937</v>
      </c>
      <c r="G669" s="152" t="s">
        <v>1938</v>
      </c>
      <c r="H669" s="133" t="s">
        <v>1183</v>
      </c>
      <c r="I669" s="84" t="s">
        <v>1941</v>
      </c>
      <c r="J669" s="137" t="s">
        <v>1942</v>
      </c>
      <c r="K669" s="241">
        <v>3.95E-2</v>
      </c>
      <c r="L669" s="241">
        <f t="shared" ref="L669" si="178">K669*1.2</f>
        <v>4.7399999999999998E-2</v>
      </c>
      <c r="M669" s="8">
        <f>K669*1000</f>
        <v>39.5</v>
      </c>
      <c r="N669" s="280">
        <f t="shared" ref="N669" si="179">M669*1.2</f>
        <v>47.4</v>
      </c>
      <c r="O669" s="259">
        <v>3.95E-2</v>
      </c>
      <c r="P669" s="309">
        <v>2</v>
      </c>
    </row>
    <row r="670" spans="1:17" ht="15.6" hidden="1" x14ac:dyDescent="0.3">
      <c r="A670" s="230"/>
      <c r="B670" s="231"/>
      <c r="C670" s="231"/>
      <c r="D670" s="232"/>
      <c r="E670" s="233"/>
      <c r="F670" s="232"/>
      <c r="G670" s="234"/>
      <c r="H670" s="235"/>
      <c r="I670" s="232"/>
      <c r="J670" s="236"/>
      <c r="K670" s="242"/>
      <c r="L670" s="242"/>
      <c r="M670" s="239"/>
      <c r="N670" s="281"/>
      <c r="O670" s="260"/>
      <c r="P670" s="310"/>
    </row>
    <row r="671" spans="1:17" ht="57.6" x14ac:dyDescent="0.3">
      <c r="A671" s="51" t="s">
        <v>493</v>
      </c>
      <c r="B671" s="38" t="s">
        <v>525</v>
      </c>
      <c r="C671" s="11" t="s">
        <v>526</v>
      </c>
      <c r="D671" s="38" t="s">
        <v>794</v>
      </c>
      <c r="E671" s="120">
        <v>15</v>
      </c>
      <c r="F671" s="214" t="s">
        <v>1726</v>
      </c>
      <c r="G671" s="214" t="s">
        <v>1637</v>
      </c>
      <c r="H671" s="345">
        <v>2.5</v>
      </c>
      <c r="I671" s="344" t="s">
        <v>1731</v>
      </c>
      <c r="J671" s="163" t="s">
        <v>1732</v>
      </c>
      <c r="K671" s="252">
        <v>23.82</v>
      </c>
      <c r="L671" s="252">
        <f>K671*1.2</f>
        <v>28.584</v>
      </c>
      <c r="M671" s="165">
        <f>K671*H671</f>
        <v>59.55</v>
      </c>
      <c r="N671" s="290">
        <f>M671*1.2</f>
        <v>71.459999999999994</v>
      </c>
      <c r="O671" s="276">
        <v>23.82</v>
      </c>
      <c r="P671" s="319">
        <v>1</v>
      </c>
      <c r="Q671" t="s">
        <v>2172</v>
      </c>
    </row>
    <row r="672" spans="1:17" ht="46.8" hidden="1" x14ac:dyDescent="0.3">
      <c r="A672" s="51" t="s">
        <v>493</v>
      </c>
      <c r="B672" s="38" t="s">
        <v>525</v>
      </c>
      <c r="C672" s="11" t="s">
        <v>526</v>
      </c>
      <c r="D672" s="38" t="s">
        <v>794</v>
      </c>
      <c r="E672" s="120">
        <v>15</v>
      </c>
      <c r="F672" s="214" t="s">
        <v>1181</v>
      </c>
      <c r="G672" s="214" t="s">
        <v>1182</v>
      </c>
      <c r="H672" s="163" t="s">
        <v>1186</v>
      </c>
      <c r="I672" s="214" t="s">
        <v>1187</v>
      </c>
      <c r="J672" s="163" t="s">
        <v>1188</v>
      </c>
      <c r="K672" s="252">
        <v>63.48</v>
      </c>
      <c r="L672" s="252">
        <f t="shared" ref="L672" si="180">(K672*1.2)</f>
        <v>76.175999999999988</v>
      </c>
      <c r="M672" s="165">
        <v>952.2</v>
      </c>
      <c r="N672" s="290">
        <f t="shared" ref="N672" si="181">(M672*1.2)</f>
        <v>1142.6400000000001</v>
      </c>
      <c r="O672" s="276">
        <v>63.48</v>
      </c>
      <c r="P672" s="319">
        <v>2</v>
      </c>
    </row>
    <row r="673" spans="1:18" s="296" customFormat="1" ht="46.8" hidden="1" x14ac:dyDescent="0.3">
      <c r="A673" s="51" t="s">
        <v>493</v>
      </c>
      <c r="B673" s="38" t="s">
        <v>525</v>
      </c>
      <c r="C673" s="11" t="s">
        <v>526</v>
      </c>
      <c r="D673" s="38" t="s">
        <v>794</v>
      </c>
      <c r="E673" s="343">
        <v>15</v>
      </c>
      <c r="F673" s="344" t="s">
        <v>1937</v>
      </c>
      <c r="G673" s="344" t="s">
        <v>1938</v>
      </c>
      <c r="H673" s="345" t="s">
        <v>1183</v>
      </c>
      <c r="I673" s="344" t="s">
        <v>1943</v>
      </c>
      <c r="J673" s="345" t="s">
        <v>1944</v>
      </c>
      <c r="K673" s="346">
        <v>6.6500000000000004E-2</v>
      </c>
      <c r="L673" s="346">
        <f t="shared" ref="L673" si="182">K673*1.2</f>
        <v>7.9799999999999996E-2</v>
      </c>
      <c r="M673" s="347">
        <f>K673*1000</f>
        <v>66.5</v>
      </c>
      <c r="N673" s="348">
        <f t="shared" ref="N673" si="183">M673*1.2</f>
        <v>79.8</v>
      </c>
      <c r="O673" s="349">
        <v>6.6500000000000004E-2</v>
      </c>
      <c r="P673" s="350">
        <v>0</v>
      </c>
      <c r="Q673" s="296" t="s">
        <v>2172</v>
      </c>
      <c r="R673" s="296" t="s">
        <v>2174</v>
      </c>
    </row>
    <row r="674" spans="1:18" ht="15.6" hidden="1" x14ac:dyDescent="0.3">
      <c r="A674" s="230"/>
      <c r="B674" s="231"/>
      <c r="C674" s="231"/>
      <c r="D674" s="232"/>
      <c r="E674" s="233"/>
      <c r="F674" s="232"/>
      <c r="G674" s="234"/>
      <c r="H674" s="235"/>
      <c r="I674" s="232"/>
      <c r="J674" s="236"/>
      <c r="K674" s="242"/>
      <c r="L674" s="242"/>
      <c r="M674" s="239"/>
      <c r="N674" s="281"/>
      <c r="O674" s="260"/>
      <c r="P674" s="310"/>
    </row>
    <row r="675" spans="1:18" ht="46.8" x14ac:dyDescent="0.3">
      <c r="A675" s="51" t="s">
        <v>495</v>
      </c>
      <c r="B675" s="38" t="s">
        <v>528</v>
      </c>
      <c r="C675" s="11" t="s">
        <v>809</v>
      </c>
      <c r="D675" s="38" t="s">
        <v>791</v>
      </c>
      <c r="E675" s="120">
        <v>25</v>
      </c>
      <c r="F675" s="84" t="s">
        <v>1937</v>
      </c>
      <c r="G675" s="152" t="s">
        <v>1938</v>
      </c>
      <c r="H675" s="176" t="s">
        <v>1945</v>
      </c>
      <c r="I675" s="38" t="s">
        <v>1946</v>
      </c>
      <c r="J675" s="137" t="s">
        <v>1947</v>
      </c>
      <c r="K675" s="241">
        <v>3.42</v>
      </c>
      <c r="L675" s="241">
        <f t="shared" ref="L675" si="184">K675*1.2</f>
        <v>4.1040000000000001</v>
      </c>
      <c r="M675" s="8">
        <f>K675*25</f>
        <v>85.5</v>
      </c>
      <c r="N675" s="280">
        <f>M675*1.2</f>
        <v>102.6</v>
      </c>
      <c r="O675" s="259">
        <v>3.42</v>
      </c>
      <c r="P675" s="309">
        <v>1</v>
      </c>
    </row>
    <row r="676" spans="1:18" ht="62.4" hidden="1" x14ac:dyDescent="0.3">
      <c r="A676" s="51" t="s">
        <v>495</v>
      </c>
      <c r="B676" s="38" t="s">
        <v>528</v>
      </c>
      <c r="C676" s="11" t="s">
        <v>809</v>
      </c>
      <c r="D676" s="38" t="s">
        <v>791</v>
      </c>
      <c r="E676" s="120">
        <v>25</v>
      </c>
      <c r="F676" s="84" t="s">
        <v>1726</v>
      </c>
      <c r="G676" s="152" t="s">
        <v>1637</v>
      </c>
      <c r="H676" s="133">
        <v>25</v>
      </c>
      <c r="I676" s="84" t="s">
        <v>1733</v>
      </c>
      <c r="J676" s="137" t="s">
        <v>1734</v>
      </c>
      <c r="K676" s="241">
        <v>4.9409999999999998</v>
      </c>
      <c r="L676" s="241">
        <f>K676*1.2</f>
        <v>5.9291999999999998</v>
      </c>
      <c r="M676" s="8">
        <f t="shared" ref="M676" si="185">K676*H676</f>
        <v>123.52499999999999</v>
      </c>
      <c r="N676" s="280">
        <f t="shared" ref="N676" si="186">M676*1.2</f>
        <v>148.22999999999999</v>
      </c>
      <c r="O676" s="259">
        <v>4.9409999999999998</v>
      </c>
      <c r="P676" s="309">
        <v>2</v>
      </c>
    </row>
    <row r="677" spans="1:18" ht="15.6" hidden="1" x14ac:dyDescent="0.3">
      <c r="A677" s="230"/>
      <c r="B677" s="231"/>
      <c r="C677" s="231"/>
      <c r="D677" s="232"/>
      <c r="E677" s="233"/>
      <c r="F677" s="232"/>
      <c r="G677" s="234"/>
      <c r="H677" s="235"/>
      <c r="I677" s="232"/>
      <c r="J677" s="236"/>
      <c r="K677" s="242"/>
      <c r="L677" s="242"/>
      <c r="M677" s="239"/>
      <c r="N677" s="281"/>
      <c r="O677" s="260"/>
      <c r="P677" s="310"/>
    </row>
    <row r="678" spans="1:18" ht="62.4" x14ac:dyDescent="0.3">
      <c r="A678" s="51" t="s">
        <v>1026</v>
      </c>
      <c r="B678" s="38" t="s">
        <v>530</v>
      </c>
      <c r="C678" s="11" t="s">
        <v>810</v>
      </c>
      <c r="D678" s="38" t="s">
        <v>791</v>
      </c>
      <c r="E678" s="120">
        <v>25</v>
      </c>
      <c r="F678" s="84" t="s">
        <v>1726</v>
      </c>
      <c r="G678" s="152" t="s">
        <v>1637</v>
      </c>
      <c r="H678" s="176">
        <v>25</v>
      </c>
      <c r="I678" s="38" t="s">
        <v>1735</v>
      </c>
      <c r="J678" s="137" t="s">
        <v>1736</v>
      </c>
      <c r="K678" s="241">
        <v>0.94110000000000005</v>
      </c>
      <c r="L678" s="241">
        <f>K678*1.2</f>
        <v>1.1293200000000001</v>
      </c>
      <c r="M678" s="8">
        <f>K678*H678</f>
        <v>23.5275</v>
      </c>
      <c r="N678" s="280">
        <f>M678*1.2</f>
        <v>28.233000000000001</v>
      </c>
      <c r="O678" s="259">
        <v>0.94110000000000005</v>
      </c>
      <c r="P678" s="309">
        <v>1</v>
      </c>
    </row>
    <row r="679" spans="1:18" ht="46.8" hidden="1" x14ac:dyDescent="0.3">
      <c r="A679" s="51" t="s">
        <v>1026</v>
      </c>
      <c r="B679" s="38" t="s">
        <v>530</v>
      </c>
      <c r="C679" s="11" t="s">
        <v>810</v>
      </c>
      <c r="D679" s="38" t="s">
        <v>791</v>
      </c>
      <c r="E679" s="120">
        <v>25</v>
      </c>
      <c r="F679" s="84" t="s">
        <v>1937</v>
      </c>
      <c r="G679" s="152" t="s">
        <v>1938</v>
      </c>
      <c r="H679" s="133" t="s">
        <v>1945</v>
      </c>
      <c r="I679" s="84" t="s">
        <v>1948</v>
      </c>
      <c r="J679" s="137" t="s">
        <v>1949</v>
      </c>
      <c r="K679" s="241">
        <v>1.82</v>
      </c>
      <c r="L679" s="241">
        <f t="shared" ref="L679" si="187">K679*1.2</f>
        <v>2.1840000000000002</v>
      </c>
      <c r="M679" s="8">
        <f>K679*25</f>
        <v>45.5</v>
      </c>
      <c r="N679" s="280">
        <f t="shared" ref="N679" si="188">M679*1.2</f>
        <v>54.6</v>
      </c>
      <c r="O679" s="259">
        <v>1.82</v>
      </c>
      <c r="P679" s="309">
        <v>2</v>
      </c>
    </row>
    <row r="680" spans="1:18" ht="15.6" hidden="1" x14ac:dyDescent="0.3">
      <c r="A680" s="230"/>
      <c r="B680" s="231"/>
      <c r="C680" s="231"/>
      <c r="D680" s="232"/>
      <c r="E680" s="233"/>
      <c r="F680" s="232"/>
      <c r="G680" s="234"/>
      <c r="H680" s="235"/>
      <c r="I680" s="232"/>
      <c r="J680" s="236"/>
      <c r="K680" s="242"/>
      <c r="L680" s="242"/>
      <c r="M680" s="239"/>
      <c r="N680" s="281"/>
      <c r="O680" s="260"/>
      <c r="P680" s="310"/>
    </row>
    <row r="681" spans="1:18" ht="62.4" x14ac:dyDescent="0.3">
      <c r="A681" s="51" t="s">
        <v>1027</v>
      </c>
      <c r="B681" s="38" t="s">
        <v>532</v>
      </c>
      <c r="C681" s="11" t="s">
        <v>809</v>
      </c>
      <c r="D681" s="38" t="s">
        <v>791</v>
      </c>
      <c r="E681" s="120">
        <v>25</v>
      </c>
      <c r="F681" s="84" t="s">
        <v>1726</v>
      </c>
      <c r="G681" s="152" t="s">
        <v>1637</v>
      </c>
      <c r="H681" s="176">
        <v>25</v>
      </c>
      <c r="I681" s="38" t="s">
        <v>1737</v>
      </c>
      <c r="J681" s="137" t="s">
        <v>1738</v>
      </c>
      <c r="K681" s="241">
        <v>1.647</v>
      </c>
      <c r="L681" s="241">
        <f t="shared" ref="L681:L682" si="189">K681*1.2</f>
        <v>1.9763999999999999</v>
      </c>
      <c r="M681" s="8">
        <f>K681*H681</f>
        <v>41.174999999999997</v>
      </c>
      <c r="N681" s="280">
        <f>M681*1.2</f>
        <v>49.41</v>
      </c>
      <c r="O681" s="259">
        <v>1.647</v>
      </c>
      <c r="P681" s="309">
        <v>1</v>
      </c>
    </row>
    <row r="682" spans="1:18" ht="46.8" hidden="1" x14ac:dyDescent="0.3">
      <c r="A682" s="51" t="s">
        <v>1027</v>
      </c>
      <c r="B682" s="38" t="s">
        <v>532</v>
      </c>
      <c r="C682" s="11" t="s">
        <v>809</v>
      </c>
      <c r="D682" s="38" t="s">
        <v>791</v>
      </c>
      <c r="E682" s="120">
        <v>25</v>
      </c>
      <c r="F682" s="84" t="s">
        <v>1937</v>
      </c>
      <c r="G682" s="152" t="s">
        <v>1938</v>
      </c>
      <c r="H682" s="133" t="s">
        <v>1945</v>
      </c>
      <c r="I682" s="84" t="s">
        <v>1950</v>
      </c>
      <c r="J682" s="137" t="s">
        <v>1951</v>
      </c>
      <c r="K682" s="241">
        <v>2.6</v>
      </c>
      <c r="L682" s="241">
        <f t="shared" si="189"/>
        <v>3.12</v>
      </c>
      <c r="M682" s="8">
        <f>K682*25</f>
        <v>65</v>
      </c>
      <c r="N682" s="280">
        <f t="shared" ref="N682" si="190">M682*1.2</f>
        <v>78</v>
      </c>
      <c r="O682" s="259">
        <v>2.6</v>
      </c>
      <c r="P682" s="309">
        <v>2</v>
      </c>
    </row>
    <row r="683" spans="1:18" ht="15.6" hidden="1" x14ac:dyDescent="0.3">
      <c r="A683" s="230"/>
      <c r="B683" s="231"/>
      <c r="C683" s="231"/>
      <c r="D683" s="232"/>
      <c r="E683" s="233"/>
      <c r="F683" s="232"/>
      <c r="G683" s="234"/>
      <c r="H683" s="235"/>
      <c r="I683" s="232"/>
      <c r="J683" s="236"/>
      <c r="K683" s="242"/>
      <c r="L683" s="242"/>
      <c r="M683" s="239"/>
      <c r="N683" s="281"/>
      <c r="O683" s="260"/>
      <c r="P683" s="310"/>
    </row>
    <row r="684" spans="1:18" ht="62.4" x14ac:dyDescent="0.3">
      <c r="A684" s="51" t="s">
        <v>1028</v>
      </c>
      <c r="B684" s="38" t="s">
        <v>534</v>
      </c>
      <c r="C684" s="11"/>
      <c r="D684" s="38" t="s">
        <v>711</v>
      </c>
      <c r="E684" s="120">
        <v>100</v>
      </c>
      <c r="F684" s="84" t="s">
        <v>1726</v>
      </c>
      <c r="G684" s="152" t="s">
        <v>1637</v>
      </c>
      <c r="H684" s="176">
        <v>100</v>
      </c>
      <c r="I684" s="38" t="s">
        <v>1739</v>
      </c>
      <c r="J684" s="137" t="s">
        <v>1740</v>
      </c>
      <c r="K684" s="241">
        <v>0.47049999999999997</v>
      </c>
      <c r="L684" s="241">
        <f>K684*1.2</f>
        <v>0.56459999999999999</v>
      </c>
      <c r="M684" s="8">
        <f t="shared" ref="M684" si="191">K684*H684</f>
        <v>47.05</v>
      </c>
      <c r="N684" s="280">
        <f>M684*1.2</f>
        <v>56.459999999999994</v>
      </c>
      <c r="O684" s="259">
        <v>0.47049999999999997</v>
      </c>
      <c r="P684" s="309">
        <v>1</v>
      </c>
      <c r="Q684" t="s">
        <v>2172</v>
      </c>
    </row>
    <row r="685" spans="1:18" ht="46.8" hidden="1" x14ac:dyDescent="0.3">
      <c r="A685" s="51" t="s">
        <v>1028</v>
      </c>
      <c r="B685" s="38" t="s">
        <v>534</v>
      </c>
      <c r="C685" s="11"/>
      <c r="D685" s="38" t="s">
        <v>711</v>
      </c>
      <c r="E685" s="120">
        <v>100</v>
      </c>
      <c r="F685" s="84" t="s">
        <v>1181</v>
      </c>
      <c r="G685" s="152" t="s">
        <v>1182</v>
      </c>
      <c r="H685" s="133" t="s">
        <v>1189</v>
      </c>
      <c r="I685" s="84" t="s">
        <v>1190</v>
      </c>
      <c r="J685" s="137" t="s">
        <v>1191</v>
      </c>
      <c r="K685" s="241">
        <v>0.98499999999999999</v>
      </c>
      <c r="L685" s="241">
        <f t="shared" ref="L685:L737" si="192">(K685*1.2)</f>
        <v>1.1819999999999999</v>
      </c>
      <c r="M685" s="8">
        <v>98.5</v>
      </c>
      <c r="N685" s="280">
        <f t="shared" ref="N685:N737" si="193">(M685*1.2)</f>
        <v>118.19999999999999</v>
      </c>
      <c r="O685" s="259">
        <v>0.98499999999999999</v>
      </c>
      <c r="P685" s="309">
        <v>2</v>
      </c>
    </row>
    <row r="686" spans="1:18" ht="46.8" hidden="1" x14ac:dyDescent="0.3">
      <c r="A686" s="51" t="s">
        <v>1028</v>
      </c>
      <c r="B686" s="38" t="s">
        <v>534</v>
      </c>
      <c r="C686" s="11"/>
      <c r="D686" s="38" t="s">
        <v>711</v>
      </c>
      <c r="E686" s="120">
        <v>100</v>
      </c>
      <c r="F686" s="84" t="s">
        <v>1937</v>
      </c>
      <c r="G686" s="152" t="s">
        <v>1938</v>
      </c>
      <c r="H686" s="133" t="s">
        <v>1952</v>
      </c>
      <c r="I686" s="84" t="s">
        <v>1953</v>
      </c>
      <c r="J686" s="137" t="s">
        <v>1954</v>
      </c>
      <c r="K686" s="241">
        <v>1.4550000000000001</v>
      </c>
      <c r="L686" s="241">
        <f t="shared" ref="L686" si="194">K686*1.2</f>
        <v>1.746</v>
      </c>
      <c r="M686" s="8">
        <f t="shared" ref="M686" si="195">K686*100</f>
        <v>145.5</v>
      </c>
      <c r="N686" s="280">
        <f t="shared" ref="N686" si="196">M686*1.2</f>
        <v>174.6</v>
      </c>
      <c r="O686" s="259">
        <v>1.4550000000000001</v>
      </c>
      <c r="P686" s="309">
        <v>3</v>
      </c>
    </row>
    <row r="687" spans="1:18" ht="15.6" hidden="1" x14ac:dyDescent="0.3">
      <c r="A687" s="230"/>
      <c r="B687" s="231"/>
      <c r="C687" s="231"/>
      <c r="D687" s="232"/>
      <c r="E687" s="233"/>
      <c r="F687" s="232"/>
      <c r="G687" s="234"/>
      <c r="H687" s="235"/>
      <c r="I687" s="232"/>
      <c r="J687" s="236"/>
      <c r="K687" s="242"/>
      <c r="L687" s="242"/>
      <c r="M687" s="239"/>
      <c r="N687" s="281"/>
      <c r="O687" s="260"/>
      <c r="P687" s="310"/>
    </row>
    <row r="688" spans="1:18" ht="62.4" x14ac:dyDescent="0.3">
      <c r="A688" s="51" t="s">
        <v>1029</v>
      </c>
      <c r="B688" s="38" t="s">
        <v>537</v>
      </c>
      <c r="C688" s="11"/>
      <c r="D688" s="38" t="s">
        <v>711</v>
      </c>
      <c r="E688" s="120">
        <v>100</v>
      </c>
      <c r="F688" s="84" t="s">
        <v>1726</v>
      </c>
      <c r="G688" s="152" t="s">
        <v>1637</v>
      </c>
      <c r="H688" s="176">
        <v>100</v>
      </c>
      <c r="I688" s="38" t="s">
        <v>1741</v>
      </c>
      <c r="J688" s="137" t="s">
        <v>1742</v>
      </c>
      <c r="K688" s="241">
        <v>0.35289999999999999</v>
      </c>
      <c r="L688" s="241">
        <f>K688*1.2</f>
        <v>0.42347999999999997</v>
      </c>
      <c r="M688" s="8">
        <f t="shared" ref="M688" si="197">K688*H688</f>
        <v>35.29</v>
      </c>
      <c r="N688" s="280">
        <f>M688*1.2</f>
        <v>42.347999999999999</v>
      </c>
      <c r="O688" s="259">
        <v>0.35289999999999999</v>
      </c>
      <c r="P688" s="309">
        <v>1</v>
      </c>
      <c r="Q688" t="s">
        <v>2172</v>
      </c>
    </row>
    <row r="689" spans="1:18" ht="46.8" hidden="1" x14ac:dyDescent="0.3">
      <c r="A689" s="51" t="s">
        <v>1029</v>
      </c>
      <c r="B689" s="38" t="s">
        <v>537</v>
      </c>
      <c r="C689" s="11"/>
      <c r="D689" s="38" t="s">
        <v>711</v>
      </c>
      <c r="E689" s="120">
        <v>100</v>
      </c>
      <c r="F689" s="84" t="s">
        <v>1181</v>
      </c>
      <c r="G689" s="152" t="s">
        <v>1182</v>
      </c>
      <c r="H689" s="133" t="s">
        <v>1189</v>
      </c>
      <c r="I689" s="84" t="s">
        <v>1192</v>
      </c>
      <c r="J689" s="137" t="s">
        <v>1193</v>
      </c>
      <c r="K689" s="241">
        <v>0.79400000000000004</v>
      </c>
      <c r="L689" s="241">
        <f t="shared" si="192"/>
        <v>0.95279999999999998</v>
      </c>
      <c r="M689" s="8">
        <v>79.400000000000006</v>
      </c>
      <c r="N689" s="280">
        <f t="shared" si="193"/>
        <v>95.28</v>
      </c>
      <c r="O689" s="259">
        <v>0.79400000000000004</v>
      </c>
      <c r="P689" s="309">
        <v>2</v>
      </c>
    </row>
    <row r="690" spans="1:18" ht="46.8" hidden="1" x14ac:dyDescent="0.3">
      <c r="A690" s="51" t="s">
        <v>1029</v>
      </c>
      <c r="B690" s="38" t="s">
        <v>537</v>
      </c>
      <c r="C690" s="11"/>
      <c r="D690" s="38" t="s">
        <v>711</v>
      </c>
      <c r="E690" s="120">
        <v>100</v>
      </c>
      <c r="F690" s="84" t="s">
        <v>1937</v>
      </c>
      <c r="G690" s="152" t="s">
        <v>1938</v>
      </c>
      <c r="H690" s="133" t="s">
        <v>1952</v>
      </c>
      <c r="I690" s="84" t="s">
        <v>1955</v>
      </c>
      <c r="J690" s="137" t="s">
        <v>1956</v>
      </c>
      <c r="K690" s="241">
        <v>0.9</v>
      </c>
      <c r="L690" s="241">
        <f t="shared" ref="L690" si="198">K690*1.2</f>
        <v>1.08</v>
      </c>
      <c r="M690" s="8">
        <f t="shared" ref="M690" si="199">K690*100</f>
        <v>90</v>
      </c>
      <c r="N690" s="280">
        <f t="shared" ref="N690" si="200">M690*1.2</f>
        <v>108</v>
      </c>
      <c r="O690" s="259">
        <v>0.9</v>
      </c>
      <c r="P690" s="309">
        <v>3</v>
      </c>
    </row>
    <row r="691" spans="1:18" ht="15.6" hidden="1" x14ac:dyDescent="0.3">
      <c r="A691" s="230"/>
      <c r="B691" s="231"/>
      <c r="C691" s="231"/>
      <c r="D691" s="232"/>
      <c r="E691" s="233"/>
      <c r="F691" s="232"/>
      <c r="G691" s="234"/>
      <c r="H691" s="235"/>
      <c r="I691" s="232"/>
      <c r="J691" s="236"/>
      <c r="K691" s="242"/>
      <c r="L691" s="242"/>
      <c r="M691" s="239"/>
      <c r="N691" s="281"/>
      <c r="O691" s="260"/>
      <c r="P691" s="310"/>
    </row>
    <row r="692" spans="1:18" s="296" customFormat="1" ht="46.8" hidden="1" x14ac:dyDescent="0.3">
      <c r="A692" s="51" t="s">
        <v>1030</v>
      </c>
      <c r="B692" s="38" t="s">
        <v>539</v>
      </c>
      <c r="C692" s="11"/>
      <c r="D692" s="38" t="s">
        <v>535</v>
      </c>
      <c r="E692" s="343">
        <v>1</v>
      </c>
      <c r="F692" s="38" t="s">
        <v>1937</v>
      </c>
      <c r="G692" s="325" t="s">
        <v>1938</v>
      </c>
      <c r="H692" s="325" t="s">
        <v>1957</v>
      </c>
      <c r="I692" s="351" t="s">
        <v>1958</v>
      </c>
      <c r="J692" s="352" t="s">
        <v>1959</v>
      </c>
      <c r="K692" s="327">
        <v>1.2549999999999999</v>
      </c>
      <c r="L692" s="327">
        <f>K692*1.2</f>
        <v>1.5059999999999998</v>
      </c>
      <c r="M692" s="328">
        <f t="shared" ref="M692" si="201">K692*100</f>
        <v>125.49999999999999</v>
      </c>
      <c r="N692" s="329">
        <f>M692*1.2</f>
        <v>150.59999999999997</v>
      </c>
      <c r="O692" s="330">
        <v>1.2549999999999999</v>
      </c>
      <c r="P692" s="331">
        <v>0</v>
      </c>
      <c r="Q692" s="296" t="s">
        <v>2172</v>
      </c>
      <c r="R692" s="296" t="s">
        <v>2174</v>
      </c>
    </row>
    <row r="693" spans="1:18" ht="62.4" x14ac:dyDescent="0.3">
      <c r="A693" s="51" t="s">
        <v>1030</v>
      </c>
      <c r="B693" s="38" t="s">
        <v>539</v>
      </c>
      <c r="C693" s="11"/>
      <c r="D693" s="38" t="s">
        <v>535</v>
      </c>
      <c r="E693" s="120">
        <v>1</v>
      </c>
      <c r="F693" s="84" t="s">
        <v>1726</v>
      </c>
      <c r="G693" s="152" t="s">
        <v>1637</v>
      </c>
      <c r="H693" s="176">
        <v>1</v>
      </c>
      <c r="I693" s="38" t="s">
        <v>1743</v>
      </c>
      <c r="J693" s="137" t="s">
        <v>1744</v>
      </c>
      <c r="K693" s="241">
        <v>38.96</v>
      </c>
      <c r="L693" s="241">
        <f t="shared" ref="L693" si="202">K693*1.2</f>
        <v>46.752000000000002</v>
      </c>
      <c r="M693" s="8">
        <f t="shared" ref="M693" si="203">K693*H693</f>
        <v>38.96</v>
      </c>
      <c r="N693" s="280">
        <f t="shared" ref="N693" si="204">M693*1.2</f>
        <v>46.752000000000002</v>
      </c>
      <c r="O693" s="259">
        <v>38.96</v>
      </c>
      <c r="P693" s="309">
        <v>1</v>
      </c>
      <c r="Q693" t="s">
        <v>2172</v>
      </c>
    </row>
    <row r="694" spans="1:18" ht="46.8" hidden="1" x14ac:dyDescent="0.3">
      <c r="A694" s="51" t="s">
        <v>1030</v>
      </c>
      <c r="B694" s="38" t="s">
        <v>539</v>
      </c>
      <c r="C694" s="11"/>
      <c r="D694" s="38" t="s">
        <v>535</v>
      </c>
      <c r="E694" s="120">
        <v>1</v>
      </c>
      <c r="F694" s="84" t="s">
        <v>1181</v>
      </c>
      <c r="G694" s="152" t="s">
        <v>1182</v>
      </c>
      <c r="H694" s="133" t="s">
        <v>1189</v>
      </c>
      <c r="I694" s="84" t="s">
        <v>1194</v>
      </c>
      <c r="J694" s="137" t="s">
        <v>1195</v>
      </c>
      <c r="K694" s="241">
        <v>139.69999999999999</v>
      </c>
      <c r="L694" s="241">
        <f>(K694*1.2)</f>
        <v>167.64</v>
      </c>
      <c r="M694" s="8">
        <v>139.69999999999999</v>
      </c>
      <c r="N694" s="280">
        <f>(M694*1.2)</f>
        <v>167.64</v>
      </c>
      <c r="O694" s="259">
        <v>139.69999999999999</v>
      </c>
      <c r="P694" s="309">
        <v>2</v>
      </c>
    </row>
    <row r="695" spans="1:18" ht="15.6" hidden="1" x14ac:dyDescent="0.3">
      <c r="A695" s="230"/>
      <c r="B695" s="231"/>
      <c r="C695" s="231"/>
      <c r="D695" s="232"/>
      <c r="E695" s="233"/>
      <c r="F695" s="232"/>
      <c r="G695" s="234"/>
      <c r="H695" s="235"/>
      <c r="I695" s="232"/>
      <c r="J695" s="236"/>
      <c r="K695" s="242"/>
      <c r="L695" s="242"/>
      <c r="M695" s="239"/>
      <c r="N695" s="281"/>
      <c r="O695" s="260"/>
      <c r="P695" s="310"/>
    </row>
    <row r="696" spans="1:18" ht="62.4" x14ac:dyDescent="0.3">
      <c r="A696" s="51" t="s">
        <v>1031</v>
      </c>
      <c r="B696" s="38" t="s">
        <v>541</v>
      </c>
      <c r="C696" s="11"/>
      <c r="D696" s="38" t="s">
        <v>711</v>
      </c>
      <c r="E696" s="120">
        <v>100</v>
      </c>
      <c r="F696" s="84" t="s">
        <v>1726</v>
      </c>
      <c r="G696" s="152" t="s">
        <v>1637</v>
      </c>
      <c r="H696" s="176">
        <v>100</v>
      </c>
      <c r="I696" s="38" t="s">
        <v>1745</v>
      </c>
      <c r="J696" s="137" t="s">
        <v>1746</v>
      </c>
      <c r="K696" s="241">
        <v>0.61760000000000004</v>
      </c>
      <c r="L696" s="241">
        <f t="shared" ref="L696:L697" si="205">K696*1.2</f>
        <v>0.74112</v>
      </c>
      <c r="M696" s="8">
        <f t="shared" ref="M696" si="206">K696*H696</f>
        <v>61.760000000000005</v>
      </c>
      <c r="N696" s="280">
        <f t="shared" ref="N696:N697" si="207">M696*1.2</f>
        <v>74.112000000000009</v>
      </c>
      <c r="O696" s="259">
        <v>0.61760000000000004</v>
      </c>
      <c r="P696" s="309">
        <v>1</v>
      </c>
      <c r="Q696" t="s">
        <v>2172</v>
      </c>
    </row>
    <row r="697" spans="1:18" ht="46.8" hidden="1" x14ac:dyDescent="0.3">
      <c r="A697" s="51" t="s">
        <v>1031</v>
      </c>
      <c r="B697" s="38" t="s">
        <v>541</v>
      </c>
      <c r="C697" s="11"/>
      <c r="D697" s="38" t="s">
        <v>711</v>
      </c>
      <c r="E697" s="120">
        <v>100</v>
      </c>
      <c r="F697" s="84" t="s">
        <v>1937</v>
      </c>
      <c r="G697" s="152" t="s">
        <v>1938</v>
      </c>
      <c r="H697" s="133" t="s">
        <v>1952</v>
      </c>
      <c r="I697" s="84" t="s">
        <v>1960</v>
      </c>
      <c r="J697" s="137" t="s">
        <v>1961</v>
      </c>
      <c r="K697" s="241">
        <v>0.9</v>
      </c>
      <c r="L697" s="241">
        <f t="shared" si="205"/>
        <v>1.08</v>
      </c>
      <c r="M697" s="8">
        <f t="shared" ref="M697" si="208">K697*100</f>
        <v>90</v>
      </c>
      <c r="N697" s="280">
        <f t="shared" si="207"/>
        <v>108</v>
      </c>
      <c r="O697" s="259">
        <v>0.9</v>
      </c>
      <c r="P697" s="309">
        <v>2</v>
      </c>
    </row>
    <row r="698" spans="1:18" ht="46.8" hidden="1" x14ac:dyDescent="0.3">
      <c r="A698" s="51" t="s">
        <v>1031</v>
      </c>
      <c r="B698" s="38" t="s">
        <v>541</v>
      </c>
      <c r="C698" s="11"/>
      <c r="D698" s="38" t="s">
        <v>711</v>
      </c>
      <c r="E698" s="120">
        <v>100</v>
      </c>
      <c r="F698" s="84" t="s">
        <v>1181</v>
      </c>
      <c r="G698" s="152" t="s">
        <v>1182</v>
      </c>
      <c r="H698" s="133" t="s">
        <v>1189</v>
      </c>
      <c r="I698" s="84" t="s">
        <v>1196</v>
      </c>
      <c r="J698" s="137" t="s">
        <v>1197</v>
      </c>
      <c r="K698" s="241">
        <v>0.93500000000000005</v>
      </c>
      <c r="L698" s="241">
        <f>(K698*1.2)</f>
        <v>1.1220000000000001</v>
      </c>
      <c r="M698" s="8">
        <v>93.5</v>
      </c>
      <c r="N698" s="280">
        <f>(M698*1.2)</f>
        <v>112.2</v>
      </c>
      <c r="O698" s="259">
        <v>0.93500000000000005</v>
      </c>
      <c r="P698" s="309">
        <v>3</v>
      </c>
    </row>
    <row r="699" spans="1:18" ht="15.6" hidden="1" x14ac:dyDescent="0.3">
      <c r="A699" s="230"/>
      <c r="B699" s="231"/>
      <c r="C699" s="231"/>
      <c r="D699" s="232"/>
      <c r="E699" s="233"/>
      <c r="F699" s="232"/>
      <c r="G699" s="234"/>
      <c r="H699" s="235"/>
      <c r="I699" s="232"/>
      <c r="J699" s="236"/>
      <c r="K699" s="242"/>
      <c r="L699" s="242"/>
      <c r="M699" s="239"/>
      <c r="N699" s="281"/>
      <c r="O699" s="260"/>
      <c r="P699" s="310"/>
    </row>
    <row r="700" spans="1:18" ht="62.4" x14ac:dyDescent="0.3">
      <c r="A700" s="51" t="s">
        <v>1032</v>
      </c>
      <c r="B700" s="38" t="s">
        <v>543</v>
      </c>
      <c r="C700" s="11"/>
      <c r="D700" s="38" t="s">
        <v>711</v>
      </c>
      <c r="E700" s="120">
        <v>100</v>
      </c>
      <c r="F700" s="84" t="s">
        <v>1726</v>
      </c>
      <c r="G700" s="152" t="s">
        <v>1637</v>
      </c>
      <c r="H700" s="176">
        <v>100</v>
      </c>
      <c r="I700" s="38" t="s">
        <v>1747</v>
      </c>
      <c r="J700" s="137" t="s">
        <v>1748</v>
      </c>
      <c r="K700" s="241">
        <v>0.35289999999999999</v>
      </c>
      <c r="L700" s="241">
        <f>K700*1.2</f>
        <v>0.42347999999999997</v>
      </c>
      <c r="M700" s="8">
        <f t="shared" ref="M700" si="209">K700*H700</f>
        <v>35.29</v>
      </c>
      <c r="N700" s="280">
        <f>M700*1.2</f>
        <v>42.347999999999999</v>
      </c>
      <c r="O700" s="259">
        <v>0.35289999999999999</v>
      </c>
      <c r="P700" s="309">
        <v>1</v>
      </c>
      <c r="Q700" t="s">
        <v>2172</v>
      </c>
    </row>
    <row r="701" spans="1:18" ht="46.8" hidden="1" x14ac:dyDescent="0.3">
      <c r="A701" s="51" t="s">
        <v>1032</v>
      </c>
      <c r="B701" s="38" t="s">
        <v>543</v>
      </c>
      <c r="C701" s="11"/>
      <c r="D701" s="38" t="s">
        <v>711</v>
      </c>
      <c r="E701" s="120">
        <v>100</v>
      </c>
      <c r="F701" s="84" t="s">
        <v>1181</v>
      </c>
      <c r="G701" s="152" t="s">
        <v>1182</v>
      </c>
      <c r="H701" s="133" t="s">
        <v>1189</v>
      </c>
      <c r="I701" s="84" t="s">
        <v>1198</v>
      </c>
      <c r="J701" s="137" t="s">
        <v>1199</v>
      </c>
      <c r="K701" s="241">
        <v>0.63500000000000001</v>
      </c>
      <c r="L701" s="241">
        <f t="shared" si="192"/>
        <v>0.76200000000000001</v>
      </c>
      <c r="M701" s="8">
        <v>63.5</v>
      </c>
      <c r="N701" s="280">
        <f t="shared" si="193"/>
        <v>76.2</v>
      </c>
      <c r="O701" s="259">
        <v>0.63500000000000001</v>
      </c>
      <c r="P701" s="309">
        <v>2</v>
      </c>
    </row>
    <row r="702" spans="1:18" ht="46.8" hidden="1" x14ac:dyDescent="0.3">
      <c r="A702" s="51" t="s">
        <v>1032</v>
      </c>
      <c r="B702" s="38" t="s">
        <v>543</v>
      </c>
      <c r="C702" s="11"/>
      <c r="D702" s="38" t="s">
        <v>711</v>
      </c>
      <c r="E702" s="120">
        <v>100</v>
      </c>
      <c r="F702" s="84" t="s">
        <v>1937</v>
      </c>
      <c r="G702" s="152" t="s">
        <v>1938</v>
      </c>
      <c r="H702" s="133" t="s">
        <v>1952</v>
      </c>
      <c r="I702" s="84" t="s">
        <v>1962</v>
      </c>
      <c r="J702" s="137" t="s">
        <v>1963</v>
      </c>
      <c r="K702" s="241">
        <v>0.9</v>
      </c>
      <c r="L702" s="241">
        <f t="shared" ref="L702" si="210">K702*1.2</f>
        <v>1.08</v>
      </c>
      <c r="M702" s="8">
        <f t="shared" ref="M702" si="211">K702*100</f>
        <v>90</v>
      </c>
      <c r="N702" s="280">
        <f t="shared" ref="N702" si="212">M702*1.2</f>
        <v>108</v>
      </c>
      <c r="O702" s="259">
        <v>0.9</v>
      </c>
      <c r="P702" s="309">
        <v>3</v>
      </c>
    </row>
    <row r="703" spans="1:18" ht="15.6" hidden="1" x14ac:dyDescent="0.3">
      <c r="A703" s="230"/>
      <c r="B703" s="231"/>
      <c r="C703" s="231"/>
      <c r="D703" s="232"/>
      <c r="E703" s="233"/>
      <c r="F703" s="232"/>
      <c r="G703" s="234"/>
      <c r="H703" s="235"/>
      <c r="I703" s="232"/>
      <c r="J703" s="236"/>
      <c r="K703" s="242"/>
      <c r="L703" s="242"/>
      <c r="M703" s="239"/>
      <c r="N703" s="281"/>
      <c r="O703" s="260"/>
      <c r="P703" s="310"/>
    </row>
    <row r="704" spans="1:18" ht="62.4" x14ac:dyDescent="0.3">
      <c r="A704" s="51" t="s">
        <v>1033</v>
      </c>
      <c r="B704" s="38" t="s">
        <v>545</v>
      </c>
      <c r="C704" s="11"/>
      <c r="D704" s="38" t="s">
        <v>711</v>
      </c>
      <c r="E704" s="120">
        <v>60</v>
      </c>
      <c r="F704" s="84" t="s">
        <v>1726</v>
      </c>
      <c r="G704" s="152" t="s">
        <v>1637</v>
      </c>
      <c r="H704" s="176">
        <v>100</v>
      </c>
      <c r="I704" s="38" t="s">
        <v>1749</v>
      </c>
      <c r="J704" s="137" t="s">
        <v>1750</v>
      </c>
      <c r="K704" s="241">
        <v>0.29409999999999997</v>
      </c>
      <c r="L704" s="241">
        <f t="shared" ref="L704" si="213">K704*1.2</f>
        <v>0.35291999999999996</v>
      </c>
      <c r="M704" s="8">
        <f t="shared" ref="M704" si="214">K704*H704</f>
        <v>29.409999999999997</v>
      </c>
      <c r="N704" s="280">
        <f t="shared" ref="N704" si="215">M704*1.2</f>
        <v>35.291999999999994</v>
      </c>
      <c r="O704" s="259">
        <v>0.29409999999999997</v>
      </c>
      <c r="P704" s="309">
        <v>1</v>
      </c>
      <c r="Q704" t="s">
        <v>2172</v>
      </c>
    </row>
    <row r="705" spans="1:17" ht="46.8" hidden="1" x14ac:dyDescent="0.3">
      <c r="A705" s="51" t="s">
        <v>1033</v>
      </c>
      <c r="B705" s="38" t="s">
        <v>545</v>
      </c>
      <c r="C705" s="11"/>
      <c r="D705" s="38" t="s">
        <v>711</v>
      </c>
      <c r="E705" s="120">
        <v>60</v>
      </c>
      <c r="F705" s="84" t="s">
        <v>1937</v>
      </c>
      <c r="G705" s="152" t="s">
        <v>1938</v>
      </c>
      <c r="H705" s="133" t="s">
        <v>1964</v>
      </c>
      <c r="I705" s="84" t="s">
        <v>1965</v>
      </c>
      <c r="J705" s="137" t="s">
        <v>1966</v>
      </c>
      <c r="K705" s="241">
        <v>1.1879999999999999</v>
      </c>
      <c r="L705" s="241">
        <f>K705*1.2</f>
        <v>1.4256</v>
      </c>
      <c r="M705" s="8">
        <f t="shared" ref="M705" si="216">K705*100</f>
        <v>118.8</v>
      </c>
      <c r="N705" s="280">
        <f>M705*1.2</f>
        <v>142.56</v>
      </c>
      <c r="O705" s="259">
        <v>1.1879999999999999</v>
      </c>
      <c r="P705" s="309">
        <v>2</v>
      </c>
      <c r="Q705" t="s">
        <v>2172</v>
      </c>
    </row>
    <row r="706" spans="1:17" ht="46.8" hidden="1" x14ac:dyDescent="0.3">
      <c r="A706" s="51" t="s">
        <v>1033</v>
      </c>
      <c r="B706" s="38" t="s">
        <v>545</v>
      </c>
      <c r="C706" s="11"/>
      <c r="D706" s="38" t="s">
        <v>711</v>
      </c>
      <c r="E706" s="120">
        <v>60</v>
      </c>
      <c r="F706" s="84" t="s">
        <v>1181</v>
      </c>
      <c r="G706" s="152" t="s">
        <v>1182</v>
      </c>
      <c r="H706" s="133" t="s">
        <v>1189</v>
      </c>
      <c r="I706" s="84" t="s">
        <v>1200</v>
      </c>
      <c r="J706" s="137" t="s">
        <v>1201</v>
      </c>
      <c r="K706" s="241">
        <v>2.7450000000000001</v>
      </c>
      <c r="L706" s="241">
        <f>(K706*1.2)</f>
        <v>3.294</v>
      </c>
      <c r="M706" s="8">
        <v>164.7</v>
      </c>
      <c r="N706" s="280">
        <f>(M706*1.2)</f>
        <v>197.64</v>
      </c>
      <c r="O706" s="259">
        <v>2.7450000000000001</v>
      </c>
      <c r="P706" s="309">
        <v>3</v>
      </c>
    </row>
    <row r="707" spans="1:17" ht="15.6" hidden="1" x14ac:dyDescent="0.3">
      <c r="A707" s="230"/>
      <c r="B707" s="231"/>
      <c r="C707" s="231"/>
      <c r="D707" s="232"/>
      <c r="E707" s="233"/>
      <c r="F707" s="232"/>
      <c r="G707" s="234"/>
      <c r="H707" s="235"/>
      <c r="I707" s="232"/>
      <c r="J707" s="236"/>
      <c r="K707" s="242"/>
      <c r="L707" s="242"/>
      <c r="M707" s="239"/>
      <c r="N707" s="281"/>
      <c r="O707" s="260"/>
      <c r="P707" s="310"/>
    </row>
    <row r="708" spans="1:17" ht="62.4" x14ac:dyDescent="0.3">
      <c r="A708" s="51" t="s">
        <v>1034</v>
      </c>
      <c r="B708" s="38" t="s">
        <v>547</v>
      </c>
      <c r="C708" s="11"/>
      <c r="D708" s="38" t="s">
        <v>711</v>
      </c>
      <c r="E708" s="120">
        <v>100</v>
      </c>
      <c r="F708" s="84" t="s">
        <v>1726</v>
      </c>
      <c r="G708" s="152" t="s">
        <v>1637</v>
      </c>
      <c r="H708" s="176">
        <v>100</v>
      </c>
      <c r="I708" s="38" t="s">
        <v>1751</v>
      </c>
      <c r="J708" s="137" t="s">
        <v>1752</v>
      </c>
      <c r="K708" s="241">
        <v>0.19109999999999999</v>
      </c>
      <c r="L708" s="241">
        <f>K708*1.2</f>
        <v>0.22931999999999997</v>
      </c>
      <c r="M708" s="8">
        <f t="shared" ref="M708" si="217">K708*H708</f>
        <v>19.11</v>
      </c>
      <c r="N708" s="280">
        <f>M708*1.2</f>
        <v>22.931999999999999</v>
      </c>
      <c r="O708" s="259">
        <v>0.19109999999999999</v>
      </c>
      <c r="P708" s="309">
        <v>1</v>
      </c>
      <c r="Q708" t="s">
        <v>2172</v>
      </c>
    </row>
    <row r="709" spans="1:17" ht="46.8" hidden="1" x14ac:dyDescent="0.3">
      <c r="A709" s="51" t="s">
        <v>1034</v>
      </c>
      <c r="B709" s="38" t="s">
        <v>547</v>
      </c>
      <c r="C709" s="11"/>
      <c r="D709" s="38" t="s">
        <v>711</v>
      </c>
      <c r="E709" s="120">
        <v>100</v>
      </c>
      <c r="F709" s="84" t="s">
        <v>1181</v>
      </c>
      <c r="G709" s="152" t="s">
        <v>1182</v>
      </c>
      <c r="H709" s="133" t="s">
        <v>1189</v>
      </c>
      <c r="I709" s="84" t="s">
        <v>1202</v>
      </c>
      <c r="J709" s="137" t="s">
        <v>1203</v>
      </c>
      <c r="K709" s="241">
        <v>0.85299999999999998</v>
      </c>
      <c r="L709" s="241">
        <f t="shared" si="192"/>
        <v>1.0235999999999998</v>
      </c>
      <c r="M709" s="8">
        <v>85.3</v>
      </c>
      <c r="N709" s="280">
        <f t="shared" si="193"/>
        <v>102.36</v>
      </c>
      <c r="O709" s="259">
        <v>0.85299999999999998</v>
      </c>
      <c r="P709" s="309">
        <v>2</v>
      </c>
    </row>
    <row r="710" spans="1:17" ht="46.8" hidden="1" x14ac:dyDescent="0.3">
      <c r="A710" s="51" t="s">
        <v>1034</v>
      </c>
      <c r="B710" s="38" t="s">
        <v>547</v>
      </c>
      <c r="C710" s="11"/>
      <c r="D710" s="38" t="s">
        <v>711</v>
      </c>
      <c r="E710" s="120">
        <v>100</v>
      </c>
      <c r="F710" s="84" t="s">
        <v>1937</v>
      </c>
      <c r="G710" s="152" t="s">
        <v>1938</v>
      </c>
      <c r="H710" s="133" t="s">
        <v>1952</v>
      </c>
      <c r="I710" s="84" t="s">
        <v>1967</v>
      </c>
      <c r="J710" s="137" t="s">
        <v>1968</v>
      </c>
      <c r="K710" s="241">
        <v>1.4950000000000001</v>
      </c>
      <c r="L710" s="241">
        <f t="shared" ref="L710" si="218">K710*1.2</f>
        <v>1.794</v>
      </c>
      <c r="M710" s="8">
        <f t="shared" ref="M710" si="219">K710*100</f>
        <v>149.5</v>
      </c>
      <c r="N710" s="280">
        <f t="shared" ref="N710" si="220">M710*1.2</f>
        <v>179.4</v>
      </c>
      <c r="O710" s="259">
        <v>1.4950000000000001</v>
      </c>
      <c r="P710" s="309">
        <v>3</v>
      </c>
    </row>
    <row r="711" spans="1:17" ht="15.6" hidden="1" x14ac:dyDescent="0.3">
      <c r="A711" s="230"/>
      <c r="B711" s="231"/>
      <c r="C711" s="231"/>
      <c r="D711" s="232"/>
      <c r="E711" s="233"/>
      <c r="F711" s="232"/>
      <c r="G711" s="234"/>
      <c r="H711" s="235"/>
      <c r="I711" s="232"/>
      <c r="J711" s="236"/>
      <c r="K711" s="242"/>
      <c r="L711" s="242"/>
      <c r="M711" s="239"/>
      <c r="N711" s="281"/>
      <c r="O711" s="260"/>
      <c r="P711" s="310"/>
    </row>
    <row r="712" spans="1:17" ht="46.8" x14ac:dyDescent="0.3">
      <c r="A712" s="51" t="s">
        <v>1035</v>
      </c>
      <c r="B712" s="38" t="s">
        <v>549</v>
      </c>
      <c r="C712" s="11"/>
      <c r="D712" s="38" t="s">
        <v>711</v>
      </c>
      <c r="E712" s="120">
        <v>100</v>
      </c>
      <c r="F712" s="84" t="s">
        <v>1181</v>
      </c>
      <c r="G712" s="152" t="s">
        <v>1182</v>
      </c>
      <c r="H712" s="176" t="s">
        <v>1189</v>
      </c>
      <c r="I712" s="38" t="s">
        <v>1204</v>
      </c>
      <c r="J712" s="137" t="s">
        <v>1205</v>
      </c>
      <c r="K712" s="241">
        <v>0.90600000000000003</v>
      </c>
      <c r="L712" s="241">
        <f t="shared" si="192"/>
        <v>1.0871999999999999</v>
      </c>
      <c r="M712" s="8">
        <v>90.6</v>
      </c>
      <c r="N712" s="280">
        <f t="shared" si="193"/>
        <v>108.71999999999998</v>
      </c>
      <c r="O712" s="259">
        <v>0.90600000000000003</v>
      </c>
      <c r="P712" s="309">
        <v>1</v>
      </c>
      <c r="Q712" t="s">
        <v>2172</v>
      </c>
    </row>
    <row r="713" spans="1:17" ht="62.4" hidden="1" x14ac:dyDescent="0.3">
      <c r="A713" s="51" t="s">
        <v>1035</v>
      </c>
      <c r="B713" s="38" t="s">
        <v>549</v>
      </c>
      <c r="C713" s="11"/>
      <c r="D713" s="38" t="s">
        <v>711</v>
      </c>
      <c r="E713" s="120">
        <v>100</v>
      </c>
      <c r="F713" s="84" t="s">
        <v>1726</v>
      </c>
      <c r="G713" s="152" t="s">
        <v>1637</v>
      </c>
      <c r="H713" s="133">
        <v>100</v>
      </c>
      <c r="I713" s="84" t="s">
        <v>1753</v>
      </c>
      <c r="J713" s="137" t="s">
        <v>1754</v>
      </c>
      <c r="K713" s="241">
        <v>1.1763999999999999</v>
      </c>
      <c r="L713" s="241">
        <f t="shared" ref="L713:L714" si="221">K713*1.2</f>
        <v>1.4116799999999998</v>
      </c>
      <c r="M713" s="8">
        <f t="shared" ref="M713" si="222">K713*H713</f>
        <v>117.63999999999999</v>
      </c>
      <c r="N713" s="280">
        <f t="shared" ref="N713:N714" si="223">M713*1.2</f>
        <v>141.16799999999998</v>
      </c>
      <c r="O713" s="259">
        <v>1.1763999999999999</v>
      </c>
      <c r="P713" s="309">
        <v>2</v>
      </c>
    </row>
    <row r="714" spans="1:17" ht="46.8" hidden="1" x14ac:dyDescent="0.3">
      <c r="A714" s="51" t="s">
        <v>1035</v>
      </c>
      <c r="B714" s="38" t="s">
        <v>549</v>
      </c>
      <c r="C714" s="11"/>
      <c r="D714" s="38" t="s">
        <v>711</v>
      </c>
      <c r="E714" s="120">
        <v>100</v>
      </c>
      <c r="F714" s="84" t="s">
        <v>1937</v>
      </c>
      <c r="G714" s="152" t="s">
        <v>1938</v>
      </c>
      <c r="H714" s="133" t="s">
        <v>1952</v>
      </c>
      <c r="I714" s="84" t="s">
        <v>1969</v>
      </c>
      <c r="J714" s="137" t="s">
        <v>1970</v>
      </c>
      <c r="K714" s="241">
        <v>1.4950000000000001</v>
      </c>
      <c r="L714" s="241">
        <f t="shared" si="221"/>
        <v>1.794</v>
      </c>
      <c r="M714" s="8">
        <f t="shared" ref="M714" si="224">K714*100</f>
        <v>149.5</v>
      </c>
      <c r="N714" s="280">
        <f t="shared" si="223"/>
        <v>179.4</v>
      </c>
      <c r="O714" s="259">
        <v>1.4950000000000001</v>
      </c>
      <c r="P714" s="309">
        <v>3</v>
      </c>
    </row>
    <row r="715" spans="1:17" ht="15.6" hidden="1" x14ac:dyDescent="0.3">
      <c r="A715" s="230"/>
      <c r="B715" s="231"/>
      <c r="C715" s="231"/>
      <c r="D715" s="232"/>
      <c r="E715" s="233"/>
      <c r="F715" s="232"/>
      <c r="G715" s="234"/>
      <c r="H715" s="235"/>
      <c r="I715" s="232"/>
      <c r="J715" s="236"/>
      <c r="K715" s="242"/>
      <c r="L715" s="242"/>
      <c r="M715" s="239"/>
      <c r="N715" s="281"/>
      <c r="O715" s="260"/>
      <c r="P715" s="310"/>
    </row>
    <row r="716" spans="1:17" ht="62.4" x14ac:dyDescent="0.3">
      <c r="A716" s="51" t="s">
        <v>1036</v>
      </c>
      <c r="B716" s="38" t="s">
        <v>551</v>
      </c>
      <c r="C716" s="11"/>
      <c r="D716" s="38" t="s">
        <v>711</v>
      </c>
      <c r="E716" s="120">
        <v>100</v>
      </c>
      <c r="F716" s="84" t="s">
        <v>1726</v>
      </c>
      <c r="G716" s="152" t="s">
        <v>1637</v>
      </c>
      <c r="H716" s="176">
        <v>100</v>
      </c>
      <c r="I716" s="38" t="s">
        <v>1755</v>
      </c>
      <c r="J716" s="137" t="s">
        <v>1756</v>
      </c>
      <c r="K716" s="241">
        <v>0.47049999999999997</v>
      </c>
      <c r="L716" s="241">
        <f>K716*1.2</f>
        <v>0.56459999999999999</v>
      </c>
      <c r="M716" s="8">
        <f t="shared" ref="M716" si="225">K716*H716</f>
        <v>47.05</v>
      </c>
      <c r="N716" s="280">
        <f>M716*1.2</f>
        <v>56.459999999999994</v>
      </c>
      <c r="O716" s="259">
        <v>0.47049999999999997</v>
      </c>
      <c r="P716" s="309">
        <v>1</v>
      </c>
      <c r="Q716" t="s">
        <v>2172</v>
      </c>
    </row>
    <row r="717" spans="1:17" ht="46.8" hidden="1" x14ac:dyDescent="0.3">
      <c r="A717" s="51" t="s">
        <v>1036</v>
      </c>
      <c r="B717" s="38" t="s">
        <v>551</v>
      </c>
      <c r="C717" s="11"/>
      <c r="D717" s="38" t="s">
        <v>711</v>
      </c>
      <c r="E717" s="120">
        <v>100</v>
      </c>
      <c r="F717" s="84" t="s">
        <v>1181</v>
      </c>
      <c r="G717" s="152" t="s">
        <v>1182</v>
      </c>
      <c r="H717" s="133" t="s">
        <v>1189</v>
      </c>
      <c r="I717" s="84" t="s">
        <v>1206</v>
      </c>
      <c r="J717" s="137" t="s">
        <v>1207</v>
      </c>
      <c r="K717" s="241">
        <v>0.99</v>
      </c>
      <c r="L717" s="241">
        <f t="shared" si="192"/>
        <v>1.1879999999999999</v>
      </c>
      <c r="M717" s="8">
        <v>99</v>
      </c>
      <c r="N717" s="280">
        <f t="shared" si="193"/>
        <v>118.8</v>
      </c>
      <c r="O717" s="259">
        <v>0.99</v>
      </c>
      <c r="P717" s="309">
        <v>2</v>
      </c>
    </row>
    <row r="718" spans="1:17" ht="46.8" hidden="1" x14ac:dyDescent="0.3">
      <c r="A718" s="51" t="s">
        <v>1036</v>
      </c>
      <c r="B718" s="38" t="s">
        <v>551</v>
      </c>
      <c r="C718" s="11"/>
      <c r="D718" s="38" t="s">
        <v>711</v>
      </c>
      <c r="E718" s="120">
        <v>100</v>
      </c>
      <c r="F718" s="84" t="s">
        <v>1937</v>
      </c>
      <c r="G718" s="152" t="s">
        <v>1938</v>
      </c>
      <c r="H718" s="133" t="s">
        <v>1952</v>
      </c>
      <c r="I718" s="84" t="s">
        <v>1971</v>
      </c>
      <c r="J718" s="137" t="s">
        <v>1972</v>
      </c>
      <c r="K718" s="241">
        <v>1.2375</v>
      </c>
      <c r="L718" s="241">
        <f t="shared" ref="L718" si="226">K718*1.2</f>
        <v>1.4850000000000001</v>
      </c>
      <c r="M718" s="8">
        <f t="shared" ref="M718" si="227">K718*100</f>
        <v>123.75</v>
      </c>
      <c r="N718" s="280">
        <f t="shared" ref="N718" si="228">M718*1.2</f>
        <v>148.5</v>
      </c>
      <c r="O718" s="259">
        <v>1.2375</v>
      </c>
      <c r="P718" s="309">
        <v>3</v>
      </c>
    </row>
    <row r="719" spans="1:17" ht="15.6" hidden="1" x14ac:dyDescent="0.3">
      <c r="A719" s="230"/>
      <c r="B719" s="231"/>
      <c r="C719" s="231"/>
      <c r="D719" s="232"/>
      <c r="E719" s="233"/>
      <c r="F719" s="232"/>
      <c r="G719" s="234"/>
      <c r="H719" s="235"/>
      <c r="I719" s="232"/>
      <c r="J719" s="236"/>
      <c r="K719" s="242"/>
      <c r="L719" s="242"/>
      <c r="M719" s="239"/>
      <c r="N719" s="281"/>
      <c r="O719" s="260"/>
      <c r="P719" s="310"/>
    </row>
    <row r="720" spans="1:17" ht="62.4" x14ac:dyDescent="0.3">
      <c r="A720" s="51" t="s">
        <v>1037</v>
      </c>
      <c r="B720" s="38" t="s">
        <v>553</v>
      </c>
      <c r="C720" s="11"/>
      <c r="D720" s="38" t="s">
        <v>711</v>
      </c>
      <c r="E720" s="120">
        <v>100</v>
      </c>
      <c r="F720" s="84" t="s">
        <v>1726</v>
      </c>
      <c r="G720" s="152" t="s">
        <v>1637</v>
      </c>
      <c r="H720" s="176">
        <v>100</v>
      </c>
      <c r="I720" s="38" t="s">
        <v>1757</v>
      </c>
      <c r="J720" s="137" t="s">
        <v>1758</v>
      </c>
      <c r="K720" s="241">
        <v>0.43230000000000002</v>
      </c>
      <c r="L720" s="241">
        <f t="shared" ref="L720:L721" si="229">K720*1.2</f>
        <v>0.51876</v>
      </c>
      <c r="M720" s="8">
        <f t="shared" ref="M720" si="230">K720*H720</f>
        <v>43.230000000000004</v>
      </c>
      <c r="N720" s="280">
        <f t="shared" ref="N720:N721" si="231">M720*1.2</f>
        <v>51.876000000000005</v>
      </c>
      <c r="O720" s="259">
        <v>0.43230000000000002</v>
      </c>
      <c r="P720" s="309">
        <v>1</v>
      </c>
      <c r="Q720" t="s">
        <v>2172</v>
      </c>
    </row>
    <row r="721" spans="1:17" ht="46.8" hidden="1" x14ac:dyDescent="0.3">
      <c r="A721" s="51" t="s">
        <v>1037</v>
      </c>
      <c r="B721" s="38" t="s">
        <v>553</v>
      </c>
      <c r="C721" s="11"/>
      <c r="D721" s="38" t="s">
        <v>711</v>
      </c>
      <c r="E721" s="120">
        <v>100</v>
      </c>
      <c r="F721" s="84" t="s">
        <v>1937</v>
      </c>
      <c r="G721" s="152" t="s">
        <v>1938</v>
      </c>
      <c r="H721" s="133" t="s">
        <v>1952</v>
      </c>
      <c r="I721" s="84" t="s">
        <v>1973</v>
      </c>
      <c r="J721" s="137" t="s">
        <v>1974</v>
      </c>
      <c r="K721" s="241">
        <v>1.1499999999999999</v>
      </c>
      <c r="L721" s="241">
        <f t="shared" si="229"/>
        <v>1.38</v>
      </c>
      <c r="M721" s="8">
        <f t="shared" ref="M721" si="232">K721*100</f>
        <v>114.99999999999999</v>
      </c>
      <c r="N721" s="280">
        <f t="shared" si="231"/>
        <v>137.99999999999997</v>
      </c>
      <c r="O721" s="259">
        <v>1.1499999999999999</v>
      </c>
      <c r="P721" s="309">
        <v>2</v>
      </c>
    </row>
    <row r="722" spans="1:17" ht="46.8" hidden="1" x14ac:dyDescent="0.3">
      <c r="A722" s="51" t="s">
        <v>1037</v>
      </c>
      <c r="B722" s="38" t="s">
        <v>553</v>
      </c>
      <c r="C722" s="11"/>
      <c r="D722" s="38" t="s">
        <v>711</v>
      </c>
      <c r="E722" s="120">
        <v>100</v>
      </c>
      <c r="F722" s="84" t="s">
        <v>1181</v>
      </c>
      <c r="G722" s="152" t="s">
        <v>1182</v>
      </c>
      <c r="H722" s="133" t="s">
        <v>1189</v>
      </c>
      <c r="I722" s="84" t="s">
        <v>1208</v>
      </c>
      <c r="J722" s="137" t="s">
        <v>1209</v>
      </c>
      <c r="K722" s="241">
        <v>1.26</v>
      </c>
      <c r="L722" s="241">
        <f>(K722*1.2)</f>
        <v>1.512</v>
      </c>
      <c r="M722" s="8">
        <v>126</v>
      </c>
      <c r="N722" s="280">
        <f>(M722*1.2)</f>
        <v>151.19999999999999</v>
      </c>
      <c r="O722" s="259">
        <v>1.26</v>
      </c>
      <c r="P722" s="309">
        <v>3</v>
      </c>
    </row>
    <row r="723" spans="1:17" ht="15.6" hidden="1" x14ac:dyDescent="0.3">
      <c r="A723" s="230"/>
      <c r="B723" s="231"/>
      <c r="C723" s="231"/>
      <c r="D723" s="232"/>
      <c r="E723" s="233"/>
      <c r="F723" s="232"/>
      <c r="G723" s="234"/>
      <c r="H723" s="235"/>
      <c r="I723" s="232"/>
      <c r="J723" s="236"/>
      <c r="K723" s="242"/>
      <c r="L723" s="242"/>
      <c r="M723" s="239"/>
      <c r="N723" s="281"/>
      <c r="O723" s="260"/>
      <c r="P723" s="310"/>
    </row>
    <row r="724" spans="1:17" ht="62.4" x14ac:dyDescent="0.3">
      <c r="A724" s="51" t="s">
        <v>1038</v>
      </c>
      <c r="B724" s="38" t="s">
        <v>555</v>
      </c>
      <c r="C724" s="11"/>
      <c r="D724" s="38" t="s">
        <v>711</v>
      </c>
      <c r="E724" s="120">
        <v>100</v>
      </c>
      <c r="F724" s="84" t="s">
        <v>1726</v>
      </c>
      <c r="G724" s="152" t="s">
        <v>1637</v>
      </c>
      <c r="H724" s="176">
        <v>100</v>
      </c>
      <c r="I724" s="38" t="s">
        <v>1759</v>
      </c>
      <c r="J724" s="137" t="s">
        <v>1760</v>
      </c>
      <c r="K724" s="241">
        <v>0.71460000000000001</v>
      </c>
      <c r="L724" s="241">
        <f>K724*1.2</f>
        <v>0.85751999999999995</v>
      </c>
      <c r="M724" s="8">
        <f t="shared" ref="M724" si="233">K724*H724</f>
        <v>71.460000000000008</v>
      </c>
      <c r="N724" s="280">
        <f>M724*1.2</f>
        <v>85.75200000000001</v>
      </c>
      <c r="O724" s="259">
        <v>0.71460000000000001</v>
      </c>
      <c r="P724" s="309">
        <v>1</v>
      </c>
      <c r="Q724" t="s">
        <v>2172</v>
      </c>
    </row>
    <row r="725" spans="1:17" ht="46.8" hidden="1" x14ac:dyDescent="0.3">
      <c r="A725" s="51" t="s">
        <v>1038</v>
      </c>
      <c r="B725" s="38" t="s">
        <v>555</v>
      </c>
      <c r="C725" s="11"/>
      <c r="D725" s="38" t="s">
        <v>711</v>
      </c>
      <c r="E725" s="120">
        <v>100</v>
      </c>
      <c r="F725" s="84" t="s">
        <v>1181</v>
      </c>
      <c r="G725" s="152" t="s">
        <v>1182</v>
      </c>
      <c r="H725" s="133" t="s">
        <v>1189</v>
      </c>
      <c r="I725" s="84" t="s">
        <v>1210</v>
      </c>
      <c r="J725" s="137" t="s">
        <v>1211</v>
      </c>
      <c r="K725" s="241">
        <v>1.5289999999999999</v>
      </c>
      <c r="L725" s="241">
        <f t="shared" si="192"/>
        <v>1.8347999999999998</v>
      </c>
      <c r="M725" s="8">
        <v>152.9</v>
      </c>
      <c r="N725" s="280">
        <f t="shared" si="193"/>
        <v>183.48</v>
      </c>
      <c r="O725" s="259">
        <v>1.5289999999999999</v>
      </c>
      <c r="P725" s="309">
        <v>2</v>
      </c>
    </row>
    <row r="726" spans="1:17" ht="46.8" hidden="1" x14ac:dyDescent="0.3">
      <c r="A726" s="51" t="s">
        <v>1038</v>
      </c>
      <c r="B726" s="38" t="s">
        <v>555</v>
      </c>
      <c r="C726" s="11"/>
      <c r="D726" s="38" t="s">
        <v>711</v>
      </c>
      <c r="E726" s="120">
        <v>100</v>
      </c>
      <c r="F726" s="84" t="s">
        <v>1937</v>
      </c>
      <c r="G726" s="152" t="s">
        <v>1938</v>
      </c>
      <c r="H726" s="133" t="s">
        <v>1952</v>
      </c>
      <c r="I726" s="84" t="s">
        <v>1975</v>
      </c>
      <c r="J726" s="137" t="s">
        <v>1976</v>
      </c>
      <c r="K726" s="241">
        <v>1.6850000000000001</v>
      </c>
      <c r="L726" s="241">
        <f t="shared" ref="L726" si="234">K726*1.2</f>
        <v>2.0219999999999998</v>
      </c>
      <c r="M726" s="8">
        <f t="shared" ref="M726" si="235">K726*100</f>
        <v>168.5</v>
      </c>
      <c r="N726" s="280">
        <f t="shared" ref="N726" si="236">M726*1.2</f>
        <v>202.2</v>
      </c>
      <c r="O726" s="259">
        <v>1.6850000000000001</v>
      </c>
      <c r="P726" s="309">
        <v>3</v>
      </c>
    </row>
    <row r="727" spans="1:17" ht="15.6" hidden="1" x14ac:dyDescent="0.3">
      <c r="A727" s="230"/>
      <c r="B727" s="231"/>
      <c r="C727" s="231"/>
      <c r="D727" s="232"/>
      <c r="E727" s="233"/>
      <c r="F727" s="232"/>
      <c r="G727" s="234"/>
      <c r="H727" s="235"/>
      <c r="I727" s="232"/>
      <c r="J727" s="236"/>
      <c r="K727" s="242"/>
      <c r="L727" s="242"/>
      <c r="M727" s="239"/>
      <c r="N727" s="281"/>
      <c r="O727" s="260"/>
      <c r="P727" s="310"/>
    </row>
    <row r="728" spans="1:17" ht="62.4" x14ac:dyDescent="0.3">
      <c r="A728" s="51" t="s">
        <v>1039</v>
      </c>
      <c r="B728" s="38" t="s">
        <v>557</v>
      </c>
      <c r="C728" s="11"/>
      <c r="D728" s="38" t="s">
        <v>711</v>
      </c>
      <c r="E728" s="120">
        <v>100</v>
      </c>
      <c r="F728" s="84" t="s">
        <v>1726</v>
      </c>
      <c r="G728" s="152" t="s">
        <v>1637</v>
      </c>
      <c r="H728" s="176">
        <v>100</v>
      </c>
      <c r="I728" s="38" t="s">
        <v>1761</v>
      </c>
      <c r="J728" s="137" t="s">
        <v>1762</v>
      </c>
      <c r="K728" s="241">
        <v>0.38229999999999997</v>
      </c>
      <c r="L728" s="241">
        <f t="shared" ref="L728:L729" si="237">K728*1.2</f>
        <v>0.45875999999999995</v>
      </c>
      <c r="M728" s="8">
        <f t="shared" ref="M728" si="238">K728*H728</f>
        <v>38.229999999999997</v>
      </c>
      <c r="N728" s="280">
        <f t="shared" ref="N728:N729" si="239">M728*1.2</f>
        <v>45.875999999999998</v>
      </c>
      <c r="O728" s="259">
        <v>0.38229999999999997</v>
      </c>
      <c r="P728" s="309">
        <v>1</v>
      </c>
      <c r="Q728" t="s">
        <v>2172</v>
      </c>
    </row>
    <row r="729" spans="1:17" ht="46.8" hidden="1" x14ac:dyDescent="0.3">
      <c r="A729" s="51" t="s">
        <v>1039</v>
      </c>
      <c r="B729" s="38" t="s">
        <v>557</v>
      </c>
      <c r="C729" s="11"/>
      <c r="D729" s="38" t="s">
        <v>711</v>
      </c>
      <c r="E729" s="120">
        <v>100</v>
      </c>
      <c r="F729" s="84" t="s">
        <v>1937</v>
      </c>
      <c r="G729" s="152" t="s">
        <v>1938</v>
      </c>
      <c r="H729" s="133" t="s">
        <v>1952</v>
      </c>
      <c r="I729" s="84" t="s">
        <v>1977</v>
      </c>
      <c r="J729" s="137" t="s">
        <v>1978</v>
      </c>
      <c r="K729" s="241">
        <v>0.995</v>
      </c>
      <c r="L729" s="241">
        <f t="shared" si="237"/>
        <v>1.194</v>
      </c>
      <c r="M729" s="8">
        <f t="shared" ref="M729" si="240">K729*100</f>
        <v>99.5</v>
      </c>
      <c r="N729" s="280">
        <f t="shared" si="239"/>
        <v>119.39999999999999</v>
      </c>
      <c r="O729" s="259">
        <v>0.995</v>
      </c>
      <c r="P729" s="309">
        <v>2</v>
      </c>
    </row>
    <row r="730" spans="1:17" ht="46.8" hidden="1" x14ac:dyDescent="0.3">
      <c r="A730" s="51" t="s">
        <v>1039</v>
      </c>
      <c r="B730" s="38" t="s">
        <v>557</v>
      </c>
      <c r="C730" s="11"/>
      <c r="D730" s="38" t="s">
        <v>711</v>
      </c>
      <c r="E730" s="120">
        <v>100</v>
      </c>
      <c r="F730" s="84" t="s">
        <v>1181</v>
      </c>
      <c r="G730" s="152" t="s">
        <v>1182</v>
      </c>
      <c r="H730" s="133" t="s">
        <v>1189</v>
      </c>
      <c r="I730" s="84" t="s">
        <v>1212</v>
      </c>
      <c r="J730" s="137" t="s">
        <v>1213</v>
      </c>
      <c r="K730" s="241">
        <v>1.06</v>
      </c>
      <c r="L730" s="241">
        <f>(K730*1.2)</f>
        <v>1.272</v>
      </c>
      <c r="M730" s="8">
        <v>106</v>
      </c>
      <c r="N730" s="280">
        <f>(M730*1.2)</f>
        <v>127.19999999999999</v>
      </c>
      <c r="O730" s="259">
        <v>1.06</v>
      </c>
      <c r="P730" s="309">
        <v>3</v>
      </c>
    </row>
    <row r="731" spans="1:17" ht="15.6" hidden="1" x14ac:dyDescent="0.3">
      <c r="A731" s="230"/>
      <c r="B731" s="231"/>
      <c r="C731" s="231"/>
      <c r="D731" s="232"/>
      <c r="E731" s="233"/>
      <c r="F731" s="232"/>
      <c r="G731" s="234"/>
      <c r="H731" s="235"/>
      <c r="I731" s="232"/>
      <c r="J731" s="236"/>
      <c r="K731" s="242"/>
      <c r="L731" s="242"/>
      <c r="M731" s="239"/>
      <c r="N731" s="281"/>
      <c r="O731" s="260"/>
      <c r="P731" s="310"/>
    </row>
    <row r="732" spans="1:17" ht="62.4" x14ac:dyDescent="0.3">
      <c r="A732" s="51" t="s">
        <v>1040</v>
      </c>
      <c r="B732" s="38" t="s">
        <v>559</v>
      </c>
      <c r="C732" s="11"/>
      <c r="D732" s="38" t="s">
        <v>711</v>
      </c>
      <c r="E732" s="120">
        <v>100</v>
      </c>
      <c r="F732" s="84" t="s">
        <v>1726</v>
      </c>
      <c r="G732" s="152" t="s">
        <v>1637</v>
      </c>
      <c r="H732" s="176">
        <v>100</v>
      </c>
      <c r="I732" s="38" t="s">
        <v>1763</v>
      </c>
      <c r="J732" s="137" t="s">
        <v>1764</v>
      </c>
      <c r="K732" s="241">
        <v>0.88229999999999997</v>
      </c>
      <c r="L732" s="241">
        <f t="shared" ref="L732:L733" si="241">K732*1.2</f>
        <v>1.0587599999999999</v>
      </c>
      <c r="M732" s="8">
        <f t="shared" ref="M732" si="242">K732*H732</f>
        <v>88.23</v>
      </c>
      <c r="N732" s="280">
        <f t="shared" ref="N732:N733" si="243">M732*1.2</f>
        <v>105.876</v>
      </c>
      <c r="O732" s="259">
        <v>0.88229999999999997</v>
      </c>
      <c r="P732" s="309">
        <v>1</v>
      </c>
      <c r="Q732" t="s">
        <v>2172</v>
      </c>
    </row>
    <row r="733" spans="1:17" ht="46.8" hidden="1" x14ac:dyDescent="0.3">
      <c r="A733" s="51" t="s">
        <v>1040</v>
      </c>
      <c r="B733" s="38" t="s">
        <v>559</v>
      </c>
      <c r="C733" s="11"/>
      <c r="D733" s="38" t="s">
        <v>711</v>
      </c>
      <c r="E733" s="120">
        <v>100</v>
      </c>
      <c r="F733" s="84" t="s">
        <v>1937</v>
      </c>
      <c r="G733" s="152" t="s">
        <v>1938</v>
      </c>
      <c r="H733" s="133" t="s">
        <v>1952</v>
      </c>
      <c r="I733" s="84" t="s">
        <v>1979</v>
      </c>
      <c r="J733" s="137" t="s">
        <v>1980</v>
      </c>
      <c r="K733" s="241">
        <v>1.325</v>
      </c>
      <c r="L733" s="241">
        <f t="shared" si="241"/>
        <v>1.5899999999999999</v>
      </c>
      <c r="M733" s="8">
        <f t="shared" ref="M733" si="244">K733*100</f>
        <v>132.5</v>
      </c>
      <c r="N733" s="280">
        <f t="shared" si="243"/>
        <v>159</v>
      </c>
      <c r="O733" s="259">
        <v>1.325</v>
      </c>
      <c r="P733" s="309">
        <v>2</v>
      </c>
    </row>
    <row r="734" spans="1:17" ht="46.8" hidden="1" x14ac:dyDescent="0.3">
      <c r="A734" s="51" t="s">
        <v>1040</v>
      </c>
      <c r="B734" s="38" t="s">
        <v>559</v>
      </c>
      <c r="C734" s="11"/>
      <c r="D734" s="38" t="s">
        <v>711</v>
      </c>
      <c r="E734" s="120">
        <v>100</v>
      </c>
      <c r="F734" s="84" t="s">
        <v>1181</v>
      </c>
      <c r="G734" s="152" t="s">
        <v>1182</v>
      </c>
      <c r="H734" s="133" t="s">
        <v>1189</v>
      </c>
      <c r="I734" s="84" t="s">
        <v>1214</v>
      </c>
      <c r="J734" s="137" t="s">
        <v>1215</v>
      </c>
      <c r="K734" s="241">
        <v>1.72</v>
      </c>
      <c r="L734" s="241">
        <f>(K734*1.2)</f>
        <v>2.0640000000000001</v>
      </c>
      <c r="M734" s="8">
        <v>172</v>
      </c>
      <c r="N734" s="280">
        <f>(M734*1.2)</f>
        <v>206.4</v>
      </c>
      <c r="O734" s="259">
        <v>1.72</v>
      </c>
      <c r="P734" s="309">
        <v>3</v>
      </c>
    </row>
    <row r="735" spans="1:17" ht="15.6" hidden="1" x14ac:dyDescent="0.3">
      <c r="A735" s="230"/>
      <c r="B735" s="231"/>
      <c r="C735" s="231"/>
      <c r="D735" s="232"/>
      <c r="E735" s="233"/>
      <c r="F735" s="232"/>
      <c r="G735" s="234"/>
      <c r="H735" s="235"/>
      <c r="I735" s="232"/>
      <c r="J735" s="236"/>
      <c r="K735" s="242"/>
      <c r="L735" s="242"/>
      <c r="M735" s="239"/>
      <c r="N735" s="281"/>
      <c r="O735" s="260"/>
      <c r="P735" s="310"/>
    </row>
    <row r="736" spans="1:17" ht="46.8" x14ac:dyDescent="0.3">
      <c r="A736" s="51" t="s">
        <v>1041</v>
      </c>
      <c r="B736" s="38" t="s">
        <v>561</v>
      </c>
      <c r="C736" s="11"/>
      <c r="D736" s="38" t="s">
        <v>711</v>
      </c>
      <c r="E736" s="120">
        <v>200</v>
      </c>
      <c r="F736" s="84" t="s">
        <v>1937</v>
      </c>
      <c r="G736" s="152" t="s">
        <v>1938</v>
      </c>
      <c r="H736" s="176" t="s">
        <v>1952</v>
      </c>
      <c r="I736" s="38" t="s">
        <v>1981</v>
      </c>
      <c r="J736" s="137" t="s">
        <v>1982</v>
      </c>
      <c r="K736" s="241">
        <v>0.82750000000000001</v>
      </c>
      <c r="L736" s="241">
        <f t="shared" ref="L736" si="245">K736*1.2</f>
        <v>0.99299999999999999</v>
      </c>
      <c r="M736" s="8">
        <f t="shared" ref="M736" si="246">K736*100</f>
        <v>82.75</v>
      </c>
      <c r="N736" s="280">
        <f t="shared" ref="N736" si="247">M736*1.2</f>
        <v>99.3</v>
      </c>
      <c r="O736" s="259">
        <v>0.82750000000000001</v>
      </c>
      <c r="P736" s="309">
        <v>1</v>
      </c>
    </row>
    <row r="737" spans="1:17" ht="46.8" hidden="1" x14ac:dyDescent="0.3">
      <c r="A737" s="51" t="s">
        <v>1041</v>
      </c>
      <c r="B737" s="38" t="s">
        <v>561</v>
      </c>
      <c r="C737" s="11"/>
      <c r="D737" s="38" t="s">
        <v>711</v>
      </c>
      <c r="E737" s="120">
        <v>200</v>
      </c>
      <c r="F737" s="84" t="s">
        <v>1181</v>
      </c>
      <c r="G737" s="152" t="s">
        <v>1182</v>
      </c>
      <c r="H737" s="133" t="s">
        <v>1189</v>
      </c>
      <c r="I737" s="84" t="s">
        <v>1216</v>
      </c>
      <c r="J737" s="137" t="s">
        <v>1217</v>
      </c>
      <c r="K737" s="241">
        <v>1.71</v>
      </c>
      <c r="L737" s="241">
        <f t="shared" si="192"/>
        <v>2.052</v>
      </c>
      <c r="M737" s="8">
        <v>342</v>
      </c>
      <c r="N737" s="280">
        <f t="shared" si="193"/>
        <v>410.4</v>
      </c>
      <c r="O737" s="259">
        <v>1.71</v>
      </c>
      <c r="P737" s="309">
        <v>2</v>
      </c>
    </row>
    <row r="738" spans="1:17" ht="15.6" hidden="1" x14ac:dyDescent="0.3">
      <c r="A738" s="230"/>
      <c r="B738" s="231"/>
      <c r="C738" s="231"/>
      <c r="D738" s="232"/>
      <c r="E738" s="233"/>
      <c r="F738" s="232"/>
      <c r="G738" s="234"/>
      <c r="H738" s="235"/>
      <c r="I738" s="232"/>
      <c r="J738" s="236"/>
      <c r="K738" s="242"/>
      <c r="L738" s="242"/>
      <c r="M738" s="239"/>
      <c r="N738" s="281"/>
      <c r="O738" s="260"/>
      <c r="P738" s="310"/>
    </row>
    <row r="739" spans="1:17" ht="62.4" x14ac:dyDescent="0.3">
      <c r="A739" s="51" t="s">
        <v>1042</v>
      </c>
      <c r="B739" s="38" t="s">
        <v>563</v>
      </c>
      <c r="C739" s="11"/>
      <c r="D739" s="38" t="s">
        <v>711</v>
      </c>
      <c r="E739" s="120">
        <v>75</v>
      </c>
      <c r="F739" s="84" t="s">
        <v>1726</v>
      </c>
      <c r="G739" s="152" t="s">
        <v>1637</v>
      </c>
      <c r="H739" s="176">
        <v>100</v>
      </c>
      <c r="I739" s="38" t="s">
        <v>1765</v>
      </c>
      <c r="J739" s="137" t="s">
        <v>1766</v>
      </c>
      <c r="K739" s="241">
        <v>0.41170000000000001</v>
      </c>
      <c r="L739" s="241">
        <f>K739*1.2</f>
        <v>0.49403999999999998</v>
      </c>
      <c r="M739" s="8">
        <f>K739*H739</f>
        <v>41.17</v>
      </c>
      <c r="N739" s="280">
        <f>M739*1.2</f>
        <v>49.404000000000003</v>
      </c>
      <c r="O739" s="259">
        <v>0.41170000000000001</v>
      </c>
      <c r="P739" s="309">
        <v>1</v>
      </c>
    </row>
    <row r="740" spans="1:17" ht="46.8" hidden="1" x14ac:dyDescent="0.3">
      <c r="A740" s="51" t="s">
        <v>1042</v>
      </c>
      <c r="B740" s="38" t="s">
        <v>563</v>
      </c>
      <c r="C740" s="11"/>
      <c r="D740" s="38" t="s">
        <v>711</v>
      </c>
      <c r="E740" s="120">
        <v>75</v>
      </c>
      <c r="F740" s="84" t="s">
        <v>1937</v>
      </c>
      <c r="G740" s="152" t="s">
        <v>1938</v>
      </c>
      <c r="H740" s="133" t="s">
        <v>1983</v>
      </c>
      <c r="I740" s="84" t="s">
        <v>1984</v>
      </c>
      <c r="J740" s="137" t="s">
        <v>1985</v>
      </c>
      <c r="K740" s="241">
        <v>1.65</v>
      </c>
      <c r="L740" s="241">
        <f t="shared" ref="L740" si="248">K740*1.2</f>
        <v>1.9799999999999998</v>
      </c>
      <c r="M740" s="8">
        <f>K740*75</f>
        <v>123.75</v>
      </c>
      <c r="N740" s="280">
        <f t="shared" ref="N740" si="249">M740*1.2</f>
        <v>148.5</v>
      </c>
      <c r="O740" s="259">
        <v>1.65</v>
      </c>
      <c r="P740" s="309">
        <v>2</v>
      </c>
    </row>
    <row r="741" spans="1:17" ht="15.6" hidden="1" x14ac:dyDescent="0.3">
      <c r="A741" s="230"/>
      <c r="B741" s="231"/>
      <c r="C741" s="231"/>
      <c r="D741" s="232"/>
      <c r="E741" s="233"/>
      <c r="F741" s="232"/>
      <c r="G741" s="234"/>
      <c r="H741" s="235"/>
      <c r="I741" s="232"/>
      <c r="J741" s="236"/>
      <c r="K741" s="242"/>
      <c r="L741" s="242"/>
      <c r="M741" s="239"/>
      <c r="N741" s="281"/>
      <c r="O741" s="260"/>
      <c r="P741" s="310"/>
    </row>
    <row r="742" spans="1:17" ht="62.4" x14ac:dyDescent="0.3">
      <c r="A742" s="51" t="s">
        <v>1043</v>
      </c>
      <c r="B742" s="38" t="s">
        <v>565</v>
      </c>
      <c r="C742" s="11" t="s">
        <v>566</v>
      </c>
      <c r="D742" s="38" t="s">
        <v>794</v>
      </c>
      <c r="E742" s="120">
        <v>1</v>
      </c>
      <c r="F742" s="84" t="s">
        <v>1726</v>
      </c>
      <c r="G742" s="152" t="s">
        <v>1637</v>
      </c>
      <c r="H742" s="176">
        <v>1</v>
      </c>
      <c r="I742" s="38" t="s">
        <v>1767</v>
      </c>
      <c r="J742" s="137" t="s">
        <v>1768</v>
      </c>
      <c r="K742" s="241">
        <v>23.381699999999999</v>
      </c>
      <c r="L742" s="241">
        <f>K742*1.2</f>
        <v>28.058039999999998</v>
      </c>
      <c r="M742" s="8">
        <f>K742*H742</f>
        <v>23.381699999999999</v>
      </c>
      <c r="N742" s="280">
        <f>M742*1.2</f>
        <v>28.058039999999998</v>
      </c>
      <c r="O742" s="259">
        <v>23.381699999999999</v>
      </c>
      <c r="P742" s="309">
        <v>1</v>
      </c>
      <c r="Q742" t="s">
        <v>2172</v>
      </c>
    </row>
    <row r="743" spans="1:17" ht="46.8" hidden="1" x14ac:dyDescent="0.3">
      <c r="A743" s="51" t="s">
        <v>1043</v>
      </c>
      <c r="B743" s="38" t="s">
        <v>565</v>
      </c>
      <c r="C743" s="11" t="s">
        <v>566</v>
      </c>
      <c r="D743" s="38" t="s">
        <v>794</v>
      </c>
      <c r="E743" s="120">
        <v>1</v>
      </c>
      <c r="F743" s="84" t="s">
        <v>1181</v>
      </c>
      <c r="G743" s="152" t="s">
        <v>1182</v>
      </c>
      <c r="H743" s="133" t="s">
        <v>1183</v>
      </c>
      <c r="I743" s="84" t="s">
        <v>1218</v>
      </c>
      <c r="J743" s="137" t="s">
        <v>1219</v>
      </c>
      <c r="K743" s="241">
        <v>37.9</v>
      </c>
      <c r="L743" s="241">
        <f t="shared" ref="L743" si="250">(K743*1.2)</f>
        <v>45.48</v>
      </c>
      <c r="M743" s="8">
        <v>37.9</v>
      </c>
      <c r="N743" s="280">
        <f t="shared" ref="N743" si="251">(M743*1.2)</f>
        <v>45.48</v>
      </c>
      <c r="O743" s="259">
        <v>37.9</v>
      </c>
      <c r="P743" s="309">
        <v>2</v>
      </c>
    </row>
    <row r="744" spans="1:17" ht="46.8" hidden="1" x14ac:dyDescent="0.3">
      <c r="A744" s="51" t="s">
        <v>1043</v>
      </c>
      <c r="B744" s="38" t="s">
        <v>565</v>
      </c>
      <c r="C744" s="11" t="s">
        <v>566</v>
      </c>
      <c r="D744" s="38" t="s">
        <v>794</v>
      </c>
      <c r="E744" s="120">
        <v>1</v>
      </c>
      <c r="F744" s="84" t="s">
        <v>1937</v>
      </c>
      <c r="G744" s="152" t="s">
        <v>1938</v>
      </c>
      <c r="H744" s="133" t="s">
        <v>1183</v>
      </c>
      <c r="I744" s="84" t="s">
        <v>1986</v>
      </c>
      <c r="J744" s="137" t="s">
        <v>1987</v>
      </c>
      <c r="K744" s="241">
        <v>44.5</v>
      </c>
      <c r="L744" s="241">
        <f t="shared" ref="L744" si="252">K744*1.2</f>
        <v>53.4</v>
      </c>
      <c r="M744" s="8">
        <v>44.5</v>
      </c>
      <c r="N744" s="280">
        <f t="shared" ref="N744" si="253">M744*1.2</f>
        <v>53.4</v>
      </c>
      <c r="O744" s="259">
        <v>44.5</v>
      </c>
      <c r="P744" s="309">
        <v>3</v>
      </c>
    </row>
    <row r="745" spans="1:17" ht="15.6" hidden="1" x14ac:dyDescent="0.3">
      <c r="A745" s="230"/>
      <c r="B745" s="231"/>
      <c r="C745" s="231"/>
      <c r="D745" s="232"/>
      <c r="E745" s="233"/>
      <c r="F745" s="232"/>
      <c r="G745" s="234"/>
      <c r="H745" s="235"/>
      <c r="I745" s="232"/>
      <c r="J745" s="236"/>
      <c r="K745" s="242"/>
      <c r="L745" s="242"/>
      <c r="M745" s="239"/>
      <c r="N745" s="281"/>
      <c r="O745" s="260"/>
      <c r="P745" s="310"/>
    </row>
    <row r="746" spans="1:17" ht="46.8" hidden="1" x14ac:dyDescent="0.3">
      <c r="A746" s="51"/>
      <c r="B746" s="52" t="s">
        <v>567</v>
      </c>
      <c r="C746" s="19" t="s">
        <v>1131</v>
      </c>
      <c r="D746" s="38"/>
      <c r="E746" s="120"/>
      <c r="F746" s="84"/>
      <c r="G746" s="152"/>
      <c r="H746" s="133"/>
      <c r="I746" s="84"/>
      <c r="J746" s="137"/>
      <c r="K746" s="241"/>
      <c r="L746" s="241"/>
      <c r="M746" s="8"/>
      <c r="N746" s="280"/>
      <c r="O746" s="259"/>
      <c r="P746" s="309"/>
    </row>
    <row r="747" spans="1:17" ht="46.8" x14ac:dyDescent="0.3">
      <c r="A747" s="51" t="s">
        <v>1044</v>
      </c>
      <c r="B747" s="38" t="s">
        <v>569</v>
      </c>
      <c r="C747" s="11"/>
      <c r="D747" s="38" t="s">
        <v>34</v>
      </c>
      <c r="E747" s="120">
        <v>1000</v>
      </c>
      <c r="F747" s="84" t="s">
        <v>1769</v>
      </c>
      <c r="G747" s="152" t="s">
        <v>1637</v>
      </c>
      <c r="H747" s="176">
        <v>50</v>
      </c>
      <c r="I747" s="38" t="s">
        <v>1770</v>
      </c>
      <c r="J747" s="137">
        <v>28407005</v>
      </c>
      <c r="K747" s="241">
        <v>2.5499999999999998</v>
      </c>
      <c r="L747" s="241">
        <f>K747*1.2</f>
        <v>3.0599999999999996</v>
      </c>
      <c r="M747" s="8">
        <f>H747*K747</f>
        <v>127.49999999999999</v>
      </c>
      <c r="N747" s="280">
        <f>M747*1.2</f>
        <v>152.99999999999997</v>
      </c>
      <c r="O747" s="259">
        <v>2.5499999999999998</v>
      </c>
      <c r="P747" s="309">
        <v>1</v>
      </c>
    </row>
    <row r="748" spans="1:17" ht="46.8" hidden="1" x14ac:dyDescent="0.3">
      <c r="A748" s="51" t="s">
        <v>1044</v>
      </c>
      <c r="B748" s="38" t="s">
        <v>569</v>
      </c>
      <c r="C748" s="11"/>
      <c r="D748" s="38" t="s">
        <v>34</v>
      </c>
      <c r="E748" s="120">
        <v>1000</v>
      </c>
      <c r="F748" s="84" t="s">
        <v>1988</v>
      </c>
      <c r="G748" s="152" t="s">
        <v>1938</v>
      </c>
      <c r="H748" s="133" t="s">
        <v>1989</v>
      </c>
      <c r="I748" s="84" t="s">
        <v>1990</v>
      </c>
      <c r="J748" s="137">
        <v>207500005</v>
      </c>
      <c r="K748" s="241">
        <v>2.7</v>
      </c>
      <c r="L748" s="241">
        <f t="shared" ref="L748" si="254">K748*1.2</f>
        <v>3.24</v>
      </c>
      <c r="M748" s="8">
        <v>135</v>
      </c>
      <c r="N748" s="280">
        <f t="shared" ref="N748" si="255">M748*1.2</f>
        <v>162</v>
      </c>
      <c r="O748" s="259">
        <v>2.7</v>
      </c>
      <c r="P748" s="309">
        <v>2</v>
      </c>
    </row>
    <row r="749" spans="1:17" ht="46.8" hidden="1" x14ac:dyDescent="0.3">
      <c r="A749" s="51" t="s">
        <v>1044</v>
      </c>
      <c r="B749" s="38" t="s">
        <v>569</v>
      </c>
      <c r="C749" s="11"/>
      <c r="D749" s="38" t="s">
        <v>34</v>
      </c>
      <c r="E749" s="120">
        <v>1000</v>
      </c>
      <c r="F749" s="84" t="s">
        <v>1181</v>
      </c>
      <c r="G749" s="152" t="s">
        <v>1182</v>
      </c>
      <c r="H749" s="133" t="s">
        <v>1220</v>
      </c>
      <c r="I749" s="84" t="s">
        <v>1221</v>
      </c>
      <c r="J749" s="137" t="s">
        <v>1222</v>
      </c>
      <c r="K749" s="241">
        <v>2.8340000000000001</v>
      </c>
      <c r="L749" s="241">
        <f t="shared" ref="L749" si="256">(K749*1.2)</f>
        <v>3.4007999999999998</v>
      </c>
      <c r="M749" s="8">
        <v>2834</v>
      </c>
      <c r="N749" s="280">
        <f t="shared" ref="N749" si="257">(M749*1.2)</f>
        <v>3400.7999999999997</v>
      </c>
      <c r="O749" s="259">
        <v>2.8340000000000001</v>
      </c>
      <c r="P749" s="309">
        <v>3</v>
      </c>
    </row>
    <row r="750" spans="1:17" ht="15.6" hidden="1" x14ac:dyDescent="0.3">
      <c r="A750" s="230"/>
      <c r="B750" s="231"/>
      <c r="C750" s="231"/>
      <c r="D750" s="232"/>
      <c r="E750" s="233"/>
      <c r="F750" s="232"/>
      <c r="G750" s="234"/>
      <c r="H750" s="235"/>
      <c r="I750" s="232"/>
      <c r="J750" s="236"/>
      <c r="K750" s="242"/>
      <c r="L750" s="242"/>
      <c r="M750" s="239"/>
      <c r="N750" s="281"/>
      <c r="O750" s="260"/>
      <c r="P750" s="310"/>
    </row>
    <row r="751" spans="1:17" ht="62.4" x14ac:dyDescent="0.3">
      <c r="A751" s="51" t="s">
        <v>1045</v>
      </c>
      <c r="B751" s="38" t="s">
        <v>571</v>
      </c>
      <c r="C751" s="11"/>
      <c r="D751" s="38" t="s">
        <v>34</v>
      </c>
      <c r="E751" s="120">
        <v>10000</v>
      </c>
      <c r="F751" s="84" t="s">
        <v>1771</v>
      </c>
      <c r="G751" s="152" t="s">
        <v>1637</v>
      </c>
      <c r="H751" s="176">
        <v>200</v>
      </c>
      <c r="I751" s="38" t="s">
        <v>1772</v>
      </c>
      <c r="J751" s="137" t="s">
        <v>1773</v>
      </c>
      <c r="K751" s="241">
        <v>1.4500000000000001E-2</v>
      </c>
      <c r="L751" s="241">
        <f t="shared" ref="L751:L755" si="258">K751*1.2</f>
        <v>1.7399999999999999E-2</v>
      </c>
      <c r="M751" s="8">
        <f t="shared" ref="M751:M754" si="259">H751*K751</f>
        <v>2.9000000000000004</v>
      </c>
      <c r="N751" s="280">
        <f t="shared" ref="N751:N755" si="260">M751*1.2</f>
        <v>3.4800000000000004</v>
      </c>
      <c r="O751" s="259">
        <v>1.4500000000000001E-2</v>
      </c>
      <c r="P751" s="309">
        <v>1</v>
      </c>
    </row>
    <row r="752" spans="1:17" ht="46.8" hidden="1" x14ac:dyDescent="0.3">
      <c r="A752" s="51" t="s">
        <v>1045</v>
      </c>
      <c r="B752" s="38" t="s">
        <v>571</v>
      </c>
      <c r="C752" s="11"/>
      <c r="D752" s="38" t="s">
        <v>34</v>
      </c>
      <c r="E752" s="120">
        <v>10000</v>
      </c>
      <c r="F752" s="84" t="s">
        <v>1991</v>
      </c>
      <c r="G752" s="152" t="s">
        <v>1938</v>
      </c>
      <c r="H752" s="133" t="s">
        <v>1992</v>
      </c>
      <c r="I752" s="84" t="s">
        <v>1993</v>
      </c>
      <c r="J752" s="137" t="s">
        <v>1773</v>
      </c>
      <c r="K752" s="241">
        <v>3.075E-2</v>
      </c>
      <c r="L752" s="241">
        <f t="shared" si="258"/>
        <v>3.6899999999999995E-2</v>
      </c>
      <c r="M752" s="8">
        <f>K752*200</f>
        <v>6.15</v>
      </c>
      <c r="N752" s="280">
        <f t="shared" si="260"/>
        <v>7.38</v>
      </c>
      <c r="O752" s="259">
        <v>3.075E-2</v>
      </c>
      <c r="P752" s="309">
        <v>2</v>
      </c>
    </row>
    <row r="753" spans="1:17" ht="15.6" hidden="1" x14ac:dyDescent="0.3">
      <c r="A753" s="230"/>
      <c r="B753" s="231"/>
      <c r="C753" s="231"/>
      <c r="D753" s="232"/>
      <c r="E753" s="233"/>
      <c r="F753" s="232"/>
      <c r="G753" s="234"/>
      <c r="H753" s="235"/>
      <c r="I753" s="232"/>
      <c r="J753" s="236"/>
      <c r="K753" s="242"/>
      <c r="L753" s="242"/>
      <c r="M753" s="239"/>
      <c r="N753" s="281"/>
      <c r="O753" s="260"/>
      <c r="P753" s="310"/>
    </row>
    <row r="754" spans="1:17" ht="62.4" x14ac:dyDescent="0.3">
      <c r="A754" s="51" t="s">
        <v>1046</v>
      </c>
      <c r="B754" s="38" t="s">
        <v>573</v>
      </c>
      <c r="C754" s="11"/>
      <c r="D754" s="38" t="s">
        <v>34</v>
      </c>
      <c r="E754" s="120">
        <v>10000</v>
      </c>
      <c r="F754" s="84" t="s">
        <v>1771</v>
      </c>
      <c r="G754" s="152" t="s">
        <v>1637</v>
      </c>
      <c r="H754" s="176">
        <v>200</v>
      </c>
      <c r="I754" s="38" t="s">
        <v>1774</v>
      </c>
      <c r="J754" s="137" t="s">
        <v>1775</v>
      </c>
      <c r="K754" s="241">
        <v>1.2E-2</v>
      </c>
      <c r="L754" s="241">
        <f t="shared" si="258"/>
        <v>1.44E-2</v>
      </c>
      <c r="M754" s="8">
        <f t="shared" si="259"/>
        <v>2.4</v>
      </c>
      <c r="N754" s="280">
        <f t="shared" si="260"/>
        <v>2.88</v>
      </c>
      <c r="O754" s="259">
        <v>1.2E-2</v>
      </c>
      <c r="P754" s="309">
        <v>1</v>
      </c>
    </row>
    <row r="755" spans="1:17" ht="46.8" hidden="1" x14ac:dyDescent="0.3">
      <c r="A755" s="51" t="s">
        <v>1046</v>
      </c>
      <c r="B755" s="38" t="s">
        <v>573</v>
      </c>
      <c r="C755" s="11"/>
      <c r="D755" s="38" t="s">
        <v>34</v>
      </c>
      <c r="E755" s="120">
        <v>10000</v>
      </c>
      <c r="F755" s="84" t="s">
        <v>1991</v>
      </c>
      <c r="G755" s="152" t="s">
        <v>1938</v>
      </c>
      <c r="H755" s="133" t="s">
        <v>1992</v>
      </c>
      <c r="I755" s="84" t="s">
        <v>1994</v>
      </c>
      <c r="J755" s="137" t="s">
        <v>1775</v>
      </c>
      <c r="K755" s="241">
        <v>2.75E-2</v>
      </c>
      <c r="L755" s="241">
        <f t="shared" si="258"/>
        <v>3.3000000000000002E-2</v>
      </c>
      <c r="M755" s="8">
        <f>K755*200</f>
        <v>5.5</v>
      </c>
      <c r="N755" s="280">
        <f t="shared" si="260"/>
        <v>6.6</v>
      </c>
      <c r="O755" s="259">
        <v>2.75E-2</v>
      </c>
      <c r="P755" s="309">
        <v>2</v>
      </c>
    </row>
    <row r="756" spans="1:17" ht="15.6" hidden="1" x14ac:dyDescent="0.3">
      <c r="A756" s="230"/>
      <c r="B756" s="231"/>
      <c r="C756" s="231"/>
      <c r="D756" s="232"/>
      <c r="E756" s="233"/>
      <c r="F756" s="232"/>
      <c r="G756" s="234"/>
      <c r="H756" s="235"/>
      <c r="I756" s="232"/>
      <c r="J756" s="236"/>
      <c r="K756" s="242"/>
      <c r="L756" s="242"/>
      <c r="M756" s="239"/>
      <c r="N756" s="281"/>
      <c r="O756" s="260"/>
      <c r="P756" s="310"/>
    </row>
    <row r="757" spans="1:17" ht="78" x14ac:dyDescent="0.3">
      <c r="A757" s="51" t="s">
        <v>1047</v>
      </c>
      <c r="B757" s="38" t="s">
        <v>575</v>
      </c>
      <c r="C757" s="11"/>
      <c r="D757" s="38" t="s">
        <v>34</v>
      </c>
      <c r="E757" s="120">
        <v>500</v>
      </c>
      <c r="F757" s="84" t="s">
        <v>1937</v>
      </c>
      <c r="G757" s="152" t="s">
        <v>1938</v>
      </c>
      <c r="H757" s="176" t="s">
        <v>1995</v>
      </c>
      <c r="I757" s="38" t="s">
        <v>1996</v>
      </c>
      <c r="J757" s="137" t="s">
        <v>1997</v>
      </c>
      <c r="K757" s="241">
        <v>7.4999999999999997E-2</v>
      </c>
      <c r="L757" s="241">
        <f>K757*1.2</f>
        <v>0.09</v>
      </c>
      <c r="M757" s="8">
        <f>K757*500</f>
        <v>37.5</v>
      </c>
      <c r="N757" s="280">
        <f>M757*1.2</f>
        <v>45</v>
      </c>
      <c r="O757" s="259">
        <v>7.4999999999999997E-2</v>
      </c>
      <c r="P757" s="309">
        <v>1</v>
      </c>
      <c r="Q757" t="s">
        <v>2172</v>
      </c>
    </row>
    <row r="758" spans="1:17" ht="78" hidden="1" x14ac:dyDescent="0.3">
      <c r="A758" s="51" t="s">
        <v>1047</v>
      </c>
      <c r="B758" s="38" t="s">
        <v>575</v>
      </c>
      <c r="C758" s="11"/>
      <c r="D758" s="38" t="s">
        <v>34</v>
      </c>
      <c r="E758" s="120">
        <v>500</v>
      </c>
      <c r="F758" s="84" t="s">
        <v>1776</v>
      </c>
      <c r="G758" s="152" t="s">
        <v>1637</v>
      </c>
      <c r="H758" s="133">
        <v>500</v>
      </c>
      <c r="I758" s="84" t="s">
        <v>1777</v>
      </c>
      <c r="J758" s="137">
        <v>14105</v>
      </c>
      <c r="K758" s="241">
        <v>9.4500000000000001E-2</v>
      </c>
      <c r="L758" s="241">
        <f t="shared" ref="L758" si="261">K758*1.2</f>
        <v>0.1134</v>
      </c>
      <c r="M758" s="8">
        <f t="shared" ref="M758" si="262">H758*K758</f>
        <v>47.25</v>
      </c>
      <c r="N758" s="280">
        <f t="shared" ref="N758" si="263">M758*1.2</f>
        <v>56.699999999999996</v>
      </c>
      <c r="O758" s="259">
        <v>9.4500000000000001E-2</v>
      </c>
      <c r="P758" s="309">
        <v>2</v>
      </c>
      <c r="Q758" t="s">
        <v>2172</v>
      </c>
    </row>
    <row r="759" spans="1:17" ht="78" hidden="1" x14ac:dyDescent="0.3">
      <c r="A759" s="51" t="s">
        <v>1047</v>
      </c>
      <c r="B759" s="38" t="s">
        <v>575</v>
      </c>
      <c r="C759" s="11"/>
      <c r="D759" s="38" t="s">
        <v>34</v>
      </c>
      <c r="E759" s="120">
        <v>500</v>
      </c>
      <c r="F759" s="84" t="s">
        <v>1181</v>
      </c>
      <c r="G759" s="152" t="s">
        <v>1182</v>
      </c>
      <c r="H759" s="133" t="s">
        <v>1223</v>
      </c>
      <c r="I759" s="84" t="s">
        <v>1224</v>
      </c>
      <c r="J759" s="137" t="s">
        <v>1225</v>
      </c>
      <c r="K759" s="241">
        <v>0.23</v>
      </c>
      <c r="L759" s="241">
        <f>(K759*1.2)</f>
        <v>0.27600000000000002</v>
      </c>
      <c r="M759" s="8">
        <v>115</v>
      </c>
      <c r="N759" s="280">
        <f>(M759*1.2)</f>
        <v>138</v>
      </c>
      <c r="O759" s="259">
        <v>0.23</v>
      </c>
      <c r="P759" s="309">
        <v>3</v>
      </c>
    </row>
    <row r="760" spans="1:17" ht="15.6" hidden="1" x14ac:dyDescent="0.3">
      <c r="A760" s="230"/>
      <c r="B760" s="231"/>
      <c r="C760" s="231"/>
      <c r="D760" s="232"/>
      <c r="E760" s="233"/>
      <c r="F760" s="232"/>
      <c r="G760" s="234"/>
      <c r="H760" s="235"/>
      <c r="I760" s="232"/>
      <c r="J760" s="236"/>
      <c r="K760" s="242"/>
      <c r="L760" s="242"/>
      <c r="M760" s="239"/>
      <c r="N760" s="281"/>
      <c r="O760" s="260"/>
      <c r="P760" s="310"/>
    </row>
    <row r="761" spans="1:17" ht="46.8" x14ac:dyDescent="0.3">
      <c r="A761" s="51" t="s">
        <v>1048</v>
      </c>
      <c r="B761" s="38" t="s">
        <v>577</v>
      </c>
      <c r="C761" s="11"/>
      <c r="D761" s="38" t="s">
        <v>34</v>
      </c>
      <c r="E761" s="120">
        <v>500</v>
      </c>
      <c r="F761" s="84" t="s">
        <v>1778</v>
      </c>
      <c r="G761" s="152" t="s">
        <v>1637</v>
      </c>
      <c r="H761" s="176">
        <v>500</v>
      </c>
      <c r="I761" s="38" t="s">
        <v>1779</v>
      </c>
      <c r="J761" s="137">
        <v>14100</v>
      </c>
      <c r="K761" s="241">
        <v>2.1999999999999999E-2</v>
      </c>
      <c r="L761" s="241">
        <f t="shared" ref="L761:L762" si="264">K761*1.2</f>
        <v>2.6399999999999996E-2</v>
      </c>
      <c r="M761" s="8">
        <f t="shared" ref="M761" si="265">H761*K761</f>
        <v>11</v>
      </c>
      <c r="N761" s="280">
        <f t="shared" ref="N761:N762" si="266">M761*1.2</f>
        <v>13.2</v>
      </c>
      <c r="O761" s="259">
        <v>2.1999999999999999E-2</v>
      </c>
      <c r="P761" s="309">
        <v>1</v>
      </c>
      <c r="Q761" t="s">
        <v>2172</v>
      </c>
    </row>
    <row r="762" spans="1:17" ht="46.8" hidden="1" x14ac:dyDescent="0.3">
      <c r="A762" s="51" t="s">
        <v>1048</v>
      </c>
      <c r="B762" s="38" t="s">
        <v>577</v>
      </c>
      <c r="C762" s="11"/>
      <c r="D762" s="38" t="s">
        <v>34</v>
      </c>
      <c r="E762" s="120">
        <v>500</v>
      </c>
      <c r="F762" s="84" t="s">
        <v>1937</v>
      </c>
      <c r="G762" s="152" t="s">
        <v>1938</v>
      </c>
      <c r="H762" s="133" t="s">
        <v>1995</v>
      </c>
      <c r="I762" s="84" t="s">
        <v>1998</v>
      </c>
      <c r="J762" s="137" t="s">
        <v>1999</v>
      </c>
      <c r="K762" s="241">
        <v>2.5000000000000001E-2</v>
      </c>
      <c r="L762" s="241">
        <f t="shared" si="264"/>
        <v>0.03</v>
      </c>
      <c r="M762" s="8">
        <f>K762*500</f>
        <v>12.5</v>
      </c>
      <c r="N762" s="280">
        <f t="shared" si="266"/>
        <v>15</v>
      </c>
      <c r="O762" s="259">
        <v>2.5000000000000001E-2</v>
      </c>
      <c r="P762" s="309">
        <v>2</v>
      </c>
      <c r="Q762" t="s">
        <v>2172</v>
      </c>
    </row>
    <row r="763" spans="1:17" ht="46.8" hidden="1" x14ac:dyDescent="0.3">
      <c r="A763" s="51" t="s">
        <v>1048</v>
      </c>
      <c r="B763" s="38" t="s">
        <v>577</v>
      </c>
      <c r="C763" s="11"/>
      <c r="D763" s="38" t="s">
        <v>34</v>
      </c>
      <c r="E763" s="120">
        <v>500</v>
      </c>
      <c r="F763" s="84" t="s">
        <v>1181</v>
      </c>
      <c r="G763" s="152" t="s">
        <v>1182</v>
      </c>
      <c r="H763" s="133" t="s">
        <v>1223</v>
      </c>
      <c r="I763" s="84" t="s">
        <v>1226</v>
      </c>
      <c r="J763" s="137" t="s">
        <v>1227</v>
      </c>
      <c r="K763" s="241">
        <v>5.2999999999999999E-2</v>
      </c>
      <c r="L763" s="241">
        <f t="shared" ref="L763" si="267">(K763*1.2)</f>
        <v>6.359999999999999E-2</v>
      </c>
      <c r="M763" s="8">
        <v>26.5</v>
      </c>
      <c r="N763" s="280">
        <f t="shared" ref="N763" si="268">(M763*1.2)</f>
        <v>31.799999999999997</v>
      </c>
      <c r="O763" s="259">
        <v>5.2999999999999999E-2</v>
      </c>
      <c r="P763" s="309">
        <v>3</v>
      </c>
    </row>
    <row r="764" spans="1:17" ht="15.6" hidden="1" x14ac:dyDescent="0.3">
      <c r="A764" s="230"/>
      <c r="B764" s="231"/>
      <c r="C764" s="231"/>
      <c r="D764" s="232"/>
      <c r="E764" s="233"/>
      <c r="F764" s="232"/>
      <c r="G764" s="234"/>
      <c r="H764" s="235"/>
      <c r="I764" s="232"/>
      <c r="J764" s="236"/>
      <c r="K764" s="242"/>
      <c r="L764" s="242"/>
      <c r="M764" s="239"/>
      <c r="N764" s="281"/>
      <c r="O764" s="260"/>
      <c r="P764" s="310"/>
    </row>
    <row r="765" spans="1:17" ht="46.8" hidden="1" x14ac:dyDescent="0.3">
      <c r="A765" s="51"/>
      <c r="B765" s="52" t="s">
        <v>567</v>
      </c>
      <c r="C765" s="19" t="s">
        <v>1131</v>
      </c>
      <c r="D765" s="38"/>
      <c r="E765" s="120"/>
      <c r="F765" s="84"/>
      <c r="G765" s="152"/>
      <c r="H765" s="133"/>
      <c r="I765" s="84"/>
      <c r="J765" s="137"/>
      <c r="K765" s="241"/>
      <c r="L765" s="241"/>
      <c r="M765" s="8"/>
      <c r="N765" s="280"/>
      <c r="O765" s="259"/>
      <c r="P765" s="309"/>
    </row>
    <row r="766" spans="1:17" ht="62.4" x14ac:dyDescent="0.3">
      <c r="A766" s="51" t="s">
        <v>1049</v>
      </c>
      <c r="B766" s="38" t="s">
        <v>579</v>
      </c>
      <c r="C766" s="11"/>
      <c r="D766" s="38" t="s">
        <v>594</v>
      </c>
      <c r="E766" s="120">
        <v>1000</v>
      </c>
      <c r="F766" s="84" t="s">
        <v>1726</v>
      </c>
      <c r="G766" s="152" t="s">
        <v>1637</v>
      </c>
      <c r="H766" s="176">
        <v>1000</v>
      </c>
      <c r="I766" s="38" t="s">
        <v>1780</v>
      </c>
      <c r="J766" s="137" t="s">
        <v>1781</v>
      </c>
      <c r="K766" s="241">
        <v>1.61E-2</v>
      </c>
      <c r="L766" s="241">
        <f>K766*1.2</f>
        <v>1.932E-2</v>
      </c>
      <c r="M766" s="8">
        <f>K766*H766</f>
        <v>16.100000000000001</v>
      </c>
      <c r="N766" s="280">
        <f>M766*1.2</f>
        <v>19.32</v>
      </c>
      <c r="O766" s="259">
        <v>1.61E-2</v>
      </c>
      <c r="P766" s="309">
        <v>1</v>
      </c>
    </row>
    <row r="767" spans="1:17" ht="46.8" hidden="1" x14ac:dyDescent="0.3">
      <c r="A767" s="51" t="s">
        <v>1049</v>
      </c>
      <c r="B767" s="38" t="s">
        <v>579</v>
      </c>
      <c r="C767" s="11"/>
      <c r="D767" s="38" t="s">
        <v>594</v>
      </c>
      <c r="E767" s="120">
        <v>1000</v>
      </c>
      <c r="F767" s="84" t="s">
        <v>1181</v>
      </c>
      <c r="G767" s="152" t="s">
        <v>1182</v>
      </c>
      <c r="H767" s="133" t="s">
        <v>1183</v>
      </c>
      <c r="I767" s="84" t="s">
        <v>1228</v>
      </c>
      <c r="J767" s="137" t="s">
        <v>1229</v>
      </c>
      <c r="K767" s="241">
        <v>2.75E-2</v>
      </c>
      <c r="L767" s="241">
        <f t="shared" ref="L767" si="269">(K767*1.2)</f>
        <v>3.3000000000000002E-2</v>
      </c>
      <c r="M767" s="8">
        <v>27.5</v>
      </c>
      <c r="N767" s="280">
        <f t="shared" ref="N767" si="270">(M767*1.2)</f>
        <v>33</v>
      </c>
      <c r="O767" s="259">
        <v>2.75E-2</v>
      </c>
      <c r="P767" s="309">
        <v>2</v>
      </c>
    </row>
    <row r="768" spans="1:17" ht="15.6" hidden="1" x14ac:dyDescent="0.3">
      <c r="A768" s="230"/>
      <c r="B768" s="231"/>
      <c r="C768" s="231"/>
      <c r="D768" s="232"/>
      <c r="E768" s="233"/>
      <c r="F768" s="232"/>
      <c r="G768" s="234"/>
      <c r="H768" s="235"/>
      <c r="I768" s="232"/>
      <c r="J768" s="236"/>
      <c r="K768" s="242"/>
      <c r="L768" s="242"/>
      <c r="M768" s="239"/>
      <c r="N768" s="281"/>
      <c r="O768" s="260"/>
      <c r="P768" s="310"/>
    </row>
    <row r="769" spans="1:18" ht="62.4" x14ac:dyDescent="0.3">
      <c r="A769" s="51" t="s">
        <v>1050</v>
      </c>
      <c r="B769" s="38" t="s">
        <v>581</v>
      </c>
      <c r="C769" s="11"/>
      <c r="D769" s="38" t="s">
        <v>594</v>
      </c>
      <c r="E769" s="120">
        <v>2000</v>
      </c>
      <c r="F769" s="84" t="s">
        <v>1726</v>
      </c>
      <c r="G769" s="152" t="s">
        <v>1637</v>
      </c>
      <c r="H769" s="176">
        <v>2500</v>
      </c>
      <c r="I769" s="38" t="s">
        <v>1782</v>
      </c>
      <c r="J769" s="137" t="s">
        <v>1783</v>
      </c>
      <c r="K769" s="241">
        <v>9.7999999999999997E-3</v>
      </c>
      <c r="L769" s="241">
        <f>K769*1.2</f>
        <v>1.176E-2</v>
      </c>
      <c r="M769" s="8">
        <f>K769*H769</f>
        <v>24.5</v>
      </c>
      <c r="N769" s="280">
        <f>M769*1.2</f>
        <v>29.4</v>
      </c>
      <c r="O769" s="259">
        <v>9.7999999999999997E-3</v>
      </c>
      <c r="P769" s="309">
        <v>1</v>
      </c>
    </row>
    <row r="770" spans="1:18" ht="15.6" hidden="1" x14ac:dyDescent="0.3">
      <c r="A770" s="230"/>
      <c r="B770" s="231"/>
      <c r="C770" s="231"/>
      <c r="D770" s="232"/>
      <c r="E770" s="233"/>
      <c r="F770" s="232"/>
      <c r="G770" s="234"/>
      <c r="H770" s="235"/>
      <c r="I770" s="232"/>
      <c r="J770" s="236"/>
      <c r="K770" s="242"/>
      <c r="L770" s="242"/>
      <c r="M770" s="239"/>
      <c r="N770" s="281"/>
      <c r="O770" s="260"/>
      <c r="P770" s="310"/>
    </row>
    <row r="771" spans="1:18" ht="62.4" x14ac:dyDescent="0.3">
      <c r="A771" s="51" t="s">
        <v>1051</v>
      </c>
      <c r="B771" s="38" t="s">
        <v>583</v>
      </c>
      <c r="C771" s="11" t="s">
        <v>811</v>
      </c>
      <c r="D771" s="38" t="s">
        <v>620</v>
      </c>
      <c r="E771" s="343">
        <v>40</v>
      </c>
      <c r="F771" s="38" t="s">
        <v>1181</v>
      </c>
      <c r="G771" s="325" t="s">
        <v>1182</v>
      </c>
      <c r="H771" s="176" t="s">
        <v>1230</v>
      </c>
      <c r="I771" s="38" t="s">
        <v>1231</v>
      </c>
      <c r="J771" s="352" t="s">
        <v>1232</v>
      </c>
      <c r="K771" s="327">
        <v>8.75</v>
      </c>
      <c r="L771" s="327">
        <f t="shared" ref="L771" si="271">(K771*1.2)</f>
        <v>10.5</v>
      </c>
      <c r="M771" s="328">
        <v>350</v>
      </c>
      <c r="N771" s="329">
        <f t="shared" ref="N771" si="272">(M771*1.2)</f>
        <v>420</v>
      </c>
      <c r="O771" s="330">
        <v>8.75</v>
      </c>
      <c r="P771" s="331">
        <v>1</v>
      </c>
      <c r="R771" t="s">
        <v>2170</v>
      </c>
    </row>
    <row r="772" spans="1:18" ht="62.4" hidden="1" x14ac:dyDescent="0.3">
      <c r="A772" s="51" t="s">
        <v>1051</v>
      </c>
      <c r="B772" s="38" t="s">
        <v>583</v>
      </c>
      <c r="C772" s="11" t="s">
        <v>811</v>
      </c>
      <c r="D772" s="38" t="s">
        <v>620</v>
      </c>
      <c r="E772" s="343">
        <v>40</v>
      </c>
      <c r="F772" s="38" t="s">
        <v>1769</v>
      </c>
      <c r="G772" s="325" t="s">
        <v>1637</v>
      </c>
      <c r="H772" s="176">
        <v>2.5</v>
      </c>
      <c r="I772" s="38" t="s">
        <v>1784</v>
      </c>
      <c r="J772" s="352">
        <v>30010008</v>
      </c>
      <c r="K772" s="327">
        <v>8.75</v>
      </c>
      <c r="L772" s="327">
        <f t="shared" ref="L772" si="273">K772*1.2</f>
        <v>10.5</v>
      </c>
      <c r="M772" s="328">
        <f t="shared" ref="M772" si="274">H772*K772</f>
        <v>21.875</v>
      </c>
      <c r="N772" s="329">
        <f t="shared" ref="N772" si="275">M772*1.2</f>
        <v>26.25</v>
      </c>
      <c r="O772" s="330">
        <v>8.75</v>
      </c>
      <c r="P772" s="331">
        <v>2</v>
      </c>
      <c r="R772" t="s">
        <v>2170</v>
      </c>
    </row>
    <row r="773" spans="1:18" ht="15.6" hidden="1" x14ac:dyDescent="0.3">
      <c r="A773" s="230"/>
      <c r="B773" s="231"/>
      <c r="C773" s="231"/>
      <c r="D773" s="232"/>
      <c r="E773" s="233"/>
      <c r="F773" s="232"/>
      <c r="G773" s="234"/>
      <c r="H773" s="235"/>
      <c r="I773" s="232"/>
      <c r="J773" s="236"/>
      <c r="K773" s="242"/>
      <c r="L773" s="242"/>
      <c r="M773" s="239"/>
      <c r="N773" s="281"/>
      <c r="O773" s="260"/>
      <c r="P773" s="310"/>
    </row>
    <row r="774" spans="1:18" ht="78" x14ac:dyDescent="0.3">
      <c r="A774" s="51" t="s">
        <v>1052</v>
      </c>
      <c r="B774" s="38" t="s">
        <v>585</v>
      </c>
      <c r="C774" s="11"/>
      <c r="D774" s="38" t="s">
        <v>794</v>
      </c>
      <c r="E774" s="120">
        <v>5</v>
      </c>
      <c r="F774" s="84" t="s">
        <v>1785</v>
      </c>
      <c r="G774" s="152" t="s">
        <v>1637</v>
      </c>
      <c r="H774" s="176">
        <v>5</v>
      </c>
      <c r="I774" s="38" t="s">
        <v>1786</v>
      </c>
      <c r="J774" s="137" t="s">
        <v>1787</v>
      </c>
      <c r="K774" s="241">
        <v>7.29</v>
      </c>
      <c r="L774" s="241">
        <f>K774*1.2</f>
        <v>8.7479999999999993</v>
      </c>
      <c r="M774" s="8">
        <f>K774*H774</f>
        <v>36.450000000000003</v>
      </c>
      <c r="N774" s="280">
        <f>M774*1.2</f>
        <v>43.74</v>
      </c>
      <c r="O774" s="259">
        <v>7.29</v>
      </c>
      <c r="P774" s="309">
        <v>1</v>
      </c>
    </row>
    <row r="775" spans="1:18" ht="15.6" hidden="1" x14ac:dyDescent="0.3">
      <c r="A775" s="230"/>
      <c r="B775" s="231"/>
      <c r="C775" s="231"/>
      <c r="D775" s="232"/>
      <c r="E775" s="233"/>
      <c r="F775" s="232"/>
      <c r="G775" s="234"/>
      <c r="H775" s="235"/>
      <c r="I775" s="232"/>
      <c r="J775" s="236"/>
      <c r="K775" s="242"/>
      <c r="L775" s="242"/>
      <c r="M775" s="239"/>
      <c r="N775" s="281"/>
      <c r="O775" s="260"/>
      <c r="P775" s="310"/>
    </row>
    <row r="776" spans="1:18" ht="15.6" hidden="1" x14ac:dyDescent="0.3">
      <c r="A776" s="51" t="s">
        <v>1053</v>
      </c>
      <c r="B776" s="38" t="s">
        <v>587</v>
      </c>
      <c r="C776" s="11"/>
      <c r="D776" s="38" t="s">
        <v>794</v>
      </c>
      <c r="E776" s="120">
        <v>25</v>
      </c>
      <c r="F776" s="84"/>
      <c r="G776" s="152"/>
      <c r="H776" s="133"/>
      <c r="I776" s="84"/>
      <c r="J776" s="137"/>
      <c r="K776" s="241"/>
      <c r="L776" s="241"/>
      <c r="M776" s="8"/>
      <c r="N776" s="280"/>
      <c r="O776" s="259"/>
      <c r="P776" s="309">
        <v>0</v>
      </c>
    </row>
    <row r="777" spans="1:18" ht="15.6" hidden="1" x14ac:dyDescent="0.3">
      <c r="A777" s="230"/>
      <c r="B777" s="231"/>
      <c r="C777" s="231"/>
      <c r="D777" s="232"/>
      <c r="E777" s="233"/>
      <c r="F777" s="232"/>
      <c r="G777" s="234"/>
      <c r="H777" s="235"/>
      <c r="I777" s="232"/>
      <c r="J777" s="236"/>
      <c r="K777" s="242"/>
      <c r="L777" s="242"/>
      <c r="M777" s="239"/>
      <c r="N777" s="281"/>
      <c r="O777" s="260"/>
      <c r="P777" s="310"/>
    </row>
    <row r="778" spans="1:18" ht="62.4" x14ac:dyDescent="0.3">
      <c r="A778" s="51" t="s">
        <v>1054</v>
      </c>
      <c r="B778" s="38" t="s">
        <v>589</v>
      </c>
      <c r="C778" s="11"/>
      <c r="D778" s="38" t="s">
        <v>594</v>
      </c>
      <c r="E778" s="120">
        <v>2500</v>
      </c>
      <c r="F778" s="84" t="s">
        <v>1726</v>
      </c>
      <c r="G778" s="152" t="s">
        <v>1637</v>
      </c>
      <c r="H778" s="176">
        <v>5000</v>
      </c>
      <c r="I778" s="38" t="s">
        <v>1788</v>
      </c>
      <c r="J778" s="137" t="s">
        <v>1789</v>
      </c>
      <c r="K778" s="241">
        <v>1.55E-2</v>
      </c>
      <c r="L778" s="241">
        <f>K778*1.2</f>
        <v>1.8599999999999998E-2</v>
      </c>
      <c r="M778" s="8">
        <f>K778*H778</f>
        <v>77.5</v>
      </c>
      <c r="N778" s="280">
        <f>M778*1.2</f>
        <v>93</v>
      </c>
      <c r="O778" s="259">
        <v>1.55E-2</v>
      </c>
      <c r="P778" s="309">
        <v>1</v>
      </c>
    </row>
    <row r="779" spans="1:18" ht="15.6" hidden="1" x14ac:dyDescent="0.3">
      <c r="A779" s="230"/>
      <c r="B779" s="231"/>
      <c r="C779" s="231"/>
      <c r="D779" s="232"/>
      <c r="E779" s="233"/>
      <c r="F779" s="232"/>
      <c r="G779" s="234"/>
      <c r="H779" s="235"/>
      <c r="I779" s="232"/>
      <c r="J779" s="236"/>
      <c r="K779" s="242"/>
      <c r="L779" s="242"/>
      <c r="M779" s="239"/>
      <c r="N779" s="281"/>
      <c r="O779" s="260"/>
      <c r="P779" s="310"/>
    </row>
    <row r="780" spans="1:18" ht="62.4" x14ac:dyDescent="0.3">
      <c r="A780" s="51" t="s">
        <v>1055</v>
      </c>
      <c r="B780" s="38" t="s">
        <v>591</v>
      </c>
      <c r="C780" s="11" t="s">
        <v>812</v>
      </c>
      <c r="D780" s="38" t="s">
        <v>794</v>
      </c>
      <c r="E780" s="120">
        <v>50</v>
      </c>
      <c r="F780" s="84" t="s">
        <v>1726</v>
      </c>
      <c r="G780" s="152" t="s">
        <v>1637</v>
      </c>
      <c r="H780" s="176">
        <v>10</v>
      </c>
      <c r="I780" s="38" t="s">
        <v>1790</v>
      </c>
      <c r="J780" s="137" t="s">
        <v>1791</v>
      </c>
      <c r="K780" s="241">
        <v>5.26</v>
      </c>
      <c r="L780" s="241">
        <f>K780*1.2</f>
        <v>6.3119999999999994</v>
      </c>
      <c r="M780" s="8">
        <f>K780*H780</f>
        <v>52.599999999999994</v>
      </c>
      <c r="N780" s="280">
        <f>M780*1.2</f>
        <v>63.11999999999999</v>
      </c>
      <c r="O780" s="259">
        <v>5.26</v>
      </c>
      <c r="P780" s="309">
        <v>1</v>
      </c>
    </row>
    <row r="781" spans="1:18" ht="46.8" hidden="1" x14ac:dyDescent="0.3">
      <c r="A781" s="51" t="s">
        <v>1055</v>
      </c>
      <c r="B781" s="38" t="s">
        <v>591</v>
      </c>
      <c r="C781" s="11" t="s">
        <v>812</v>
      </c>
      <c r="D781" s="38" t="s">
        <v>794</v>
      </c>
      <c r="E781" s="120">
        <v>50</v>
      </c>
      <c r="F781" s="84" t="s">
        <v>1181</v>
      </c>
      <c r="G781" s="152" t="s">
        <v>1182</v>
      </c>
      <c r="H781" s="133" t="s">
        <v>1233</v>
      </c>
      <c r="I781" s="84" t="s">
        <v>1234</v>
      </c>
      <c r="J781" s="137" t="s">
        <v>1235</v>
      </c>
      <c r="K781" s="241">
        <v>15.2</v>
      </c>
      <c r="L781" s="241">
        <f t="shared" ref="L781" si="276">(K781*1.2)</f>
        <v>18.239999999999998</v>
      </c>
      <c r="M781" s="8">
        <v>760</v>
      </c>
      <c r="N781" s="280">
        <f t="shared" ref="N781" si="277">(M781*1.2)</f>
        <v>912</v>
      </c>
      <c r="O781" s="259">
        <v>15.2</v>
      </c>
      <c r="P781" s="309">
        <v>2</v>
      </c>
    </row>
    <row r="782" spans="1:18" ht="15.6" hidden="1" x14ac:dyDescent="0.3">
      <c r="A782" s="230"/>
      <c r="B782" s="231"/>
      <c r="C782" s="231"/>
      <c r="D782" s="232"/>
      <c r="E782" s="233"/>
      <c r="F782" s="232"/>
      <c r="G782" s="234"/>
      <c r="H782" s="235"/>
      <c r="I782" s="232"/>
      <c r="J782" s="236"/>
      <c r="K782" s="242"/>
      <c r="L782" s="242"/>
      <c r="M782" s="239"/>
      <c r="N782" s="281"/>
      <c r="O782" s="260"/>
      <c r="P782" s="310"/>
    </row>
    <row r="783" spans="1:18" ht="62.4" x14ac:dyDescent="0.3">
      <c r="A783" s="51" t="s">
        <v>1056</v>
      </c>
      <c r="B783" s="38" t="s">
        <v>593</v>
      </c>
      <c r="C783" s="11"/>
      <c r="D783" s="38" t="s">
        <v>594</v>
      </c>
      <c r="E783" s="120">
        <v>0.2</v>
      </c>
      <c r="F783" s="84" t="s">
        <v>1726</v>
      </c>
      <c r="G783" s="152" t="s">
        <v>1637</v>
      </c>
      <c r="H783" s="176">
        <v>100</v>
      </c>
      <c r="I783" s="38" t="s">
        <v>1792</v>
      </c>
      <c r="J783" s="137" t="s">
        <v>1793</v>
      </c>
      <c r="K783" s="241">
        <v>0.1323</v>
      </c>
      <c r="L783" s="241">
        <f>K783*1.2</f>
        <v>0.15875999999999998</v>
      </c>
      <c r="M783" s="8">
        <f>K783*H783</f>
        <v>13.23</v>
      </c>
      <c r="N783" s="280">
        <f>M783*1.2</f>
        <v>15.875999999999999</v>
      </c>
      <c r="O783" s="259">
        <v>0.1323</v>
      </c>
      <c r="P783" s="309">
        <v>1</v>
      </c>
    </row>
    <row r="784" spans="1:18" ht="15.6" hidden="1" x14ac:dyDescent="0.3">
      <c r="A784" s="230"/>
      <c r="B784" s="231"/>
      <c r="C784" s="231"/>
      <c r="D784" s="232"/>
      <c r="E784" s="233"/>
      <c r="F784" s="232"/>
      <c r="G784" s="234"/>
      <c r="H784" s="235"/>
      <c r="I784" s="232"/>
      <c r="J784" s="236"/>
      <c r="K784" s="242"/>
      <c r="L784" s="242"/>
      <c r="M784" s="239"/>
      <c r="N784" s="281"/>
      <c r="O784" s="260"/>
      <c r="P784" s="310"/>
    </row>
    <row r="785" spans="1:17" ht="140.4" x14ac:dyDescent="0.3">
      <c r="A785" s="51" t="s">
        <v>1057</v>
      </c>
      <c r="B785" s="38" t="s">
        <v>596</v>
      </c>
      <c r="C785" s="11"/>
      <c r="D785" s="38" t="s">
        <v>535</v>
      </c>
      <c r="E785" s="120">
        <v>1</v>
      </c>
      <c r="F785" s="84" t="s">
        <v>1726</v>
      </c>
      <c r="G785" s="152" t="s">
        <v>1637</v>
      </c>
      <c r="H785" s="176">
        <v>1</v>
      </c>
      <c r="I785" s="38" t="s">
        <v>1794</v>
      </c>
      <c r="J785" s="137" t="s">
        <v>1795</v>
      </c>
      <c r="K785" s="241">
        <v>145.93</v>
      </c>
      <c r="L785" s="241">
        <f>K785*1.2</f>
        <v>175.11600000000001</v>
      </c>
      <c r="M785" s="8">
        <f t="shared" ref="M785" si="278">K785*H785</f>
        <v>145.93</v>
      </c>
      <c r="N785" s="280">
        <f>M785*1.2</f>
        <v>175.11600000000001</v>
      </c>
      <c r="O785" s="259">
        <v>145.93</v>
      </c>
      <c r="P785" s="309">
        <v>1</v>
      </c>
    </row>
    <row r="786" spans="1:17" ht="15.6" hidden="1" x14ac:dyDescent="0.3">
      <c r="A786" s="230"/>
      <c r="B786" s="231"/>
      <c r="C786" s="231"/>
      <c r="D786" s="232"/>
      <c r="E786" s="233"/>
      <c r="F786" s="232"/>
      <c r="G786" s="234"/>
      <c r="H786" s="235"/>
      <c r="I786" s="232"/>
      <c r="J786" s="236"/>
      <c r="K786" s="242"/>
      <c r="L786" s="242"/>
      <c r="M786" s="239"/>
      <c r="N786" s="281"/>
      <c r="O786" s="260"/>
      <c r="P786" s="310"/>
    </row>
    <row r="787" spans="1:17" ht="62.4" x14ac:dyDescent="0.3">
      <c r="A787" s="51" t="s">
        <v>1058</v>
      </c>
      <c r="B787" s="38" t="s">
        <v>598</v>
      </c>
      <c r="C787" s="11"/>
      <c r="D787" s="38" t="s">
        <v>34</v>
      </c>
      <c r="E787" s="120">
        <v>10</v>
      </c>
      <c r="F787" s="84" t="s">
        <v>1181</v>
      </c>
      <c r="G787" s="152" t="s">
        <v>1182</v>
      </c>
      <c r="H787" s="176" t="s">
        <v>34</v>
      </c>
      <c r="I787" s="38" t="s">
        <v>1236</v>
      </c>
      <c r="J787" s="137" t="s">
        <v>1237</v>
      </c>
      <c r="K787" s="241">
        <v>9</v>
      </c>
      <c r="L787" s="241">
        <f t="shared" ref="L787" si="279">(K787*1.2)</f>
        <v>10.799999999999999</v>
      </c>
      <c r="M787" s="8">
        <v>90</v>
      </c>
      <c r="N787" s="280">
        <f t="shared" ref="N787" si="280">(M787*1.2)</f>
        <v>108</v>
      </c>
      <c r="O787" s="259">
        <v>9</v>
      </c>
      <c r="P787" s="309">
        <v>1</v>
      </c>
    </row>
    <row r="788" spans="1:17" ht="62.4" hidden="1" x14ac:dyDescent="0.3">
      <c r="A788" s="51" t="s">
        <v>1058</v>
      </c>
      <c r="B788" s="38" t="s">
        <v>598</v>
      </c>
      <c r="C788" s="11"/>
      <c r="D788" s="38" t="s">
        <v>34</v>
      </c>
      <c r="E788" s="120">
        <v>10</v>
      </c>
      <c r="F788" s="84" t="s">
        <v>1726</v>
      </c>
      <c r="G788" s="152" t="s">
        <v>1637</v>
      </c>
      <c r="H788" s="133">
        <v>1</v>
      </c>
      <c r="I788" s="84" t="s">
        <v>1796</v>
      </c>
      <c r="J788" s="137" t="s">
        <v>1797</v>
      </c>
      <c r="K788" s="241">
        <v>21.47</v>
      </c>
      <c r="L788" s="241">
        <f>K788*1.2</f>
        <v>25.763999999999999</v>
      </c>
      <c r="M788" s="8">
        <f>K788*H788</f>
        <v>21.47</v>
      </c>
      <c r="N788" s="280">
        <f>M788*1.2</f>
        <v>25.763999999999999</v>
      </c>
      <c r="O788" s="259">
        <v>21.47</v>
      </c>
      <c r="P788" s="309">
        <v>2</v>
      </c>
    </row>
    <row r="789" spans="1:17" ht="15.6" hidden="1" x14ac:dyDescent="0.3">
      <c r="A789" s="230"/>
      <c r="B789" s="231"/>
      <c r="C789" s="231"/>
      <c r="D789" s="232"/>
      <c r="E789" s="233"/>
      <c r="F789" s="232"/>
      <c r="G789" s="234"/>
      <c r="H789" s="235"/>
      <c r="I789" s="232"/>
      <c r="J789" s="236"/>
      <c r="K789" s="242"/>
      <c r="L789" s="242"/>
      <c r="M789" s="239"/>
      <c r="N789" s="281"/>
      <c r="O789" s="260"/>
      <c r="P789" s="310"/>
    </row>
    <row r="790" spans="1:17" ht="46.8" x14ac:dyDescent="0.3">
      <c r="A790" s="51" t="s">
        <v>1059</v>
      </c>
      <c r="B790" s="38" t="s">
        <v>600</v>
      </c>
      <c r="C790" s="11"/>
      <c r="D790" s="38" t="s">
        <v>34</v>
      </c>
      <c r="E790" s="120">
        <v>1000</v>
      </c>
      <c r="F790" s="84" t="s">
        <v>1798</v>
      </c>
      <c r="G790" s="152" t="s">
        <v>1637</v>
      </c>
      <c r="H790" s="176">
        <v>1000</v>
      </c>
      <c r="I790" s="38" t="s">
        <v>1799</v>
      </c>
      <c r="J790" s="137" t="s">
        <v>1800</v>
      </c>
      <c r="K790" s="241">
        <v>1.52E-2</v>
      </c>
      <c r="L790" s="241">
        <f t="shared" ref="L790:L801" si="281">K790*1.2</f>
        <v>1.8239999999999999E-2</v>
      </c>
      <c r="M790" s="8">
        <f t="shared" ref="M790:M801" si="282">H790*K790</f>
        <v>15.2</v>
      </c>
      <c r="N790" s="280">
        <f t="shared" ref="N790:N803" si="283">M790*1.2</f>
        <v>18.239999999999998</v>
      </c>
      <c r="O790" s="259">
        <v>1.52E-2</v>
      </c>
      <c r="P790" s="309">
        <v>1</v>
      </c>
    </row>
    <row r="791" spans="1:17" ht="46.8" hidden="1" x14ac:dyDescent="0.3">
      <c r="A791" s="51" t="s">
        <v>1059</v>
      </c>
      <c r="B791" s="38" t="s">
        <v>600</v>
      </c>
      <c r="C791" s="11"/>
      <c r="D791" s="38" t="s">
        <v>34</v>
      </c>
      <c r="E791" s="120">
        <v>1000</v>
      </c>
      <c r="F791" s="84" t="s">
        <v>2154</v>
      </c>
      <c r="G791" s="152" t="s">
        <v>2139</v>
      </c>
      <c r="H791" s="133" t="s">
        <v>2155</v>
      </c>
      <c r="I791" s="84"/>
      <c r="J791" s="137">
        <v>28046</v>
      </c>
      <c r="K791" s="241">
        <v>0.03</v>
      </c>
      <c r="L791" s="241">
        <v>3.5999999999999997E-2</v>
      </c>
      <c r="M791" s="8" t="s">
        <v>2156</v>
      </c>
      <c r="N791" s="280">
        <v>20</v>
      </c>
      <c r="O791" s="259">
        <v>0.03</v>
      </c>
      <c r="P791" s="309">
        <v>2</v>
      </c>
    </row>
    <row r="792" spans="1:17" ht="15.6" hidden="1" x14ac:dyDescent="0.3">
      <c r="A792" s="230"/>
      <c r="B792" s="231"/>
      <c r="C792" s="231"/>
      <c r="D792" s="232"/>
      <c r="E792" s="233"/>
      <c r="F792" s="232"/>
      <c r="G792" s="234"/>
      <c r="H792" s="235"/>
      <c r="I792" s="232"/>
      <c r="J792" s="236"/>
      <c r="K792" s="242"/>
      <c r="L792" s="242"/>
      <c r="M792" s="239"/>
      <c r="N792" s="281"/>
      <c r="O792" s="260"/>
      <c r="P792" s="310"/>
    </row>
    <row r="793" spans="1:17" ht="46.8" x14ac:dyDescent="0.3">
      <c r="A793" s="51" t="s">
        <v>1060</v>
      </c>
      <c r="B793" s="38" t="s">
        <v>602</v>
      </c>
      <c r="C793" s="11"/>
      <c r="D793" s="38" t="s">
        <v>34</v>
      </c>
      <c r="E793" s="120">
        <v>1000</v>
      </c>
      <c r="F793" s="84" t="s">
        <v>2154</v>
      </c>
      <c r="G793" s="152" t="s">
        <v>2139</v>
      </c>
      <c r="H793" s="176" t="s">
        <v>2155</v>
      </c>
      <c r="I793" s="38"/>
      <c r="J793" s="137">
        <v>28053</v>
      </c>
      <c r="K793" s="241">
        <v>0.01</v>
      </c>
      <c r="L793" s="241">
        <v>1.2E-2</v>
      </c>
      <c r="M793" s="8" t="s">
        <v>2157</v>
      </c>
      <c r="N793" s="280">
        <v>6</v>
      </c>
      <c r="O793" s="259">
        <v>0.01</v>
      </c>
      <c r="P793" s="309">
        <v>1</v>
      </c>
      <c r="Q793" t="s">
        <v>2172</v>
      </c>
    </row>
    <row r="794" spans="1:17" ht="109.2" hidden="1" x14ac:dyDescent="0.3">
      <c r="A794" s="51" t="s">
        <v>1060</v>
      </c>
      <c r="B794" s="38" t="s">
        <v>602</v>
      </c>
      <c r="C794" s="11"/>
      <c r="D794" s="38" t="s">
        <v>34</v>
      </c>
      <c r="E794" s="120">
        <v>1000</v>
      </c>
      <c r="F794" s="84" t="s">
        <v>2108</v>
      </c>
      <c r="G794" s="152" t="s">
        <v>2031</v>
      </c>
      <c r="H794" s="133">
        <v>500</v>
      </c>
      <c r="I794" s="84" t="s">
        <v>2109</v>
      </c>
      <c r="J794" s="137" t="s">
        <v>2110</v>
      </c>
      <c r="K794" s="241">
        <v>1.0999999999999999E-2</v>
      </c>
      <c r="L794" s="241">
        <v>1.32E-2</v>
      </c>
      <c r="M794" s="8">
        <v>5.5</v>
      </c>
      <c r="N794" s="280">
        <v>6.6</v>
      </c>
      <c r="O794" s="259">
        <v>1.0999999999999999E-2</v>
      </c>
      <c r="P794" s="309">
        <v>2</v>
      </c>
      <c r="Q794" t="s">
        <v>2172</v>
      </c>
    </row>
    <row r="795" spans="1:17" ht="46.8" hidden="1" x14ac:dyDescent="0.3">
      <c r="A795" s="51" t="s">
        <v>1060</v>
      </c>
      <c r="B795" s="38" t="s">
        <v>602</v>
      </c>
      <c r="C795" s="11"/>
      <c r="D795" s="38" t="s">
        <v>34</v>
      </c>
      <c r="E795" s="120">
        <v>1000</v>
      </c>
      <c r="F795" s="84" t="s">
        <v>1778</v>
      </c>
      <c r="G795" s="152" t="s">
        <v>1637</v>
      </c>
      <c r="H795" s="133">
        <v>1000</v>
      </c>
      <c r="I795" s="84" t="s">
        <v>1801</v>
      </c>
      <c r="J795" s="137" t="s">
        <v>1802</v>
      </c>
      <c r="K795" s="241">
        <v>7.5999999999999998E-2</v>
      </c>
      <c r="L795" s="241">
        <f>K795*1.2</f>
        <v>9.1199999999999989E-2</v>
      </c>
      <c r="M795" s="8">
        <f>H795*K795</f>
        <v>76</v>
      </c>
      <c r="N795" s="280">
        <f>M795*1.2</f>
        <v>91.2</v>
      </c>
      <c r="O795" s="259">
        <v>7.5999999999999998E-2</v>
      </c>
      <c r="P795" s="309">
        <v>3</v>
      </c>
    </row>
    <row r="796" spans="1:17" ht="15.6" hidden="1" x14ac:dyDescent="0.3">
      <c r="A796" s="230"/>
      <c r="B796" s="231"/>
      <c r="C796" s="231"/>
      <c r="D796" s="232"/>
      <c r="E796" s="233"/>
      <c r="F796" s="232"/>
      <c r="G796" s="234"/>
      <c r="H796" s="235"/>
      <c r="I796" s="232"/>
      <c r="J796" s="236"/>
      <c r="K796" s="242"/>
      <c r="L796" s="242"/>
      <c r="M796" s="239"/>
      <c r="N796" s="281"/>
      <c r="O796" s="260"/>
      <c r="P796" s="310"/>
      <c r="Q796" s="296"/>
    </row>
    <row r="797" spans="1:17" ht="109.2" x14ac:dyDescent="0.3">
      <c r="A797" s="51" t="s">
        <v>1061</v>
      </c>
      <c r="B797" s="38" t="s">
        <v>604</v>
      </c>
      <c r="C797" s="11"/>
      <c r="D797" s="38" t="s">
        <v>34</v>
      </c>
      <c r="E797" s="120">
        <v>1000</v>
      </c>
      <c r="F797" s="84" t="s">
        <v>2108</v>
      </c>
      <c r="G797" s="152" t="s">
        <v>2031</v>
      </c>
      <c r="H797" s="176">
        <v>1000</v>
      </c>
      <c r="I797" s="38" t="s">
        <v>2109</v>
      </c>
      <c r="J797" s="137" t="s">
        <v>2111</v>
      </c>
      <c r="K797" s="241">
        <v>5.4999999999999997E-3</v>
      </c>
      <c r="L797" s="241">
        <v>6.6E-3</v>
      </c>
      <c r="M797" s="8">
        <v>5.5</v>
      </c>
      <c r="N797" s="280">
        <v>6.6</v>
      </c>
      <c r="O797" s="259">
        <v>5.4999999999999997E-3</v>
      </c>
      <c r="P797" s="309">
        <v>1</v>
      </c>
      <c r="Q797" t="s">
        <v>2172</v>
      </c>
    </row>
    <row r="798" spans="1:17" ht="46.8" hidden="1" x14ac:dyDescent="0.3">
      <c r="A798" s="51" t="s">
        <v>1061</v>
      </c>
      <c r="B798" s="38" t="s">
        <v>604</v>
      </c>
      <c r="C798" s="11"/>
      <c r="D798" s="38" t="s">
        <v>34</v>
      </c>
      <c r="E798" s="120">
        <v>1000</v>
      </c>
      <c r="F798" s="84" t="s">
        <v>2154</v>
      </c>
      <c r="G798" s="152" t="s">
        <v>2139</v>
      </c>
      <c r="H798" s="133" t="s">
        <v>2155</v>
      </c>
      <c r="I798" s="84"/>
      <c r="J798" s="137">
        <v>28052</v>
      </c>
      <c r="K798" s="241">
        <v>0.01</v>
      </c>
      <c r="L798" s="241">
        <v>1.2E-2</v>
      </c>
      <c r="M798" s="8" t="s">
        <v>2157</v>
      </c>
      <c r="N798" s="280">
        <v>6</v>
      </c>
      <c r="O798" s="259">
        <v>0.01</v>
      </c>
      <c r="P798" s="309">
        <v>2</v>
      </c>
      <c r="Q798" t="s">
        <v>2172</v>
      </c>
    </row>
    <row r="799" spans="1:17" ht="46.8" hidden="1" x14ac:dyDescent="0.3">
      <c r="A799" s="51" t="s">
        <v>1061</v>
      </c>
      <c r="B799" s="38" t="s">
        <v>604</v>
      </c>
      <c r="C799" s="11"/>
      <c r="D799" s="38" t="s">
        <v>34</v>
      </c>
      <c r="E799" s="120">
        <v>1000</v>
      </c>
      <c r="F799" s="84" t="s">
        <v>1778</v>
      </c>
      <c r="G799" s="152" t="s">
        <v>1637</v>
      </c>
      <c r="H799" s="133">
        <v>1000</v>
      </c>
      <c r="I799" s="84" t="s">
        <v>1803</v>
      </c>
      <c r="J799" s="137" t="s">
        <v>1804</v>
      </c>
      <c r="K799" s="241">
        <v>5.5E-2</v>
      </c>
      <c r="L799" s="241">
        <f>K799*1.2</f>
        <v>6.6000000000000003E-2</v>
      </c>
      <c r="M799" s="8">
        <f>H799*K799</f>
        <v>55</v>
      </c>
      <c r="N799" s="280">
        <f>M799*1.2</f>
        <v>66</v>
      </c>
      <c r="O799" s="259">
        <v>5.5E-2</v>
      </c>
      <c r="P799" s="309">
        <v>3</v>
      </c>
    </row>
    <row r="800" spans="1:17" ht="15.6" hidden="1" x14ac:dyDescent="0.3">
      <c r="A800" s="230"/>
      <c r="B800" s="231"/>
      <c r="C800" s="231"/>
      <c r="D800" s="232"/>
      <c r="E800" s="233"/>
      <c r="F800" s="232"/>
      <c r="G800" s="234"/>
      <c r="H800" s="235"/>
      <c r="I800" s="232"/>
      <c r="J800" s="236"/>
      <c r="K800" s="242"/>
      <c r="L800" s="242"/>
      <c r="M800" s="239"/>
      <c r="N800" s="281"/>
      <c r="O800" s="260"/>
      <c r="P800" s="310"/>
    </row>
    <row r="801" spans="1:16" ht="46.8" x14ac:dyDescent="0.3">
      <c r="A801" s="51" t="s">
        <v>1062</v>
      </c>
      <c r="B801" s="38" t="s">
        <v>606</v>
      </c>
      <c r="C801" s="11"/>
      <c r="D801" s="38" t="s">
        <v>34</v>
      </c>
      <c r="E801" s="120">
        <v>200</v>
      </c>
      <c r="F801" s="84" t="s">
        <v>1778</v>
      </c>
      <c r="G801" s="152" t="s">
        <v>1637</v>
      </c>
      <c r="H801" s="176">
        <v>500</v>
      </c>
      <c r="I801" s="38" t="s">
        <v>1805</v>
      </c>
      <c r="J801" s="137">
        <v>1501</v>
      </c>
      <c r="K801" s="241">
        <v>2.75E-2</v>
      </c>
      <c r="L801" s="241">
        <f t="shared" si="281"/>
        <v>3.3000000000000002E-2</v>
      </c>
      <c r="M801" s="8">
        <f t="shared" si="282"/>
        <v>13.75</v>
      </c>
      <c r="N801" s="280">
        <f t="shared" si="283"/>
        <v>16.5</v>
      </c>
      <c r="O801" s="259">
        <v>2.75E-2</v>
      </c>
      <c r="P801" s="309">
        <v>1</v>
      </c>
    </row>
    <row r="802" spans="1:16" ht="15.6" hidden="1" x14ac:dyDescent="0.3">
      <c r="A802" s="230"/>
      <c r="B802" s="231"/>
      <c r="C802" s="231"/>
      <c r="D802" s="232"/>
      <c r="E802" s="233"/>
      <c r="F802" s="232"/>
      <c r="G802" s="234"/>
      <c r="H802" s="235"/>
      <c r="I802" s="232"/>
      <c r="J802" s="236"/>
      <c r="K802" s="242"/>
      <c r="L802" s="242"/>
      <c r="M802" s="239"/>
      <c r="N802" s="281"/>
      <c r="O802" s="260"/>
      <c r="P802" s="310"/>
    </row>
    <row r="803" spans="1:16" ht="46.8" x14ac:dyDescent="0.3">
      <c r="A803" s="51" t="s">
        <v>1063</v>
      </c>
      <c r="B803" s="38" t="s">
        <v>608</v>
      </c>
      <c r="C803" s="11"/>
      <c r="D803" s="38" t="s">
        <v>34</v>
      </c>
      <c r="E803" s="120">
        <v>200</v>
      </c>
      <c r="F803" s="84" t="s">
        <v>1778</v>
      </c>
      <c r="G803" s="152" t="s">
        <v>1637</v>
      </c>
      <c r="H803" s="176">
        <v>500</v>
      </c>
      <c r="I803" s="38" t="s">
        <v>1806</v>
      </c>
      <c r="J803" s="137">
        <v>1502</v>
      </c>
      <c r="K803" s="241">
        <v>2.75E-2</v>
      </c>
      <c r="L803" s="241">
        <f>K803*1.2</f>
        <v>3.3000000000000002E-2</v>
      </c>
      <c r="M803" s="8">
        <f>H803*K803</f>
        <v>13.75</v>
      </c>
      <c r="N803" s="280">
        <f t="shared" si="283"/>
        <v>16.5</v>
      </c>
      <c r="O803" s="259">
        <v>2.75E-2</v>
      </c>
      <c r="P803" s="309">
        <v>1</v>
      </c>
    </row>
    <row r="804" spans="1:16" ht="15.6" hidden="1" x14ac:dyDescent="0.3">
      <c r="A804" s="230"/>
      <c r="B804" s="231"/>
      <c r="C804" s="231"/>
      <c r="D804" s="232"/>
      <c r="E804" s="233"/>
      <c r="F804" s="232"/>
      <c r="G804" s="234"/>
      <c r="H804" s="235"/>
      <c r="I804" s="232"/>
      <c r="J804" s="236"/>
      <c r="K804" s="242"/>
      <c r="L804" s="238"/>
      <c r="M804" s="239"/>
      <c r="N804" s="281"/>
      <c r="O804" s="260"/>
      <c r="P804" s="310"/>
    </row>
    <row r="805" spans="1:16" ht="15.6" hidden="1" x14ac:dyDescent="0.3">
      <c r="A805" s="53"/>
      <c r="B805" s="19" t="s">
        <v>609</v>
      </c>
      <c r="C805" s="52" t="s">
        <v>610</v>
      </c>
      <c r="D805" s="38"/>
      <c r="E805" s="120"/>
      <c r="F805" s="84"/>
      <c r="G805" s="152"/>
      <c r="H805" s="133"/>
      <c r="I805" s="84"/>
      <c r="J805" s="137"/>
      <c r="K805" s="241"/>
      <c r="L805" s="148"/>
      <c r="M805" s="8"/>
      <c r="N805" s="280"/>
      <c r="O805" s="259"/>
      <c r="P805" s="309"/>
    </row>
    <row r="806" spans="1:16" ht="15.6" hidden="1" x14ac:dyDescent="0.3">
      <c r="A806" s="10" t="s">
        <v>1064</v>
      </c>
      <c r="B806" s="1" t="s">
        <v>612</v>
      </c>
      <c r="C806" s="1"/>
      <c r="D806" s="1" t="s">
        <v>791</v>
      </c>
      <c r="E806" s="110">
        <v>100</v>
      </c>
      <c r="F806" s="5"/>
      <c r="G806" s="152"/>
      <c r="H806" s="133"/>
      <c r="I806" s="5"/>
      <c r="J806" s="6"/>
      <c r="K806" s="241"/>
      <c r="L806" s="148"/>
      <c r="M806" s="8"/>
      <c r="N806" s="280"/>
      <c r="O806" s="259"/>
      <c r="P806" s="309">
        <v>0</v>
      </c>
    </row>
    <row r="807" spans="1:16" ht="15.6" hidden="1" x14ac:dyDescent="0.3">
      <c r="A807" s="230"/>
      <c r="B807" s="231"/>
      <c r="C807" s="231"/>
      <c r="D807" s="232"/>
      <c r="E807" s="233"/>
      <c r="F807" s="232"/>
      <c r="G807" s="234"/>
      <c r="H807" s="235"/>
      <c r="I807" s="232"/>
      <c r="J807" s="236"/>
      <c r="K807" s="242"/>
      <c r="L807" s="238"/>
      <c r="M807" s="239"/>
      <c r="N807" s="281"/>
      <c r="O807" s="260"/>
      <c r="P807" s="310"/>
    </row>
    <row r="808" spans="1:16" ht="15.6" hidden="1" x14ac:dyDescent="0.3">
      <c r="A808" s="10" t="s">
        <v>499</v>
      </c>
      <c r="B808" s="1" t="s">
        <v>614</v>
      </c>
      <c r="C808" s="1"/>
      <c r="D808" s="1" t="s">
        <v>791</v>
      </c>
      <c r="E808" s="110">
        <v>100</v>
      </c>
      <c r="F808" s="5"/>
      <c r="G808" s="152"/>
      <c r="H808" s="133"/>
      <c r="I808" s="5"/>
      <c r="J808" s="6"/>
      <c r="K808" s="241"/>
      <c r="L808" s="148"/>
      <c r="M808" s="8"/>
      <c r="N808" s="280"/>
      <c r="O808" s="259"/>
      <c r="P808" s="309">
        <v>0</v>
      </c>
    </row>
    <row r="809" spans="1:16" ht="15.6" hidden="1" x14ac:dyDescent="0.3">
      <c r="A809" s="230"/>
      <c r="B809" s="231"/>
      <c r="C809" s="231"/>
      <c r="D809" s="232"/>
      <c r="E809" s="233"/>
      <c r="F809" s="232"/>
      <c r="G809" s="234"/>
      <c r="H809" s="235"/>
      <c r="I809" s="232"/>
      <c r="J809" s="236"/>
      <c r="K809" s="242"/>
      <c r="L809" s="238"/>
      <c r="M809" s="239"/>
      <c r="N809" s="281"/>
      <c r="O809" s="260"/>
      <c r="P809" s="310"/>
    </row>
    <row r="810" spans="1:16" ht="15.6" hidden="1" x14ac:dyDescent="0.3">
      <c r="A810" s="10" t="s">
        <v>1065</v>
      </c>
      <c r="B810" s="1" t="s">
        <v>616</v>
      </c>
      <c r="C810" s="1"/>
      <c r="D810" s="1" t="s">
        <v>791</v>
      </c>
      <c r="E810" s="110">
        <v>100</v>
      </c>
      <c r="F810" s="5"/>
      <c r="G810" s="152"/>
      <c r="H810" s="133"/>
      <c r="I810" s="5"/>
      <c r="J810" s="6"/>
      <c r="K810" s="241"/>
      <c r="L810" s="148"/>
      <c r="M810" s="8"/>
      <c r="N810" s="280"/>
      <c r="O810" s="259"/>
      <c r="P810" s="309">
        <v>0</v>
      </c>
    </row>
    <row r="811" spans="1:16" ht="15.6" hidden="1" x14ac:dyDescent="0.3">
      <c r="A811" s="230"/>
      <c r="B811" s="231"/>
      <c r="C811" s="231"/>
      <c r="D811" s="232"/>
      <c r="E811" s="233"/>
      <c r="F811" s="232"/>
      <c r="G811" s="234"/>
      <c r="H811" s="235"/>
      <c r="I811" s="232"/>
      <c r="J811" s="236"/>
      <c r="K811" s="242"/>
      <c r="L811" s="238"/>
      <c r="M811" s="239"/>
      <c r="N811" s="281"/>
      <c r="O811" s="260"/>
      <c r="P811" s="310"/>
    </row>
    <row r="812" spans="1:16" ht="31.2" hidden="1" x14ac:dyDescent="0.3">
      <c r="A812" s="10" t="s">
        <v>1066</v>
      </c>
      <c r="B812" s="1" t="s">
        <v>618</v>
      </c>
      <c r="C812" s="3" t="s">
        <v>619</v>
      </c>
      <c r="D812" s="1" t="s">
        <v>791</v>
      </c>
      <c r="E812" s="110">
        <v>1000</v>
      </c>
      <c r="F812" s="5"/>
      <c r="G812" s="152"/>
      <c r="H812" s="133"/>
      <c r="I812" s="5"/>
      <c r="J812" s="6"/>
      <c r="K812" s="241"/>
      <c r="L812" s="148"/>
      <c r="M812" s="8"/>
      <c r="N812" s="280"/>
      <c r="O812" s="259"/>
      <c r="P812" s="309">
        <v>0</v>
      </c>
    </row>
    <row r="813" spans="1:16" ht="15.6" hidden="1" x14ac:dyDescent="0.3">
      <c r="A813" s="230"/>
      <c r="B813" s="231"/>
      <c r="C813" s="231"/>
      <c r="D813" s="232"/>
      <c r="E813" s="233"/>
      <c r="F813" s="232"/>
      <c r="G813" s="234"/>
      <c r="H813" s="235"/>
      <c r="I813" s="232"/>
      <c r="J813" s="236"/>
      <c r="K813" s="242"/>
      <c r="L813" s="238"/>
      <c r="M813" s="239"/>
      <c r="N813" s="281"/>
      <c r="O813" s="260"/>
      <c r="P813" s="310"/>
    </row>
    <row r="814" spans="1:16" ht="15.6" hidden="1" x14ac:dyDescent="0.3">
      <c r="A814" s="10" t="s">
        <v>1067</v>
      </c>
      <c r="B814" s="1" t="s">
        <v>622</v>
      </c>
      <c r="C814" s="3"/>
      <c r="D814" s="1" t="s">
        <v>791</v>
      </c>
      <c r="E814" s="110">
        <v>300</v>
      </c>
      <c r="F814" s="5"/>
      <c r="G814" s="152"/>
      <c r="H814" s="133"/>
      <c r="I814" s="5"/>
      <c r="J814" s="6"/>
      <c r="K814" s="241"/>
      <c r="L814" s="148"/>
      <c r="M814" s="8"/>
      <c r="N814" s="280"/>
      <c r="O814" s="259"/>
      <c r="P814" s="309">
        <v>0</v>
      </c>
    </row>
    <row r="815" spans="1:16" ht="15.6" hidden="1" x14ac:dyDescent="0.3">
      <c r="A815" s="230"/>
      <c r="B815" s="231"/>
      <c r="C815" s="231"/>
      <c r="D815" s="232"/>
      <c r="E815" s="233"/>
      <c r="F815" s="232"/>
      <c r="G815" s="234"/>
      <c r="H815" s="235"/>
      <c r="I815" s="232"/>
      <c r="J815" s="236"/>
      <c r="K815" s="242"/>
      <c r="L815" s="238"/>
      <c r="M815" s="239"/>
      <c r="N815" s="281"/>
      <c r="O815" s="260"/>
      <c r="P815" s="310"/>
    </row>
    <row r="816" spans="1:16" ht="15.6" hidden="1" x14ac:dyDescent="0.3">
      <c r="A816" s="10" t="s">
        <v>1068</v>
      </c>
      <c r="B816" s="1" t="s">
        <v>624</v>
      </c>
      <c r="C816" s="1"/>
      <c r="D816" s="1" t="s">
        <v>594</v>
      </c>
      <c r="E816" s="110">
        <v>1000</v>
      </c>
      <c r="F816" s="5"/>
      <c r="G816" s="152"/>
      <c r="H816" s="133"/>
      <c r="I816" s="5"/>
      <c r="J816" s="6"/>
      <c r="K816" s="241"/>
      <c r="L816" s="148"/>
      <c r="M816" s="8"/>
      <c r="N816" s="280"/>
      <c r="O816" s="259"/>
      <c r="P816" s="309">
        <v>0</v>
      </c>
    </row>
    <row r="817" spans="1:16" ht="15.6" hidden="1" x14ac:dyDescent="0.3">
      <c r="A817" s="230"/>
      <c r="B817" s="231"/>
      <c r="C817" s="231"/>
      <c r="D817" s="232"/>
      <c r="E817" s="233"/>
      <c r="F817" s="232"/>
      <c r="G817" s="234"/>
      <c r="H817" s="235"/>
      <c r="I817" s="232"/>
      <c r="J817" s="236"/>
      <c r="K817" s="242"/>
      <c r="L817" s="238"/>
      <c r="M817" s="239"/>
      <c r="N817" s="281"/>
      <c r="O817" s="260"/>
      <c r="P817" s="310"/>
    </row>
    <row r="818" spans="1:16" ht="15.6" hidden="1" x14ac:dyDescent="0.3">
      <c r="A818" s="10" t="s">
        <v>1069</v>
      </c>
      <c r="B818" s="1" t="s">
        <v>626</v>
      </c>
      <c r="C818" s="1"/>
      <c r="D818" s="1" t="s">
        <v>594</v>
      </c>
      <c r="E818" s="110">
        <v>1000</v>
      </c>
      <c r="F818" s="5"/>
      <c r="G818" s="152"/>
      <c r="H818" s="133"/>
      <c r="I818" s="5"/>
      <c r="J818" s="6"/>
      <c r="K818" s="241"/>
      <c r="L818" s="148"/>
      <c r="M818" s="8"/>
      <c r="N818" s="280"/>
      <c r="O818" s="259"/>
      <c r="P818" s="309">
        <v>0</v>
      </c>
    </row>
    <row r="819" spans="1:16" ht="15.6" hidden="1" x14ac:dyDescent="0.3">
      <c r="A819" s="230"/>
      <c r="B819" s="231"/>
      <c r="C819" s="231"/>
      <c r="D819" s="232"/>
      <c r="E819" s="233"/>
      <c r="F819" s="232"/>
      <c r="G819" s="234"/>
      <c r="H819" s="235"/>
      <c r="I819" s="232"/>
      <c r="J819" s="236"/>
      <c r="K819" s="242"/>
      <c r="L819" s="238"/>
      <c r="M819" s="239"/>
      <c r="N819" s="281"/>
      <c r="O819" s="260"/>
      <c r="P819" s="310"/>
    </row>
    <row r="820" spans="1:16" ht="15.6" hidden="1" x14ac:dyDescent="0.3">
      <c r="A820" s="10" t="s">
        <v>1070</v>
      </c>
      <c r="B820" s="1" t="s">
        <v>628</v>
      </c>
      <c r="C820" s="1"/>
      <c r="D820" s="1" t="s">
        <v>594</v>
      </c>
      <c r="E820" s="110">
        <v>1000</v>
      </c>
      <c r="F820" s="5"/>
      <c r="G820" s="152"/>
      <c r="H820" s="133"/>
      <c r="I820" s="5"/>
      <c r="J820" s="6"/>
      <c r="K820" s="241"/>
      <c r="L820" s="148"/>
      <c r="M820" s="8"/>
      <c r="N820" s="280"/>
      <c r="O820" s="259"/>
      <c r="P820" s="309">
        <v>0</v>
      </c>
    </row>
    <row r="821" spans="1:16" ht="15.6" hidden="1" x14ac:dyDescent="0.3">
      <c r="A821" s="230"/>
      <c r="B821" s="231"/>
      <c r="C821" s="231"/>
      <c r="D821" s="232"/>
      <c r="E821" s="233"/>
      <c r="F821" s="232"/>
      <c r="G821" s="234"/>
      <c r="H821" s="235"/>
      <c r="I821" s="232"/>
      <c r="J821" s="236"/>
      <c r="K821" s="242"/>
      <c r="L821" s="238"/>
      <c r="M821" s="239"/>
      <c r="N821" s="281"/>
      <c r="O821" s="260"/>
      <c r="P821" s="310"/>
    </row>
    <row r="822" spans="1:16" ht="15.6" hidden="1" x14ac:dyDescent="0.3">
      <c r="A822" s="10" t="s">
        <v>1071</v>
      </c>
      <c r="B822" s="28" t="s">
        <v>630</v>
      </c>
      <c r="C822" s="1"/>
      <c r="D822" s="1" t="s">
        <v>594</v>
      </c>
      <c r="E822" s="110">
        <v>300</v>
      </c>
      <c r="F822" s="5"/>
      <c r="G822" s="152"/>
      <c r="H822" s="133"/>
      <c r="I822" s="5"/>
      <c r="J822" s="6"/>
      <c r="K822" s="241"/>
      <c r="L822" s="148"/>
      <c r="M822" s="8"/>
      <c r="N822" s="280"/>
      <c r="O822" s="259"/>
      <c r="P822" s="309">
        <v>0</v>
      </c>
    </row>
    <row r="823" spans="1:16" ht="15.6" hidden="1" x14ac:dyDescent="0.3">
      <c r="A823" s="230"/>
      <c r="B823" s="231"/>
      <c r="C823" s="231"/>
      <c r="D823" s="232"/>
      <c r="E823" s="233"/>
      <c r="F823" s="232"/>
      <c r="G823" s="234"/>
      <c r="H823" s="235"/>
      <c r="I823" s="232"/>
      <c r="J823" s="236"/>
      <c r="K823" s="242"/>
      <c r="L823" s="238"/>
      <c r="M823" s="239"/>
      <c r="N823" s="281"/>
      <c r="O823" s="260"/>
      <c r="P823" s="310"/>
    </row>
    <row r="824" spans="1:16" ht="15.6" hidden="1" x14ac:dyDescent="0.3">
      <c r="A824" s="10" t="s">
        <v>1072</v>
      </c>
      <c r="B824" s="1" t="s">
        <v>795</v>
      </c>
      <c r="C824" s="1"/>
      <c r="D824" s="1" t="s">
        <v>594</v>
      </c>
      <c r="E824" s="110">
        <v>1000</v>
      </c>
      <c r="F824" s="5"/>
      <c r="G824" s="152"/>
      <c r="H824" s="133"/>
      <c r="I824" s="5"/>
      <c r="J824" s="6"/>
      <c r="K824" s="241"/>
      <c r="L824" s="148"/>
      <c r="M824" s="8"/>
      <c r="N824" s="280"/>
      <c r="O824" s="259"/>
      <c r="P824" s="309">
        <v>0</v>
      </c>
    </row>
    <row r="825" spans="1:16" ht="15.6" hidden="1" x14ac:dyDescent="0.3">
      <c r="A825" s="230"/>
      <c r="B825" s="231"/>
      <c r="C825" s="231"/>
      <c r="D825" s="232"/>
      <c r="E825" s="233"/>
      <c r="F825" s="232"/>
      <c r="G825" s="234"/>
      <c r="H825" s="235"/>
      <c r="I825" s="232"/>
      <c r="J825" s="236"/>
      <c r="K825" s="242"/>
      <c r="L825" s="238"/>
      <c r="M825" s="239"/>
      <c r="N825" s="281"/>
      <c r="O825" s="260"/>
      <c r="P825" s="310"/>
    </row>
    <row r="826" spans="1:16" ht="15.6" hidden="1" x14ac:dyDescent="0.3">
      <c r="A826" s="10" t="s">
        <v>1073</v>
      </c>
      <c r="B826" s="1" t="s">
        <v>633</v>
      </c>
      <c r="C826" s="1"/>
      <c r="D826" s="1" t="s">
        <v>791</v>
      </c>
      <c r="E826" s="110">
        <v>1000</v>
      </c>
      <c r="F826" s="5"/>
      <c r="G826" s="152"/>
      <c r="H826" s="133"/>
      <c r="I826" s="5"/>
      <c r="J826" s="6"/>
      <c r="K826" s="241"/>
      <c r="L826" s="148"/>
      <c r="M826" s="8"/>
      <c r="N826" s="280"/>
      <c r="O826" s="259"/>
      <c r="P826" s="309">
        <v>0</v>
      </c>
    </row>
    <row r="827" spans="1:16" ht="15.6" hidden="1" x14ac:dyDescent="0.3">
      <c r="A827" s="230"/>
      <c r="B827" s="231"/>
      <c r="C827" s="231"/>
      <c r="D827" s="232"/>
      <c r="E827" s="233"/>
      <c r="F827" s="232"/>
      <c r="G827" s="234"/>
      <c r="H827" s="235"/>
      <c r="I827" s="232"/>
      <c r="J827" s="236"/>
      <c r="K827" s="242"/>
      <c r="L827" s="238"/>
      <c r="M827" s="239"/>
      <c r="N827" s="281"/>
      <c r="O827" s="260"/>
      <c r="P827" s="310"/>
    </row>
    <row r="828" spans="1:16" ht="31.2" hidden="1" x14ac:dyDescent="0.3">
      <c r="A828" s="10" t="s">
        <v>1074</v>
      </c>
      <c r="B828" s="1" t="s">
        <v>635</v>
      </c>
      <c r="C828" s="3" t="s">
        <v>636</v>
      </c>
      <c r="D828" s="1" t="s">
        <v>791</v>
      </c>
      <c r="E828" s="110">
        <v>12</v>
      </c>
      <c r="F828" s="5"/>
      <c r="G828" s="152"/>
      <c r="H828" s="133"/>
      <c r="I828" s="5"/>
      <c r="J828" s="6"/>
      <c r="K828" s="241"/>
      <c r="L828" s="148"/>
      <c r="M828" s="8"/>
      <c r="N828" s="280"/>
      <c r="O828" s="259"/>
      <c r="P828" s="309">
        <v>0</v>
      </c>
    </row>
    <row r="829" spans="1:16" ht="15.6" hidden="1" x14ac:dyDescent="0.3">
      <c r="A829" s="230"/>
      <c r="B829" s="231"/>
      <c r="C829" s="231"/>
      <c r="D829" s="232"/>
      <c r="E829" s="233"/>
      <c r="F829" s="232"/>
      <c r="G829" s="234"/>
      <c r="H829" s="235"/>
      <c r="I829" s="232"/>
      <c r="J829" s="236"/>
      <c r="K829" s="242"/>
      <c r="L829" s="238"/>
      <c r="M829" s="239"/>
      <c r="N829" s="281"/>
      <c r="O829" s="260"/>
      <c r="P829" s="310"/>
    </row>
    <row r="830" spans="1:16" ht="31.2" hidden="1" x14ac:dyDescent="0.3">
      <c r="A830" s="10" t="s">
        <v>1075</v>
      </c>
      <c r="B830" s="1" t="s">
        <v>813</v>
      </c>
      <c r="C830" s="3" t="s">
        <v>814</v>
      </c>
      <c r="D830" s="1" t="s">
        <v>791</v>
      </c>
      <c r="E830" s="110">
        <v>50</v>
      </c>
      <c r="F830" s="5"/>
      <c r="G830" s="152"/>
      <c r="H830" s="133"/>
      <c r="I830" s="5"/>
      <c r="J830" s="6"/>
      <c r="K830" s="241"/>
      <c r="L830" s="148"/>
      <c r="M830" s="8"/>
      <c r="N830" s="280"/>
      <c r="O830" s="259"/>
      <c r="P830" s="309">
        <v>0</v>
      </c>
    </row>
    <row r="831" spans="1:16" ht="15.6" hidden="1" x14ac:dyDescent="0.3">
      <c r="A831" s="230"/>
      <c r="B831" s="231"/>
      <c r="C831" s="231"/>
      <c r="D831" s="232"/>
      <c r="E831" s="233"/>
      <c r="F831" s="232"/>
      <c r="G831" s="234"/>
      <c r="H831" s="235"/>
      <c r="I831" s="232"/>
      <c r="J831" s="236"/>
      <c r="K831" s="242"/>
      <c r="L831" s="238"/>
      <c r="M831" s="239"/>
      <c r="N831" s="281"/>
      <c r="O831" s="260"/>
      <c r="P831" s="310"/>
    </row>
    <row r="832" spans="1:16" ht="15.6" hidden="1" x14ac:dyDescent="0.3">
      <c r="A832" s="10" t="s">
        <v>1076</v>
      </c>
      <c r="B832" s="1" t="s">
        <v>639</v>
      </c>
      <c r="C832" s="3" t="s">
        <v>815</v>
      </c>
      <c r="D832" s="1" t="s">
        <v>791</v>
      </c>
      <c r="E832" s="110">
        <v>25</v>
      </c>
      <c r="F832" s="5"/>
      <c r="G832" s="152"/>
      <c r="H832" s="133"/>
      <c r="I832" s="5"/>
      <c r="J832" s="6"/>
      <c r="K832" s="241"/>
      <c r="L832" s="148"/>
      <c r="M832" s="8"/>
      <c r="N832" s="280"/>
      <c r="O832" s="259"/>
      <c r="P832" s="309">
        <v>0</v>
      </c>
    </row>
    <row r="833" spans="1:16" ht="15.6" hidden="1" x14ac:dyDescent="0.3">
      <c r="A833" s="230"/>
      <c r="B833" s="231"/>
      <c r="C833" s="231"/>
      <c r="D833" s="232"/>
      <c r="E833" s="233"/>
      <c r="F833" s="232"/>
      <c r="G833" s="234"/>
      <c r="H833" s="235"/>
      <c r="I833" s="232"/>
      <c r="J833" s="236"/>
      <c r="K833" s="242"/>
      <c r="L833" s="238"/>
      <c r="M833" s="239"/>
      <c r="N833" s="281"/>
      <c r="O833" s="260"/>
      <c r="P833" s="310"/>
    </row>
    <row r="834" spans="1:16" ht="15.6" hidden="1" x14ac:dyDescent="0.3">
      <c r="A834" s="10" t="s">
        <v>1077</v>
      </c>
      <c r="B834" s="1" t="s">
        <v>816</v>
      </c>
      <c r="C834" s="1"/>
      <c r="D834" s="1" t="s">
        <v>791</v>
      </c>
      <c r="E834" s="110">
        <v>1000</v>
      </c>
      <c r="F834" s="5"/>
      <c r="G834" s="152"/>
      <c r="H834" s="133"/>
      <c r="I834" s="5"/>
      <c r="J834" s="6"/>
      <c r="K834" s="241"/>
      <c r="L834" s="148"/>
      <c r="M834" s="8"/>
      <c r="N834" s="280"/>
      <c r="O834" s="259"/>
      <c r="P834" s="309">
        <v>0</v>
      </c>
    </row>
    <row r="835" spans="1:16" ht="15.6" hidden="1" x14ac:dyDescent="0.3">
      <c r="A835" s="230"/>
      <c r="B835" s="231"/>
      <c r="C835" s="231"/>
      <c r="D835" s="232"/>
      <c r="E835" s="233"/>
      <c r="F835" s="232"/>
      <c r="G835" s="234"/>
      <c r="H835" s="235"/>
      <c r="I835" s="232"/>
      <c r="J835" s="236"/>
      <c r="K835" s="242"/>
      <c r="L835" s="238"/>
      <c r="M835" s="239"/>
      <c r="N835" s="281"/>
      <c r="O835" s="260"/>
      <c r="P835" s="310"/>
    </row>
    <row r="836" spans="1:16" ht="15.6" hidden="1" x14ac:dyDescent="0.3">
      <c r="A836" s="10" t="s">
        <v>1078</v>
      </c>
      <c r="B836" s="1" t="s">
        <v>642</v>
      </c>
      <c r="C836" s="1"/>
      <c r="D836" s="1" t="s">
        <v>794</v>
      </c>
      <c r="E836" s="110">
        <v>2</v>
      </c>
      <c r="F836" s="5"/>
      <c r="G836" s="152"/>
      <c r="H836" s="133"/>
      <c r="I836" s="5"/>
      <c r="J836" s="6"/>
      <c r="K836" s="241"/>
      <c r="L836" s="148"/>
      <c r="M836" s="8"/>
      <c r="N836" s="280"/>
      <c r="O836" s="259"/>
      <c r="P836" s="309">
        <v>0</v>
      </c>
    </row>
    <row r="837" spans="1:16" ht="15.6" hidden="1" x14ac:dyDescent="0.3">
      <c r="A837" s="230"/>
      <c r="B837" s="231"/>
      <c r="C837" s="231"/>
      <c r="D837" s="232"/>
      <c r="E837" s="233"/>
      <c r="F837" s="232"/>
      <c r="G837" s="234"/>
      <c r="H837" s="235"/>
      <c r="I837" s="232"/>
      <c r="J837" s="236"/>
      <c r="K837" s="242"/>
      <c r="L837" s="238"/>
      <c r="M837" s="239"/>
      <c r="N837" s="281"/>
      <c r="O837" s="260"/>
      <c r="P837" s="310"/>
    </row>
    <row r="838" spans="1:16" ht="15.6" hidden="1" x14ac:dyDescent="0.3">
      <c r="A838" s="10" t="s">
        <v>1079</v>
      </c>
      <c r="B838" s="1" t="s">
        <v>644</v>
      </c>
      <c r="C838" s="1"/>
      <c r="D838" s="1" t="s">
        <v>794</v>
      </c>
      <c r="E838" s="110">
        <v>10</v>
      </c>
      <c r="F838" s="5"/>
      <c r="G838" s="152"/>
      <c r="H838" s="133"/>
      <c r="I838" s="5"/>
      <c r="J838" s="6"/>
      <c r="K838" s="241"/>
      <c r="L838" s="148"/>
      <c r="M838" s="8"/>
      <c r="N838" s="280"/>
      <c r="O838" s="259"/>
      <c r="P838" s="309">
        <v>0</v>
      </c>
    </row>
    <row r="839" spans="1:16" ht="15.6" hidden="1" x14ac:dyDescent="0.3">
      <c r="A839" s="230"/>
      <c r="B839" s="231"/>
      <c r="C839" s="231"/>
      <c r="D839" s="232"/>
      <c r="E839" s="233"/>
      <c r="F839" s="232"/>
      <c r="G839" s="234"/>
      <c r="H839" s="235"/>
      <c r="I839" s="232"/>
      <c r="J839" s="236"/>
      <c r="K839" s="242"/>
      <c r="L839" s="238"/>
      <c r="M839" s="239"/>
      <c r="N839" s="281"/>
      <c r="O839" s="260"/>
      <c r="P839" s="310"/>
    </row>
    <row r="840" spans="1:16" ht="15.6" hidden="1" x14ac:dyDescent="0.3">
      <c r="A840" s="10" t="s">
        <v>1080</v>
      </c>
      <c r="B840" s="1" t="s">
        <v>646</v>
      </c>
      <c r="C840" s="1"/>
      <c r="D840" s="1" t="s">
        <v>794</v>
      </c>
      <c r="E840" s="110">
        <v>1</v>
      </c>
      <c r="F840" s="5"/>
      <c r="G840" s="152"/>
      <c r="H840" s="133"/>
      <c r="I840" s="5"/>
      <c r="J840" s="6"/>
      <c r="K840" s="241"/>
      <c r="L840" s="148"/>
      <c r="M840" s="8"/>
      <c r="N840" s="280"/>
      <c r="O840" s="259"/>
      <c r="P840" s="309">
        <v>0</v>
      </c>
    </row>
    <row r="841" spans="1:16" ht="15.6" hidden="1" x14ac:dyDescent="0.3">
      <c r="A841" s="230"/>
      <c r="B841" s="231"/>
      <c r="C841" s="231"/>
      <c r="D841" s="232"/>
      <c r="E841" s="233"/>
      <c r="F841" s="232"/>
      <c r="G841" s="234"/>
      <c r="H841" s="235"/>
      <c r="I841" s="232"/>
      <c r="J841" s="236"/>
      <c r="K841" s="242"/>
      <c r="L841" s="242"/>
      <c r="M841" s="239"/>
      <c r="N841" s="281"/>
      <c r="O841" s="260"/>
      <c r="P841" s="310"/>
    </row>
    <row r="842" spans="1:16" ht="249.6" hidden="1" x14ac:dyDescent="0.3">
      <c r="A842" s="10"/>
      <c r="B842" s="52" t="s">
        <v>647</v>
      </c>
      <c r="C842" s="52" t="s">
        <v>1132</v>
      </c>
      <c r="D842" s="1"/>
      <c r="E842" s="110"/>
      <c r="F842" s="5"/>
      <c r="G842" s="152"/>
      <c r="H842" s="133"/>
      <c r="I842" s="5"/>
      <c r="J842" s="6"/>
      <c r="K842" s="241"/>
      <c r="L842" s="241"/>
      <c r="M842" s="8"/>
      <c r="N842" s="280"/>
      <c r="O842" s="259"/>
      <c r="P842" s="309"/>
    </row>
    <row r="843" spans="1:16" ht="46.8" hidden="1" x14ac:dyDescent="0.3">
      <c r="A843" s="10" t="s">
        <v>1081</v>
      </c>
      <c r="B843" s="38" t="s">
        <v>649</v>
      </c>
      <c r="C843" s="38" t="s">
        <v>650</v>
      </c>
      <c r="D843" s="38" t="s">
        <v>594</v>
      </c>
      <c r="E843" s="120">
        <v>600</v>
      </c>
      <c r="F843" s="84"/>
      <c r="G843" s="152"/>
      <c r="H843" s="133"/>
      <c r="I843" s="84"/>
      <c r="J843" s="137"/>
      <c r="K843" s="241"/>
      <c r="L843" s="241"/>
      <c r="M843" s="8"/>
      <c r="N843" s="280"/>
      <c r="O843" s="259"/>
      <c r="P843" s="309">
        <v>0</v>
      </c>
    </row>
    <row r="844" spans="1:16" ht="15.6" hidden="1" x14ac:dyDescent="0.3">
      <c r="A844" s="230"/>
      <c r="B844" s="231"/>
      <c r="C844" s="231"/>
      <c r="D844" s="232"/>
      <c r="E844" s="233"/>
      <c r="F844" s="232"/>
      <c r="G844" s="234"/>
      <c r="H844" s="235"/>
      <c r="I844" s="232"/>
      <c r="J844" s="236"/>
      <c r="K844" s="242"/>
      <c r="L844" s="242"/>
      <c r="M844" s="239"/>
      <c r="N844" s="281"/>
      <c r="O844" s="260"/>
      <c r="P844" s="310"/>
    </row>
    <row r="845" spans="1:16" ht="109.2" hidden="1" x14ac:dyDescent="0.3">
      <c r="A845" s="10" t="s">
        <v>1082</v>
      </c>
      <c r="B845" s="38" t="s">
        <v>829</v>
      </c>
      <c r="C845" s="38" t="s">
        <v>830</v>
      </c>
      <c r="D845" s="38" t="s">
        <v>711</v>
      </c>
      <c r="E845" s="120">
        <v>20</v>
      </c>
      <c r="F845" s="84"/>
      <c r="G845" s="152"/>
      <c r="H845" s="133"/>
      <c r="I845" s="84"/>
      <c r="J845" s="137"/>
      <c r="K845" s="241"/>
      <c r="L845" s="241"/>
      <c r="M845" s="8"/>
      <c r="N845" s="280"/>
      <c r="O845" s="259"/>
      <c r="P845" s="309">
        <v>0</v>
      </c>
    </row>
    <row r="846" spans="1:16" ht="15.6" hidden="1" x14ac:dyDescent="0.3">
      <c r="A846" s="230"/>
      <c r="B846" s="231"/>
      <c r="C846" s="231"/>
      <c r="D846" s="232"/>
      <c r="E846" s="233"/>
      <c r="F846" s="232"/>
      <c r="G846" s="234"/>
      <c r="H846" s="235"/>
      <c r="I846" s="232"/>
      <c r="J846" s="236"/>
      <c r="K846" s="242"/>
      <c r="L846" s="242"/>
      <c r="M846" s="239"/>
      <c r="N846" s="281"/>
      <c r="O846" s="260"/>
      <c r="P846" s="310"/>
    </row>
    <row r="847" spans="1:16" ht="46.8" x14ac:dyDescent="0.3">
      <c r="A847" s="51" t="s">
        <v>1083</v>
      </c>
      <c r="B847" s="38" t="s">
        <v>653</v>
      </c>
      <c r="C847" s="11"/>
      <c r="D847" s="38" t="s">
        <v>34</v>
      </c>
      <c r="E847" s="120">
        <v>1</v>
      </c>
      <c r="F847" s="84" t="s">
        <v>1151</v>
      </c>
      <c r="G847" s="152" t="s">
        <v>1152</v>
      </c>
      <c r="H847" s="176" t="s">
        <v>1153</v>
      </c>
      <c r="I847" s="38" t="s">
        <v>1154</v>
      </c>
      <c r="J847" s="137" t="s">
        <v>1155</v>
      </c>
      <c r="K847" s="241">
        <f>L847/1.2</f>
        <v>325</v>
      </c>
      <c r="L847" s="241">
        <v>390</v>
      </c>
      <c r="M847" s="8">
        <v>325</v>
      </c>
      <c r="N847" s="280">
        <v>390</v>
      </c>
      <c r="O847" s="259">
        <f>P847/1.2</f>
        <v>0.83333333333333337</v>
      </c>
      <c r="P847" s="309">
        <v>1</v>
      </c>
    </row>
    <row r="848" spans="1:16" ht="15.6" hidden="1" x14ac:dyDescent="0.3">
      <c r="A848" s="230"/>
      <c r="B848" s="231"/>
      <c r="C848" s="231"/>
      <c r="D848" s="232"/>
      <c r="E848" s="233"/>
      <c r="F848" s="232"/>
      <c r="G848" s="234"/>
      <c r="H848" s="235"/>
      <c r="I848" s="232"/>
      <c r="J848" s="236"/>
      <c r="K848" s="242"/>
      <c r="L848" s="242"/>
      <c r="M848" s="239"/>
      <c r="N848" s="281"/>
      <c r="O848" s="260"/>
      <c r="P848" s="310"/>
    </row>
    <row r="849" spans="1:16" ht="249.6" hidden="1" x14ac:dyDescent="0.3">
      <c r="A849" s="51"/>
      <c r="B849" s="92" t="s">
        <v>654</v>
      </c>
      <c r="C849" s="54" t="s">
        <v>1133</v>
      </c>
      <c r="D849" s="38"/>
      <c r="E849" s="120"/>
      <c r="F849" s="84"/>
      <c r="G849" s="152"/>
      <c r="H849" s="133"/>
      <c r="I849" s="84"/>
      <c r="J849" s="137"/>
      <c r="K849" s="241"/>
      <c r="L849" s="241"/>
      <c r="M849" s="8"/>
      <c r="N849" s="280"/>
      <c r="O849" s="259"/>
      <c r="P849" s="309"/>
    </row>
    <row r="850" spans="1:16" ht="46.8" x14ac:dyDescent="0.3">
      <c r="A850" s="51" t="s">
        <v>1084</v>
      </c>
      <c r="B850" s="38" t="s">
        <v>656</v>
      </c>
      <c r="C850" s="11" t="s">
        <v>657</v>
      </c>
      <c r="D850" s="38" t="s">
        <v>711</v>
      </c>
      <c r="E850" s="120">
        <v>60</v>
      </c>
      <c r="F850" s="84" t="s">
        <v>1151</v>
      </c>
      <c r="G850" s="152" t="s">
        <v>1152</v>
      </c>
      <c r="H850" s="176" t="s">
        <v>1156</v>
      </c>
      <c r="I850" s="38" t="s">
        <v>1157</v>
      </c>
      <c r="J850" s="137" t="s">
        <v>1158</v>
      </c>
      <c r="K850" s="241">
        <v>3.35</v>
      </c>
      <c r="L850" s="241">
        <v>4.0199999999999996</v>
      </c>
      <c r="M850" s="8">
        <v>201</v>
      </c>
      <c r="N850" s="280">
        <v>241.2</v>
      </c>
      <c r="O850" s="259">
        <v>3.35</v>
      </c>
      <c r="P850" s="309">
        <v>1</v>
      </c>
    </row>
    <row r="851" spans="1:16" ht="15.6" hidden="1" x14ac:dyDescent="0.3">
      <c r="A851" s="230"/>
      <c r="B851" s="231"/>
      <c r="C851" s="231"/>
      <c r="D851" s="232"/>
      <c r="E851" s="233"/>
      <c r="F851" s="232"/>
      <c r="G851" s="234"/>
      <c r="H851" s="235"/>
      <c r="I851" s="232"/>
      <c r="J851" s="236"/>
      <c r="K851" s="242"/>
      <c r="L851" s="242"/>
      <c r="M851" s="239"/>
      <c r="N851" s="281"/>
      <c r="O851" s="260"/>
      <c r="P851" s="310"/>
    </row>
    <row r="852" spans="1:16" ht="46.8" x14ac:dyDescent="0.3">
      <c r="A852" s="51" t="s">
        <v>1085</v>
      </c>
      <c r="B852" s="38" t="s">
        <v>659</v>
      </c>
      <c r="C852" s="11" t="s">
        <v>660</v>
      </c>
      <c r="D852" s="38" t="s">
        <v>711</v>
      </c>
      <c r="E852" s="120">
        <v>60</v>
      </c>
      <c r="F852" s="84" t="s">
        <v>1151</v>
      </c>
      <c r="G852" s="152" t="s">
        <v>1152</v>
      </c>
      <c r="H852" s="176" t="s">
        <v>1156</v>
      </c>
      <c r="I852" s="38" t="s">
        <v>1159</v>
      </c>
      <c r="J852" s="137" t="s">
        <v>1160</v>
      </c>
      <c r="K852" s="241">
        <v>3.35</v>
      </c>
      <c r="L852" s="241">
        <v>4.0199999999999996</v>
      </c>
      <c r="M852" s="8">
        <v>201</v>
      </c>
      <c r="N852" s="280">
        <v>241.2</v>
      </c>
      <c r="O852" s="259">
        <v>3.35</v>
      </c>
      <c r="P852" s="309">
        <v>1</v>
      </c>
    </row>
    <row r="853" spans="1:16" ht="15.6" hidden="1" x14ac:dyDescent="0.3">
      <c r="A853" s="230"/>
      <c r="B853" s="231"/>
      <c r="C853" s="231"/>
      <c r="D853" s="232"/>
      <c r="E853" s="233"/>
      <c r="F853" s="232"/>
      <c r="G853" s="234"/>
      <c r="H853" s="235"/>
      <c r="I853" s="232"/>
      <c r="J853" s="236"/>
      <c r="K853" s="242"/>
      <c r="L853" s="242"/>
      <c r="M853" s="239"/>
      <c r="N853" s="281"/>
      <c r="O853" s="260"/>
      <c r="P853" s="310"/>
    </row>
    <row r="854" spans="1:16" ht="46.8" x14ac:dyDescent="0.3">
      <c r="A854" s="51" t="s">
        <v>1086</v>
      </c>
      <c r="B854" s="38" t="s">
        <v>662</v>
      </c>
      <c r="C854" s="11" t="s">
        <v>663</v>
      </c>
      <c r="D854" s="38" t="s">
        <v>711</v>
      </c>
      <c r="E854" s="120">
        <v>60</v>
      </c>
      <c r="F854" s="84" t="s">
        <v>1151</v>
      </c>
      <c r="G854" s="152" t="s">
        <v>1152</v>
      </c>
      <c r="H854" s="176" t="s">
        <v>1156</v>
      </c>
      <c r="I854" s="38" t="s">
        <v>1161</v>
      </c>
      <c r="J854" s="137" t="s">
        <v>1162</v>
      </c>
      <c r="K854" s="241">
        <v>3.35</v>
      </c>
      <c r="L854" s="241">
        <v>4.0199999999999996</v>
      </c>
      <c r="M854" s="8">
        <v>201</v>
      </c>
      <c r="N854" s="280">
        <v>241.2</v>
      </c>
      <c r="O854" s="259">
        <v>3.35</v>
      </c>
      <c r="P854" s="309">
        <v>1</v>
      </c>
    </row>
    <row r="855" spans="1:16" ht="15.6" hidden="1" x14ac:dyDescent="0.3">
      <c r="A855" s="230"/>
      <c r="B855" s="231"/>
      <c r="C855" s="231"/>
      <c r="D855" s="232"/>
      <c r="E855" s="233"/>
      <c r="F855" s="232"/>
      <c r="G855" s="234"/>
      <c r="H855" s="235"/>
      <c r="I855" s="232"/>
      <c r="J855" s="236"/>
      <c r="K855" s="242"/>
      <c r="L855" s="242"/>
      <c r="M855" s="239"/>
      <c r="N855" s="281"/>
      <c r="O855" s="260"/>
      <c r="P855" s="310"/>
    </row>
    <row r="856" spans="1:16" ht="46.8" x14ac:dyDescent="0.3">
      <c r="A856" s="51" t="s">
        <v>1087</v>
      </c>
      <c r="B856" s="38" t="s">
        <v>665</v>
      </c>
      <c r="C856" s="11" t="s">
        <v>666</v>
      </c>
      <c r="D856" s="38" t="s">
        <v>711</v>
      </c>
      <c r="E856" s="120">
        <v>60</v>
      </c>
      <c r="F856" s="84" t="s">
        <v>1151</v>
      </c>
      <c r="G856" s="152" t="s">
        <v>1152</v>
      </c>
      <c r="H856" s="176" t="s">
        <v>1156</v>
      </c>
      <c r="I856" s="38" t="s">
        <v>1163</v>
      </c>
      <c r="J856" s="137" t="s">
        <v>1164</v>
      </c>
      <c r="K856" s="241">
        <v>3.35</v>
      </c>
      <c r="L856" s="241">
        <v>4.0199999999999996</v>
      </c>
      <c r="M856" s="8">
        <v>201</v>
      </c>
      <c r="N856" s="280">
        <v>241.2</v>
      </c>
      <c r="O856" s="259">
        <v>3.35</v>
      </c>
      <c r="P856" s="309">
        <v>1</v>
      </c>
    </row>
    <row r="857" spans="1:16" ht="15.6" hidden="1" x14ac:dyDescent="0.3">
      <c r="A857" s="230"/>
      <c r="B857" s="231"/>
      <c r="C857" s="231"/>
      <c r="D857" s="232"/>
      <c r="E857" s="233"/>
      <c r="F857" s="232"/>
      <c r="G857" s="234"/>
      <c r="H857" s="235"/>
      <c r="I857" s="232"/>
      <c r="J857" s="236"/>
      <c r="K857" s="242"/>
      <c r="L857" s="242"/>
      <c r="M857" s="239"/>
      <c r="N857" s="281"/>
      <c r="O857" s="260"/>
      <c r="P857" s="310"/>
    </row>
    <row r="858" spans="1:16" ht="46.8" x14ac:dyDescent="0.3">
      <c r="A858" s="51" t="s">
        <v>1088</v>
      </c>
      <c r="B858" s="38" t="s">
        <v>668</v>
      </c>
      <c r="C858" s="11" t="s">
        <v>669</v>
      </c>
      <c r="D858" s="38" t="s">
        <v>711</v>
      </c>
      <c r="E858" s="120">
        <v>60</v>
      </c>
      <c r="F858" s="84" t="s">
        <v>1151</v>
      </c>
      <c r="G858" s="152" t="s">
        <v>1152</v>
      </c>
      <c r="H858" s="176" t="s">
        <v>1156</v>
      </c>
      <c r="I858" s="38" t="s">
        <v>1165</v>
      </c>
      <c r="J858" s="137" t="s">
        <v>1166</v>
      </c>
      <c r="K858" s="241">
        <v>3.35</v>
      </c>
      <c r="L858" s="241">
        <v>4.0199999999999996</v>
      </c>
      <c r="M858" s="8">
        <v>201</v>
      </c>
      <c r="N858" s="280">
        <v>241.2</v>
      </c>
      <c r="O858" s="259">
        <v>3.35</v>
      </c>
      <c r="P858" s="309">
        <v>1</v>
      </c>
    </row>
    <row r="859" spans="1:16" ht="15.6" hidden="1" x14ac:dyDescent="0.3">
      <c r="A859" s="230"/>
      <c r="B859" s="231"/>
      <c r="C859" s="231"/>
      <c r="D859" s="232"/>
      <c r="E859" s="233"/>
      <c r="F859" s="232"/>
      <c r="G859" s="234"/>
      <c r="H859" s="235"/>
      <c r="I859" s="232"/>
      <c r="J859" s="236"/>
      <c r="K859" s="242"/>
      <c r="L859" s="242"/>
      <c r="M859" s="239"/>
      <c r="N859" s="281"/>
      <c r="O859" s="260"/>
      <c r="P859" s="310"/>
    </row>
    <row r="860" spans="1:16" ht="46.8" x14ac:dyDescent="0.3">
      <c r="A860" s="51" t="s">
        <v>1089</v>
      </c>
      <c r="B860" s="38" t="s">
        <v>671</v>
      </c>
      <c r="C860" s="11" t="s">
        <v>672</v>
      </c>
      <c r="D860" s="38" t="s">
        <v>711</v>
      </c>
      <c r="E860" s="120">
        <v>60</v>
      </c>
      <c r="F860" s="84" t="s">
        <v>1151</v>
      </c>
      <c r="G860" s="152" t="s">
        <v>1152</v>
      </c>
      <c r="H860" s="176" t="s">
        <v>1156</v>
      </c>
      <c r="I860" s="38" t="s">
        <v>1167</v>
      </c>
      <c r="J860" s="137" t="s">
        <v>1168</v>
      </c>
      <c r="K860" s="241">
        <v>3.35</v>
      </c>
      <c r="L860" s="241">
        <v>4.0199999999999996</v>
      </c>
      <c r="M860" s="8">
        <v>201</v>
      </c>
      <c r="N860" s="280">
        <v>241.2</v>
      </c>
      <c r="O860" s="259">
        <v>3.35</v>
      </c>
      <c r="P860" s="309">
        <v>1</v>
      </c>
    </row>
    <row r="861" spans="1:16" ht="15.6" hidden="1" x14ac:dyDescent="0.3">
      <c r="A861" s="230"/>
      <c r="B861" s="231"/>
      <c r="C861" s="231"/>
      <c r="D861" s="232"/>
      <c r="E861" s="233"/>
      <c r="F861" s="232"/>
      <c r="G861" s="234"/>
      <c r="H861" s="235"/>
      <c r="I861" s="232"/>
      <c r="J861" s="236"/>
      <c r="K861" s="242"/>
      <c r="L861" s="242"/>
      <c r="M861" s="239"/>
      <c r="N861" s="281"/>
      <c r="O861" s="260"/>
      <c r="P861" s="310"/>
    </row>
    <row r="862" spans="1:16" ht="31.2" hidden="1" x14ac:dyDescent="0.3">
      <c r="A862" s="51" t="s">
        <v>1090</v>
      </c>
      <c r="B862" s="38" t="s">
        <v>674</v>
      </c>
      <c r="C862" s="11" t="s">
        <v>675</v>
      </c>
      <c r="D862" s="38" t="s">
        <v>711</v>
      </c>
      <c r="E862" s="120">
        <v>60</v>
      </c>
      <c r="F862" s="84"/>
      <c r="G862" s="152"/>
      <c r="H862" s="133"/>
      <c r="I862" s="84"/>
      <c r="J862" s="137"/>
      <c r="K862" s="241"/>
      <c r="L862" s="241"/>
      <c r="M862" s="8"/>
      <c r="N862" s="280"/>
      <c r="O862" s="259"/>
      <c r="P862" s="309">
        <v>0</v>
      </c>
    </row>
    <row r="863" spans="1:16" ht="15.6" hidden="1" x14ac:dyDescent="0.3">
      <c r="A863" s="230"/>
      <c r="B863" s="231"/>
      <c r="C863" s="231"/>
      <c r="D863" s="232"/>
      <c r="E863" s="233"/>
      <c r="F863" s="232"/>
      <c r="G863" s="234"/>
      <c r="H863" s="235"/>
      <c r="I863" s="232"/>
      <c r="J863" s="236"/>
      <c r="K863" s="242"/>
      <c r="L863" s="242"/>
      <c r="M863" s="239"/>
      <c r="N863" s="281"/>
      <c r="O863" s="260"/>
      <c r="P863" s="310"/>
    </row>
    <row r="864" spans="1:16" ht="46.8" x14ac:dyDescent="0.3">
      <c r="A864" s="51" t="s">
        <v>1091</v>
      </c>
      <c r="B864" s="38" t="s">
        <v>676</v>
      </c>
      <c r="C864" s="11" t="s">
        <v>677</v>
      </c>
      <c r="D864" s="38" t="s">
        <v>711</v>
      </c>
      <c r="E864" s="120">
        <v>60</v>
      </c>
      <c r="F864" s="84" t="s">
        <v>1151</v>
      </c>
      <c r="G864" s="152" t="s">
        <v>1152</v>
      </c>
      <c r="H864" s="176" t="s">
        <v>1156</v>
      </c>
      <c r="I864" s="38" t="s">
        <v>1169</v>
      </c>
      <c r="J864" s="137" t="s">
        <v>1170</v>
      </c>
      <c r="K864" s="241">
        <v>3.35</v>
      </c>
      <c r="L864" s="241">
        <v>4.0199999999999996</v>
      </c>
      <c r="M864" s="8">
        <v>201</v>
      </c>
      <c r="N864" s="280">
        <v>241.2</v>
      </c>
      <c r="O864" s="259">
        <v>3.35</v>
      </c>
      <c r="P864" s="309">
        <v>1</v>
      </c>
    </row>
    <row r="865" spans="1:16" ht="15.6" hidden="1" x14ac:dyDescent="0.3">
      <c r="A865" s="230"/>
      <c r="B865" s="231"/>
      <c r="C865" s="231"/>
      <c r="D865" s="232"/>
      <c r="E865" s="233"/>
      <c r="F865" s="232"/>
      <c r="G865" s="234"/>
      <c r="H865" s="235"/>
      <c r="I865" s="232"/>
      <c r="J865" s="236"/>
      <c r="K865" s="242"/>
      <c r="L865" s="242"/>
      <c r="M865" s="239"/>
      <c r="N865" s="281"/>
      <c r="O865" s="260"/>
      <c r="P865" s="310"/>
    </row>
    <row r="866" spans="1:16" ht="46.8" x14ac:dyDescent="0.3">
      <c r="A866" s="51" t="s">
        <v>1092</v>
      </c>
      <c r="B866" s="38" t="s">
        <v>678</v>
      </c>
      <c r="C866" s="11" t="s">
        <v>679</v>
      </c>
      <c r="D866" s="38" t="s">
        <v>711</v>
      </c>
      <c r="E866" s="120">
        <v>60</v>
      </c>
      <c r="F866" s="84" t="s">
        <v>1151</v>
      </c>
      <c r="G866" s="152" t="s">
        <v>1152</v>
      </c>
      <c r="H866" s="176" t="s">
        <v>1156</v>
      </c>
      <c r="I866" s="38" t="s">
        <v>1171</v>
      </c>
      <c r="J866" s="137" t="s">
        <v>1172</v>
      </c>
      <c r="K866" s="241">
        <v>3.35</v>
      </c>
      <c r="L866" s="241">
        <v>4.0199999999999996</v>
      </c>
      <c r="M866" s="8">
        <v>201</v>
      </c>
      <c r="N866" s="280">
        <v>241.2</v>
      </c>
      <c r="O866" s="259">
        <v>3.35</v>
      </c>
      <c r="P866" s="309">
        <v>1</v>
      </c>
    </row>
    <row r="867" spans="1:16" ht="15.6" hidden="1" x14ac:dyDescent="0.3">
      <c r="A867" s="230"/>
      <c r="B867" s="231"/>
      <c r="C867" s="231"/>
      <c r="D867" s="232"/>
      <c r="E867" s="233"/>
      <c r="F867" s="232"/>
      <c r="G867" s="234"/>
      <c r="H867" s="235"/>
      <c r="I867" s="232"/>
      <c r="J867" s="236"/>
      <c r="K867" s="242"/>
      <c r="L867" s="242"/>
      <c r="M867" s="239"/>
      <c r="N867" s="281"/>
      <c r="O867" s="260"/>
      <c r="P867" s="310"/>
    </row>
    <row r="868" spans="1:16" ht="46.8" x14ac:dyDescent="0.3">
      <c r="A868" s="51" t="s">
        <v>1093</v>
      </c>
      <c r="B868" s="38" t="s">
        <v>680</v>
      </c>
      <c r="C868" s="11" t="s">
        <v>681</v>
      </c>
      <c r="D868" s="38" t="s">
        <v>711</v>
      </c>
      <c r="E868" s="120">
        <v>60</v>
      </c>
      <c r="F868" s="84" t="s">
        <v>1151</v>
      </c>
      <c r="G868" s="152" t="s">
        <v>1152</v>
      </c>
      <c r="H868" s="176" t="s">
        <v>1156</v>
      </c>
      <c r="I868" s="38" t="s">
        <v>1173</v>
      </c>
      <c r="J868" s="137" t="s">
        <v>1174</v>
      </c>
      <c r="K868" s="241">
        <v>3.35</v>
      </c>
      <c r="L868" s="241">
        <v>4.0199999999999996</v>
      </c>
      <c r="M868" s="8">
        <v>201</v>
      </c>
      <c r="N868" s="280">
        <v>241.2</v>
      </c>
      <c r="O868" s="259">
        <v>3.35</v>
      </c>
      <c r="P868" s="309">
        <v>1</v>
      </c>
    </row>
    <row r="869" spans="1:16" ht="15.6" hidden="1" x14ac:dyDescent="0.3">
      <c r="A869" s="230"/>
      <c r="B869" s="231"/>
      <c r="C869" s="231"/>
      <c r="D869" s="232"/>
      <c r="E869" s="233"/>
      <c r="F869" s="232"/>
      <c r="G869" s="234"/>
      <c r="H869" s="235"/>
      <c r="I869" s="232"/>
      <c r="J869" s="236"/>
      <c r="K869" s="242"/>
      <c r="L869" s="242"/>
      <c r="M869" s="239"/>
      <c r="N869" s="281"/>
      <c r="O869" s="260"/>
      <c r="P869" s="310"/>
    </row>
    <row r="870" spans="1:16" ht="46.8" x14ac:dyDescent="0.3">
      <c r="A870" s="51" t="s">
        <v>1094</v>
      </c>
      <c r="B870" s="38" t="s">
        <v>682</v>
      </c>
      <c r="C870" s="11" t="s">
        <v>683</v>
      </c>
      <c r="D870" s="38" t="s">
        <v>711</v>
      </c>
      <c r="E870" s="120">
        <v>60</v>
      </c>
      <c r="F870" s="84" t="s">
        <v>1151</v>
      </c>
      <c r="G870" s="152" t="s">
        <v>1152</v>
      </c>
      <c r="H870" s="176" t="s">
        <v>1156</v>
      </c>
      <c r="I870" s="38" t="s">
        <v>1175</v>
      </c>
      <c r="J870" s="137" t="s">
        <v>1176</v>
      </c>
      <c r="K870" s="241">
        <v>3.35</v>
      </c>
      <c r="L870" s="241">
        <v>4.0199999999999996</v>
      </c>
      <c r="M870" s="8">
        <v>201</v>
      </c>
      <c r="N870" s="280">
        <v>241.2</v>
      </c>
      <c r="O870" s="259">
        <v>3.35</v>
      </c>
      <c r="P870" s="309">
        <v>1</v>
      </c>
    </row>
    <row r="871" spans="1:16" ht="15.6" hidden="1" x14ac:dyDescent="0.3">
      <c r="A871" s="230"/>
      <c r="B871" s="231"/>
      <c r="C871" s="231"/>
      <c r="D871" s="232"/>
      <c r="E871" s="233"/>
      <c r="F871" s="232"/>
      <c r="G871" s="234"/>
      <c r="H871" s="235"/>
      <c r="I871" s="232"/>
      <c r="J871" s="236"/>
      <c r="K871" s="242"/>
      <c r="L871" s="242"/>
      <c r="M871" s="239"/>
      <c r="N871" s="281"/>
      <c r="O871" s="260"/>
      <c r="P871" s="310"/>
    </row>
    <row r="872" spans="1:16" ht="46.8" x14ac:dyDescent="0.3">
      <c r="A872" s="51" t="s">
        <v>1095</v>
      </c>
      <c r="B872" s="38" t="s">
        <v>684</v>
      </c>
      <c r="C872" s="11" t="s">
        <v>685</v>
      </c>
      <c r="D872" s="38" t="s">
        <v>711</v>
      </c>
      <c r="E872" s="120">
        <v>60</v>
      </c>
      <c r="F872" s="84" t="s">
        <v>1151</v>
      </c>
      <c r="G872" s="152" t="s">
        <v>1152</v>
      </c>
      <c r="H872" s="176" t="s">
        <v>1156</v>
      </c>
      <c r="I872" s="38" t="s">
        <v>1177</v>
      </c>
      <c r="J872" s="137" t="s">
        <v>1178</v>
      </c>
      <c r="K872" s="241">
        <v>3.35</v>
      </c>
      <c r="L872" s="241">
        <v>4.0199999999999996</v>
      </c>
      <c r="M872" s="8">
        <v>201</v>
      </c>
      <c r="N872" s="280">
        <v>241.2</v>
      </c>
      <c r="O872" s="259">
        <v>3.35</v>
      </c>
      <c r="P872" s="309">
        <v>1</v>
      </c>
    </row>
    <row r="873" spans="1:16" ht="15.6" hidden="1" x14ac:dyDescent="0.3">
      <c r="A873" s="230"/>
      <c r="B873" s="231"/>
      <c r="C873" s="231"/>
      <c r="D873" s="232"/>
      <c r="E873" s="233"/>
      <c r="F873" s="232"/>
      <c r="G873" s="234"/>
      <c r="H873" s="235"/>
      <c r="I873" s="232"/>
      <c r="J873" s="236"/>
      <c r="K873" s="242"/>
      <c r="L873" s="242"/>
      <c r="M873" s="239"/>
      <c r="N873" s="281"/>
      <c r="O873" s="260"/>
      <c r="P873" s="310"/>
    </row>
    <row r="874" spans="1:16" ht="46.8" x14ac:dyDescent="0.3">
      <c r="A874" s="51" t="s">
        <v>1096</v>
      </c>
      <c r="B874" s="38" t="s">
        <v>686</v>
      </c>
      <c r="C874" s="11" t="s">
        <v>687</v>
      </c>
      <c r="D874" s="38" t="s">
        <v>711</v>
      </c>
      <c r="E874" s="120">
        <v>60</v>
      </c>
      <c r="F874" s="84" t="s">
        <v>1151</v>
      </c>
      <c r="G874" s="152" t="s">
        <v>1152</v>
      </c>
      <c r="H874" s="176" t="s">
        <v>1156</v>
      </c>
      <c r="I874" s="38" t="s">
        <v>1179</v>
      </c>
      <c r="J874" s="137" t="s">
        <v>1180</v>
      </c>
      <c r="K874" s="241">
        <v>3.35</v>
      </c>
      <c r="L874" s="241">
        <v>4.0199999999999996</v>
      </c>
      <c r="M874" s="8">
        <v>201</v>
      </c>
      <c r="N874" s="280">
        <v>241.2</v>
      </c>
      <c r="O874" s="259">
        <v>3.35</v>
      </c>
      <c r="P874" s="309">
        <v>1</v>
      </c>
    </row>
    <row r="875" spans="1:16" ht="15.6" hidden="1" x14ac:dyDescent="0.3">
      <c r="A875" s="230"/>
      <c r="B875" s="231"/>
      <c r="C875" s="231"/>
      <c r="D875" s="232"/>
      <c r="E875" s="233"/>
      <c r="F875" s="232"/>
      <c r="G875" s="234"/>
      <c r="H875" s="235"/>
      <c r="I875" s="232"/>
      <c r="J875" s="236"/>
      <c r="K875" s="242"/>
      <c r="L875" s="242"/>
      <c r="M875" s="239"/>
      <c r="N875" s="281"/>
      <c r="O875" s="260"/>
      <c r="P875" s="310"/>
    </row>
    <row r="876" spans="1:16" ht="31.2" hidden="1" x14ac:dyDescent="0.3">
      <c r="A876" s="51" t="s">
        <v>1097</v>
      </c>
      <c r="B876" s="38" t="s">
        <v>688</v>
      </c>
      <c r="C876" s="11" t="s">
        <v>817</v>
      </c>
      <c r="D876" s="38" t="s">
        <v>594</v>
      </c>
      <c r="E876" s="120">
        <v>200</v>
      </c>
      <c r="F876" s="84"/>
      <c r="G876" s="152"/>
      <c r="H876" s="133"/>
      <c r="I876" s="84"/>
      <c r="J876" s="137"/>
      <c r="K876" s="241"/>
      <c r="L876" s="241"/>
      <c r="M876" s="8"/>
      <c r="N876" s="280"/>
      <c r="O876" s="259"/>
      <c r="P876" s="309">
        <v>0</v>
      </c>
    </row>
    <row r="877" spans="1:16" ht="15.6" hidden="1" x14ac:dyDescent="0.3">
      <c r="A877" s="230"/>
      <c r="B877" s="231"/>
      <c r="C877" s="231"/>
      <c r="D877" s="232"/>
      <c r="E877" s="233"/>
      <c r="F877" s="232"/>
      <c r="G877" s="234"/>
      <c r="H877" s="235"/>
      <c r="I877" s="232"/>
      <c r="J877" s="236"/>
      <c r="K877" s="242"/>
      <c r="L877" s="242"/>
      <c r="M877" s="239"/>
      <c r="N877" s="281"/>
      <c r="O877" s="260"/>
      <c r="P877" s="310"/>
    </row>
    <row r="878" spans="1:16" ht="46.8" x14ac:dyDescent="0.3">
      <c r="A878" s="51" t="s">
        <v>1098</v>
      </c>
      <c r="B878" s="38" t="s">
        <v>689</v>
      </c>
      <c r="C878" s="11" t="s">
        <v>663</v>
      </c>
      <c r="D878" s="38" t="s">
        <v>711</v>
      </c>
      <c r="E878" s="120">
        <v>60</v>
      </c>
      <c r="F878" s="84" t="s">
        <v>1151</v>
      </c>
      <c r="G878" s="152" t="s">
        <v>1152</v>
      </c>
      <c r="H878" s="176" t="s">
        <v>1156</v>
      </c>
      <c r="I878" s="38" t="s">
        <v>1161</v>
      </c>
      <c r="J878" s="137" t="s">
        <v>1162</v>
      </c>
      <c r="K878" s="241">
        <v>3.35</v>
      </c>
      <c r="L878" s="241">
        <v>4.0199999999999996</v>
      </c>
      <c r="M878" s="8">
        <v>201</v>
      </c>
      <c r="N878" s="280">
        <v>241.2</v>
      </c>
      <c r="O878" s="259">
        <v>3.35</v>
      </c>
      <c r="P878" s="309">
        <v>1</v>
      </c>
    </row>
    <row r="879" spans="1:16" ht="15.6" hidden="1" x14ac:dyDescent="0.3">
      <c r="A879" s="230"/>
      <c r="B879" s="231"/>
      <c r="C879" s="231"/>
      <c r="D879" s="232"/>
      <c r="E879" s="233"/>
      <c r="F879" s="232"/>
      <c r="G879" s="234"/>
      <c r="H879" s="235"/>
      <c r="I879" s="232"/>
      <c r="J879" s="236"/>
      <c r="K879" s="242"/>
      <c r="L879" s="242"/>
      <c r="M879" s="239"/>
      <c r="N879" s="281"/>
      <c r="O879" s="260"/>
      <c r="P879" s="310"/>
    </row>
    <row r="880" spans="1:16" ht="62.4" x14ac:dyDescent="0.3">
      <c r="A880" s="51" t="s">
        <v>1099</v>
      </c>
      <c r="B880" s="38" t="s">
        <v>690</v>
      </c>
      <c r="C880" s="11"/>
      <c r="D880" s="38" t="s">
        <v>535</v>
      </c>
      <c r="E880" s="120">
        <v>1</v>
      </c>
      <c r="F880" s="84" t="s">
        <v>1726</v>
      </c>
      <c r="G880" s="152" t="s">
        <v>1637</v>
      </c>
      <c r="H880" s="176">
        <v>1</v>
      </c>
      <c r="I880" s="38" t="s">
        <v>1749</v>
      </c>
      <c r="J880" s="137" t="s">
        <v>1750</v>
      </c>
      <c r="K880" s="241">
        <v>29.41</v>
      </c>
      <c r="L880" s="241">
        <f>K880*1.2</f>
        <v>35.292000000000002</v>
      </c>
      <c r="M880" s="8">
        <f>K880*H880</f>
        <v>29.41</v>
      </c>
      <c r="N880" s="280">
        <f>M880*1.2</f>
        <v>35.292000000000002</v>
      </c>
      <c r="O880" s="259">
        <v>29.41</v>
      </c>
      <c r="P880" s="309">
        <v>1</v>
      </c>
    </row>
    <row r="881" spans="1:16" ht="15.6" hidden="1" x14ac:dyDescent="0.3">
      <c r="A881" s="230"/>
      <c r="B881" s="231"/>
      <c r="C881" s="231"/>
      <c r="D881" s="232"/>
      <c r="E881" s="233"/>
      <c r="F881" s="232"/>
      <c r="G881" s="234"/>
      <c r="H881" s="235"/>
      <c r="I881" s="232"/>
      <c r="J881" s="236"/>
      <c r="K881" s="242"/>
      <c r="L881" s="242"/>
      <c r="M881" s="239"/>
      <c r="N881" s="281"/>
      <c r="O881" s="260"/>
      <c r="P881" s="310"/>
    </row>
    <row r="882" spans="1:16" ht="15.6" hidden="1" x14ac:dyDescent="0.3">
      <c r="A882" s="51" t="s">
        <v>1100</v>
      </c>
      <c r="B882" s="55" t="s">
        <v>691</v>
      </c>
      <c r="C882" s="55" t="s">
        <v>692</v>
      </c>
      <c r="D882" s="55" t="s">
        <v>34</v>
      </c>
      <c r="E882" s="122">
        <v>800</v>
      </c>
      <c r="F882" s="123"/>
      <c r="G882" s="152"/>
      <c r="H882" s="133"/>
      <c r="I882" s="123"/>
      <c r="J882" s="137"/>
      <c r="K882" s="241"/>
      <c r="L882" s="241"/>
      <c r="M882" s="8"/>
      <c r="N882" s="280"/>
      <c r="O882" s="259"/>
      <c r="P882" s="309">
        <v>0</v>
      </c>
    </row>
    <row r="883" spans="1:16" ht="15.6" hidden="1" x14ac:dyDescent="0.3">
      <c r="A883" s="230"/>
      <c r="B883" s="231"/>
      <c r="C883" s="231"/>
      <c r="D883" s="232"/>
      <c r="E883" s="233"/>
      <c r="F883" s="232"/>
      <c r="G883" s="234"/>
      <c r="H883" s="235"/>
      <c r="I883" s="232"/>
      <c r="J883" s="236"/>
      <c r="K883" s="242"/>
      <c r="L883" s="242"/>
      <c r="M883" s="239"/>
      <c r="N883" s="281"/>
      <c r="O883" s="260"/>
      <c r="P883" s="310"/>
    </row>
    <row r="884" spans="1:16" ht="15.6" hidden="1" x14ac:dyDescent="0.3">
      <c r="A884" s="51"/>
      <c r="B884" s="55"/>
      <c r="C884" s="55"/>
      <c r="D884" s="55"/>
      <c r="E884" s="122"/>
      <c r="F884" s="123"/>
      <c r="G884" s="152"/>
      <c r="H884" s="133"/>
      <c r="I884" s="123"/>
      <c r="J884" s="137"/>
      <c r="K884" s="241"/>
      <c r="L884" s="241"/>
      <c r="M884" s="8"/>
      <c r="N884" s="280"/>
      <c r="O884" s="259"/>
      <c r="P884" s="309"/>
    </row>
    <row r="885" spans="1:16" ht="15.6" hidden="1" x14ac:dyDescent="0.3">
      <c r="A885" s="378" t="s">
        <v>1101</v>
      </c>
      <c r="B885" s="379"/>
      <c r="C885" s="380"/>
      <c r="D885" s="91"/>
      <c r="E885" s="124"/>
      <c r="F885" s="125"/>
      <c r="G885" s="152"/>
      <c r="H885" s="133"/>
      <c r="I885" s="125"/>
      <c r="J885" s="140"/>
      <c r="K885" s="241"/>
      <c r="L885" s="241"/>
      <c r="M885" s="8"/>
      <c r="N885" s="280"/>
      <c r="O885" s="259"/>
      <c r="P885" s="309"/>
    </row>
    <row r="886" spans="1:16" ht="15.6" hidden="1" x14ac:dyDescent="0.3">
      <c r="A886" s="36" t="s">
        <v>519</v>
      </c>
      <c r="B886" s="11" t="s">
        <v>693</v>
      </c>
      <c r="C886" s="11"/>
      <c r="D886" s="11" t="s">
        <v>34</v>
      </c>
      <c r="E886" s="126">
        <v>1</v>
      </c>
      <c r="F886" s="85"/>
      <c r="G886" s="152"/>
      <c r="H886" s="133"/>
      <c r="I886" s="85"/>
      <c r="J886" s="136"/>
      <c r="K886" s="241"/>
      <c r="L886" s="241"/>
      <c r="M886" s="8"/>
      <c r="N886" s="280"/>
      <c r="O886" s="259"/>
      <c r="P886" s="309">
        <v>0</v>
      </c>
    </row>
    <row r="887" spans="1:16" ht="15.6" hidden="1" x14ac:dyDescent="0.3">
      <c r="A887" s="230"/>
      <c r="B887" s="231"/>
      <c r="C887" s="231"/>
      <c r="D887" s="232"/>
      <c r="E887" s="233"/>
      <c r="F887" s="232"/>
      <c r="G887" s="234"/>
      <c r="H887" s="235"/>
      <c r="I887" s="232"/>
      <c r="J887" s="236"/>
      <c r="K887" s="242"/>
      <c r="L887" s="242"/>
      <c r="M887" s="239"/>
      <c r="N887" s="281"/>
      <c r="O887" s="260"/>
      <c r="P887" s="310"/>
    </row>
    <row r="888" spans="1:16" ht="15.6" hidden="1" x14ac:dyDescent="0.3">
      <c r="A888" s="36" t="s">
        <v>522</v>
      </c>
      <c r="B888" s="11" t="s">
        <v>694</v>
      </c>
      <c r="C888" s="11"/>
      <c r="D888" s="11" t="s">
        <v>34</v>
      </c>
      <c r="E888" s="126">
        <v>1</v>
      </c>
      <c r="F888" s="85"/>
      <c r="G888" s="152"/>
      <c r="H888" s="133"/>
      <c r="I888" s="85"/>
      <c r="J888" s="136"/>
      <c r="K888" s="241"/>
      <c r="L888" s="241"/>
      <c r="M888" s="8"/>
      <c r="N888" s="280"/>
      <c r="O888" s="259"/>
      <c r="P888" s="309">
        <v>0</v>
      </c>
    </row>
    <row r="889" spans="1:16" ht="15.6" hidden="1" x14ac:dyDescent="0.3">
      <c r="A889" s="230"/>
      <c r="B889" s="231"/>
      <c r="C889" s="231"/>
      <c r="D889" s="232"/>
      <c r="E889" s="233"/>
      <c r="F889" s="232"/>
      <c r="G889" s="234"/>
      <c r="H889" s="235"/>
      <c r="I889" s="232"/>
      <c r="J889" s="236"/>
      <c r="K889" s="242"/>
      <c r="L889" s="242"/>
      <c r="M889" s="239"/>
      <c r="N889" s="281"/>
      <c r="O889" s="260"/>
      <c r="P889" s="310"/>
    </row>
    <row r="890" spans="1:16" ht="15.6" hidden="1" x14ac:dyDescent="0.3">
      <c r="A890" s="36" t="s">
        <v>524</v>
      </c>
      <c r="B890" s="11" t="s">
        <v>696</v>
      </c>
      <c r="C890" s="11"/>
      <c r="D890" s="11" t="s">
        <v>34</v>
      </c>
      <c r="E890" s="127">
        <v>1</v>
      </c>
      <c r="F890" s="85"/>
      <c r="G890" s="152"/>
      <c r="H890" s="133"/>
      <c r="I890" s="85"/>
      <c r="J890" s="136"/>
      <c r="K890" s="241"/>
      <c r="L890" s="241"/>
      <c r="M890" s="8"/>
      <c r="N890" s="280"/>
      <c r="O890" s="259"/>
      <c r="P890" s="309">
        <v>0</v>
      </c>
    </row>
    <row r="891" spans="1:16" ht="15.6" hidden="1" x14ac:dyDescent="0.3">
      <c r="A891" s="230"/>
      <c r="B891" s="231"/>
      <c r="C891" s="231"/>
      <c r="D891" s="232"/>
      <c r="E891" s="233"/>
      <c r="F891" s="232"/>
      <c r="G891" s="234"/>
      <c r="H891" s="235"/>
      <c r="I891" s="232"/>
      <c r="J891" s="236"/>
      <c r="K891" s="242"/>
      <c r="L891" s="242"/>
      <c r="M891" s="239"/>
      <c r="N891" s="281"/>
      <c r="O891" s="260"/>
      <c r="P891" s="310"/>
    </row>
    <row r="892" spans="1:16" ht="15.6" hidden="1" x14ac:dyDescent="0.3">
      <c r="A892" s="36" t="s">
        <v>1102</v>
      </c>
      <c r="B892" s="11" t="s">
        <v>697</v>
      </c>
      <c r="C892" s="11"/>
      <c r="D892" s="11" t="s">
        <v>34</v>
      </c>
      <c r="E892" s="127">
        <v>2</v>
      </c>
      <c r="F892" s="85"/>
      <c r="G892" s="152"/>
      <c r="H892" s="133"/>
      <c r="I892" s="85"/>
      <c r="J892" s="136"/>
      <c r="K892" s="241"/>
      <c r="L892" s="241"/>
      <c r="M892" s="8"/>
      <c r="N892" s="280"/>
      <c r="O892" s="259"/>
      <c r="P892" s="309">
        <v>0</v>
      </c>
    </row>
    <row r="893" spans="1:16" ht="15.6" hidden="1" x14ac:dyDescent="0.3">
      <c r="A893" s="230"/>
      <c r="B893" s="231"/>
      <c r="C893" s="231"/>
      <c r="D893" s="232"/>
      <c r="E893" s="233"/>
      <c r="F893" s="232"/>
      <c r="G893" s="234"/>
      <c r="H893" s="235"/>
      <c r="I893" s="232"/>
      <c r="J893" s="236"/>
      <c r="K893" s="242"/>
      <c r="L893" s="242"/>
      <c r="M893" s="239"/>
      <c r="N893" s="281"/>
      <c r="O893" s="260"/>
      <c r="P893" s="310"/>
    </row>
    <row r="894" spans="1:16" ht="15.6" hidden="1" x14ac:dyDescent="0.3">
      <c r="A894" s="36"/>
      <c r="B894" s="37" t="s">
        <v>698</v>
      </c>
      <c r="C894" s="11"/>
      <c r="D894" s="11"/>
      <c r="E894" s="127"/>
      <c r="F894" s="85"/>
      <c r="G894" s="152"/>
      <c r="H894" s="133"/>
      <c r="I894" s="85"/>
      <c r="J894" s="136"/>
      <c r="K894" s="241"/>
      <c r="L894" s="241"/>
      <c r="M894" s="8"/>
      <c r="N894" s="280"/>
      <c r="O894" s="259"/>
      <c r="P894" s="309"/>
    </row>
    <row r="895" spans="1:16" ht="62.4" x14ac:dyDescent="0.3">
      <c r="A895" s="36" t="s">
        <v>527</v>
      </c>
      <c r="B895" s="11" t="s">
        <v>699</v>
      </c>
      <c r="C895" s="11" t="s">
        <v>797</v>
      </c>
      <c r="D895" s="11" t="s">
        <v>34</v>
      </c>
      <c r="E895" s="127">
        <v>800</v>
      </c>
      <c r="F895" s="85" t="s">
        <v>1807</v>
      </c>
      <c r="G895" s="152" t="s">
        <v>1637</v>
      </c>
      <c r="H895" s="176">
        <v>100</v>
      </c>
      <c r="I895" s="11" t="s">
        <v>1808</v>
      </c>
      <c r="J895" s="141" t="s">
        <v>1809</v>
      </c>
      <c r="K895" s="241">
        <v>6.7000000000000004E-2</v>
      </c>
      <c r="L895" s="241">
        <f>K895*1.2</f>
        <v>8.0399999999999999E-2</v>
      </c>
      <c r="M895" s="8">
        <f>H895*K895</f>
        <v>6.7</v>
      </c>
      <c r="N895" s="280">
        <f>M895*1.2</f>
        <v>8.0399999999999991</v>
      </c>
      <c r="O895" s="259">
        <v>6.7000000000000004E-2</v>
      </c>
      <c r="P895" s="309">
        <v>1</v>
      </c>
    </row>
    <row r="896" spans="1:16" ht="15.6" hidden="1" x14ac:dyDescent="0.3">
      <c r="A896" s="230"/>
      <c r="B896" s="231"/>
      <c r="C896" s="231"/>
      <c r="D896" s="232"/>
      <c r="E896" s="233"/>
      <c r="F896" s="232"/>
      <c r="G896" s="234"/>
      <c r="H896" s="235"/>
      <c r="I896" s="232"/>
      <c r="J896" s="236"/>
      <c r="K896" s="242"/>
      <c r="L896" s="242"/>
      <c r="M896" s="239"/>
      <c r="N896" s="281"/>
      <c r="O896" s="260"/>
      <c r="P896" s="310"/>
    </row>
    <row r="897" spans="1:16" ht="62.4" x14ac:dyDescent="0.3">
      <c r="A897" s="36" t="s">
        <v>529</v>
      </c>
      <c r="B897" s="11" t="s">
        <v>700</v>
      </c>
      <c r="C897" s="11" t="s">
        <v>798</v>
      </c>
      <c r="D897" s="11" t="s">
        <v>34</v>
      </c>
      <c r="E897" s="127">
        <v>800</v>
      </c>
      <c r="F897" s="85" t="s">
        <v>1807</v>
      </c>
      <c r="G897" s="152" t="s">
        <v>1637</v>
      </c>
      <c r="H897" s="176">
        <v>100</v>
      </c>
      <c r="I897" s="11" t="s">
        <v>1810</v>
      </c>
      <c r="J897" s="141" t="s">
        <v>1811</v>
      </c>
      <c r="K897" s="241">
        <v>0.2</v>
      </c>
      <c r="L897" s="241">
        <f>K897*1.2</f>
        <v>0.24</v>
      </c>
      <c r="M897" s="8">
        <f>H897*K897</f>
        <v>20</v>
      </c>
      <c r="N897" s="280">
        <f>M897*1.2</f>
        <v>24</v>
      </c>
      <c r="O897" s="259">
        <v>0.2</v>
      </c>
      <c r="P897" s="309">
        <v>1</v>
      </c>
    </row>
    <row r="898" spans="1:16" ht="15.6" hidden="1" x14ac:dyDescent="0.3">
      <c r="A898" s="230"/>
      <c r="B898" s="231"/>
      <c r="C898" s="231"/>
      <c r="D898" s="232"/>
      <c r="E898" s="233"/>
      <c r="F898" s="232"/>
      <c r="G898" s="234"/>
      <c r="H898" s="235"/>
      <c r="I898" s="232"/>
      <c r="J898" s="236"/>
      <c r="K898" s="242"/>
      <c r="L898" s="242"/>
      <c r="M898" s="239"/>
      <c r="N898" s="281"/>
      <c r="O898" s="260"/>
      <c r="P898" s="310"/>
    </row>
    <row r="899" spans="1:16" ht="31.2" hidden="1" x14ac:dyDescent="0.3">
      <c r="A899" s="36"/>
      <c r="B899" s="98" t="s">
        <v>701</v>
      </c>
      <c r="C899" s="98"/>
      <c r="D899" s="11"/>
      <c r="E899" s="127"/>
      <c r="F899" s="85"/>
      <c r="G899" s="152"/>
      <c r="H899" s="133"/>
      <c r="I899" s="85"/>
      <c r="J899" s="141"/>
      <c r="K899" s="241"/>
      <c r="L899" s="241"/>
      <c r="M899" s="8"/>
      <c r="N899" s="280"/>
      <c r="O899" s="259"/>
      <c r="P899" s="309"/>
    </row>
    <row r="900" spans="1:16" ht="15.6" hidden="1" x14ac:dyDescent="0.3">
      <c r="A900" s="36" t="s">
        <v>1103</v>
      </c>
      <c r="B900" s="11" t="s">
        <v>702</v>
      </c>
      <c r="C900" s="11"/>
      <c r="D900" s="11" t="s">
        <v>34</v>
      </c>
      <c r="E900" s="127">
        <v>6</v>
      </c>
      <c r="F900" s="85"/>
      <c r="G900" s="152"/>
      <c r="H900" s="133"/>
      <c r="I900" s="85"/>
      <c r="J900" s="136"/>
      <c r="K900" s="241"/>
      <c r="L900" s="241"/>
      <c r="M900" s="8"/>
      <c r="N900" s="280"/>
      <c r="O900" s="259"/>
      <c r="P900" s="309">
        <v>0</v>
      </c>
    </row>
    <row r="901" spans="1:16" ht="15.6" hidden="1" x14ac:dyDescent="0.3">
      <c r="A901" s="230"/>
      <c r="B901" s="231"/>
      <c r="C901" s="231"/>
      <c r="D901" s="232"/>
      <c r="E901" s="233"/>
      <c r="F901" s="232"/>
      <c r="G901" s="234"/>
      <c r="H901" s="235"/>
      <c r="I901" s="232"/>
      <c r="J901" s="236"/>
      <c r="K901" s="242"/>
      <c r="L901" s="242"/>
      <c r="M901" s="239"/>
      <c r="N901" s="281"/>
      <c r="O901" s="260"/>
      <c r="P901" s="310"/>
    </row>
    <row r="902" spans="1:16" ht="15.6" hidden="1" x14ac:dyDescent="0.3">
      <c r="A902" s="36" t="s">
        <v>531</v>
      </c>
      <c r="B902" s="11" t="s">
        <v>703</v>
      </c>
      <c r="C902" s="11"/>
      <c r="D902" s="11" t="s">
        <v>34</v>
      </c>
      <c r="E902" s="127">
        <v>2</v>
      </c>
      <c r="F902" s="85"/>
      <c r="G902" s="152"/>
      <c r="H902" s="133"/>
      <c r="I902" s="85"/>
      <c r="J902" s="136"/>
      <c r="K902" s="241"/>
      <c r="L902" s="241"/>
      <c r="M902" s="8"/>
      <c r="N902" s="280"/>
      <c r="O902" s="259"/>
      <c r="P902" s="309">
        <v>0</v>
      </c>
    </row>
    <row r="903" spans="1:16" ht="15.6" hidden="1" x14ac:dyDescent="0.3">
      <c r="A903" s="230"/>
      <c r="B903" s="231"/>
      <c r="C903" s="231"/>
      <c r="D903" s="232"/>
      <c r="E903" s="233"/>
      <c r="F903" s="232"/>
      <c r="G903" s="234"/>
      <c r="H903" s="235"/>
      <c r="I903" s="232"/>
      <c r="J903" s="236"/>
      <c r="K903" s="242"/>
      <c r="L903" s="242"/>
      <c r="M903" s="239"/>
      <c r="N903" s="281"/>
      <c r="O903" s="260"/>
      <c r="P903" s="310"/>
    </row>
    <row r="904" spans="1:16" ht="15.6" hidden="1" x14ac:dyDescent="0.3">
      <c r="A904" s="36" t="s">
        <v>533</v>
      </c>
      <c r="B904" s="11" t="s">
        <v>704</v>
      </c>
      <c r="C904" s="11"/>
      <c r="D904" s="11" t="s">
        <v>34</v>
      </c>
      <c r="E904" s="127">
        <v>4</v>
      </c>
      <c r="F904" s="85"/>
      <c r="G904" s="152"/>
      <c r="H904" s="133"/>
      <c r="I904" s="85"/>
      <c r="J904" s="136"/>
      <c r="K904" s="241"/>
      <c r="L904" s="241"/>
      <c r="M904" s="8"/>
      <c r="N904" s="280"/>
      <c r="O904" s="259"/>
      <c r="P904" s="309">
        <v>0</v>
      </c>
    </row>
    <row r="905" spans="1:16" ht="15.6" hidden="1" x14ac:dyDescent="0.3">
      <c r="A905" s="230"/>
      <c r="B905" s="231"/>
      <c r="C905" s="231"/>
      <c r="D905" s="232"/>
      <c r="E905" s="233"/>
      <c r="F905" s="232"/>
      <c r="G905" s="234"/>
      <c r="H905" s="235"/>
      <c r="I905" s="232"/>
      <c r="J905" s="236"/>
      <c r="K905" s="242"/>
      <c r="L905" s="242"/>
      <c r="M905" s="239"/>
      <c r="N905" s="281"/>
      <c r="O905" s="260"/>
      <c r="P905" s="310"/>
    </row>
    <row r="906" spans="1:16" ht="15.6" hidden="1" x14ac:dyDescent="0.3">
      <c r="A906" s="36" t="s">
        <v>536</v>
      </c>
      <c r="B906" s="11" t="s">
        <v>705</v>
      </c>
      <c r="C906" s="11"/>
      <c r="D906" s="11" t="s">
        <v>34</v>
      </c>
      <c r="E906" s="127">
        <v>4</v>
      </c>
      <c r="F906" s="85"/>
      <c r="G906" s="152"/>
      <c r="H906" s="133"/>
      <c r="I906" s="85"/>
      <c r="J906" s="136"/>
      <c r="K906" s="241"/>
      <c r="L906" s="241"/>
      <c r="M906" s="8"/>
      <c r="N906" s="280"/>
      <c r="O906" s="259"/>
      <c r="P906" s="309">
        <v>0</v>
      </c>
    </row>
    <row r="907" spans="1:16" ht="15.6" hidden="1" x14ac:dyDescent="0.3">
      <c r="A907" s="230"/>
      <c r="B907" s="231"/>
      <c r="C907" s="231"/>
      <c r="D907" s="232"/>
      <c r="E907" s="233"/>
      <c r="F907" s="232"/>
      <c r="G907" s="234"/>
      <c r="H907" s="235"/>
      <c r="I907" s="232"/>
      <c r="J907" s="236"/>
      <c r="K907" s="242"/>
      <c r="L907" s="242"/>
      <c r="M907" s="239"/>
      <c r="N907" s="281"/>
      <c r="O907" s="260"/>
      <c r="P907" s="310"/>
    </row>
    <row r="908" spans="1:16" ht="15.6" hidden="1" x14ac:dyDescent="0.3">
      <c r="A908" s="36" t="s">
        <v>1104</v>
      </c>
      <c r="B908" s="11" t="s">
        <v>706</v>
      </c>
      <c r="C908" s="11"/>
      <c r="D908" s="11" t="s">
        <v>34</v>
      </c>
      <c r="E908" s="127">
        <v>4</v>
      </c>
      <c r="F908" s="85"/>
      <c r="G908" s="152"/>
      <c r="H908" s="133"/>
      <c r="I908" s="85"/>
      <c r="J908" s="136"/>
      <c r="K908" s="241"/>
      <c r="L908" s="241"/>
      <c r="M908" s="8"/>
      <c r="N908" s="280"/>
      <c r="O908" s="259"/>
      <c r="P908" s="309">
        <v>0</v>
      </c>
    </row>
    <row r="909" spans="1:16" ht="15.6" hidden="1" x14ac:dyDescent="0.3">
      <c r="A909" s="230"/>
      <c r="B909" s="231"/>
      <c r="C909" s="231"/>
      <c r="D909" s="232"/>
      <c r="E909" s="233"/>
      <c r="F909" s="232"/>
      <c r="G909" s="234"/>
      <c r="H909" s="235"/>
      <c r="I909" s="232"/>
      <c r="J909" s="236"/>
      <c r="K909" s="242"/>
      <c r="L909" s="242"/>
      <c r="M909" s="239"/>
      <c r="N909" s="281"/>
      <c r="O909" s="260"/>
      <c r="P909" s="310"/>
    </row>
    <row r="910" spans="1:16" ht="15.6" hidden="1" x14ac:dyDescent="0.3">
      <c r="A910" s="36" t="s">
        <v>538</v>
      </c>
      <c r="B910" s="11" t="s">
        <v>707</v>
      </c>
      <c r="C910" s="11"/>
      <c r="D910" s="11" t="s">
        <v>34</v>
      </c>
      <c r="E910" s="127">
        <v>6</v>
      </c>
      <c r="F910" s="85"/>
      <c r="G910" s="152"/>
      <c r="H910" s="133"/>
      <c r="I910" s="85"/>
      <c r="J910" s="136"/>
      <c r="K910" s="241"/>
      <c r="L910" s="241"/>
      <c r="M910" s="8"/>
      <c r="N910" s="280"/>
      <c r="O910" s="259"/>
      <c r="P910" s="309">
        <v>0</v>
      </c>
    </row>
    <row r="911" spans="1:16" ht="15.6" hidden="1" x14ac:dyDescent="0.3">
      <c r="A911" s="230"/>
      <c r="B911" s="231"/>
      <c r="C911" s="231"/>
      <c r="D911" s="232"/>
      <c r="E911" s="233"/>
      <c r="F911" s="232"/>
      <c r="G911" s="234"/>
      <c r="H911" s="235"/>
      <c r="I911" s="232"/>
      <c r="J911" s="236"/>
      <c r="K911" s="242"/>
      <c r="L911" s="242"/>
      <c r="M911" s="239"/>
      <c r="N911" s="281"/>
      <c r="O911" s="260"/>
      <c r="P911" s="310"/>
    </row>
    <row r="912" spans="1:16" ht="15.6" hidden="1" x14ac:dyDescent="0.3">
      <c r="A912" s="36"/>
      <c r="B912" s="99" t="s">
        <v>708</v>
      </c>
      <c r="C912" s="99"/>
      <c r="D912" s="11"/>
      <c r="E912" s="127"/>
      <c r="F912" s="85"/>
      <c r="G912" s="152"/>
      <c r="H912" s="133"/>
      <c r="I912" s="85"/>
      <c r="J912" s="136"/>
      <c r="K912" s="241"/>
      <c r="L912" s="241"/>
      <c r="M912" s="8"/>
      <c r="N912" s="280"/>
      <c r="O912" s="259"/>
      <c r="P912" s="309"/>
    </row>
    <row r="913" spans="1:16" ht="62.4" x14ac:dyDescent="0.3">
      <c r="A913" s="36" t="s">
        <v>540</v>
      </c>
      <c r="B913" s="38" t="s">
        <v>709</v>
      </c>
      <c r="C913" s="11" t="s">
        <v>710</v>
      </c>
      <c r="D913" s="11" t="s">
        <v>711</v>
      </c>
      <c r="E913" s="127">
        <v>4</v>
      </c>
      <c r="F913" s="85" t="s">
        <v>1812</v>
      </c>
      <c r="G913" s="152" t="s">
        <v>1637</v>
      </c>
      <c r="H913" s="176">
        <v>150</v>
      </c>
      <c r="I913" s="11" t="s">
        <v>1813</v>
      </c>
      <c r="J913" s="142" t="s">
        <v>1814</v>
      </c>
      <c r="K913" s="241">
        <v>0.15</v>
      </c>
      <c r="L913" s="241">
        <f>K913*1.2</f>
        <v>0.18</v>
      </c>
      <c r="M913" s="8">
        <f>H913*K913</f>
        <v>22.5</v>
      </c>
      <c r="N913" s="280">
        <f>M913*1.2</f>
        <v>27</v>
      </c>
      <c r="O913" s="259">
        <v>0.15</v>
      </c>
      <c r="P913" s="309">
        <v>1</v>
      </c>
    </row>
    <row r="914" spans="1:16" ht="46.8" hidden="1" x14ac:dyDescent="0.3">
      <c r="A914" s="36" t="s">
        <v>540</v>
      </c>
      <c r="B914" s="38" t="s">
        <v>709</v>
      </c>
      <c r="C914" s="11" t="s">
        <v>710</v>
      </c>
      <c r="D914" s="11" t="s">
        <v>711</v>
      </c>
      <c r="E914" s="127">
        <v>4</v>
      </c>
      <c r="F914" s="85" t="s">
        <v>1567</v>
      </c>
      <c r="G914" s="152" t="s">
        <v>1568</v>
      </c>
      <c r="H914" s="133" t="s">
        <v>1569</v>
      </c>
      <c r="I914" s="85" t="s">
        <v>1570</v>
      </c>
      <c r="J914" s="142" t="s">
        <v>1571</v>
      </c>
      <c r="K914" s="241">
        <v>0.26</v>
      </c>
      <c r="L914" s="241">
        <f>SUM(K914*1.2)</f>
        <v>0.312</v>
      </c>
      <c r="M914" s="8">
        <v>39</v>
      </c>
      <c r="N914" s="280">
        <f>SUM(M914*1.2)</f>
        <v>46.8</v>
      </c>
      <c r="O914" s="259">
        <v>0.26</v>
      </c>
      <c r="P914" s="309">
        <v>2</v>
      </c>
    </row>
    <row r="915" spans="1:16" ht="15.6" hidden="1" x14ac:dyDescent="0.3">
      <c r="A915" s="230"/>
      <c r="B915" s="231"/>
      <c r="C915" s="231"/>
      <c r="D915" s="232"/>
      <c r="E915" s="233"/>
      <c r="F915" s="232"/>
      <c r="G915" s="234"/>
      <c r="H915" s="235"/>
      <c r="I915" s="232"/>
      <c r="J915" s="236"/>
      <c r="K915" s="242"/>
      <c r="L915" s="242"/>
      <c r="M915" s="239"/>
      <c r="N915" s="281"/>
      <c r="O915" s="260"/>
      <c r="P915" s="310"/>
    </row>
    <row r="916" spans="1:16" ht="62.4" x14ac:dyDescent="0.3">
      <c r="A916" s="36" t="s">
        <v>542</v>
      </c>
      <c r="B916" s="38" t="s">
        <v>712</v>
      </c>
      <c r="C916" s="11"/>
      <c r="D916" s="11" t="s">
        <v>796</v>
      </c>
      <c r="E916" s="12">
        <v>100</v>
      </c>
      <c r="F916" s="11" t="s">
        <v>1812</v>
      </c>
      <c r="G916" s="325" t="s">
        <v>1637</v>
      </c>
      <c r="H916" s="176">
        <v>5</v>
      </c>
      <c r="I916" s="11" t="s">
        <v>1815</v>
      </c>
      <c r="J916" s="326" t="s">
        <v>1816</v>
      </c>
      <c r="K916" s="327">
        <v>3.2</v>
      </c>
      <c r="L916" s="327">
        <f t="shared" ref="L916" si="284">K916*1.2</f>
        <v>3.84</v>
      </c>
      <c r="M916" s="328">
        <f t="shared" ref="M916" si="285">H916*K916</f>
        <v>16</v>
      </c>
      <c r="N916" s="329">
        <f t="shared" ref="N916" si="286">M916*1.2</f>
        <v>19.2</v>
      </c>
      <c r="O916" s="330">
        <v>3.2</v>
      </c>
      <c r="P916" s="331">
        <v>1</v>
      </c>
    </row>
    <row r="917" spans="1:16" ht="46.8" hidden="1" x14ac:dyDescent="0.3">
      <c r="A917" s="36" t="s">
        <v>542</v>
      </c>
      <c r="B917" s="38" t="s">
        <v>712</v>
      </c>
      <c r="C917" s="11"/>
      <c r="D917" s="11" t="s">
        <v>796</v>
      </c>
      <c r="E917" s="12">
        <v>100</v>
      </c>
      <c r="F917" s="11" t="s">
        <v>1572</v>
      </c>
      <c r="G917" s="325" t="s">
        <v>1568</v>
      </c>
      <c r="H917" s="176" t="s">
        <v>1573</v>
      </c>
      <c r="I917" s="11" t="s">
        <v>1574</v>
      </c>
      <c r="J917" s="326" t="s">
        <v>1575</v>
      </c>
      <c r="K917" s="327">
        <v>22.47</v>
      </c>
      <c r="L917" s="327">
        <f t="shared" ref="L917:L926" si="287">SUM(K917*1.2)</f>
        <v>26.963999999999999</v>
      </c>
      <c r="M917" s="328">
        <v>224.7</v>
      </c>
      <c r="N917" s="329">
        <f t="shared" ref="N917:N926" si="288">SUM(M917*1.2)</f>
        <v>269.64</v>
      </c>
      <c r="O917" s="330">
        <v>22.47</v>
      </c>
      <c r="P917" s="331">
        <v>2</v>
      </c>
    </row>
    <row r="918" spans="1:16" ht="15.6" hidden="1" x14ac:dyDescent="0.3">
      <c r="A918" s="230"/>
      <c r="B918" s="231"/>
      <c r="C918" s="231"/>
      <c r="D918" s="232"/>
      <c r="E918" s="233"/>
      <c r="F918" s="232"/>
      <c r="G918" s="234"/>
      <c r="H918" s="235"/>
      <c r="I918" s="232"/>
      <c r="J918" s="236"/>
      <c r="K918" s="242"/>
      <c r="L918" s="242"/>
      <c r="M918" s="239"/>
      <c r="N918" s="281"/>
      <c r="O918" s="260"/>
      <c r="P918" s="310"/>
    </row>
    <row r="919" spans="1:16" ht="62.4" x14ac:dyDescent="0.3">
      <c r="A919" s="36" t="s">
        <v>544</v>
      </c>
      <c r="B919" s="38" t="s">
        <v>713</v>
      </c>
      <c r="C919" s="11"/>
      <c r="D919" s="11" t="s">
        <v>796</v>
      </c>
      <c r="E919" s="127">
        <v>60</v>
      </c>
      <c r="F919" s="85" t="s">
        <v>1812</v>
      </c>
      <c r="G919" s="152" t="s">
        <v>1637</v>
      </c>
      <c r="H919" s="176">
        <v>5</v>
      </c>
      <c r="I919" s="11" t="s">
        <v>1817</v>
      </c>
      <c r="J919" s="136">
        <v>18042</v>
      </c>
      <c r="K919" s="241">
        <v>16</v>
      </c>
      <c r="L919" s="241">
        <f t="shared" ref="L919" si="289">K919*1.2</f>
        <v>19.2</v>
      </c>
      <c r="M919" s="8">
        <f t="shared" ref="M919" si="290">H919*K919</f>
        <v>80</v>
      </c>
      <c r="N919" s="280">
        <f t="shared" ref="N919" si="291">M919*1.2</f>
        <v>96</v>
      </c>
      <c r="O919" s="259">
        <v>16</v>
      </c>
      <c r="P919" s="309">
        <v>1</v>
      </c>
    </row>
    <row r="920" spans="1:16" ht="46.8" hidden="1" x14ac:dyDescent="0.3">
      <c r="A920" s="36" t="s">
        <v>544</v>
      </c>
      <c r="B920" s="38" t="s">
        <v>713</v>
      </c>
      <c r="C920" s="11"/>
      <c r="D920" s="11" t="s">
        <v>796</v>
      </c>
      <c r="E920" s="127">
        <v>60</v>
      </c>
      <c r="F920" s="85" t="s">
        <v>1572</v>
      </c>
      <c r="G920" s="152" t="s">
        <v>1568</v>
      </c>
      <c r="H920" s="133" t="s">
        <v>1573</v>
      </c>
      <c r="I920" s="85" t="s">
        <v>1576</v>
      </c>
      <c r="J920" s="136" t="s">
        <v>1577</v>
      </c>
      <c r="K920" s="241">
        <v>20.059999999999999</v>
      </c>
      <c r="L920" s="241">
        <f t="shared" si="287"/>
        <v>24.071999999999999</v>
      </c>
      <c r="M920" s="8">
        <v>200.6</v>
      </c>
      <c r="N920" s="280">
        <f t="shared" si="288"/>
        <v>240.71999999999997</v>
      </c>
      <c r="O920" s="259">
        <v>20.059999999999999</v>
      </c>
      <c r="P920" s="309">
        <v>2</v>
      </c>
    </row>
    <row r="921" spans="1:16" ht="15.6" hidden="1" x14ac:dyDescent="0.3">
      <c r="A921" s="230"/>
      <c r="B921" s="231"/>
      <c r="C921" s="231"/>
      <c r="D921" s="232"/>
      <c r="E921" s="233"/>
      <c r="F921" s="232"/>
      <c r="G921" s="234"/>
      <c r="H921" s="235"/>
      <c r="I921" s="232"/>
      <c r="J921" s="236"/>
      <c r="K921" s="242"/>
      <c r="L921" s="242"/>
      <c r="M921" s="239"/>
      <c r="N921" s="281"/>
      <c r="O921" s="260"/>
      <c r="P921" s="310"/>
    </row>
    <row r="922" spans="1:16" ht="62.4" x14ac:dyDescent="0.3">
      <c r="A922" s="36" t="s">
        <v>546</v>
      </c>
      <c r="B922" s="38" t="s">
        <v>714</v>
      </c>
      <c r="C922" s="11"/>
      <c r="D922" s="11" t="s">
        <v>594</v>
      </c>
      <c r="E922" s="127">
        <v>18</v>
      </c>
      <c r="F922" s="85" t="s">
        <v>1812</v>
      </c>
      <c r="G922" s="152" t="s">
        <v>1637</v>
      </c>
      <c r="H922" s="176">
        <v>5</v>
      </c>
      <c r="I922" s="11" t="s">
        <v>1817</v>
      </c>
      <c r="J922" s="142">
        <v>18042</v>
      </c>
      <c r="K922" s="241">
        <v>3.2</v>
      </c>
      <c r="L922" s="241">
        <f t="shared" ref="L922" si="292">K922*1.2</f>
        <v>3.84</v>
      </c>
      <c r="M922" s="8">
        <f t="shared" ref="M922" si="293">H922*K922</f>
        <v>16</v>
      </c>
      <c r="N922" s="280">
        <f t="shared" ref="N922" si="294">M922*1.2</f>
        <v>19.2</v>
      </c>
      <c r="O922" s="259">
        <v>3.2</v>
      </c>
      <c r="P922" s="309">
        <v>1</v>
      </c>
    </row>
    <row r="923" spans="1:16" ht="46.8" hidden="1" x14ac:dyDescent="0.3">
      <c r="A923" s="36" t="s">
        <v>546</v>
      </c>
      <c r="B923" s="38" t="s">
        <v>714</v>
      </c>
      <c r="C923" s="11"/>
      <c r="D923" s="11" t="s">
        <v>594</v>
      </c>
      <c r="E923" s="127">
        <v>18</v>
      </c>
      <c r="F923" s="85" t="s">
        <v>1572</v>
      </c>
      <c r="G923" s="152" t="s">
        <v>1568</v>
      </c>
      <c r="H923" s="133" t="s">
        <v>1573</v>
      </c>
      <c r="I923" s="85" t="s">
        <v>1576</v>
      </c>
      <c r="J923" s="142" t="s">
        <v>1577</v>
      </c>
      <c r="K923" s="241">
        <v>4.01</v>
      </c>
      <c r="L923" s="241">
        <f t="shared" si="287"/>
        <v>4.8119999999999994</v>
      </c>
      <c r="M923" s="8">
        <v>200.6</v>
      </c>
      <c r="N923" s="280">
        <f t="shared" si="288"/>
        <v>240.71999999999997</v>
      </c>
      <c r="O923" s="259">
        <v>4.01</v>
      </c>
      <c r="P923" s="309">
        <v>2</v>
      </c>
    </row>
    <row r="924" spans="1:16" ht="15.6" hidden="1" x14ac:dyDescent="0.3">
      <c r="A924" s="230"/>
      <c r="B924" s="231"/>
      <c r="C924" s="231"/>
      <c r="D924" s="232"/>
      <c r="E924" s="233"/>
      <c r="F924" s="232"/>
      <c r="G924" s="234"/>
      <c r="H924" s="235"/>
      <c r="I924" s="232"/>
      <c r="J924" s="236"/>
      <c r="K924" s="242"/>
      <c r="L924" s="242"/>
      <c r="M924" s="239"/>
      <c r="N924" s="281"/>
      <c r="O924" s="260"/>
      <c r="P924" s="310"/>
    </row>
    <row r="925" spans="1:16" ht="62.4" x14ac:dyDescent="0.3">
      <c r="A925" s="36" t="s">
        <v>548</v>
      </c>
      <c r="B925" s="38" t="s">
        <v>715</v>
      </c>
      <c r="C925" s="11"/>
      <c r="D925" s="11" t="s">
        <v>594</v>
      </c>
      <c r="E925" s="127">
        <v>24</v>
      </c>
      <c r="F925" s="85" t="s">
        <v>1812</v>
      </c>
      <c r="G925" s="152" t="s">
        <v>1637</v>
      </c>
      <c r="H925" s="176">
        <v>5</v>
      </c>
      <c r="I925" s="11" t="s">
        <v>1818</v>
      </c>
      <c r="J925" s="142">
        <v>18044</v>
      </c>
      <c r="K925" s="241">
        <v>4</v>
      </c>
      <c r="L925" s="241">
        <f>K925*1.2</f>
        <v>4.8</v>
      </c>
      <c r="M925" s="8">
        <f>H925*K925</f>
        <v>20</v>
      </c>
      <c r="N925" s="280">
        <f>M925*1.2</f>
        <v>24</v>
      </c>
      <c r="O925" s="259">
        <v>4</v>
      </c>
      <c r="P925" s="309">
        <v>1</v>
      </c>
    </row>
    <row r="926" spans="1:16" ht="46.8" hidden="1" x14ac:dyDescent="0.3">
      <c r="A926" s="36" t="s">
        <v>548</v>
      </c>
      <c r="B926" s="38" t="s">
        <v>715</v>
      </c>
      <c r="C926" s="11"/>
      <c r="D926" s="11" t="s">
        <v>594</v>
      </c>
      <c r="E926" s="127">
        <v>24</v>
      </c>
      <c r="F926" s="85" t="s">
        <v>1572</v>
      </c>
      <c r="G926" s="152" t="s">
        <v>1568</v>
      </c>
      <c r="H926" s="133" t="s">
        <v>1578</v>
      </c>
      <c r="I926" s="85" t="s">
        <v>1579</v>
      </c>
      <c r="J926" s="142" t="s">
        <v>1580</v>
      </c>
      <c r="K926" s="241">
        <v>77.98</v>
      </c>
      <c r="L926" s="241">
        <f t="shared" si="287"/>
        <v>93.576000000000008</v>
      </c>
      <c r="M926" s="8">
        <v>311.89999999999998</v>
      </c>
      <c r="N926" s="280">
        <f t="shared" si="288"/>
        <v>374.28</v>
      </c>
      <c r="O926" s="259">
        <v>77.98</v>
      </c>
      <c r="P926" s="309">
        <v>2</v>
      </c>
    </row>
    <row r="927" spans="1:16" ht="15.6" hidden="1" x14ac:dyDescent="0.3">
      <c r="A927" s="230"/>
      <c r="B927" s="231"/>
      <c r="C927" s="231"/>
      <c r="D927" s="232"/>
      <c r="E927" s="233"/>
      <c r="F927" s="232"/>
      <c r="G927" s="234"/>
      <c r="H927" s="235"/>
      <c r="I927" s="232"/>
      <c r="J927" s="236"/>
      <c r="K927" s="242"/>
      <c r="L927" s="242"/>
      <c r="M927" s="239"/>
      <c r="N927" s="281"/>
      <c r="O927" s="260"/>
      <c r="P927" s="310"/>
    </row>
    <row r="928" spans="1:16" ht="78" x14ac:dyDescent="0.3">
      <c r="A928" s="36" t="s">
        <v>550</v>
      </c>
      <c r="B928" s="38" t="s">
        <v>818</v>
      </c>
      <c r="C928" s="11"/>
      <c r="D928" s="11" t="s">
        <v>34</v>
      </c>
      <c r="E928" s="127">
        <v>2</v>
      </c>
      <c r="F928" s="85" t="s">
        <v>1648</v>
      </c>
      <c r="G928" s="152" t="s">
        <v>1637</v>
      </c>
      <c r="H928" s="176">
        <v>1</v>
      </c>
      <c r="I928" s="11" t="s">
        <v>1819</v>
      </c>
      <c r="J928" s="143" t="s">
        <v>1820</v>
      </c>
      <c r="K928" s="241">
        <v>105.6</v>
      </c>
      <c r="L928" s="241">
        <f t="shared" ref="L928:L930" si="295">K928*1.2</f>
        <v>126.71999999999998</v>
      </c>
      <c r="M928" s="8">
        <f t="shared" ref="M928:M930" si="296">H928*K928</f>
        <v>105.6</v>
      </c>
      <c r="N928" s="280">
        <f t="shared" ref="N928:N930" si="297">M928*1.2</f>
        <v>126.71999999999998</v>
      </c>
      <c r="O928" s="259">
        <v>105.6</v>
      </c>
      <c r="P928" s="309">
        <v>1</v>
      </c>
    </row>
    <row r="929" spans="1:16" ht="15.6" hidden="1" x14ac:dyDescent="0.3">
      <c r="A929" s="230"/>
      <c r="B929" s="231"/>
      <c r="C929" s="231"/>
      <c r="D929" s="232"/>
      <c r="E929" s="233"/>
      <c r="F929" s="232"/>
      <c r="G929" s="234"/>
      <c r="H929" s="235"/>
      <c r="I929" s="232"/>
      <c r="J929" s="236"/>
      <c r="K929" s="242"/>
      <c r="L929" s="242"/>
      <c r="M929" s="239"/>
      <c r="N929" s="281"/>
      <c r="O929" s="260"/>
      <c r="P929" s="310"/>
    </row>
    <row r="930" spans="1:16" ht="62.4" x14ac:dyDescent="0.3">
      <c r="A930" s="36" t="s">
        <v>552</v>
      </c>
      <c r="B930" s="38" t="s">
        <v>716</v>
      </c>
      <c r="C930" s="11"/>
      <c r="D930" s="11" t="s">
        <v>34</v>
      </c>
      <c r="E930" s="127">
        <v>2000</v>
      </c>
      <c r="F930" s="85" t="s">
        <v>1771</v>
      </c>
      <c r="G930" s="152" t="s">
        <v>1637</v>
      </c>
      <c r="H930" s="176">
        <v>50</v>
      </c>
      <c r="I930" s="11" t="s">
        <v>1821</v>
      </c>
      <c r="J930" s="142" t="s">
        <v>1822</v>
      </c>
      <c r="K930" s="241">
        <v>4.2000000000000003E-2</v>
      </c>
      <c r="L930" s="241">
        <f t="shared" si="295"/>
        <v>5.04E-2</v>
      </c>
      <c r="M930" s="8">
        <f t="shared" si="296"/>
        <v>2.1</v>
      </c>
      <c r="N930" s="280">
        <f t="shared" si="297"/>
        <v>2.52</v>
      </c>
      <c r="O930" s="259">
        <v>4.2000000000000003E-2</v>
      </c>
      <c r="P930" s="309">
        <v>1</v>
      </c>
    </row>
    <row r="931" spans="1:16" ht="15.6" hidden="1" x14ac:dyDescent="0.3">
      <c r="A931" s="230"/>
      <c r="B931" s="231"/>
      <c r="C931" s="231"/>
      <c r="D931" s="232"/>
      <c r="E931" s="233"/>
      <c r="F931" s="232"/>
      <c r="G931" s="234"/>
      <c r="H931" s="235"/>
      <c r="I931" s="232"/>
      <c r="J931" s="236"/>
      <c r="K931" s="242"/>
      <c r="L931" s="242"/>
      <c r="M931" s="239"/>
      <c r="N931" s="281"/>
      <c r="O931" s="260"/>
      <c r="P931" s="310"/>
    </row>
    <row r="932" spans="1:16" ht="62.4" x14ac:dyDescent="0.3">
      <c r="A932" s="36" t="s">
        <v>554</v>
      </c>
      <c r="B932" s="38" t="s">
        <v>717</v>
      </c>
      <c r="C932" s="11"/>
      <c r="D932" s="11" t="s">
        <v>594</v>
      </c>
      <c r="E932" s="127">
        <v>60</v>
      </c>
      <c r="F932" s="85" t="s">
        <v>1812</v>
      </c>
      <c r="G932" s="152" t="s">
        <v>1637</v>
      </c>
      <c r="H932" s="176">
        <v>1</v>
      </c>
      <c r="I932" s="11" t="s">
        <v>1823</v>
      </c>
      <c r="J932" s="143">
        <v>31113</v>
      </c>
      <c r="K932" s="241">
        <v>6.85</v>
      </c>
      <c r="L932" s="241">
        <v>8.5</v>
      </c>
      <c r="M932" s="8">
        <f>H932*K932</f>
        <v>6.85</v>
      </c>
      <c r="N932" s="280">
        <f>M932*1.2</f>
        <v>8.2199999999999989</v>
      </c>
      <c r="O932" s="259">
        <v>6.85</v>
      </c>
      <c r="P932" s="309">
        <v>1</v>
      </c>
    </row>
    <row r="933" spans="1:16" ht="46.8" hidden="1" x14ac:dyDescent="0.3">
      <c r="A933" s="36" t="s">
        <v>554</v>
      </c>
      <c r="B933" s="38" t="s">
        <v>717</v>
      </c>
      <c r="C933" s="11"/>
      <c r="D933" s="11" t="s">
        <v>594</v>
      </c>
      <c r="E933" s="127">
        <v>60</v>
      </c>
      <c r="F933" s="85" t="s">
        <v>1572</v>
      </c>
      <c r="G933" s="152" t="s">
        <v>1568</v>
      </c>
      <c r="H933" s="133" t="s">
        <v>1581</v>
      </c>
      <c r="I933" s="85" t="s">
        <v>1582</v>
      </c>
      <c r="J933" s="143" t="s">
        <v>1583</v>
      </c>
      <c r="K933" s="241">
        <v>67.41</v>
      </c>
      <c r="L933" s="241">
        <f t="shared" ref="L933" si="298">SUM(K933*1.2)</f>
        <v>80.891999999999996</v>
      </c>
      <c r="M933" s="8">
        <v>337.05</v>
      </c>
      <c r="N933" s="280">
        <f t="shared" ref="N933" si="299">SUM(M933*1.2)</f>
        <v>404.46</v>
      </c>
      <c r="O933" s="259">
        <v>67.41</v>
      </c>
      <c r="P933" s="309">
        <v>2</v>
      </c>
    </row>
    <row r="934" spans="1:16" ht="15.6" hidden="1" x14ac:dyDescent="0.3">
      <c r="A934" s="230"/>
      <c r="B934" s="231"/>
      <c r="C934" s="231"/>
      <c r="D934" s="232"/>
      <c r="E934" s="233"/>
      <c r="F934" s="232"/>
      <c r="G934" s="234"/>
      <c r="H934" s="235"/>
      <c r="I934" s="232"/>
      <c r="J934" s="236"/>
      <c r="K934" s="242"/>
      <c r="L934" s="242"/>
      <c r="M934" s="239"/>
      <c r="N934" s="281"/>
      <c r="O934" s="260"/>
      <c r="P934" s="310"/>
    </row>
    <row r="935" spans="1:16" ht="78" x14ac:dyDescent="0.3">
      <c r="A935" s="36" t="s">
        <v>556</v>
      </c>
      <c r="B935" s="84" t="s">
        <v>848</v>
      </c>
      <c r="C935" s="11"/>
      <c r="D935" s="11" t="s">
        <v>34</v>
      </c>
      <c r="E935" s="127">
        <v>15000</v>
      </c>
      <c r="F935" s="85" t="s">
        <v>1648</v>
      </c>
      <c r="G935" s="152" t="s">
        <v>1637</v>
      </c>
      <c r="H935" s="176">
        <v>100</v>
      </c>
      <c r="I935" s="11" t="s">
        <v>1824</v>
      </c>
      <c r="J935" s="142" t="s">
        <v>1825</v>
      </c>
      <c r="K935" s="241">
        <v>0.255</v>
      </c>
      <c r="L935" s="241">
        <f t="shared" ref="L935" si="300">K935*1.2</f>
        <v>0.30599999999999999</v>
      </c>
      <c r="M935" s="8">
        <f t="shared" ref="M935" si="301">H935*K935</f>
        <v>25.5</v>
      </c>
      <c r="N935" s="280">
        <f t="shared" ref="N935" si="302">M935*1.2</f>
        <v>30.599999999999998</v>
      </c>
      <c r="O935" s="259">
        <v>0.255</v>
      </c>
      <c r="P935" s="309">
        <v>1</v>
      </c>
    </row>
    <row r="936" spans="1:16" ht="15.6" hidden="1" x14ac:dyDescent="0.3">
      <c r="A936" s="230"/>
      <c r="B936" s="231"/>
      <c r="C936" s="231"/>
      <c r="D936" s="232"/>
      <c r="E936" s="233"/>
      <c r="F936" s="232"/>
      <c r="G936" s="234"/>
      <c r="H936" s="235"/>
      <c r="I936" s="232"/>
      <c r="J936" s="236"/>
      <c r="K936" s="242"/>
      <c r="L936" s="242"/>
      <c r="M936" s="239"/>
      <c r="N936" s="281"/>
      <c r="O936" s="260"/>
      <c r="P936" s="310"/>
    </row>
    <row r="937" spans="1:16" ht="62.4" x14ac:dyDescent="0.3">
      <c r="A937" s="36" t="s">
        <v>558</v>
      </c>
      <c r="B937" s="38" t="s">
        <v>718</v>
      </c>
      <c r="C937" s="11"/>
      <c r="D937" s="11" t="s">
        <v>863</v>
      </c>
      <c r="E937" s="12">
        <v>10</v>
      </c>
      <c r="F937" s="11" t="s">
        <v>1812</v>
      </c>
      <c r="G937" s="325" t="s">
        <v>1637</v>
      </c>
      <c r="H937" s="176" t="s">
        <v>1826</v>
      </c>
      <c r="I937" s="11" t="s">
        <v>1827</v>
      </c>
      <c r="J937" s="353" t="s">
        <v>1828</v>
      </c>
      <c r="K937" s="327">
        <v>0.14000000000000001</v>
      </c>
      <c r="L937" s="327">
        <v>0.16800000000000001</v>
      </c>
      <c r="M937" s="328">
        <v>70</v>
      </c>
      <c r="N937" s="329">
        <v>84</v>
      </c>
      <c r="O937" s="330">
        <v>0.14000000000000001</v>
      </c>
      <c r="P937" s="331">
        <v>1</v>
      </c>
    </row>
    <row r="938" spans="1:16" ht="46.8" hidden="1" x14ac:dyDescent="0.3">
      <c r="A938" s="36" t="s">
        <v>558</v>
      </c>
      <c r="B938" s="38" t="s">
        <v>718</v>
      </c>
      <c r="C938" s="11"/>
      <c r="D938" s="11" t="s">
        <v>863</v>
      </c>
      <c r="E938" s="12">
        <v>10</v>
      </c>
      <c r="F938" s="11" t="s">
        <v>1572</v>
      </c>
      <c r="G938" s="325" t="s">
        <v>1568</v>
      </c>
      <c r="H938" s="176" t="s">
        <v>1584</v>
      </c>
      <c r="I938" s="11" t="s">
        <v>1585</v>
      </c>
      <c r="J938" s="353" t="s">
        <v>1586</v>
      </c>
      <c r="K938" s="327">
        <v>79.680000000000007</v>
      </c>
      <c r="L938" s="327">
        <f t="shared" ref="L938" si="303">SUM(K938*1.2)</f>
        <v>95.616</v>
      </c>
      <c r="M938" s="328">
        <v>79.680000000000007</v>
      </c>
      <c r="N938" s="329">
        <f t="shared" ref="N938" si="304">SUM(M938*1.2)</f>
        <v>95.616</v>
      </c>
      <c r="O938" s="330">
        <v>79.680000000000007</v>
      </c>
      <c r="P938" s="331">
        <v>2</v>
      </c>
    </row>
    <row r="939" spans="1:16" ht="15.6" hidden="1" x14ac:dyDescent="0.3">
      <c r="A939" s="230"/>
      <c r="B939" s="231"/>
      <c r="C939" s="231"/>
      <c r="D939" s="232"/>
      <c r="E939" s="233"/>
      <c r="F939" s="232"/>
      <c r="G939" s="234"/>
      <c r="H939" s="235"/>
      <c r="I939" s="232"/>
      <c r="J939" s="236"/>
      <c r="K939" s="242"/>
      <c r="L939" s="242"/>
      <c r="M939" s="239"/>
      <c r="N939" s="281"/>
      <c r="O939" s="260"/>
      <c r="P939" s="310"/>
    </row>
    <row r="940" spans="1:16" ht="62.4" x14ac:dyDescent="0.3">
      <c r="A940" s="36" t="s">
        <v>560</v>
      </c>
      <c r="B940" s="38" t="s">
        <v>734</v>
      </c>
      <c r="C940" s="38" t="s">
        <v>735</v>
      </c>
      <c r="D940" s="11" t="s">
        <v>34</v>
      </c>
      <c r="E940" s="127">
        <v>2</v>
      </c>
      <c r="F940" s="85" t="s">
        <v>2158</v>
      </c>
      <c r="G940" s="152" t="s">
        <v>2139</v>
      </c>
      <c r="H940" s="176" t="s">
        <v>34</v>
      </c>
      <c r="I940" s="11"/>
      <c r="J940" s="141" t="s">
        <v>2159</v>
      </c>
      <c r="K940" s="332">
        <v>41</v>
      </c>
      <c r="L940" s="241">
        <v>49.2</v>
      </c>
      <c r="M940" s="8" t="s">
        <v>2160</v>
      </c>
      <c r="N940" s="280" t="s">
        <v>2161</v>
      </c>
      <c r="O940" s="324">
        <v>41</v>
      </c>
      <c r="P940" s="309">
        <v>1</v>
      </c>
    </row>
    <row r="941" spans="1:16" ht="93.6" hidden="1" x14ac:dyDescent="0.3">
      <c r="A941" s="36" t="s">
        <v>560</v>
      </c>
      <c r="B941" s="38" t="s">
        <v>734</v>
      </c>
      <c r="C941" s="38" t="s">
        <v>735</v>
      </c>
      <c r="D941" s="11" t="s">
        <v>34</v>
      </c>
      <c r="E941" s="127">
        <v>2</v>
      </c>
      <c r="F941" s="85" t="s">
        <v>1771</v>
      </c>
      <c r="G941" s="152" t="s">
        <v>1637</v>
      </c>
      <c r="H941" s="133">
        <v>1</v>
      </c>
      <c r="I941" s="85" t="s">
        <v>1829</v>
      </c>
      <c r="J941" s="141" t="s">
        <v>1830</v>
      </c>
      <c r="K941" s="241">
        <v>87.5</v>
      </c>
      <c r="L941" s="241">
        <f t="shared" ref="L941:L953" si="305">K941*1.2</f>
        <v>105</v>
      </c>
      <c r="M941" s="8">
        <f t="shared" ref="M941:M953" si="306">H941*K941</f>
        <v>87.5</v>
      </c>
      <c r="N941" s="280">
        <f t="shared" ref="N941:N953" si="307">M941*1.2</f>
        <v>105</v>
      </c>
      <c r="O941" s="259">
        <v>87.5</v>
      </c>
      <c r="P941" s="309">
        <v>2</v>
      </c>
    </row>
    <row r="942" spans="1:16" ht="15.6" hidden="1" x14ac:dyDescent="0.3">
      <c r="A942" s="230"/>
      <c r="B942" s="231"/>
      <c r="C942" s="231"/>
      <c r="D942" s="232"/>
      <c r="E942" s="233"/>
      <c r="F942" s="232"/>
      <c r="G942" s="234"/>
      <c r="H942" s="235"/>
      <c r="I942" s="232"/>
      <c r="J942" s="236"/>
      <c r="K942" s="242"/>
      <c r="L942" s="242"/>
      <c r="M942" s="239"/>
      <c r="N942" s="281"/>
      <c r="O942" s="260"/>
      <c r="P942" s="310"/>
    </row>
    <row r="943" spans="1:16" ht="62.4" x14ac:dyDescent="0.3">
      <c r="A943" s="36" t="s">
        <v>562</v>
      </c>
      <c r="B943" s="38" t="s">
        <v>736</v>
      </c>
      <c r="C943" s="38" t="s">
        <v>735</v>
      </c>
      <c r="D943" s="11" t="s">
        <v>34</v>
      </c>
      <c r="E943" s="127">
        <v>3</v>
      </c>
      <c r="F943" s="85" t="s">
        <v>2158</v>
      </c>
      <c r="G943" s="152" t="s">
        <v>2139</v>
      </c>
      <c r="H943" s="176" t="s">
        <v>34</v>
      </c>
      <c r="I943" s="11"/>
      <c r="J943" s="141" t="s">
        <v>2162</v>
      </c>
      <c r="K943" s="241">
        <v>41</v>
      </c>
      <c r="L943" s="241">
        <v>49.2</v>
      </c>
      <c r="M943" s="8" t="s">
        <v>2160</v>
      </c>
      <c r="N943" s="280" t="s">
        <v>2161</v>
      </c>
      <c r="O943" s="259">
        <v>41</v>
      </c>
      <c r="P943" s="309">
        <v>1</v>
      </c>
    </row>
    <row r="944" spans="1:16" ht="62.4" hidden="1" x14ac:dyDescent="0.3">
      <c r="A944" s="36" t="s">
        <v>562</v>
      </c>
      <c r="B944" s="38" t="s">
        <v>736</v>
      </c>
      <c r="C944" s="38" t="s">
        <v>735</v>
      </c>
      <c r="D944" s="11" t="s">
        <v>34</v>
      </c>
      <c r="E944" s="127">
        <v>3</v>
      </c>
      <c r="F944" s="85" t="s">
        <v>1771</v>
      </c>
      <c r="G944" s="152" t="s">
        <v>1637</v>
      </c>
      <c r="H944" s="133">
        <v>1</v>
      </c>
      <c r="I944" s="85" t="s">
        <v>1831</v>
      </c>
      <c r="J944" s="141" t="s">
        <v>1832</v>
      </c>
      <c r="K944" s="241">
        <v>87.5</v>
      </c>
      <c r="L944" s="241">
        <f t="shared" si="305"/>
        <v>105</v>
      </c>
      <c r="M944" s="8">
        <f t="shared" si="306"/>
        <v>87.5</v>
      </c>
      <c r="N944" s="280">
        <f t="shared" si="307"/>
        <v>105</v>
      </c>
      <c r="O944" s="259">
        <v>87.5</v>
      </c>
      <c r="P944" s="309">
        <v>2</v>
      </c>
    </row>
    <row r="945" spans="1:16" ht="15.6" hidden="1" x14ac:dyDescent="0.3">
      <c r="A945" s="230"/>
      <c r="B945" s="231"/>
      <c r="C945" s="231"/>
      <c r="D945" s="232"/>
      <c r="E945" s="233"/>
      <c r="F945" s="232"/>
      <c r="G945" s="234"/>
      <c r="H945" s="235"/>
      <c r="I945" s="232"/>
      <c r="J945" s="236"/>
      <c r="K945" s="242"/>
      <c r="L945" s="242"/>
      <c r="M945" s="239"/>
      <c r="N945" s="281"/>
      <c r="O945" s="260"/>
      <c r="P945" s="310"/>
    </row>
    <row r="946" spans="1:16" ht="62.4" x14ac:dyDescent="0.3">
      <c r="A946" s="36" t="s">
        <v>564</v>
      </c>
      <c r="B946" s="38" t="s">
        <v>737</v>
      </c>
      <c r="C946" s="38" t="s">
        <v>735</v>
      </c>
      <c r="D946" s="11" t="s">
        <v>34</v>
      </c>
      <c r="E946" s="127">
        <v>3</v>
      </c>
      <c r="F946" s="85" t="s">
        <v>2158</v>
      </c>
      <c r="G946" s="152" t="s">
        <v>2139</v>
      </c>
      <c r="H946" s="176" t="s">
        <v>34</v>
      </c>
      <c r="I946" s="11"/>
      <c r="J946" s="141" t="s">
        <v>2163</v>
      </c>
      <c r="K946" s="241">
        <v>41</v>
      </c>
      <c r="L946" s="241">
        <v>49.2</v>
      </c>
      <c r="M946" s="8" t="s">
        <v>2160</v>
      </c>
      <c r="N946" s="280">
        <v>49.2</v>
      </c>
      <c r="O946" s="259">
        <v>41</v>
      </c>
      <c r="P946" s="309">
        <v>1</v>
      </c>
    </row>
    <row r="947" spans="1:16" ht="62.4" hidden="1" x14ac:dyDescent="0.3">
      <c r="A947" s="36" t="s">
        <v>564</v>
      </c>
      <c r="B947" s="38" t="s">
        <v>737</v>
      </c>
      <c r="C947" s="38" t="s">
        <v>735</v>
      </c>
      <c r="D947" s="11" t="s">
        <v>34</v>
      </c>
      <c r="E947" s="127">
        <v>3</v>
      </c>
      <c r="F947" s="85" t="s">
        <v>1771</v>
      </c>
      <c r="G947" s="152" t="s">
        <v>1637</v>
      </c>
      <c r="H947" s="133">
        <v>1</v>
      </c>
      <c r="I947" s="85" t="s">
        <v>1833</v>
      </c>
      <c r="J947" s="141" t="s">
        <v>1834</v>
      </c>
      <c r="K947" s="241">
        <v>87.5</v>
      </c>
      <c r="L947" s="241">
        <f t="shared" si="305"/>
        <v>105</v>
      </c>
      <c r="M947" s="8">
        <f t="shared" si="306"/>
        <v>87.5</v>
      </c>
      <c r="N947" s="280">
        <f t="shared" si="307"/>
        <v>105</v>
      </c>
      <c r="O947" s="259">
        <v>87.5</v>
      </c>
      <c r="P947" s="309">
        <v>2</v>
      </c>
    </row>
    <row r="948" spans="1:16" ht="15.6" hidden="1" x14ac:dyDescent="0.3">
      <c r="A948" s="230"/>
      <c r="B948" s="231"/>
      <c r="C948" s="231"/>
      <c r="D948" s="232"/>
      <c r="E948" s="233"/>
      <c r="F948" s="232"/>
      <c r="G948" s="234"/>
      <c r="H948" s="235"/>
      <c r="I948" s="232"/>
      <c r="J948" s="236"/>
      <c r="K948" s="242"/>
      <c r="L948" s="242"/>
      <c r="M948" s="239"/>
      <c r="N948" s="281"/>
      <c r="O948" s="260"/>
      <c r="P948" s="310"/>
    </row>
    <row r="949" spans="1:16" ht="62.4" x14ac:dyDescent="0.3">
      <c r="A949" s="36" t="s">
        <v>1105</v>
      </c>
      <c r="B949" s="38" t="s">
        <v>738</v>
      </c>
      <c r="C949" s="38" t="s">
        <v>739</v>
      </c>
      <c r="D949" s="11" t="s">
        <v>34</v>
      </c>
      <c r="E949" s="127">
        <v>3</v>
      </c>
      <c r="F949" s="85" t="s">
        <v>2158</v>
      </c>
      <c r="G949" s="152" t="s">
        <v>2139</v>
      </c>
      <c r="H949" s="176" t="s">
        <v>34</v>
      </c>
      <c r="I949" s="11"/>
      <c r="J949" s="141" t="s">
        <v>2164</v>
      </c>
      <c r="K949" s="241">
        <v>41</v>
      </c>
      <c r="L949" s="241">
        <v>49.2</v>
      </c>
      <c r="M949" s="8" t="s">
        <v>2160</v>
      </c>
      <c r="N949" s="280" t="s">
        <v>2161</v>
      </c>
      <c r="O949" s="259">
        <v>41</v>
      </c>
      <c r="P949" s="309">
        <v>1</v>
      </c>
    </row>
    <row r="950" spans="1:16" ht="62.4" hidden="1" x14ac:dyDescent="0.3">
      <c r="A950" s="36" t="s">
        <v>1105</v>
      </c>
      <c r="B950" s="38" t="s">
        <v>738</v>
      </c>
      <c r="C950" s="38" t="s">
        <v>739</v>
      </c>
      <c r="D950" s="11" t="s">
        <v>34</v>
      </c>
      <c r="E950" s="127">
        <v>3</v>
      </c>
      <c r="F950" s="85" t="s">
        <v>1771</v>
      </c>
      <c r="G950" s="152" t="s">
        <v>1637</v>
      </c>
      <c r="H950" s="133">
        <v>1</v>
      </c>
      <c r="I950" s="85" t="s">
        <v>1835</v>
      </c>
      <c r="J950" s="141" t="s">
        <v>1836</v>
      </c>
      <c r="K950" s="241">
        <v>87.5</v>
      </c>
      <c r="L950" s="241">
        <f t="shared" si="305"/>
        <v>105</v>
      </c>
      <c r="M950" s="8">
        <f t="shared" si="306"/>
        <v>87.5</v>
      </c>
      <c r="N950" s="280">
        <f t="shared" si="307"/>
        <v>105</v>
      </c>
      <c r="O950" s="259">
        <v>87.5</v>
      </c>
      <c r="P950" s="309">
        <v>2</v>
      </c>
    </row>
    <row r="951" spans="1:16" ht="15.6" hidden="1" x14ac:dyDescent="0.3">
      <c r="A951" s="230"/>
      <c r="B951" s="231"/>
      <c r="C951" s="231"/>
      <c r="D951" s="232"/>
      <c r="E951" s="233"/>
      <c r="F951" s="232"/>
      <c r="G951" s="234"/>
      <c r="H951" s="235"/>
      <c r="I951" s="232"/>
      <c r="J951" s="236"/>
      <c r="K951" s="242"/>
      <c r="L951" s="242"/>
      <c r="M951" s="239"/>
      <c r="N951" s="281"/>
      <c r="O951" s="260"/>
      <c r="P951" s="310"/>
    </row>
    <row r="952" spans="1:16" ht="62.4" x14ac:dyDescent="0.3">
      <c r="A952" s="36" t="s">
        <v>1106</v>
      </c>
      <c r="B952" s="38" t="s">
        <v>740</v>
      </c>
      <c r="C952" s="38" t="s">
        <v>735</v>
      </c>
      <c r="D952" s="11" t="s">
        <v>34</v>
      </c>
      <c r="E952" s="127">
        <v>3</v>
      </c>
      <c r="F952" s="85" t="s">
        <v>2158</v>
      </c>
      <c r="G952" s="152" t="s">
        <v>2139</v>
      </c>
      <c r="H952" s="176" t="s">
        <v>34</v>
      </c>
      <c r="I952" s="11"/>
      <c r="J952" s="141" t="s">
        <v>2165</v>
      </c>
      <c r="K952" s="241">
        <v>41</v>
      </c>
      <c r="L952" s="241">
        <v>49.2</v>
      </c>
      <c r="M952" s="8">
        <v>123</v>
      </c>
      <c r="N952" s="280">
        <v>147.6</v>
      </c>
      <c r="O952" s="259">
        <v>41</v>
      </c>
      <c r="P952" s="309">
        <v>1</v>
      </c>
    </row>
    <row r="953" spans="1:16" ht="62.4" hidden="1" x14ac:dyDescent="0.3">
      <c r="A953" s="36" t="s">
        <v>1106</v>
      </c>
      <c r="B953" s="38" t="s">
        <v>740</v>
      </c>
      <c r="C953" s="38" t="s">
        <v>735</v>
      </c>
      <c r="D953" s="11" t="s">
        <v>34</v>
      </c>
      <c r="E953" s="127">
        <v>3</v>
      </c>
      <c r="F953" s="85" t="s">
        <v>1771</v>
      </c>
      <c r="G953" s="152" t="s">
        <v>1637</v>
      </c>
      <c r="H953" s="133">
        <v>1</v>
      </c>
      <c r="I953" s="85" t="s">
        <v>1837</v>
      </c>
      <c r="J953" s="141" t="s">
        <v>1838</v>
      </c>
      <c r="K953" s="241">
        <v>87.5</v>
      </c>
      <c r="L953" s="241">
        <f t="shared" si="305"/>
        <v>105</v>
      </c>
      <c r="M953" s="8">
        <f t="shared" si="306"/>
        <v>87.5</v>
      </c>
      <c r="N953" s="280">
        <f t="shared" si="307"/>
        <v>105</v>
      </c>
      <c r="O953" s="259">
        <v>87.5</v>
      </c>
      <c r="P953" s="309">
        <v>2</v>
      </c>
    </row>
    <row r="954" spans="1:16" ht="15.6" hidden="1" x14ac:dyDescent="0.3">
      <c r="A954" s="230"/>
      <c r="B954" s="231"/>
      <c r="C954" s="231"/>
      <c r="D954" s="232"/>
      <c r="E954" s="233"/>
      <c r="F954" s="232"/>
      <c r="G954" s="234"/>
      <c r="H954" s="235"/>
      <c r="I954" s="232"/>
      <c r="J954" s="236"/>
      <c r="K954" s="242"/>
      <c r="L954" s="242"/>
      <c r="M954" s="239"/>
      <c r="N954" s="281"/>
      <c r="O954" s="260"/>
      <c r="P954" s="310"/>
    </row>
    <row r="955" spans="1:16" ht="31.2" hidden="1" x14ac:dyDescent="0.3">
      <c r="A955" s="36" t="s">
        <v>568</v>
      </c>
      <c r="B955" s="38" t="s">
        <v>741</v>
      </c>
      <c r="C955" s="11"/>
      <c r="D955" s="11" t="s">
        <v>34</v>
      </c>
      <c r="E955" s="127">
        <v>20</v>
      </c>
      <c r="F955" s="85"/>
      <c r="G955" s="152"/>
      <c r="H955" s="133"/>
      <c r="I955" s="85"/>
      <c r="J955" s="140"/>
      <c r="K955" s="241"/>
      <c r="L955" s="241"/>
      <c r="M955" s="8"/>
      <c r="N955" s="280"/>
      <c r="O955" s="259"/>
      <c r="P955" s="309">
        <v>0</v>
      </c>
    </row>
    <row r="956" spans="1:16" ht="15.6" hidden="1" x14ac:dyDescent="0.3">
      <c r="A956" s="230"/>
      <c r="B956" s="231"/>
      <c r="C956" s="231"/>
      <c r="D956" s="232"/>
      <c r="E956" s="233"/>
      <c r="F956" s="232"/>
      <c r="G956" s="234"/>
      <c r="H956" s="235"/>
      <c r="I956" s="232"/>
      <c r="J956" s="236"/>
      <c r="K956" s="242"/>
      <c r="L956" s="242"/>
      <c r="M956" s="239"/>
      <c r="N956" s="281"/>
      <c r="O956" s="260"/>
      <c r="P956" s="310"/>
    </row>
    <row r="957" spans="1:16" ht="31.2" hidden="1" x14ac:dyDescent="0.3">
      <c r="A957" s="36" t="s">
        <v>570</v>
      </c>
      <c r="B957" s="38" t="s">
        <v>742</v>
      </c>
      <c r="C957" s="11"/>
      <c r="D957" s="11" t="s">
        <v>34</v>
      </c>
      <c r="E957" s="127">
        <v>20</v>
      </c>
      <c r="F957" s="85"/>
      <c r="G957" s="152"/>
      <c r="H957" s="133"/>
      <c r="I957" s="85"/>
      <c r="J957" s="140"/>
      <c r="K957" s="241"/>
      <c r="L957" s="241"/>
      <c r="M957" s="8"/>
      <c r="N957" s="280"/>
      <c r="O957" s="259"/>
      <c r="P957" s="309">
        <v>0</v>
      </c>
    </row>
    <row r="958" spans="1:16" ht="15.6" hidden="1" x14ac:dyDescent="0.3">
      <c r="A958" s="230"/>
      <c r="B958" s="231"/>
      <c r="C958" s="231"/>
      <c r="D958" s="232"/>
      <c r="E958" s="233"/>
      <c r="F958" s="232"/>
      <c r="G958" s="234"/>
      <c r="H958" s="235"/>
      <c r="I958" s="232"/>
      <c r="J958" s="236"/>
      <c r="K958" s="242"/>
      <c r="L958" s="242"/>
      <c r="M958" s="239"/>
      <c r="N958" s="281"/>
      <c r="O958" s="260"/>
      <c r="P958" s="310"/>
    </row>
    <row r="959" spans="1:16" ht="15.6" hidden="1" x14ac:dyDescent="0.3">
      <c r="A959" s="57"/>
      <c r="B959" s="364" t="s">
        <v>719</v>
      </c>
      <c r="C959" s="365"/>
      <c r="D959" s="94"/>
      <c r="E959" s="117"/>
      <c r="F959" s="118"/>
      <c r="G959" s="152"/>
      <c r="H959" s="133"/>
      <c r="I959" s="118"/>
      <c r="J959" s="142"/>
      <c r="K959" s="241"/>
      <c r="L959" s="241"/>
      <c r="M959" s="8"/>
      <c r="N959" s="280"/>
      <c r="O959" s="259"/>
      <c r="P959" s="309"/>
    </row>
    <row r="960" spans="1:16" ht="31.2" x14ac:dyDescent="0.3">
      <c r="A960" s="57" t="s">
        <v>572</v>
      </c>
      <c r="B960" s="38" t="s">
        <v>720</v>
      </c>
      <c r="C960" s="38"/>
      <c r="D960" s="38" t="s">
        <v>594</v>
      </c>
      <c r="E960" s="120">
        <v>480</v>
      </c>
      <c r="F960" s="84" t="s">
        <v>2000</v>
      </c>
      <c r="G960" s="152" t="s">
        <v>2001</v>
      </c>
      <c r="H960" s="325" t="s">
        <v>2002</v>
      </c>
      <c r="I960" s="38"/>
      <c r="J960" s="141">
        <v>30428</v>
      </c>
      <c r="K960" s="241">
        <v>7.700333333333333</v>
      </c>
      <c r="L960" s="241">
        <v>9.2403999999999993</v>
      </c>
      <c r="M960" s="8">
        <v>462.02</v>
      </c>
      <c r="N960" s="280">
        <v>554.42399999999998</v>
      </c>
      <c r="O960" s="259">
        <v>7.700333333333333</v>
      </c>
      <c r="P960" s="309">
        <v>1</v>
      </c>
    </row>
    <row r="961" spans="1:16" ht="15.6" hidden="1" x14ac:dyDescent="0.3">
      <c r="A961" s="230"/>
      <c r="B961" s="231"/>
      <c r="C961" s="231"/>
      <c r="D961" s="232"/>
      <c r="E961" s="233"/>
      <c r="F961" s="232"/>
      <c r="G961" s="234"/>
      <c r="H961" s="235"/>
      <c r="I961" s="232"/>
      <c r="J961" s="236"/>
      <c r="K961" s="242"/>
      <c r="L961" s="242"/>
      <c r="M961" s="239"/>
      <c r="N961" s="281"/>
      <c r="O961" s="260"/>
      <c r="P961" s="310"/>
    </row>
    <row r="962" spans="1:16" ht="31.2" x14ac:dyDescent="0.3">
      <c r="A962" s="57" t="s">
        <v>1107</v>
      </c>
      <c r="B962" s="38" t="s">
        <v>721</v>
      </c>
      <c r="C962" s="38"/>
      <c r="D962" s="38" t="s">
        <v>594</v>
      </c>
      <c r="E962" s="120">
        <v>240</v>
      </c>
      <c r="F962" s="84" t="s">
        <v>2000</v>
      </c>
      <c r="G962" s="152" t="s">
        <v>2001</v>
      </c>
      <c r="H962" s="325" t="s">
        <v>2003</v>
      </c>
      <c r="I962" s="38"/>
      <c r="J962" s="141">
        <v>30427</v>
      </c>
      <c r="K962" s="241">
        <v>10.315666666666667</v>
      </c>
      <c r="L962" s="241">
        <v>12.378800000000002</v>
      </c>
      <c r="M962" s="8">
        <v>309.47000000000003</v>
      </c>
      <c r="N962" s="280">
        <v>371.36400000000003</v>
      </c>
      <c r="O962" s="259">
        <v>10.315666666666667</v>
      </c>
      <c r="P962" s="309">
        <v>1</v>
      </c>
    </row>
    <row r="963" spans="1:16" ht="15.6" hidden="1" x14ac:dyDescent="0.3">
      <c r="A963" s="230"/>
      <c r="B963" s="231"/>
      <c r="C963" s="231"/>
      <c r="D963" s="232"/>
      <c r="E963" s="233"/>
      <c r="F963" s="232"/>
      <c r="G963" s="234"/>
      <c r="H963" s="235"/>
      <c r="I963" s="232"/>
      <c r="J963" s="236"/>
      <c r="K963" s="242"/>
      <c r="L963" s="242"/>
      <c r="M963" s="239"/>
      <c r="N963" s="281"/>
      <c r="O963" s="260"/>
      <c r="P963" s="310"/>
    </row>
    <row r="964" spans="1:16" ht="31.2" x14ac:dyDescent="0.3">
      <c r="A964" s="57" t="s">
        <v>1108</v>
      </c>
      <c r="B964" s="38" t="s">
        <v>722</v>
      </c>
      <c r="C964" s="38"/>
      <c r="D964" s="38" t="s">
        <v>594</v>
      </c>
      <c r="E964" s="120">
        <v>240</v>
      </c>
      <c r="F964" s="84" t="s">
        <v>2000</v>
      </c>
      <c r="G964" s="152" t="s">
        <v>2001</v>
      </c>
      <c r="H964" s="325" t="s">
        <v>2003</v>
      </c>
      <c r="I964" s="38"/>
      <c r="J964" s="141">
        <v>30426</v>
      </c>
      <c r="K964" s="241">
        <v>10.315666666666667</v>
      </c>
      <c r="L964" s="241">
        <v>12.378800000000002</v>
      </c>
      <c r="M964" s="8">
        <v>309.47000000000003</v>
      </c>
      <c r="N964" s="280">
        <v>371.36400000000003</v>
      </c>
      <c r="O964" s="259">
        <v>10.315666666666667</v>
      </c>
      <c r="P964" s="309">
        <v>1</v>
      </c>
    </row>
    <row r="965" spans="1:16" ht="15.6" hidden="1" x14ac:dyDescent="0.3">
      <c r="A965" s="230"/>
      <c r="B965" s="231"/>
      <c r="C965" s="231"/>
      <c r="D965" s="232"/>
      <c r="E965" s="233"/>
      <c r="F965" s="232"/>
      <c r="G965" s="234"/>
      <c r="H965" s="235"/>
      <c r="I965" s="232"/>
      <c r="J965" s="236"/>
      <c r="K965" s="242"/>
      <c r="L965" s="242"/>
      <c r="M965" s="239"/>
      <c r="N965" s="281"/>
      <c r="O965" s="260"/>
      <c r="P965" s="310"/>
    </row>
    <row r="966" spans="1:16" ht="31.2" x14ac:dyDescent="0.3">
      <c r="A966" s="57" t="s">
        <v>1109</v>
      </c>
      <c r="B966" s="38" t="s">
        <v>723</v>
      </c>
      <c r="C966" s="38"/>
      <c r="D966" s="38" t="s">
        <v>594</v>
      </c>
      <c r="E966" s="120">
        <v>360</v>
      </c>
      <c r="F966" s="84" t="s">
        <v>2000</v>
      </c>
      <c r="G966" s="152" t="s">
        <v>2001</v>
      </c>
      <c r="H966" s="325" t="s">
        <v>2002</v>
      </c>
      <c r="I966" s="38"/>
      <c r="J966" s="141">
        <v>30453</v>
      </c>
      <c r="K966" s="241">
        <v>6.4956666666666667</v>
      </c>
      <c r="L966" s="241">
        <v>7.7947999999999995</v>
      </c>
      <c r="M966" s="8">
        <v>389.74</v>
      </c>
      <c r="N966" s="280">
        <v>467.68799999999999</v>
      </c>
      <c r="O966" s="259">
        <v>6.4956666666666667</v>
      </c>
      <c r="P966" s="309">
        <v>1</v>
      </c>
    </row>
    <row r="967" spans="1:16" ht="15.6" hidden="1" x14ac:dyDescent="0.3">
      <c r="A967" s="230"/>
      <c r="B967" s="231"/>
      <c r="C967" s="231"/>
      <c r="D967" s="232"/>
      <c r="E967" s="233"/>
      <c r="F967" s="232"/>
      <c r="G967" s="234"/>
      <c r="H967" s="235"/>
      <c r="I967" s="232"/>
      <c r="J967" s="236"/>
      <c r="K967" s="242"/>
      <c r="L967" s="242"/>
      <c r="M967" s="239"/>
      <c r="N967" s="281"/>
      <c r="O967" s="260"/>
      <c r="P967" s="310"/>
    </row>
    <row r="968" spans="1:16" ht="31.2" x14ac:dyDescent="0.3">
      <c r="A968" s="57" t="s">
        <v>1110</v>
      </c>
      <c r="B968" s="38" t="s">
        <v>724</v>
      </c>
      <c r="C968" s="38"/>
      <c r="D968" s="38" t="s">
        <v>594</v>
      </c>
      <c r="E968" s="120">
        <v>480</v>
      </c>
      <c r="F968" s="84" t="s">
        <v>2000</v>
      </c>
      <c r="G968" s="152" t="s">
        <v>2001</v>
      </c>
      <c r="H968" s="325" t="s">
        <v>2002</v>
      </c>
      <c r="I968" s="38"/>
      <c r="J968" s="141">
        <v>30400</v>
      </c>
      <c r="K968" s="241">
        <v>3.8946666666666667</v>
      </c>
      <c r="L968" s="241">
        <v>4.6735999999999995</v>
      </c>
      <c r="M968" s="8">
        <v>233.68</v>
      </c>
      <c r="N968" s="280">
        <v>280.416</v>
      </c>
      <c r="O968" s="259">
        <v>3.8946666666666667</v>
      </c>
      <c r="P968" s="309">
        <v>1</v>
      </c>
    </row>
    <row r="969" spans="1:16" ht="15.6" hidden="1" x14ac:dyDescent="0.3">
      <c r="A969" s="230"/>
      <c r="B969" s="231"/>
      <c r="C969" s="231"/>
      <c r="D969" s="232"/>
      <c r="E969" s="233"/>
      <c r="F969" s="232"/>
      <c r="G969" s="234"/>
      <c r="H969" s="235"/>
      <c r="I969" s="232"/>
      <c r="J969" s="236"/>
      <c r="K969" s="242"/>
      <c r="L969" s="242"/>
      <c r="M969" s="239"/>
      <c r="N969" s="281"/>
      <c r="O969" s="260"/>
      <c r="P969" s="310"/>
    </row>
    <row r="970" spans="1:16" ht="31.2" x14ac:dyDescent="0.3">
      <c r="A970" s="57" t="s">
        <v>1111</v>
      </c>
      <c r="B970" s="38" t="s">
        <v>725</v>
      </c>
      <c r="C970" s="38"/>
      <c r="D970" s="38" t="s">
        <v>594</v>
      </c>
      <c r="E970" s="120">
        <v>480</v>
      </c>
      <c r="F970" s="84" t="s">
        <v>2000</v>
      </c>
      <c r="G970" s="152" t="s">
        <v>2001</v>
      </c>
      <c r="H970" s="325" t="s">
        <v>2002</v>
      </c>
      <c r="I970" s="38"/>
      <c r="J970" s="141">
        <v>30459</v>
      </c>
      <c r="K970" s="241">
        <v>3.6685000000000003</v>
      </c>
      <c r="L970" s="241">
        <v>4.4021999999999997</v>
      </c>
      <c r="M970" s="8">
        <v>220.11</v>
      </c>
      <c r="N970" s="280">
        <v>264.13200000000001</v>
      </c>
      <c r="O970" s="259">
        <v>3.6685000000000003</v>
      </c>
      <c r="P970" s="309">
        <v>1</v>
      </c>
    </row>
    <row r="971" spans="1:16" ht="15.6" hidden="1" x14ac:dyDescent="0.3">
      <c r="A971" s="230"/>
      <c r="B971" s="231"/>
      <c r="C971" s="231"/>
      <c r="D971" s="232"/>
      <c r="E971" s="233"/>
      <c r="F971" s="232"/>
      <c r="G971" s="234"/>
      <c r="H971" s="235"/>
      <c r="I971" s="232"/>
      <c r="J971" s="236"/>
      <c r="K971" s="242"/>
      <c r="L971" s="242"/>
      <c r="M971" s="239"/>
      <c r="N971" s="281"/>
      <c r="O971" s="260"/>
      <c r="P971" s="310"/>
    </row>
    <row r="972" spans="1:16" ht="31.2" x14ac:dyDescent="0.3">
      <c r="A972" s="57" t="s">
        <v>574</v>
      </c>
      <c r="B972" s="38" t="s">
        <v>695</v>
      </c>
      <c r="C972" s="11"/>
      <c r="D972" s="11" t="s">
        <v>409</v>
      </c>
      <c r="E972" s="127">
        <v>3</v>
      </c>
      <c r="F972" s="85" t="s">
        <v>2000</v>
      </c>
      <c r="G972" s="152" t="s">
        <v>2001</v>
      </c>
      <c r="H972" s="325" t="s">
        <v>2004</v>
      </c>
      <c r="I972" s="325"/>
      <c r="J972" s="141">
        <v>1</v>
      </c>
      <c r="K972" s="241">
        <v>2.4</v>
      </c>
      <c r="L972" s="241">
        <v>2.88</v>
      </c>
      <c r="M972" s="8">
        <v>2.4</v>
      </c>
      <c r="N972" s="280">
        <v>2.88</v>
      </c>
      <c r="O972" s="259">
        <v>2.4</v>
      </c>
      <c r="P972" s="309">
        <v>1</v>
      </c>
    </row>
    <row r="973" spans="1:16" ht="15.6" hidden="1" x14ac:dyDescent="0.3">
      <c r="A973" s="230"/>
      <c r="B973" s="231"/>
      <c r="C973" s="231"/>
      <c r="D973" s="232"/>
      <c r="E973" s="233"/>
      <c r="F973" s="232"/>
      <c r="G973" s="234"/>
      <c r="H973" s="235"/>
      <c r="I973" s="232"/>
      <c r="J973" s="236"/>
      <c r="K973" s="242"/>
      <c r="L973" s="242"/>
      <c r="M973" s="239"/>
      <c r="N973" s="281"/>
      <c r="O973" s="260"/>
      <c r="P973" s="310"/>
    </row>
    <row r="974" spans="1:16" ht="31.2" x14ac:dyDescent="0.3">
      <c r="A974" s="57" t="s">
        <v>576</v>
      </c>
      <c r="B974" s="38" t="s">
        <v>726</v>
      </c>
      <c r="C974" s="38"/>
      <c r="D974" s="38" t="s">
        <v>594</v>
      </c>
      <c r="E974" s="120">
        <v>180</v>
      </c>
      <c r="F974" s="84" t="s">
        <v>2000</v>
      </c>
      <c r="G974" s="152" t="s">
        <v>2001</v>
      </c>
      <c r="H974" s="325" t="s">
        <v>2002</v>
      </c>
      <c r="I974" s="38"/>
      <c r="J974" s="141">
        <v>30413</v>
      </c>
      <c r="K974" s="241">
        <v>8.9596666666666671</v>
      </c>
      <c r="L974" s="241">
        <v>10.7516</v>
      </c>
      <c r="M974" s="8">
        <v>537.58000000000004</v>
      </c>
      <c r="N974" s="280">
        <v>645.096</v>
      </c>
      <c r="O974" s="259">
        <v>8.9596666666666671</v>
      </c>
      <c r="P974" s="309">
        <v>1</v>
      </c>
    </row>
    <row r="975" spans="1:16" ht="15.6" hidden="1" x14ac:dyDescent="0.3">
      <c r="A975" s="230"/>
      <c r="B975" s="231"/>
      <c r="C975" s="231"/>
      <c r="D975" s="232"/>
      <c r="E975" s="233"/>
      <c r="F975" s="232"/>
      <c r="G975" s="234"/>
      <c r="H975" s="235"/>
      <c r="I975" s="232"/>
      <c r="J975" s="236"/>
      <c r="K975" s="242"/>
      <c r="L975" s="242"/>
      <c r="M975" s="239"/>
      <c r="N975" s="281"/>
      <c r="O975" s="260"/>
      <c r="P975" s="310"/>
    </row>
    <row r="976" spans="1:16" ht="31.2" x14ac:dyDescent="0.3">
      <c r="A976" s="57" t="s">
        <v>1112</v>
      </c>
      <c r="B976" s="38" t="s">
        <v>727</v>
      </c>
      <c r="C976" s="38"/>
      <c r="D976" s="38" t="s">
        <v>594</v>
      </c>
      <c r="E976" s="120">
        <v>180</v>
      </c>
      <c r="F976" s="84" t="s">
        <v>2000</v>
      </c>
      <c r="G976" s="152" t="s">
        <v>2001</v>
      </c>
      <c r="H976" s="325" t="s">
        <v>2002</v>
      </c>
      <c r="I976" s="38"/>
      <c r="J976" s="141">
        <v>30405</v>
      </c>
      <c r="K976" s="241">
        <v>6.570333333333334</v>
      </c>
      <c r="L976" s="241">
        <v>7.8844000000000003</v>
      </c>
      <c r="M976" s="8">
        <v>394.22</v>
      </c>
      <c r="N976" s="280">
        <v>473.06400000000002</v>
      </c>
      <c r="O976" s="259">
        <v>6.570333333333334</v>
      </c>
      <c r="P976" s="309">
        <v>1</v>
      </c>
    </row>
    <row r="977" spans="1:16" ht="15.6" hidden="1" x14ac:dyDescent="0.3">
      <c r="A977" s="230"/>
      <c r="B977" s="231"/>
      <c r="C977" s="231"/>
      <c r="D977" s="232"/>
      <c r="E977" s="233"/>
      <c r="F977" s="232"/>
      <c r="G977" s="234"/>
      <c r="H977" s="235"/>
      <c r="I977" s="232"/>
      <c r="J977" s="236"/>
      <c r="K977" s="242"/>
      <c r="L977" s="242"/>
      <c r="M977" s="239"/>
      <c r="N977" s="281"/>
      <c r="O977" s="260"/>
      <c r="P977" s="310"/>
    </row>
    <row r="978" spans="1:16" ht="31.2" x14ac:dyDescent="0.3">
      <c r="A978" s="57" t="s">
        <v>578</v>
      </c>
      <c r="B978" s="38" t="s">
        <v>728</v>
      </c>
      <c r="C978" s="38"/>
      <c r="D978" s="38" t="s">
        <v>594</v>
      </c>
      <c r="E978" s="120">
        <v>180</v>
      </c>
      <c r="F978" s="84" t="s">
        <v>2000</v>
      </c>
      <c r="G978" s="152" t="s">
        <v>2001</v>
      </c>
      <c r="H978" s="325" t="s">
        <v>2002</v>
      </c>
      <c r="I978" s="38"/>
      <c r="J978" s="141" t="s">
        <v>2005</v>
      </c>
      <c r="K978" s="241">
        <v>18.767666666666667</v>
      </c>
      <c r="L978" s="241">
        <v>22.5212</v>
      </c>
      <c r="M978" s="8">
        <v>1126.06</v>
      </c>
      <c r="N978" s="280">
        <v>1351.2719999999999</v>
      </c>
      <c r="O978" s="259">
        <v>18.767666666666667</v>
      </c>
      <c r="P978" s="309">
        <v>1</v>
      </c>
    </row>
    <row r="979" spans="1:16" ht="15.6" hidden="1" x14ac:dyDescent="0.3">
      <c r="A979" s="230"/>
      <c r="B979" s="231"/>
      <c r="C979" s="231"/>
      <c r="D979" s="232"/>
      <c r="E979" s="233"/>
      <c r="F979" s="232"/>
      <c r="G979" s="234"/>
      <c r="H979" s="235"/>
      <c r="I979" s="232"/>
      <c r="J979" s="236"/>
      <c r="K979" s="242"/>
      <c r="L979" s="242"/>
      <c r="M979" s="239"/>
      <c r="N979" s="281"/>
      <c r="O979" s="260"/>
      <c r="P979" s="310"/>
    </row>
    <row r="980" spans="1:16" ht="31.2" x14ac:dyDescent="0.3">
      <c r="A980" s="57" t="s">
        <v>580</v>
      </c>
      <c r="B980" s="34" t="s">
        <v>783</v>
      </c>
      <c r="C980" s="21"/>
      <c r="D980" s="61" t="s">
        <v>34</v>
      </c>
      <c r="E980" s="128">
        <v>6</v>
      </c>
      <c r="F980" s="194" t="s">
        <v>2000</v>
      </c>
      <c r="G980" s="152" t="s">
        <v>2001</v>
      </c>
      <c r="H980" s="325" t="s">
        <v>2003</v>
      </c>
      <c r="I980" s="359"/>
      <c r="J980" s="128">
        <v>30462</v>
      </c>
      <c r="K980" s="241">
        <v>9.015666666666668</v>
      </c>
      <c r="L980" s="241">
        <v>10.818800000000001</v>
      </c>
      <c r="M980" s="8">
        <v>270.47000000000003</v>
      </c>
      <c r="N980" s="280">
        <v>324.56400000000002</v>
      </c>
      <c r="O980" s="259">
        <v>9.015666666666668</v>
      </c>
      <c r="P980" s="309">
        <v>1</v>
      </c>
    </row>
    <row r="981" spans="1:16" ht="15.6" hidden="1" x14ac:dyDescent="0.3">
      <c r="A981" s="230"/>
      <c r="B981" s="231"/>
      <c r="C981" s="231"/>
      <c r="D981" s="232"/>
      <c r="E981" s="233"/>
      <c r="F981" s="232"/>
      <c r="G981" s="234"/>
      <c r="H981" s="235"/>
      <c r="I981" s="232"/>
      <c r="J981" s="236"/>
      <c r="K981" s="242"/>
      <c r="L981" s="242"/>
      <c r="M981" s="239"/>
      <c r="N981" s="281"/>
      <c r="O981" s="260"/>
      <c r="P981" s="310"/>
    </row>
    <row r="982" spans="1:16" ht="31.2" x14ac:dyDescent="0.3">
      <c r="A982" s="57" t="s">
        <v>582</v>
      </c>
      <c r="B982" s="34" t="s">
        <v>784</v>
      </c>
      <c r="C982" s="21"/>
      <c r="D982" s="61" t="s">
        <v>34</v>
      </c>
      <c r="E982" s="128">
        <v>8</v>
      </c>
      <c r="F982" s="194" t="s">
        <v>2000</v>
      </c>
      <c r="G982" s="152" t="s">
        <v>2001</v>
      </c>
      <c r="H982" s="325" t="s">
        <v>2003</v>
      </c>
      <c r="I982" s="359"/>
      <c r="J982" s="128">
        <v>30461</v>
      </c>
      <c r="K982" s="241">
        <v>9.0153333333333325</v>
      </c>
      <c r="L982" s="241">
        <v>10.818399999999999</v>
      </c>
      <c r="M982" s="8">
        <v>270.45999999999998</v>
      </c>
      <c r="N982" s="280">
        <v>324.55199999999996</v>
      </c>
      <c r="O982" s="259">
        <v>9.0153333333333325</v>
      </c>
      <c r="P982" s="309">
        <v>1</v>
      </c>
    </row>
    <row r="983" spans="1:16" ht="15.6" hidden="1" x14ac:dyDescent="0.3">
      <c r="A983" s="230"/>
      <c r="B983" s="231"/>
      <c r="C983" s="231"/>
      <c r="D983" s="232"/>
      <c r="E983" s="233"/>
      <c r="F983" s="232"/>
      <c r="G983" s="234"/>
      <c r="H983" s="235"/>
      <c r="I983" s="232"/>
      <c r="J983" s="236"/>
      <c r="K983" s="242"/>
      <c r="L983" s="242"/>
      <c r="M983" s="239"/>
      <c r="N983" s="281"/>
      <c r="O983" s="260"/>
      <c r="P983" s="310"/>
    </row>
    <row r="984" spans="1:16" ht="31.2" x14ac:dyDescent="0.3">
      <c r="A984" s="57" t="s">
        <v>1113</v>
      </c>
      <c r="B984" s="34" t="s">
        <v>785</v>
      </c>
      <c r="C984" s="21"/>
      <c r="D984" s="61" t="s">
        <v>34</v>
      </c>
      <c r="E984" s="128">
        <v>8</v>
      </c>
      <c r="F984" s="194" t="s">
        <v>2000</v>
      </c>
      <c r="G984" s="152" t="s">
        <v>2001</v>
      </c>
      <c r="H984" s="325" t="s">
        <v>2002</v>
      </c>
      <c r="I984" s="359"/>
      <c r="J984" s="128">
        <v>30402</v>
      </c>
      <c r="K984" s="241">
        <v>3.6686666666666667</v>
      </c>
      <c r="L984" s="241">
        <v>4.4024000000000001</v>
      </c>
      <c r="M984" s="8">
        <v>220.12</v>
      </c>
      <c r="N984" s="280">
        <v>264.14400000000001</v>
      </c>
      <c r="O984" s="259">
        <v>3.6686666666666667</v>
      </c>
      <c r="P984" s="309">
        <v>1</v>
      </c>
    </row>
    <row r="985" spans="1:16" ht="15.6" hidden="1" x14ac:dyDescent="0.3">
      <c r="A985" s="230"/>
      <c r="B985" s="231"/>
      <c r="C985" s="231"/>
      <c r="D985" s="232"/>
      <c r="E985" s="233"/>
      <c r="F985" s="232"/>
      <c r="G985" s="234"/>
      <c r="H985" s="235"/>
      <c r="I985" s="232"/>
      <c r="J985" s="236"/>
      <c r="K985" s="242"/>
      <c r="L985" s="242"/>
      <c r="M985" s="239"/>
      <c r="N985" s="281"/>
      <c r="O985" s="260"/>
      <c r="P985" s="310"/>
    </row>
    <row r="986" spans="1:16" ht="15.6" hidden="1" x14ac:dyDescent="0.3">
      <c r="A986" s="57"/>
      <c r="B986" s="364" t="s">
        <v>729</v>
      </c>
      <c r="C986" s="365"/>
      <c r="D986" s="11"/>
      <c r="E986" s="127"/>
      <c r="F986" s="85"/>
      <c r="G986" s="152"/>
      <c r="H986" s="133"/>
      <c r="I986" s="85"/>
      <c r="J986" s="140"/>
      <c r="K986" s="241"/>
      <c r="L986" s="241"/>
      <c r="M986" s="8"/>
      <c r="N986" s="280"/>
      <c r="O986" s="259"/>
      <c r="P986" s="309"/>
    </row>
    <row r="987" spans="1:16" ht="62.4" x14ac:dyDescent="0.3">
      <c r="A987" s="57" t="s">
        <v>584</v>
      </c>
      <c r="B987" s="38" t="s">
        <v>730</v>
      </c>
      <c r="C987" s="38"/>
      <c r="D987" s="38" t="s">
        <v>594</v>
      </c>
      <c r="E987" s="120">
        <v>40</v>
      </c>
      <c r="F987" s="84" t="s">
        <v>1812</v>
      </c>
      <c r="G987" s="152" t="s">
        <v>1637</v>
      </c>
      <c r="H987" s="176">
        <v>4</v>
      </c>
      <c r="I987" s="38" t="s">
        <v>1839</v>
      </c>
      <c r="J987" s="140" t="s">
        <v>1840</v>
      </c>
      <c r="K987" s="241">
        <v>6.25</v>
      </c>
      <c r="L987" s="241">
        <v>7.5</v>
      </c>
      <c r="M987" s="8">
        <v>25</v>
      </c>
      <c r="N987" s="280">
        <v>30</v>
      </c>
      <c r="O987" s="259">
        <v>6.25</v>
      </c>
      <c r="P987" s="309">
        <v>1</v>
      </c>
    </row>
    <row r="988" spans="1:16" ht="15.6" hidden="1" x14ac:dyDescent="0.3">
      <c r="A988" s="230"/>
      <c r="B988" s="231"/>
      <c r="C988" s="231"/>
      <c r="D988" s="232"/>
      <c r="E988" s="233"/>
      <c r="F988" s="232"/>
      <c r="G988" s="234"/>
      <c r="H988" s="235"/>
      <c r="I988" s="232"/>
      <c r="J988" s="236"/>
      <c r="K988" s="242"/>
      <c r="L988" s="242"/>
      <c r="M988" s="239"/>
      <c r="N988" s="281"/>
      <c r="O988" s="260"/>
      <c r="P988" s="310"/>
    </row>
    <row r="989" spans="1:16" ht="62.4" x14ac:dyDescent="0.3">
      <c r="A989" s="57" t="s">
        <v>1114</v>
      </c>
      <c r="B989" s="38" t="s">
        <v>731</v>
      </c>
      <c r="C989" s="38"/>
      <c r="D989" s="38" t="s">
        <v>594</v>
      </c>
      <c r="E989" s="120">
        <v>15</v>
      </c>
      <c r="F989" s="84" t="s">
        <v>1812</v>
      </c>
      <c r="G989" s="152" t="s">
        <v>1637</v>
      </c>
      <c r="H989" s="176">
        <v>4</v>
      </c>
      <c r="I989" s="38" t="s">
        <v>1841</v>
      </c>
      <c r="J989" s="140" t="s">
        <v>1842</v>
      </c>
      <c r="K989" s="241">
        <v>11.5</v>
      </c>
      <c r="L989" s="241">
        <v>13.799999999999999</v>
      </c>
      <c r="M989" s="8">
        <v>46</v>
      </c>
      <c r="N989" s="280">
        <v>55.199999999999996</v>
      </c>
      <c r="O989" s="259">
        <v>11.5</v>
      </c>
      <c r="P989" s="309">
        <v>1</v>
      </c>
    </row>
    <row r="990" spans="1:16" ht="15.6" hidden="1" x14ac:dyDescent="0.3">
      <c r="A990" s="230"/>
      <c r="B990" s="231"/>
      <c r="C990" s="231"/>
      <c r="D990" s="232"/>
      <c r="E990" s="233"/>
      <c r="F990" s="232"/>
      <c r="G990" s="234"/>
      <c r="H990" s="235"/>
      <c r="I990" s="232"/>
      <c r="J990" s="236"/>
      <c r="K990" s="242"/>
      <c r="L990" s="242"/>
      <c r="M990" s="239"/>
      <c r="N990" s="281"/>
      <c r="O990" s="260"/>
      <c r="P990" s="310"/>
    </row>
    <row r="991" spans="1:16" ht="62.4" x14ac:dyDescent="0.3">
      <c r="A991" s="57" t="s">
        <v>586</v>
      </c>
      <c r="B991" s="58" t="s">
        <v>732</v>
      </c>
      <c r="C991" s="59" t="s">
        <v>819</v>
      </c>
      <c r="D991" s="58" t="s">
        <v>594</v>
      </c>
      <c r="E991" s="129">
        <v>360</v>
      </c>
      <c r="F991" s="130" t="s">
        <v>1812</v>
      </c>
      <c r="G991" s="152" t="s">
        <v>1637</v>
      </c>
      <c r="H991" s="176" t="s">
        <v>1843</v>
      </c>
      <c r="I991" s="58" t="s">
        <v>1844</v>
      </c>
      <c r="J991" s="144" t="s">
        <v>1845</v>
      </c>
      <c r="K991" s="241">
        <v>0.35</v>
      </c>
      <c r="L991" s="241">
        <v>0.42</v>
      </c>
      <c r="M991" s="8">
        <v>22.4</v>
      </c>
      <c r="N991" s="280">
        <v>26.88</v>
      </c>
      <c r="O991" s="259">
        <v>0.35</v>
      </c>
      <c r="P991" s="309">
        <v>1</v>
      </c>
    </row>
    <row r="992" spans="1:16" ht="15.6" hidden="1" x14ac:dyDescent="0.3">
      <c r="A992" s="230"/>
      <c r="B992" s="231"/>
      <c r="C992" s="231"/>
      <c r="D992" s="232"/>
      <c r="E992" s="233"/>
      <c r="F992" s="232"/>
      <c r="G992" s="234"/>
      <c r="H992" s="235"/>
      <c r="I992" s="232"/>
      <c r="J992" s="236"/>
      <c r="K992" s="242"/>
      <c r="L992" s="242"/>
      <c r="M992" s="239"/>
      <c r="N992" s="281"/>
      <c r="O992" s="260"/>
      <c r="P992" s="310"/>
    </row>
    <row r="993" spans="1:16" ht="62.4" x14ac:dyDescent="0.3">
      <c r="A993" s="57" t="s">
        <v>588</v>
      </c>
      <c r="B993" s="38" t="s">
        <v>733</v>
      </c>
      <c r="C993" s="38"/>
      <c r="D993" s="38" t="s">
        <v>594</v>
      </c>
      <c r="E993" s="120">
        <v>630</v>
      </c>
      <c r="F993" s="84" t="s">
        <v>1812</v>
      </c>
      <c r="G993" s="152" t="s">
        <v>1637</v>
      </c>
      <c r="H993" s="176" t="s">
        <v>1846</v>
      </c>
      <c r="I993" s="38" t="s">
        <v>1847</v>
      </c>
      <c r="J993" s="136" t="s">
        <v>1848</v>
      </c>
      <c r="K993" s="241">
        <v>0.45</v>
      </c>
      <c r="L993" s="241">
        <v>0.54</v>
      </c>
      <c r="M993" s="8">
        <v>27</v>
      </c>
      <c r="N993" s="280">
        <v>32.4</v>
      </c>
      <c r="O993" s="259">
        <v>0.45</v>
      </c>
      <c r="P993" s="309">
        <v>1</v>
      </c>
    </row>
    <row r="994" spans="1:16" ht="15.6" hidden="1" x14ac:dyDescent="0.3">
      <c r="A994" s="230"/>
      <c r="B994" s="231"/>
      <c r="C994" s="231"/>
      <c r="D994" s="232"/>
      <c r="E994" s="233"/>
      <c r="F994" s="232"/>
      <c r="G994" s="234"/>
      <c r="H994" s="235"/>
      <c r="I994" s="232"/>
      <c r="J994" s="236"/>
      <c r="K994" s="242"/>
      <c r="L994" s="242"/>
      <c r="M994" s="239"/>
      <c r="N994" s="281"/>
      <c r="O994" s="260"/>
      <c r="P994" s="310"/>
    </row>
    <row r="995" spans="1:16" ht="15.6" hidden="1" x14ac:dyDescent="0.3">
      <c r="A995" s="57"/>
      <c r="B995" s="364" t="s">
        <v>743</v>
      </c>
      <c r="C995" s="365"/>
      <c r="D995" s="94"/>
      <c r="E995" s="117"/>
      <c r="F995" s="118"/>
      <c r="G995" s="152"/>
      <c r="H995" s="133"/>
      <c r="I995" s="118"/>
      <c r="J995" s="140"/>
      <c r="K995" s="241"/>
      <c r="L995" s="241"/>
      <c r="M995" s="8"/>
      <c r="N995" s="280"/>
      <c r="O995" s="259"/>
      <c r="P995" s="309"/>
    </row>
    <row r="996" spans="1:16" ht="62.4" x14ac:dyDescent="0.3">
      <c r="A996" s="36" t="s">
        <v>1115</v>
      </c>
      <c r="B996" s="38" t="s">
        <v>849</v>
      </c>
      <c r="C996" s="85" t="s">
        <v>850</v>
      </c>
      <c r="D996" s="11" t="s">
        <v>594</v>
      </c>
      <c r="E996" s="127">
        <v>800</v>
      </c>
      <c r="F996" s="85" t="s">
        <v>1812</v>
      </c>
      <c r="G996" s="152" t="s">
        <v>1637</v>
      </c>
      <c r="H996" s="176" t="s">
        <v>1849</v>
      </c>
      <c r="I996" s="11" t="s">
        <v>1850</v>
      </c>
      <c r="J996" s="141" t="s">
        <v>1851</v>
      </c>
      <c r="K996" s="241">
        <v>0.1525</v>
      </c>
      <c r="L996" s="241">
        <v>0.183</v>
      </c>
      <c r="M996" s="8">
        <v>15.25</v>
      </c>
      <c r="N996" s="280">
        <v>18.3</v>
      </c>
      <c r="O996" s="259">
        <v>0.1525</v>
      </c>
      <c r="P996" s="309">
        <v>1</v>
      </c>
    </row>
    <row r="997" spans="1:16" ht="15.6" hidden="1" x14ac:dyDescent="0.3">
      <c r="A997" s="230"/>
      <c r="B997" s="231"/>
      <c r="C997" s="231"/>
      <c r="D997" s="232"/>
      <c r="E997" s="233"/>
      <c r="F997" s="232"/>
      <c r="G997" s="234"/>
      <c r="H997" s="235"/>
      <c r="I997" s="232"/>
      <c r="J997" s="236"/>
      <c r="K997" s="242"/>
      <c r="L997" s="242"/>
      <c r="M997" s="239"/>
      <c r="N997" s="281"/>
      <c r="O997" s="260"/>
      <c r="P997" s="310"/>
    </row>
    <row r="998" spans="1:16" ht="62.4" x14ac:dyDescent="0.3">
      <c r="A998" s="36" t="s">
        <v>1116</v>
      </c>
      <c r="B998" s="38" t="s">
        <v>852</v>
      </c>
      <c r="C998" s="85" t="s">
        <v>851</v>
      </c>
      <c r="D998" s="11" t="s">
        <v>594</v>
      </c>
      <c r="E998" s="127">
        <v>2000</v>
      </c>
      <c r="F998" s="85" t="s">
        <v>1812</v>
      </c>
      <c r="G998" s="152" t="s">
        <v>1637</v>
      </c>
      <c r="H998" s="176" t="s">
        <v>851</v>
      </c>
      <c r="I998" s="11" t="s">
        <v>1852</v>
      </c>
      <c r="J998" s="140" t="s">
        <v>1853</v>
      </c>
      <c r="K998" s="241">
        <v>0.15</v>
      </c>
      <c r="L998" s="241">
        <v>0.18</v>
      </c>
      <c r="M998" s="8">
        <v>37.5</v>
      </c>
      <c r="N998" s="280">
        <v>45</v>
      </c>
      <c r="O998" s="259">
        <v>0.15</v>
      </c>
      <c r="P998" s="309">
        <v>1</v>
      </c>
    </row>
    <row r="999" spans="1:16" ht="15.6" hidden="1" x14ac:dyDescent="0.3">
      <c r="A999" s="230"/>
      <c r="B999" s="231"/>
      <c r="C999" s="231"/>
      <c r="D999" s="232"/>
      <c r="E999" s="233"/>
      <c r="F999" s="232"/>
      <c r="G999" s="234"/>
      <c r="H999" s="235"/>
      <c r="I999" s="232"/>
      <c r="J999" s="236"/>
      <c r="K999" s="242"/>
      <c r="L999" s="242"/>
      <c r="M999" s="239"/>
      <c r="N999" s="281"/>
      <c r="O999" s="260"/>
      <c r="P999" s="310"/>
    </row>
    <row r="1000" spans="1:16" ht="62.4" x14ac:dyDescent="0.3">
      <c r="A1000" s="36" t="s">
        <v>590</v>
      </c>
      <c r="B1000" s="38" t="s">
        <v>853</v>
      </c>
      <c r="C1000" s="85" t="s">
        <v>854</v>
      </c>
      <c r="D1000" s="11" t="s">
        <v>594</v>
      </c>
      <c r="E1000" s="127">
        <v>250</v>
      </c>
      <c r="F1000" s="85" t="s">
        <v>1812</v>
      </c>
      <c r="G1000" s="152" t="s">
        <v>1637</v>
      </c>
      <c r="H1000" s="176" t="s">
        <v>854</v>
      </c>
      <c r="I1000" s="11" t="s">
        <v>1854</v>
      </c>
      <c r="J1000" s="140" t="s">
        <v>1855</v>
      </c>
      <c r="K1000" s="241">
        <v>0.51200000000000001</v>
      </c>
      <c r="L1000" s="241">
        <v>0.61439999999999995</v>
      </c>
      <c r="M1000" s="8">
        <v>25.6</v>
      </c>
      <c r="N1000" s="280">
        <v>30.72</v>
      </c>
      <c r="O1000" s="259">
        <v>0.51200000000000001</v>
      </c>
      <c r="P1000" s="309">
        <v>1</v>
      </c>
    </row>
    <row r="1001" spans="1:16" ht="15.6" hidden="1" x14ac:dyDescent="0.3">
      <c r="A1001" s="230"/>
      <c r="B1001" s="231"/>
      <c r="C1001" s="231"/>
      <c r="D1001" s="232"/>
      <c r="E1001" s="233"/>
      <c r="F1001" s="232"/>
      <c r="G1001" s="234"/>
      <c r="H1001" s="235"/>
      <c r="I1001" s="232"/>
      <c r="J1001" s="236"/>
      <c r="K1001" s="242"/>
      <c r="L1001" s="242"/>
      <c r="M1001" s="239"/>
      <c r="N1001" s="281"/>
      <c r="O1001" s="260"/>
      <c r="P1001" s="310"/>
    </row>
    <row r="1002" spans="1:16" ht="62.4" x14ac:dyDescent="0.3">
      <c r="A1002" s="36" t="s">
        <v>1117</v>
      </c>
      <c r="B1002" s="38" t="s">
        <v>855</v>
      </c>
      <c r="C1002" s="85" t="s">
        <v>856</v>
      </c>
      <c r="D1002" s="11" t="s">
        <v>594</v>
      </c>
      <c r="E1002" s="127">
        <v>4000</v>
      </c>
      <c r="F1002" s="85" t="s">
        <v>1812</v>
      </c>
      <c r="G1002" s="152" t="s">
        <v>1637</v>
      </c>
      <c r="H1002" s="176" t="s">
        <v>856</v>
      </c>
      <c r="I1002" s="11" t="s">
        <v>1856</v>
      </c>
      <c r="J1002" s="141" t="s">
        <v>1857</v>
      </c>
      <c r="K1002" s="241">
        <v>0.23499999999999999</v>
      </c>
      <c r="L1002" s="241">
        <v>0.28199999999999997</v>
      </c>
      <c r="M1002" s="8">
        <v>117.5</v>
      </c>
      <c r="N1002" s="280">
        <v>141</v>
      </c>
      <c r="O1002" s="259">
        <v>0.23499999999999999</v>
      </c>
      <c r="P1002" s="309">
        <v>1</v>
      </c>
    </row>
    <row r="1003" spans="1:16" ht="15.6" hidden="1" x14ac:dyDescent="0.3">
      <c r="A1003" s="230"/>
      <c r="B1003" s="231"/>
      <c r="C1003" s="231"/>
      <c r="D1003" s="232"/>
      <c r="E1003" s="233"/>
      <c r="F1003" s="232"/>
      <c r="G1003" s="234"/>
      <c r="H1003" s="235"/>
      <c r="I1003" s="232"/>
      <c r="J1003" s="236"/>
      <c r="K1003" s="242"/>
      <c r="L1003" s="242"/>
      <c r="M1003" s="239"/>
      <c r="N1003" s="281"/>
      <c r="O1003" s="260"/>
      <c r="P1003" s="310"/>
    </row>
    <row r="1004" spans="1:16" ht="62.4" x14ac:dyDescent="0.3">
      <c r="A1004" s="36" t="s">
        <v>592</v>
      </c>
      <c r="B1004" s="38" t="s">
        <v>746</v>
      </c>
      <c r="C1004" s="11"/>
      <c r="D1004" s="11" t="s">
        <v>594</v>
      </c>
      <c r="E1004" s="127">
        <v>18</v>
      </c>
      <c r="F1004" s="85" t="s">
        <v>1812</v>
      </c>
      <c r="G1004" s="152" t="s">
        <v>1637</v>
      </c>
      <c r="H1004" s="176" t="s">
        <v>1858</v>
      </c>
      <c r="I1004" s="11" t="s">
        <v>1859</v>
      </c>
      <c r="J1004" s="140" t="s">
        <v>1860</v>
      </c>
      <c r="K1004" s="241">
        <v>21</v>
      </c>
      <c r="L1004" s="241">
        <v>25.2</v>
      </c>
      <c r="M1004" s="8">
        <v>63</v>
      </c>
      <c r="N1004" s="280">
        <v>75.599999999999994</v>
      </c>
      <c r="O1004" s="259">
        <v>21</v>
      </c>
      <c r="P1004" s="309">
        <v>1</v>
      </c>
    </row>
    <row r="1005" spans="1:16" ht="15.6" hidden="1" x14ac:dyDescent="0.3">
      <c r="A1005" s="230"/>
      <c r="B1005" s="231"/>
      <c r="C1005" s="231"/>
      <c r="D1005" s="232"/>
      <c r="E1005" s="233"/>
      <c r="F1005" s="232"/>
      <c r="G1005" s="234"/>
      <c r="H1005" s="235"/>
      <c r="I1005" s="232"/>
      <c r="J1005" s="236"/>
      <c r="K1005" s="242"/>
      <c r="L1005" s="242"/>
      <c r="M1005" s="239"/>
      <c r="N1005" s="281"/>
      <c r="O1005" s="260"/>
      <c r="P1005" s="310"/>
    </row>
    <row r="1006" spans="1:16" ht="62.4" x14ac:dyDescent="0.3">
      <c r="A1006" s="36" t="s">
        <v>595</v>
      </c>
      <c r="B1006" s="38" t="s">
        <v>820</v>
      </c>
      <c r="C1006" s="11"/>
      <c r="D1006" s="11" t="s">
        <v>594</v>
      </c>
      <c r="E1006" s="127">
        <v>1600</v>
      </c>
      <c r="F1006" s="85" t="s">
        <v>1812</v>
      </c>
      <c r="G1006" s="152" t="s">
        <v>1637</v>
      </c>
      <c r="H1006" s="176" t="s">
        <v>856</v>
      </c>
      <c r="I1006" s="11" t="s">
        <v>1861</v>
      </c>
      <c r="J1006" s="140" t="s">
        <v>1862</v>
      </c>
      <c r="K1006" s="241">
        <v>7.0000000000000007E-2</v>
      </c>
      <c r="L1006" s="241">
        <v>8.4000000000000005E-2</v>
      </c>
      <c r="M1006" s="8">
        <v>35</v>
      </c>
      <c r="N1006" s="280">
        <v>42</v>
      </c>
      <c r="O1006" s="259">
        <v>7.0000000000000007E-2</v>
      </c>
      <c r="P1006" s="309">
        <v>1</v>
      </c>
    </row>
    <row r="1007" spans="1:16" ht="15.6" hidden="1" x14ac:dyDescent="0.3">
      <c r="A1007" s="230"/>
      <c r="B1007" s="231"/>
      <c r="C1007" s="231"/>
      <c r="D1007" s="232"/>
      <c r="E1007" s="233"/>
      <c r="F1007" s="232"/>
      <c r="G1007" s="234"/>
      <c r="H1007" s="235"/>
      <c r="I1007" s="232"/>
      <c r="J1007" s="236"/>
      <c r="K1007" s="242"/>
      <c r="L1007" s="242"/>
      <c r="M1007" s="239"/>
      <c r="N1007" s="281"/>
      <c r="O1007" s="260"/>
      <c r="P1007" s="310"/>
    </row>
    <row r="1008" spans="1:16" ht="62.4" x14ac:dyDescent="0.3">
      <c r="A1008" s="36" t="s">
        <v>1118</v>
      </c>
      <c r="B1008" s="38" t="s">
        <v>749</v>
      </c>
      <c r="C1008" s="11"/>
      <c r="D1008" s="11" t="s">
        <v>34</v>
      </c>
      <c r="E1008" s="127">
        <v>200</v>
      </c>
      <c r="F1008" s="85" t="s">
        <v>1812</v>
      </c>
      <c r="G1008" s="152" t="s">
        <v>1637</v>
      </c>
      <c r="H1008" s="176">
        <v>10</v>
      </c>
      <c r="I1008" s="11" t="s">
        <v>1863</v>
      </c>
      <c r="J1008" s="140" t="s">
        <v>1864</v>
      </c>
      <c r="K1008" s="241">
        <v>22</v>
      </c>
      <c r="L1008" s="241">
        <v>26.4</v>
      </c>
      <c r="M1008" s="8">
        <v>220</v>
      </c>
      <c r="N1008" s="280">
        <v>264</v>
      </c>
      <c r="O1008" s="259">
        <v>22</v>
      </c>
      <c r="P1008" s="309">
        <v>1</v>
      </c>
    </row>
    <row r="1009" spans="1:16" ht="15.6" hidden="1" x14ac:dyDescent="0.3">
      <c r="A1009" s="230"/>
      <c r="B1009" s="231"/>
      <c r="C1009" s="231"/>
      <c r="D1009" s="232"/>
      <c r="E1009" s="233"/>
      <c r="F1009" s="232"/>
      <c r="G1009" s="234"/>
      <c r="H1009" s="235"/>
      <c r="I1009" s="232"/>
      <c r="J1009" s="236"/>
      <c r="K1009" s="242"/>
      <c r="L1009" s="242"/>
      <c r="M1009" s="239"/>
      <c r="N1009" s="281"/>
      <c r="O1009" s="260"/>
      <c r="P1009" s="310"/>
    </row>
    <row r="1010" spans="1:16" ht="62.4" x14ac:dyDescent="0.3">
      <c r="A1010" s="36" t="s">
        <v>1119</v>
      </c>
      <c r="B1010" s="38" t="s">
        <v>750</v>
      </c>
      <c r="C1010" s="11"/>
      <c r="D1010" s="11" t="s">
        <v>34</v>
      </c>
      <c r="E1010" s="127">
        <v>2</v>
      </c>
      <c r="F1010" s="85" t="s">
        <v>1812</v>
      </c>
      <c r="G1010" s="152" t="s">
        <v>1637</v>
      </c>
      <c r="H1010" s="176">
        <v>100</v>
      </c>
      <c r="I1010" s="11" t="s">
        <v>1865</v>
      </c>
      <c r="J1010" s="140" t="s">
        <v>1866</v>
      </c>
      <c r="K1010" s="241">
        <v>65.2</v>
      </c>
      <c r="L1010" s="241">
        <v>78.239999999999995</v>
      </c>
      <c r="M1010" s="8">
        <v>65.2</v>
      </c>
      <c r="N1010" s="280">
        <v>78.239999999999995</v>
      </c>
      <c r="O1010" s="259">
        <v>65.2</v>
      </c>
      <c r="P1010" s="309">
        <v>1</v>
      </c>
    </row>
    <row r="1011" spans="1:16" ht="15.6" hidden="1" x14ac:dyDescent="0.3">
      <c r="A1011" s="230"/>
      <c r="B1011" s="231"/>
      <c r="C1011" s="231"/>
      <c r="D1011" s="232"/>
      <c r="E1011" s="233"/>
      <c r="F1011" s="232"/>
      <c r="G1011" s="234"/>
      <c r="H1011" s="235"/>
      <c r="I1011" s="232"/>
      <c r="J1011" s="236"/>
      <c r="K1011" s="242"/>
      <c r="L1011" s="242"/>
      <c r="M1011" s="239"/>
      <c r="N1011" s="281"/>
      <c r="O1011" s="260"/>
      <c r="P1011" s="310"/>
    </row>
    <row r="1012" spans="1:16" ht="62.4" x14ac:dyDescent="0.3">
      <c r="A1012" s="36" t="s">
        <v>597</v>
      </c>
      <c r="B1012" s="38" t="s">
        <v>792</v>
      </c>
      <c r="C1012" s="11"/>
      <c r="D1012" s="11" t="s">
        <v>34</v>
      </c>
      <c r="E1012" s="127">
        <v>2</v>
      </c>
      <c r="F1012" s="85" t="s">
        <v>1812</v>
      </c>
      <c r="G1012" s="152" t="s">
        <v>1637</v>
      </c>
      <c r="H1012" s="176">
        <v>1000</v>
      </c>
      <c r="I1012" s="11" t="s">
        <v>1867</v>
      </c>
      <c r="J1012" s="140" t="s">
        <v>1868</v>
      </c>
      <c r="K1012" s="241">
        <v>102.4</v>
      </c>
      <c r="L1012" s="241">
        <v>122.88</v>
      </c>
      <c r="M1012" s="8">
        <v>102.4</v>
      </c>
      <c r="N1012" s="280">
        <v>122.88</v>
      </c>
      <c r="O1012" s="259">
        <v>102.4</v>
      </c>
      <c r="P1012" s="309">
        <v>1</v>
      </c>
    </row>
    <row r="1013" spans="1:16" ht="15.6" hidden="1" x14ac:dyDescent="0.3">
      <c r="A1013" s="230"/>
      <c r="B1013" s="231"/>
      <c r="C1013" s="231"/>
      <c r="D1013" s="232"/>
      <c r="E1013" s="233"/>
      <c r="F1013" s="232"/>
      <c r="G1013" s="234"/>
      <c r="H1013" s="235"/>
      <c r="I1013" s="232"/>
      <c r="J1013" s="236"/>
      <c r="K1013" s="242"/>
      <c r="L1013" s="242"/>
      <c r="M1013" s="239"/>
      <c r="N1013" s="281"/>
      <c r="O1013" s="260"/>
      <c r="P1013" s="310"/>
    </row>
    <row r="1014" spans="1:16" ht="15.6" hidden="1" x14ac:dyDescent="0.3">
      <c r="A1014" s="36"/>
      <c r="B1014" s="364" t="s">
        <v>751</v>
      </c>
      <c r="C1014" s="365"/>
      <c r="D1014" s="11"/>
      <c r="E1014" s="127"/>
      <c r="F1014" s="85"/>
      <c r="G1014" s="152"/>
      <c r="H1014" s="133"/>
      <c r="I1014" s="85"/>
      <c r="J1014" s="136"/>
      <c r="K1014" s="241"/>
      <c r="L1014" s="241"/>
      <c r="M1014" s="8"/>
      <c r="N1014" s="280"/>
      <c r="O1014" s="259"/>
      <c r="P1014" s="309"/>
    </row>
    <row r="1015" spans="1:16" ht="62.4" x14ac:dyDescent="0.3">
      <c r="A1015" s="36" t="s">
        <v>599</v>
      </c>
      <c r="B1015" s="38" t="s">
        <v>748</v>
      </c>
      <c r="C1015" s="11"/>
      <c r="D1015" s="11" t="s">
        <v>594</v>
      </c>
      <c r="E1015" s="127">
        <v>1440</v>
      </c>
      <c r="F1015" s="85" t="s">
        <v>1812</v>
      </c>
      <c r="G1015" s="152" t="s">
        <v>1637</v>
      </c>
      <c r="H1015" s="176" t="s">
        <v>1869</v>
      </c>
      <c r="I1015" s="11" t="s">
        <v>1870</v>
      </c>
      <c r="J1015" s="136" t="s">
        <v>1871</v>
      </c>
      <c r="K1015" s="241">
        <v>0.23</v>
      </c>
      <c r="L1015" s="241">
        <v>0.27600000000000002</v>
      </c>
      <c r="M1015" s="8">
        <v>57.5</v>
      </c>
      <c r="N1015" s="280">
        <v>69</v>
      </c>
      <c r="O1015" s="259">
        <v>0.23</v>
      </c>
      <c r="P1015" s="309">
        <v>1</v>
      </c>
    </row>
    <row r="1016" spans="1:16" ht="15.6" hidden="1" x14ac:dyDescent="0.3">
      <c r="A1016" s="230"/>
      <c r="B1016" s="231"/>
      <c r="C1016" s="231"/>
      <c r="D1016" s="232"/>
      <c r="E1016" s="233"/>
      <c r="F1016" s="232"/>
      <c r="G1016" s="234"/>
      <c r="H1016" s="235"/>
      <c r="I1016" s="232"/>
      <c r="J1016" s="236"/>
      <c r="K1016" s="242"/>
      <c r="L1016" s="242"/>
      <c r="M1016" s="239"/>
      <c r="N1016" s="281"/>
      <c r="O1016" s="260"/>
      <c r="P1016" s="310"/>
    </row>
    <row r="1017" spans="1:16" ht="62.4" x14ac:dyDescent="0.3">
      <c r="A1017" s="36" t="s">
        <v>601</v>
      </c>
      <c r="B1017" s="38" t="s">
        <v>821</v>
      </c>
      <c r="C1017" s="11"/>
      <c r="D1017" s="11" t="s">
        <v>594</v>
      </c>
      <c r="E1017" s="127">
        <v>3840</v>
      </c>
      <c r="F1017" s="85" t="s">
        <v>1812</v>
      </c>
      <c r="G1017" s="152" t="s">
        <v>1637</v>
      </c>
      <c r="H1017" s="176" t="s">
        <v>856</v>
      </c>
      <c r="I1017" s="11" t="s">
        <v>1861</v>
      </c>
      <c r="J1017" s="141" t="s">
        <v>1862</v>
      </c>
      <c r="K1017" s="241">
        <v>0.08</v>
      </c>
      <c r="L1017" s="241">
        <v>9.6000000000000002E-2</v>
      </c>
      <c r="M1017" s="8">
        <v>40</v>
      </c>
      <c r="N1017" s="280">
        <v>48</v>
      </c>
      <c r="O1017" s="259">
        <v>0.08</v>
      </c>
      <c r="P1017" s="309">
        <v>1</v>
      </c>
    </row>
    <row r="1018" spans="1:16" ht="15.6" hidden="1" x14ac:dyDescent="0.3">
      <c r="A1018" s="230"/>
      <c r="B1018" s="231"/>
      <c r="C1018" s="231"/>
      <c r="D1018" s="232"/>
      <c r="E1018" s="233"/>
      <c r="F1018" s="232"/>
      <c r="G1018" s="234"/>
      <c r="H1018" s="235"/>
      <c r="I1018" s="232"/>
      <c r="J1018" s="236"/>
      <c r="K1018" s="242"/>
      <c r="L1018" s="242"/>
      <c r="M1018" s="239"/>
      <c r="N1018" s="281"/>
      <c r="O1018" s="260"/>
      <c r="P1018" s="310"/>
    </row>
    <row r="1019" spans="1:16" ht="62.4" x14ac:dyDescent="0.3">
      <c r="A1019" s="36" t="s">
        <v>603</v>
      </c>
      <c r="B1019" s="38" t="s">
        <v>752</v>
      </c>
      <c r="C1019" s="11"/>
      <c r="D1019" s="11" t="s">
        <v>594</v>
      </c>
      <c r="E1019" s="127">
        <v>600</v>
      </c>
      <c r="F1019" s="85" t="s">
        <v>1812</v>
      </c>
      <c r="G1019" s="152" t="s">
        <v>1637</v>
      </c>
      <c r="H1019" s="176" t="s">
        <v>1849</v>
      </c>
      <c r="I1019" s="11" t="s">
        <v>1872</v>
      </c>
      <c r="J1019" s="141" t="s">
        <v>1873</v>
      </c>
      <c r="K1019" s="241">
        <v>1.3</v>
      </c>
      <c r="L1019" s="241">
        <v>1.56</v>
      </c>
      <c r="M1019" s="8">
        <v>130</v>
      </c>
      <c r="N1019" s="280">
        <v>156</v>
      </c>
      <c r="O1019" s="259">
        <v>1.3</v>
      </c>
      <c r="P1019" s="309">
        <v>1</v>
      </c>
    </row>
    <row r="1020" spans="1:16" ht="15.6" hidden="1" x14ac:dyDescent="0.3">
      <c r="A1020" s="230"/>
      <c r="B1020" s="231"/>
      <c r="C1020" s="231"/>
      <c r="D1020" s="232"/>
      <c r="E1020" s="233"/>
      <c r="F1020" s="232"/>
      <c r="G1020" s="234"/>
      <c r="H1020" s="235"/>
      <c r="I1020" s="232"/>
      <c r="J1020" s="236"/>
      <c r="K1020" s="242"/>
      <c r="L1020" s="242"/>
      <c r="M1020" s="239"/>
      <c r="N1020" s="281"/>
      <c r="O1020" s="260"/>
      <c r="P1020" s="310"/>
    </row>
    <row r="1021" spans="1:16" ht="62.4" x14ac:dyDescent="0.3">
      <c r="A1021" s="36" t="s">
        <v>605</v>
      </c>
      <c r="B1021" s="38" t="s">
        <v>747</v>
      </c>
      <c r="C1021" s="11"/>
      <c r="D1021" s="11" t="s">
        <v>594</v>
      </c>
      <c r="E1021" s="127">
        <v>1500</v>
      </c>
      <c r="F1021" s="85" t="s">
        <v>1812</v>
      </c>
      <c r="G1021" s="152" t="s">
        <v>1637</v>
      </c>
      <c r="H1021" s="176" t="s">
        <v>1869</v>
      </c>
      <c r="I1021" s="11" t="s">
        <v>1874</v>
      </c>
      <c r="J1021" s="136" t="s">
        <v>1875</v>
      </c>
      <c r="K1021" s="241">
        <v>0.255</v>
      </c>
      <c r="L1021" s="241">
        <v>0.30599999999999999</v>
      </c>
      <c r="M1021" s="8">
        <v>63.75</v>
      </c>
      <c r="N1021" s="280">
        <v>76.5</v>
      </c>
      <c r="O1021" s="259">
        <v>0.255</v>
      </c>
      <c r="P1021" s="309">
        <v>1</v>
      </c>
    </row>
    <row r="1022" spans="1:16" ht="15.6" hidden="1" x14ac:dyDescent="0.3">
      <c r="A1022" s="230"/>
      <c r="B1022" s="231"/>
      <c r="C1022" s="231"/>
      <c r="D1022" s="232"/>
      <c r="E1022" s="233"/>
      <c r="F1022" s="232"/>
      <c r="G1022" s="234"/>
      <c r="H1022" s="235"/>
      <c r="I1022" s="232"/>
      <c r="J1022" s="236"/>
      <c r="K1022" s="242"/>
      <c r="L1022" s="242"/>
      <c r="M1022" s="239"/>
      <c r="N1022" s="281"/>
      <c r="O1022" s="260"/>
      <c r="P1022" s="310"/>
    </row>
    <row r="1023" spans="1:16" ht="62.4" x14ac:dyDescent="0.3">
      <c r="A1023" s="36" t="s">
        <v>607</v>
      </c>
      <c r="B1023" s="38" t="s">
        <v>822</v>
      </c>
      <c r="C1023" s="11"/>
      <c r="D1023" s="11" t="s">
        <v>594</v>
      </c>
      <c r="E1023" s="127">
        <v>960</v>
      </c>
      <c r="F1023" s="85" t="s">
        <v>1807</v>
      </c>
      <c r="G1023" s="152" t="s">
        <v>1637</v>
      </c>
      <c r="H1023" s="176" t="s">
        <v>1876</v>
      </c>
      <c r="I1023" s="11" t="s">
        <v>1877</v>
      </c>
      <c r="J1023" s="140" t="s">
        <v>1878</v>
      </c>
      <c r="K1023" s="241">
        <v>0.18</v>
      </c>
      <c r="L1023" s="241">
        <v>0.216</v>
      </c>
      <c r="M1023" s="8">
        <v>36</v>
      </c>
      <c r="N1023" s="280">
        <v>43.199999999999996</v>
      </c>
      <c r="O1023" s="259">
        <v>0.18</v>
      </c>
      <c r="P1023" s="309">
        <v>1</v>
      </c>
    </row>
    <row r="1024" spans="1:16" ht="15.6" hidden="1" x14ac:dyDescent="0.3">
      <c r="A1024" s="230"/>
      <c r="B1024" s="231"/>
      <c r="C1024" s="231"/>
      <c r="D1024" s="232"/>
      <c r="E1024" s="233"/>
      <c r="F1024" s="232"/>
      <c r="G1024" s="234"/>
      <c r="H1024" s="235"/>
      <c r="I1024" s="232"/>
      <c r="J1024" s="236"/>
      <c r="K1024" s="242"/>
      <c r="L1024" s="242"/>
      <c r="M1024" s="239"/>
      <c r="N1024" s="281"/>
      <c r="O1024" s="260"/>
      <c r="P1024" s="310"/>
    </row>
    <row r="1025" spans="1:16" ht="62.4" x14ac:dyDescent="0.3">
      <c r="A1025" s="36" t="s">
        <v>1120</v>
      </c>
      <c r="B1025" s="38" t="s">
        <v>745</v>
      </c>
      <c r="C1025" s="11"/>
      <c r="D1025" s="11" t="s">
        <v>594</v>
      </c>
      <c r="E1025" s="127">
        <v>540</v>
      </c>
      <c r="F1025" s="85" t="s">
        <v>1812</v>
      </c>
      <c r="G1025" s="152" t="s">
        <v>1637</v>
      </c>
      <c r="H1025" s="176" t="s">
        <v>1879</v>
      </c>
      <c r="I1025" s="11" t="s">
        <v>1880</v>
      </c>
      <c r="J1025" s="140" t="s">
        <v>1881</v>
      </c>
      <c r="K1025" s="241">
        <v>1.2</v>
      </c>
      <c r="L1025" s="241">
        <v>1.44</v>
      </c>
      <c r="M1025" s="8">
        <v>96</v>
      </c>
      <c r="N1025" s="280">
        <v>115.19999999999999</v>
      </c>
      <c r="O1025" s="259">
        <v>1.2</v>
      </c>
      <c r="P1025" s="309">
        <v>1</v>
      </c>
    </row>
    <row r="1026" spans="1:16" ht="15.6" hidden="1" x14ac:dyDescent="0.3">
      <c r="A1026" s="230"/>
      <c r="B1026" s="231"/>
      <c r="C1026" s="231"/>
      <c r="D1026" s="232"/>
      <c r="E1026" s="233"/>
      <c r="F1026" s="232"/>
      <c r="G1026" s="234"/>
      <c r="H1026" s="235"/>
      <c r="I1026" s="232"/>
      <c r="J1026" s="236"/>
      <c r="K1026" s="242"/>
      <c r="L1026" s="242"/>
      <c r="M1026" s="239"/>
      <c r="N1026" s="281"/>
      <c r="O1026" s="260"/>
      <c r="P1026" s="310"/>
    </row>
    <row r="1027" spans="1:16" ht="62.4" x14ac:dyDescent="0.3">
      <c r="A1027" s="36" t="s">
        <v>611</v>
      </c>
      <c r="B1027" s="38" t="s">
        <v>823</v>
      </c>
      <c r="C1027" s="11"/>
      <c r="D1027" s="11" t="s">
        <v>594</v>
      </c>
      <c r="E1027" s="127">
        <v>1920</v>
      </c>
      <c r="F1027" s="85" t="s">
        <v>1812</v>
      </c>
      <c r="G1027" s="152" t="s">
        <v>1637</v>
      </c>
      <c r="H1027" s="176" t="s">
        <v>856</v>
      </c>
      <c r="I1027" s="11" t="s">
        <v>1882</v>
      </c>
      <c r="J1027" s="140" t="s">
        <v>1883</v>
      </c>
      <c r="K1027" s="241">
        <v>0.12</v>
      </c>
      <c r="L1027" s="241">
        <v>0.14399999999999999</v>
      </c>
      <c r="M1027" s="8">
        <v>60</v>
      </c>
      <c r="N1027" s="280">
        <v>72</v>
      </c>
      <c r="O1027" s="259">
        <v>0.12</v>
      </c>
      <c r="P1027" s="309">
        <v>1</v>
      </c>
    </row>
    <row r="1028" spans="1:16" ht="15.6" hidden="1" x14ac:dyDescent="0.3">
      <c r="A1028" s="230"/>
      <c r="B1028" s="231"/>
      <c r="C1028" s="231"/>
      <c r="D1028" s="232"/>
      <c r="E1028" s="233"/>
      <c r="F1028" s="232"/>
      <c r="G1028" s="234"/>
      <c r="H1028" s="235"/>
      <c r="I1028" s="232"/>
      <c r="J1028" s="236"/>
      <c r="K1028" s="242"/>
      <c r="L1028" s="242"/>
      <c r="M1028" s="239"/>
      <c r="N1028" s="281"/>
      <c r="O1028" s="260"/>
      <c r="P1028" s="310"/>
    </row>
    <row r="1029" spans="1:16" ht="62.4" x14ac:dyDescent="0.3">
      <c r="A1029" s="36" t="s">
        <v>613</v>
      </c>
      <c r="B1029" s="38" t="s">
        <v>824</v>
      </c>
      <c r="C1029" s="11"/>
      <c r="D1029" s="11" t="s">
        <v>594</v>
      </c>
      <c r="E1029" s="127">
        <v>1680</v>
      </c>
      <c r="F1029" s="85" t="s">
        <v>1812</v>
      </c>
      <c r="G1029" s="152" t="s">
        <v>1637</v>
      </c>
      <c r="H1029" s="176" t="s">
        <v>1849</v>
      </c>
      <c r="I1029" s="11" t="s">
        <v>1884</v>
      </c>
      <c r="J1029" s="140" t="s">
        <v>1885</v>
      </c>
      <c r="K1029" s="241">
        <v>0.34499999999999997</v>
      </c>
      <c r="L1029" s="241">
        <v>0.41399999999999998</v>
      </c>
      <c r="M1029" s="8">
        <v>34.5</v>
      </c>
      <c r="N1029" s="280">
        <v>41.4</v>
      </c>
      <c r="O1029" s="259">
        <v>0.34499999999999997</v>
      </c>
      <c r="P1029" s="309">
        <v>1</v>
      </c>
    </row>
    <row r="1030" spans="1:16" ht="15.6" hidden="1" x14ac:dyDescent="0.3">
      <c r="A1030" s="230"/>
      <c r="B1030" s="231"/>
      <c r="C1030" s="231"/>
      <c r="D1030" s="232"/>
      <c r="E1030" s="233"/>
      <c r="F1030" s="232"/>
      <c r="G1030" s="234"/>
      <c r="H1030" s="235"/>
      <c r="I1030" s="232"/>
      <c r="J1030" s="236"/>
      <c r="K1030" s="242"/>
      <c r="L1030" s="242"/>
      <c r="M1030" s="239"/>
      <c r="N1030" s="281"/>
      <c r="O1030" s="260"/>
      <c r="P1030" s="310"/>
    </row>
    <row r="1031" spans="1:16" ht="62.4" x14ac:dyDescent="0.3">
      <c r="A1031" s="36" t="s">
        <v>615</v>
      </c>
      <c r="B1031" s="38" t="s">
        <v>825</v>
      </c>
      <c r="C1031" s="11"/>
      <c r="D1031" s="11" t="s">
        <v>594</v>
      </c>
      <c r="E1031" s="127">
        <v>7000</v>
      </c>
      <c r="F1031" s="85" t="s">
        <v>1812</v>
      </c>
      <c r="G1031" s="152" t="s">
        <v>1637</v>
      </c>
      <c r="H1031" s="176" t="s">
        <v>856</v>
      </c>
      <c r="I1031" s="11" t="s">
        <v>1886</v>
      </c>
      <c r="J1031" s="141" t="s">
        <v>1887</v>
      </c>
      <c r="K1031" s="241">
        <v>3.5000000000000003E-2</v>
      </c>
      <c r="L1031" s="241">
        <v>4.2000000000000003E-2</v>
      </c>
      <c r="M1031" s="8">
        <v>17.5</v>
      </c>
      <c r="N1031" s="280">
        <v>21</v>
      </c>
      <c r="O1031" s="259">
        <v>3.5000000000000003E-2</v>
      </c>
      <c r="P1031" s="309">
        <v>1</v>
      </c>
    </row>
    <row r="1032" spans="1:16" ht="15.6" hidden="1" x14ac:dyDescent="0.3">
      <c r="A1032" s="230"/>
      <c r="B1032" s="231"/>
      <c r="C1032" s="231"/>
      <c r="D1032" s="232"/>
      <c r="E1032" s="233"/>
      <c r="F1032" s="232"/>
      <c r="G1032" s="234"/>
      <c r="H1032" s="235"/>
      <c r="I1032" s="232"/>
      <c r="J1032" s="236"/>
      <c r="K1032" s="242"/>
      <c r="L1032" s="242"/>
      <c r="M1032" s="239"/>
      <c r="N1032" s="281"/>
      <c r="O1032" s="260"/>
      <c r="P1032" s="310"/>
    </row>
    <row r="1033" spans="1:16" ht="62.4" x14ac:dyDescent="0.3">
      <c r="A1033" s="36" t="s">
        <v>617</v>
      </c>
      <c r="B1033" s="38" t="s">
        <v>753</v>
      </c>
      <c r="C1033" s="11"/>
      <c r="D1033" s="11" t="s">
        <v>34</v>
      </c>
      <c r="E1033" s="127">
        <v>4</v>
      </c>
      <c r="F1033" s="85" t="s">
        <v>1812</v>
      </c>
      <c r="G1033" s="152" t="s">
        <v>1637</v>
      </c>
      <c r="H1033" s="176">
        <v>1000</v>
      </c>
      <c r="I1033" s="11" t="s">
        <v>1888</v>
      </c>
      <c r="J1033" s="140" t="s">
        <v>1889</v>
      </c>
      <c r="K1033" s="241">
        <v>0.17</v>
      </c>
      <c r="L1033" s="241">
        <v>0.20400000000000001</v>
      </c>
      <c r="M1033" s="8">
        <v>170</v>
      </c>
      <c r="N1033" s="280">
        <v>204</v>
      </c>
      <c r="O1033" s="259">
        <v>0.17</v>
      </c>
      <c r="P1033" s="309">
        <v>1</v>
      </c>
    </row>
    <row r="1034" spans="1:16" ht="15.6" hidden="1" x14ac:dyDescent="0.3">
      <c r="A1034" s="230"/>
      <c r="B1034" s="231"/>
      <c r="C1034" s="231"/>
      <c r="D1034" s="232"/>
      <c r="E1034" s="233"/>
      <c r="F1034" s="232"/>
      <c r="G1034" s="234"/>
      <c r="H1034" s="235"/>
      <c r="I1034" s="232"/>
      <c r="J1034" s="236"/>
      <c r="K1034" s="242"/>
      <c r="L1034" s="242"/>
      <c r="M1034" s="239"/>
      <c r="N1034" s="281"/>
      <c r="O1034" s="260"/>
      <c r="P1034" s="310"/>
    </row>
    <row r="1035" spans="1:16" ht="15.6" hidden="1" x14ac:dyDescent="0.3">
      <c r="A1035" s="375" t="s">
        <v>754</v>
      </c>
      <c r="B1035" s="376"/>
      <c r="C1035" s="377"/>
      <c r="D1035" s="97"/>
      <c r="E1035" s="131"/>
      <c r="F1035" s="132"/>
      <c r="G1035" s="152"/>
      <c r="H1035" s="133"/>
      <c r="I1035" s="132"/>
      <c r="J1035" s="143"/>
      <c r="K1035" s="241"/>
      <c r="L1035" s="241"/>
      <c r="M1035" s="8"/>
      <c r="N1035" s="280"/>
      <c r="O1035" s="259"/>
      <c r="P1035" s="309"/>
    </row>
    <row r="1036" spans="1:16" ht="15.6" hidden="1" x14ac:dyDescent="0.3">
      <c r="A1036" s="57" t="s">
        <v>621</v>
      </c>
      <c r="B1036" s="72" t="s">
        <v>755</v>
      </c>
      <c r="C1036" s="73" t="s">
        <v>756</v>
      </c>
      <c r="D1036" s="58" t="s">
        <v>711</v>
      </c>
      <c r="E1036" s="129">
        <v>12</v>
      </c>
      <c r="F1036" s="130"/>
      <c r="G1036" s="152"/>
      <c r="H1036" s="133"/>
      <c r="I1036" s="130"/>
      <c r="J1036" s="144"/>
      <c r="K1036" s="241"/>
      <c r="L1036" s="241"/>
      <c r="M1036" s="86"/>
      <c r="N1036" s="280"/>
      <c r="O1036" s="259"/>
      <c r="P1036" s="309">
        <v>0</v>
      </c>
    </row>
    <row r="1037" spans="1:16" ht="15.6" hidden="1" x14ac:dyDescent="0.3">
      <c r="A1037" s="230"/>
      <c r="B1037" s="231"/>
      <c r="C1037" s="231"/>
      <c r="D1037" s="232"/>
      <c r="E1037" s="233"/>
      <c r="F1037" s="232"/>
      <c r="G1037" s="234"/>
      <c r="H1037" s="235"/>
      <c r="I1037" s="232"/>
      <c r="J1037" s="236"/>
      <c r="K1037" s="242"/>
      <c r="L1037" s="242"/>
      <c r="M1037" s="239"/>
      <c r="N1037" s="281"/>
      <c r="O1037" s="260"/>
      <c r="P1037" s="310"/>
    </row>
    <row r="1038" spans="1:16" ht="15.6" hidden="1" x14ac:dyDescent="0.3">
      <c r="A1038" s="57" t="s">
        <v>623</v>
      </c>
      <c r="B1038" s="72" t="s">
        <v>757</v>
      </c>
      <c r="C1038" s="73" t="s">
        <v>758</v>
      </c>
      <c r="D1038" s="58" t="s">
        <v>711</v>
      </c>
      <c r="E1038" s="129">
        <v>12</v>
      </c>
      <c r="F1038" s="130"/>
      <c r="G1038" s="152"/>
      <c r="H1038" s="133"/>
      <c r="I1038" s="130"/>
      <c r="J1038" s="144"/>
      <c r="K1038" s="241"/>
      <c r="L1038" s="241"/>
      <c r="M1038" s="86"/>
      <c r="N1038" s="280"/>
      <c r="O1038" s="259"/>
      <c r="P1038" s="309">
        <v>0</v>
      </c>
    </row>
    <row r="1039" spans="1:16" ht="15.6" hidden="1" x14ac:dyDescent="0.3">
      <c r="A1039" s="230"/>
      <c r="B1039" s="231"/>
      <c r="C1039" s="231"/>
      <c r="D1039" s="232"/>
      <c r="E1039" s="233"/>
      <c r="F1039" s="232"/>
      <c r="G1039" s="234"/>
      <c r="H1039" s="235"/>
      <c r="I1039" s="232"/>
      <c r="J1039" s="236"/>
      <c r="K1039" s="242"/>
      <c r="L1039" s="242"/>
      <c r="M1039" s="239"/>
      <c r="N1039" s="281"/>
      <c r="O1039" s="260"/>
      <c r="P1039" s="310"/>
    </row>
    <row r="1040" spans="1:16" ht="15.6" hidden="1" x14ac:dyDescent="0.3">
      <c r="A1040" s="57" t="s">
        <v>625</v>
      </c>
      <c r="B1040" s="72" t="s">
        <v>759</v>
      </c>
      <c r="C1040" s="73" t="s">
        <v>760</v>
      </c>
      <c r="D1040" s="58" t="s">
        <v>711</v>
      </c>
      <c r="E1040" s="129">
        <v>12</v>
      </c>
      <c r="F1040" s="130"/>
      <c r="G1040" s="152"/>
      <c r="H1040" s="133"/>
      <c r="I1040" s="130"/>
      <c r="J1040" s="144"/>
      <c r="K1040" s="241"/>
      <c r="L1040" s="241"/>
      <c r="M1040" s="8"/>
      <c r="N1040" s="280"/>
      <c r="O1040" s="259"/>
      <c r="P1040" s="309">
        <v>0</v>
      </c>
    </row>
    <row r="1041" spans="1:16" ht="15.6" hidden="1" x14ac:dyDescent="0.3">
      <c r="A1041" s="230"/>
      <c r="B1041" s="231"/>
      <c r="C1041" s="231"/>
      <c r="D1041" s="232"/>
      <c r="E1041" s="233"/>
      <c r="F1041" s="232"/>
      <c r="G1041" s="234"/>
      <c r="H1041" s="235"/>
      <c r="I1041" s="232"/>
      <c r="J1041" s="236"/>
      <c r="K1041" s="242"/>
      <c r="L1041" s="242"/>
      <c r="M1041" s="239"/>
      <c r="N1041" s="281"/>
      <c r="O1041" s="260"/>
      <c r="P1041" s="310"/>
    </row>
    <row r="1042" spans="1:16" ht="15.6" hidden="1" x14ac:dyDescent="0.3">
      <c r="A1042" s="57" t="s">
        <v>627</v>
      </c>
      <c r="B1042" s="72" t="s">
        <v>761</v>
      </c>
      <c r="C1042" s="73" t="s">
        <v>762</v>
      </c>
      <c r="D1042" s="58" t="s">
        <v>711</v>
      </c>
      <c r="E1042" s="129">
        <v>12</v>
      </c>
      <c r="F1042" s="130"/>
      <c r="G1042" s="152"/>
      <c r="H1042" s="133"/>
      <c r="I1042" s="130"/>
      <c r="J1042" s="144"/>
      <c r="K1042" s="241"/>
      <c r="L1042" s="241"/>
      <c r="M1042" s="8"/>
      <c r="N1042" s="280"/>
      <c r="O1042" s="259"/>
      <c r="P1042" s="309">
        <v>0</v>
      </c>
    </row>
    <row r="1043" spans="1:16" ht="15.6" hidden="1" x14ac:dyDescent="0.3">
      <c r="A1043" s="230"/>
      <c r="B1043" s="231"/>
      <c r="C1043" s="231"/>
      <c r="D1043" s="232"/>
      <c r="E1043" s="233"/>
      <c r="F1043" s="232"/>
      <c r="G1043" s="234"/>
      <c r="H1043" s="235"/>
      <c r="I1043" s="232"/>
      <c r="J1043" s="236"/>
      <c r="K1043" s="242"/>
      <c r="L1043" s="242"/>
      <c r="M1043" s="239"/>
      <c r="N1043" s="281"/>
      <c r="O1043" s="260"/>
      <c r="P1043" s="310"/>
    </row>
    <row r="1044" spans="1:16" ht="15.6" hidden="1" x14ac:dyDescent="0.3">
      <c r="A1044" s="57" t="s">
        <v>629</v>
      </c>
      <c r="B1044" s="34" t="s">
        <v>777</v>
      </c>
      <c r="C1044" s="21"/>
      <c r="D1044" s="61" t="s">
        <v>34</v>
      </c>
      <c r="E1044" s="128">
        <v>120</v>
      </c>
      <c r="F1044" s="194"/>
      <c r="G1044" s="152"/>
      <c r="H1044" s="133"/>
      <c r="I1044" s="194"/>
      <c r="J1044" s="128"/>
      <c r="K1044" s="241"/>
      <c r="L1044" s="241"/>
      <c r="M1044" s="8"/>
      <c r="N1044" s="280"/>
      <c r="O1044" s="259"/>
      <c r="P1044" s="309">
        <v>0</v>
      </c>
    </row>
    <row r="1045" spans="1:16" ht="15.6" hidden="1" x14ac:dyDescent="0.3">
      <c r="A1045" s="230"/>
      <c r="B1045" s="231"/>
      <c r="C1045" s="231"/>
      <c r="D1045" s="232"/>
      <c r="E1045" s="233"/>
      <c r="F1045" s="232"/>
      <c r="G1045" s="234"/>
      <c r="H1045" s="235"/>
      <c r="I1045" s="232"/>
      <c r="J1045" s="236"/>
      <c r="K1045" s="242"/>
      <c r="L1045" s="242"/>
      <c r="M1045" s="239"/>
      <c r="N1045" s="281"/>
      <c r="O1045" s="260"/>
      <c r="P1045" s="310"/>
    </row>
    <row r="1046" spans="1:16" ht="15.6" hidden="1" x14ac:dyDescent="0.3">
      <c r="A1046" s="57" t="s">
        <v>631</v>
      </c>
      <c r="B1046" s="34" t="s">
        <v>778</v>
      </c>
      <c r="C1046" s="21"/>
      <c r="D1046" s="61" t="s">
        <v>34</v>
      </c>
      <c r="E1046" s="128">
        <v>120</v>
      </c>
      <c r="F1046" s="194"/>
      <c r="G1046" s="152"/>
      <c r="H1046" s="133"/>
      <c r="I1046" s="194"/>
      <c r="J1046" s="128"/>
      <c r="K1046" s="241"/>
      <c r="L1046" s="241"/>
      <c r="M1046" s="8"/>
      <c r="N1046" s="280"/>
      <c r="O1046" s="259"/>
      <c r="P1046" s="309">
        <v>0</v>
      </c>
    </row>
    <row r="1047" spans="1:16" ht="15.6" hidden="1" x14ac:dyDescent="0.3">
      <c r="A1047" s="230"/>
      <c r="B1047" s="231"/>
      <c r="C1047" s="231"/>
      <c r="D1047" s="232"/>
      <c r="E1047" s="233"/>
      <c r="F1047" s="232"/>
      <c r="G1047" s="234"/>
      <c r="H1047" s="235"/>
      <c r="I1047" s="232"/>
      <c r="J1047" s="236"/>
      <c r="K1047" s="242"/>
      <c r="L1047" s="242"/>
      <c r="M1047" s="239"/>
      <c r="N1047" s="281"/>
      <c r="O1047" s="260"/>
      <c r="P1047" s="310"/>
    </row>
    <row r="1048" spans="1:16" ht="15.6" hidden="1" x14ac:dyDescent="0.3">
      <c r="A1048" s="57" t="s">
        <v>632</v>
      </c>
      <c r="B1048" s="34" t="s">
        <v>779</v>
      </c>
      <c r="C1048" s="21"/>
      <c r="D1048" s="61" t="s">
        <v>34</v>
      </c>
      <c r="E1048" s="128">
        <v>160</v>
      </c>
      <c r="F1048" s="194"/>
      <c r="G1048" s="152"/>
      <c r="H1048" s="133"/>
      <c r="I1048" s="194"/>
      <c r="J1048" s="128"/>
      <c r="K1048" s="241"/>
      <c r="L1048" s="241"/>
      <c r="M1048" s="8"/>
      <c r="N1048" s="280"/>
      <c r="O1048" s="259"/>
      <c r="P1048" s="309">
        <v>0</v>
      </c>
    </row>
    <row r="1049" spans="1:16" ht="15.6" hidden="1" x14ac:dyDescent="0.3">
      <c r="A1049" s="230"/>
      <c r="B1049" s="231"/>
      <c r="C1049" s="231"/>
      <c r="D1049" s="232"/>
      <c r="E1049" s="233"/>
      <c r="F1049" s="232"/>
      <c r="G1049" s="234"/>
      <c r="H1049" s="235"/>
      <c r="I1049" s="232"/>
      <c r="J1049" s="236"/>
      <c r="K1049" s="242"/>
      <c r="L1049" s="242"/>
      <c r="M1049" s="239"/>
      <c r="N1049" s="281"/>
      <c r="O1049" s="260"/>
      <c r="P1049" s="310"/>
    </row>
    <row r="1050" spans="1:16" ht="31.2" hidden="1" x14ac:dyDescent="0.3">
      <c r="A1050" s="57" t="s">
        <v>634</v>
      </c>
      <c r="B1050" s="34" t="s">
        <v>780</v>
      </c>
      <c r="C1050" s="21"/>
      <c r="D1050" s="61" t="s">
        <v>34</v>
      </c>
      <c r="E1050" s="128">
        <v>1</v>
      </c>
      <c r="F1050" s="194"/>
      <c r="G1050" s="152"/>
      <c r="H1050" s="133"/>
      <c r="I1050" s="194"/>
      <c r="J1050" s="128"/>
      <c r="K1050" s="241"/>
      <c r="L1050" s="241"/>
      <c r="M1050" s="8"/>
      <c r="N1050" s="280"/>
      <c r="O1050" s="259"/>
      <c r="P1050" s="309">
        <v>0</v>
      </c>
    </row>
    <row r="1051" spans="1:16" ht="15.6" hidden="1" x14ac:dyDescent="0.3">
      <c r="A1051" s="230"/>
      <c r="B1051" s="231"/>
      <c r="C1051" s="231"/>
      <c r="D1051" s="232"/>
      <c r="E1051" s="233"/>
      <c r="F1051" s="232"/>
      <c r="G1051" s="234"/>
      <c r="H1051" s="235"/>
      <c r="I1051" s="232"/>
      <c r="J1051" s="236"/>
      <c r="K1051" s="242"/>
      <c r="L1051" s="242"/>
      <c r="M1051" s="239"/>
      <c r="N1051" s="281"/>
      <c r="O1051" s="260"/>
      <c r="P1051" s="310"/>
    </row>
    <row r="1052" spans="1:16" ht="31.2" hidden="1" x14ac:dyDescent="0.3">
      <c r="A1052" s="57" t="s">
        <v>637</v>
      </c>
      <c r="B1052" s="34" t="s">
        <v>781</v>
      </c>
      <c r="C1052" s="21"/>
      <c r="D1052" s="61" t="s">
        <v>34</v>
      </c>
      <c r="E1052" s="128">
        <v>1</v>
      </c>
      <c r="F1052" s="194"/>
      <c r="G1052" s="152"/>
      <c r="H1052" s="133"/>
      <c r="I1052" s="194"/>
      <c r="J1052" s="128"/>
      <c r="K1052" s="241"/>
      <c r="L1052" s="241"/>
      <c r="M1052" s="8"/>
      <c r="N1052" s="280"/>
      <c r="O1052" s="259"/>
      <c r="P1052" s="309">
        <v>0</v>
      </c>
    </row>
    <row r="1053" spans="1:16" ht="15.6" hidden="1" x14ac:dyDescent="0.3">
      <c r="A1053" s="230"/>
      <c r="B1053" s="231"/>
      <c r="C1053" s="231"/>
      <c r="D1053" s="232"/>
      <c r="E1053" s="233"/>
      <c r="F1053" s="232"/>
      <c r="G1053" s="234"/>
      <c r="H1053" s="235"/>
      <c r="I1053" s="232"/>
      <c r="J1053" s="236"/>
      <c r="K1053" s="242"/>
      <c r="L1053" s="242"/>
      <c r="M1053" s="239"/>
      <c r="N1053" s="281"/>
      <c r="O1053" s="260"/>
      <c r="P1053" s="310"/>
    </row>
    <row r="1054" spans="1:16" ht="31.2" hidden="1" x14ac:dyDescent="0.3">
      <c r="A1054" s="57" t="s">
        <v>638</v>
      </c>
      <c r="B1054" s="34" t="s">
        <v>782</v>
      </c>
      <c r="C1054" s="21"/>
      <c r="D1054" s="61" t="s">
        <v>34</v>
      </c>
      <c r="E1054" s="128">
        <v>1</v>
      </c>
      <c r="F1054" s="194"/>
      <c r="G1054" s="152"/>
      <c r="H1054" s="133"/>
      <c r="I1054" s="194"/>
      <c r="J1054" s="128"/>
      <c r="K1054" s="241"/>
      <c r="L1054" s="241"/>
      <c r="M1054" s="8"/>
      <c r="N1054" s="280"/>
      <c r="O1054" s="259"/>
      <c r="P1054" s="309">
        <v>0</v>
      </c>
    </row>
    <row r="1055" spans="1:16" ht="15.6" hidden="1" x14ac:dyDescent="0.3">
      <c r="A1055" s="230"/>
      <c r="B1055" s="231"/>
      <c r="C1055" s="231"/>
      <c r="D1055" s="232"/>
      <c r="E1055" s="233"/>
      <c r="F1055" s="232"/>
      <c r="G1055" s="234"/>
      <c r="H1055" s="235"/>
      <c r="I1055" s="232"/>
      <c r="J1055" s="236"/>
      <c r="K1055" s="242"/>
      <c r="L1055" s="242"/>
      <c r="M1055" s="239"/>
      <c r="N1055" s="281"/>
      <c r="O1055" s="260"/>
      <c r="P1055" s="310"/>
    </row>
    <row r="1056" spans="1:16" ht="31.2" hidden="1" x14ac:dyDescent="0.3">
      <c r="A1056" s="57"/>
      <c r="B1056" s="60" t="s">
        <v>708</v>
      </c>
      <c r="C1056" s="59"/>
      <c r="D1056" s="58"/>
      <c r="E1056" s="129"/>
      <c r="F1056" s="130"/>
      <c r="G1056" s="152"/>
      <c r="H1056" s="133"/>
      <c r="I1056" s="130"/>
      <c r="J1056" s="144"/>
      <c r="K1056" s="241"/>
      <c r="L1056" s="241"/>
      <c r="M1056" s="8"/>
      <c r="N1056" s="280"/>
      <c r="O1056" s="259"/>
      <c r="P1056" s="309"/>
    </row>
    <row r="1057" spans="1:16" ht="46.8" x14ac:dyDescent="0.3">
      <c r="A1057" s="57" t="s">
        <v>640</v>
      </c>
      <c r="B1057" s="12" t="s">
        <v>763</v>
      </c>
      <c r="C1057" s="12" t="s">
        <v>764</v>
      </c>
      <c r="D1057" s="11" t="s">
        <v>711</v>
      </c>
      <c r="E1057" s="127">
        <v>300</v>
      </c>
      <c r="F1057" s="85" t="s">
        <v>1587</v>
      </c>
      <c r="G1057" s="152" t="s">
        <v>1568</v>
      </c>
      <c r="H1057" s="176">
        <v>25</v>
      </c>
      <c r="I1057" s="11" t="s">
        <v>1588</v>
      </c>
      <c r="J1057" s="145" t="s">
        <v>1589</v>
      </c>
      <c r="K1057" s="241">
        <v>2.2999999999999998</v>
      </c>
      <c r="L1057" s="241">
        <f>SUM(K1057*1.2)</f>
        <v>2.76</v>
      </c>
      <c r="M1057" s="8">
        <v>57.5</v>
      </c>
      <c r="N1057" s="280">
        <f>SUM(M1057*1.2)</f>
        <v>69</v>
      </c>
      <c r="O1057" s="259">
        <v>2.2999999999999998</v>
      </c>
      <c r="P1057" s="309">
        <v>1</v>
      </c>
    </row>
    <row r="1058" spans="1:16" ht="78" hidden="1" x14ac:dyDescent="0.3">
      <c r="A1058" s="57" t="s">
        <v>640</v>
      </c>
      <c r="B1058" s="12" t="s">
        <v>763</v>
      </c>
      <c r="C1058" s="12" t="s">
        <v>764</v>
      </c>
      <c r="D1058" s="11" t="s">
        <v>711</v>
      </c>
      <c r="E1058" s="127">
        <v>300</v>
      </c>
      <c r="F1058" s="85" t="s">
        <v>1890</v>
      </c>
      <c r="G1058" s="152" t="s">
        <v>1637</v>
      </c>
      <c r="H1058" s="133">
        <v>25</v>
      </c>
      <c r="I1058" s="85" t="s">
        <v>1891</v>
      </c>
      <c r="J1058" s="145" t="s">
        <v>1892</v>
      </c>
      <c r="K1058" s="241">
        <v>2.95</v>
      </c>
      <c r="L1058" s="241">
        <f t="shared" ref="L1058" si="308">K1058*1.2</f>
        <v>3.54</v>
      </c>
      <c r="M1058" s="8">
        <f t="shared" ref="M1058" si="309">H1058*K1058</f>
        <v>73.75</v>
      </c>
      <c r="N1058" s="280">
        <f t="shared" ref="N1058" si="310">M1058*1.2</f>
        <v>88.5</v>
      </c>
      <c r="O1058" s="259">
        <v>2.95</v>
      </c>
      <c r="P1058" s="309">
        <v>2</v>
      </c>
    </row>
    <row r="1059" spans="1:16" ht="15.6" hidden="1" x14ac:dyDescent="0.3">
      <c r="A1059" s="230"/>
      <c r="B1059" s="231"/>
      <c r="C1059" s="231"/>
      <c r="D1059" s="232"/>
      <c r="E1059" s="233"/>
      <c r="F1059" s="232"/>
      <c r="G1059" s="234"/>
      <c r="H1059" s="235"/>
      <c r="I1059" s="232"/>
      <c r="J1059" s="236"/>
      <c r="K1059" s="242"/>
      <c r="L1059" s="242"/>
      <c r="M1059" s="239"/>
      <c r="N1059" s="281"/>
      <c r="O1059" s="260"/>
      <c r="P1059" s="310"/>
    </row>
    <row r="1060" spans="1:16" ht="93.6" x14ac:dyDescent="0.3">
      <c r="A1060" s="57" t="s">
        <v>1121</v>
      </c>
      <c r="B1060" s="12" t="s">
        <v>765</v>
      </c>
      <c r="C1060" s="12"/>
      <c r="D1060" s="11" t="s">
        <v>594</v>
      </c>
      <c r="E1060" s="127">
        <v>10</v>
      </c>
      <c r="F1060" s="85" t="s">
        <v>1572</v>
      </c>
      <c r="G1060" s="152" t="s">
        <v>1568</v>
      </c>
      <c r="H1060" s="176" t="s">
        <v>1590</v>
      </c>
      <c r="I1060" s="11" t="s">
        <v>1591</v>
      </c>
      <c r="J1060" s="145" t="s">
        <v>1592</v>
      </c>
      <c r="K1060" s="241">
        <v>4.13</v>
      </c>
      <c r="L1060" s="241">
        <f>SUM(K1060*1.2)</f>
        <v>4.9559999999999995</v>
      </c>
      <c r="M1060" s="8">
        <v>247.8</v>
      </c>
      <c r="N1060" s="280">
        <f>SUM(M1060*1.2)</f>
        <v>297.36</v>
      </c>
      <c r="O1060" s="259">
        <v>4.13</v>
      </c>
      <c r="P1060" s="309">
        <v>1</v>
      </c>
    </row>
    <row r="1061" spans="1:16" ht="15.6" hidden="1" x14ac:dyDescent="0.3">
      <c r="A1061" s="230"/>
      <c r="B1061" s="231"/>
      <c r="C1061" s="231"/>
      <c r="D1061" s="232"/>
      <c r="E1061" s="233"/>
      <c r="F1061" s="232"/>
      <c r="G1061" s="234"/>
      <c r="H1061" s="235"/>
      <c r="I1061" s="232"/>
      <c r="J1061" s="236"/>
      <c r="K1061" s="242"/>
      <c r="L1061" s="242"/>
      <c r="M1061" s="239"/>
      <c r="N1061" s="281"/>
      <c r="O1061" s="260"/>
      <c r="P1061" s="310"/>
    </row>
    <row r="1062" spans="1:16" ht="46.8" x14ac:dyDescent="0.3">
      <c r="A1062" s="57" t="s">
        <v>641</v>
      </c>
      <c r="B1062" s="12" t="s">
        <v>766</v>
      </c>
      <c r="C1062" s="12"/>
      <c r="D1062" s="11" t="s">
        <v>594</v>
      </c>
      <c r="E1062" s="127">
        <v>4</v>
      </c>
      <c r="F1062" s="85" t="s">
        <v>1572</v>
      </c>
      <c r="G1062" s="152" t="s">
        <v>1568</v>
      </c>
      <c r="H1062" s="176" t="s">
        <v>1593</v>
      </c>
      <c r="I1062" s="11" t="s">
        <v>1594</v>
      </c>
      <c r="J1062" s="145" t="s">
        <v>1595</v>
      </c>
      <c r="K1062" s="241">
        <v>90.3</v>
      </c>
      <c r="L1062" s="241">
        <v>108.36</v>
      </c>
      <c r="M1062" s="8">
        <v>180.6</v>
      </c>
      <c r="N1062" s="280">
        <v>216.72</v>
      </c>
      <c r="O1062" s="259">
        <v>90.3</v>
      </c>
      <c r="P1062" s="309">
        <v>1</v>
      </c>
    </row>
    <row r="1063" spans="1:16" ht="15.6" hidden="1" x14ac:dyDescent="0.3">
      <c r="A1063" s="230"/>
      <c r="B1063" s="231"/>
      <c r="C1063" s="231"/>
      <c r="D1063" s="232"/>
      <c r="E1063" s="233"/>
      <c r="F1063" s="232"/>
      <c r="G1063" s="234"/>
      <c r="H1063" s="235"/>
      <c r="I1063" s="232"/>
      <c r="J1063" s="236"/>
      <c r="K1063" s="242"/>
      <c r="L1063" s="242"/>
      <c r="M1063" s="239"/>
      <c r="N1063" s="281"/>
      <c r="O1063" s="260"/>
      <c r="P1063" s="310"/>
    </row>
    <row r="1064" spans="1:16" ht="46.8" x14ac:dyDescent="0.3">
      <c r="A1064" s="57" t="s">
        <v>643</v>
      </c>
      <c r="B1064" s="12" t="s">
        <v>767</v>
      </c>
      <c r="C1064" s="12"/>
      <c r="D1064" s="11" t="s">
        <v>594</v>
      </c>
      <c r="E1064" s="127">
        <v>1</v>
      </c>
      <c r="F1064" s="85" t="s">
        <v>1572</v>
      </c>
      <c r="G1064" s="152" t="s">
        <v>1568</v>
      </c>
      <c r="H1064" s="176" t="s">
        <v>1593</v>
      </c>
      <c r="I1064" s="11" t="s">
        <v>1596</v>
      </c>
      <c r="J1064" s="136" t="s">
        <v>1597</v>
      </c>
      <c r="K1064" s="241">
        <v>74</v>
      </c>
      <c r="L1064" s="241">
        <v>88.8</v>
      </c>
      <c r="M1064" s="8">
        <v>148</v>
      </c>
      <c r="N1064" s="280">
        <v>177.6</v>
      </c>
      <c r="O1064" s="259">
        <v>74</v>
      </c>
      <c r="P1064" s="309">
        <v>1</v>
      </c>
    </row>
    <row r="1065" spans="1:16" ht="15.6" hidden="1" x14ac:dyDescent="0.3">
      <c r="A1065" s="230"/>
      <c r="B1065" s="231"/>
      <c r="C1065" s="231"/>
      <c r="D1065" s="232"/>
      <c r="E1065" s="233"/>
      <c r="F1065" s="232"/>
      <c r="G1065" s="234"/>
      <c r="H1065" s="235"/>
      <c r="I1065" s="232"/>
      <c r="J1065" s="236"/>
      <c r="K1065" s="242"/>
      <c r="L1065" s="242"/>
      <c r="M1065" s="239"/>
      <c r="N1065" s="281"/>
      <c r="O1065" s="260"/>
      <c r="P1065" s="310"/>
    </row>
    <row r="1066" spans="1:16" ht="46.8" x14ac:dyDescent="0.3">
      <c r="A1066" s="57" t="s">
        <v>645</v>
      </c>
      <c r="B1066" s="12" t="s">
        <v>768</v>
      </c>
      <c r="C1066" s="12"/>
      <c r="D1066" s="11" t="s">
        <v>711</v>
      </c>
      <c r="E1066" s="127">
        <v>25</v>
      </c>
      <c r="F1066" s="85" t="s">
        <v>1587</v>
      </c>
      <c r="G1066" s="152" t="s">
        <v>1568</v>
      </c>
      <c r="H1066" s="176" t="s">
        <v>1598</v>
      </c>
      <c r="I1066" s="11" t="s">
        <v>1599</v>
      </c>
      <c r="J1066" s="141" t="s">
        <v>1600</v>
      </c>
      <c r="K1066" s="241">
        <v>0.98</v>
      </c>
      <c r="L1066" s="241">
        <f>SUM(K1066*1.2)</f>
        <v>1.1759999999999999</v>
      </c>
      <c r="M1066" s="8">
        <v>24.5</v>
      </c>
      <c r="N1066" s="280">
        <f>SUM(M1066*1.2)</f>
        <v>29.4</v>
      </c>
      <c r="O1066" s="259">
        <v>0.98</v>
      </c>
      <c r="P1066" s="309">
        <v>1</v>
      </c>
    </row>
    <row r="1067" spans="1:16" ht="78" hidden="1" x14ac:dyDescent="0.3">
      <c r="A1067" s="57" t="s">
        <v>645</v>
      </c>
      <c r="B1067" s="12" t="s">
        <v>768</v>
      </c>
      <c r="C1067" s="12"/>
      <c r="D1067" s="11" t="s">
        <v>711</v>
      </c>
      <c r="E1067" s="127">
        <v>25</v>
      </c>
      <c r="F1067" s="85" t="s">
        <v>1890</v>
      </c>
      <c r="G1067" s="152" t="s">
        <v>1637</v>
      </c>
      <c r="H1067" s="133">
        <v>25</v>
      </c>
      <c r="I1067" s="85" t="s">
        <v>1893</v>
      </c>
      <c r="J1067" s="141" t="s">
        <v>1894</v>
      </c>
      <c r="K1067" s="241">
        <v>1.65</v>
      </c>
      <c r="L1067" s="241">
        <f t="shared" ref="L1067" si="311">K1067*1.2</f>
        <v>1.9799999999999998</v>
      </c>
      <c r="M1067" s="8">
        <f t="shared" ref="M1067" si="312">H1067*K1067</f>
        <v>41.25</v>
      </c>
      <c r="N1067" s="280">
        <f t="shared" ref="N1067" si="313">M1067*1.2</f>
        <v>49.5</v>
      </c>
      <c r="O1067" s="259">
        <v>1.65</v>
      </c>
      <c r="P1067" s="309">
        <v>2</v>
      </c>
    </row>
    <row r="1068" spans="1:16" ht="15.6" hidden="1" x14ac:dyDescent="0.3">
      <c r="A1068" s="230"/>
      <c r="B1068" s="231"/>
      <c r="C1068" s="231"/>
      <c r="D1068" s="232"/>
      <c r="E1068" s="233"/>
      <c r="F1068" s="232"/>
      <c r="G1068" s="234"/>
      <c r="H1068" s="235"/>
      <c r="I1068" s="232"/>
      <c r="J1068" s="236"/>
      <c r="K1068" s="242"/>
      <c r="L1068" s="242"/>
      <c r="M1068" s="239"/>
      <c r="N1068" s="281"/>
      <c r="O1068" s="260"/>
      <c r="P1068" s="310"/>
    </row>
    <row r="1069" spans="1:16" ht="46.8" hidden="1" x14ac:dyDescent="0.3">
      <c r="A1069" s="57" t="s">
        <v>1122</v>
      </c>
      <c r="B1069" s="12" t="s">
        <v>769</v>
      </c>
      <c r="C1069" s="12"/>
      <c r="D1069" s="11" t="s">
        <v>790</v>
      </c>
      <c r="E1069" s="127">
        <v>50</v>
      </c>
      <c r="F1069" s="85"/>
      <c r="G1069" s="152"/>
      <c r="H1069" s="133"/>
      <c r="I1069" s="85"/>
      <c r="J1069" s="145"/>
      <c r="K1069" s="241"/>
      <c r="L1069" s="241"/>
      <c r="M1069" s="8"/>
      <c r="N1069" s="280"/>
      <c r="O1069" s="259"/>
      <c r="P1069" s="309">
        <v>0</v>
      </c>
    </row>
    <row r="1070" spans="1:16" ht="15.6" hidden="1" x14ac:dyDescent="0.3">
      <c r="A1070" s="230"/>
      <c r="B1070" s="231"/>
      <c r="C1070" s="231"/>
      <c r="D1070" s="232"/>
      <c r="E1070" s="233"/>
      <c r="F1070" s="232"/>
      <c r="G1070" s="234"/>
      <c r="H1070" s="235"/>
      <c r="I1070" s="232"/>
      <c r="J1070" s="236"/>
      <c r="K1070" s="242"/>
      <c r="L1070" s="242"/>
      <c r="M1070" s="239"/>
      <c r="N1070" s="281"/>
      <c r="O1070" s="260"/>
      <c r="P1070" s="310"/>
    </row>
    <row r="1071" spans="1:16" ht="15.6" hidden="1" x14ac:dyDescent="0.3">
      <c r="A1071" s="39"/>
      <c r="B1071" s="381" t="s">
        <v>770</v>
      </c>
      <c r="C1071" s="382"/>
      <c r="D1071" s="61"/>
      <c r="E1071" s="112"/>
      <c r="F1071" s="194"/>
      <c r="G1071" s="152"/>
      <c r="H1071" s="133"/>
      <c r="I1071" s="194"/>
      <c r="J1071" s="146"/>
      <c r="K1071" s="241"/>
      <c r="L1071" s="241"/>
      <c r="M1071" s="8"/>
      <c r="N1071" s="280"/>
      <c r="O1071" s="259"/>
      <c r="P1071" s="309"/>
    </row>
    <row r="1072" spans="1:16" ht="46.8" x14ac:dyDescent="0.3">
      <c r="A1072" s="39" t="s">
        <v>1123</v>
      </c>
      <c r="B1072" s="62" t="s">
        <v>849</v>
      </c>
      <c r="C1072" s="86" t="s">
        <v>857</v>
      </c>
      <c r="D1072" s="61" t="s">
        <v>594</v>
      </c>
      <c r="E1072" s="112">
        <v>70.400000000000006</v>
      </c>
      <c r="F1072" s="194" t="s">
        <v>1572</v>
      </c>
      <c r="G1072" s="152" t="s">
        <v>1568</v>
      </c>
      <c r="H1072" s="176" t="s">
        <v>1601</v>
      </c>
      <c r="I1072" s="359" t="s">
        <v>1602</v>
      </c>
      <c r="J1072" s="147" t="s">
        <v>1603</v>
      </c>
      <c r="K1072" s="241">
        <v>1.61</v>
      </c>
      <c r="L1072" s="241">
        <f>SUM(K1072*1.2)</f>
        <v>1.9319999999999999</v>
      </c>
      <c r="M1072" s="8">
        <v>113.34</v>
      </c>
      <c r="N1072" s="280">
        <f>SUM(M1072*1.2)</f>
        <v>136.00800000000001</v>
      </c>
      <c r="O1072" s="259">
        <v>1.61</v>
      </c>
      <c r="P1072" s="309">
        <v>1</v>
      </c>
    </row>
    <row r="1073" spans="1:16" ht="15.6" hidden="1" x14ac:dyDescent="0.3">
      <c r="A1073" s="230"/>
      <c r="B1073" s="231"/>
      <c r="C1073" s="231"/>
      <c r="D1073" s="232"/>
      <c r="E1073" s="233"/>
      <c r="F1073" s="232"/>
      <c r="G1073" s="234"/>
      <c r="H1073" s="235"/>
      <c r="I1073" s="232"/>
      <c r="J1073" s="236"/>
      <c r="K1073" s="242"/>
      <c r="L1073" s="242"/>
      <c r="M1073" s="239"/>
      <c r="N1073" s="281"/>
      <c r="O1073" s="260"/>
      <c r="P1073" s="310"/>
    </row>
    <row r="1074" spans="1:16" ht="46.8" x14ac:dyDescent="0.3">
      <c r="A1074" s="39" t="s">
        <v>1124</v>
      </c>
      <c r="B1074" s="62" t="s">
        <v>858</v>
      </c>
      <c r="C1074" s="86" t="s">
        <v>857</v>
      </c>
      <c r="D1074" s="61" t="s">
        <v>594</v>
      </c>
      <c r="E1074" s="112">
        <v>2500</v>
      </c>
      <c r="F1074" s="194" t="s">
        <v>1572</v>
      </c>
      <c r="G1074" s="152" t="s">
        <v>1568</v>
      </c>
      <c r="H1074" s="176" t="s">
        <v>1604</v>
      </c>
      <c r="I1074" s="359" t="s">
        <v>1605</v>
      </c>
      <c r="J1074" s="147" t="s">
        <v>1606</v>
      </c>
      <c r="K1074" s="241">
        <v>1.03</v>
      </c>
      <c r="L1074" s="241">
        <f t="shared" ref="L1074:L1100" si="314">SUM(K1074*1.2)</f>
        <v>1.236</v>
      </c>
      <c r="M1074" s="8">
        <v>76.22</v>
      </c>
      <c r="N1074" s="280">
        <f t="shared" ref="N1074:N1100" si="315">SUM(M1074*1.2)</f>
        <v>91.463999999999999</v>
      </c>
      <c r="O1074" s="259">
        <v>1.03</v>
      </c>
      <c r="P1074" s="309">
        <v>1</v>
      </c>
    </row>
    <row r="1075" spans="1:16" ht="15.6" hidden="1" x14ac:dyDescent="0.3">
      <c r="A1075" s="230"/>
      <c r="B1075" s="231"/>
      <c r="C1075" s="231"/>
      <c r="D1075" s="232"/>
      <c r="E1075" s="233"/>
      <c r="F1075" s="232"/>
      <c r="G1075" s="234"/>
      <c r="H1075" s="235"/>
      <c r="I1075" s="232"/>
      <c r="J1075" s="236"/>
      <c r="K1075" s="242"/>
      <c r="L1075" s="242"/>
      <c r="M1075" s="239"/>
      <c r="N1075" s="281"/>
      <c r="O1075" s="260"/>
      <c r="P1075" s="310"/>
    </row>
    <row r="1076" spans="1:16" ht="46.8" x14ac:dyDescent="0.3">
      <c r="A1076" s="39" t="s">
        <v>1125</v>
      </c>
      <c r="B1076" s="62" t="s">
        <v>744</v>
      </c>
      <c r="C1076" s="86"/>
      <c r="D1076" s="61" t="s">
        <v>711</v>
      </c>
      <c r="E1076" s="112">
        <v>350</v>
      </c>
      <c r="F1076" s="194" t="s">
        <v>1572</v>
      </c>
      <c r="G1076" s="152" t="s">
        <v>1568</v>
      </c>
      <c r="H1076" s="176" t="s">
        <v>1607</v>
      </c>
      <c r="I1076" s="359" t="s">
        <v>1608</v>
      </c>
      <c r="J1076" s="147" t="s">
        <v>1609</v>
      </c>
      <c r="K1076" s="241">
        <v>0.56000000000000005</v>
      </c>
      <c r="L1076" s="241">
        <f t="shared" si="314"/>
        <v>0.67200000000000004</v>
      </c>
      <c r="M1076" s="8">
        <v>28</v>
      </c>
      <c r="N1076" s="280">
        <f t="shared" si="315"/>
        <v>33.6</v>
      </c>
      <c r="O1076" s="259">
        <v>0.56000000000000005</v>
      </c>
      <c r="P1076" s="309">
        <v>1</v>
      </c>
    </row>
    <row r="1077" spans="1:16" ht="15.6" hidden="1" x14ac:dyDescent="0.3">
      <c r="A1077" s="230"/>
      <c r="B1077" s="231"/>
      <c r="C1077" s="231"/>
      <c r="D1077" s="232"/>
      <c r="E1077" s="233"/>
      <c r="F1077" s="232"/>
      <c r="G1077" s="234"/>
      <c r="H1077" s="235"/>
      <c r="I1077" s="232"/>
      <c r="J1077" s="236"/>
      <c r="K1077" s="242"/>
      <c r="L1077" s="242"/>
      <c r="M1077" s="239"/>
      <c r="N1077" s="281"/>
      <c r="O1077" s="260"/>
      <c r="P1077" s="310"/>
    </row>
    <row r="1078" spans="1:16" ht="46.8" x14ac:dyDescent="0.3">
      <c r="A1078" s="39" t="s">
        <v>1126</v>
      </c>
      <c r="B1078" s="62" t="s">
        <v>859</v>
      </c>
      <c r="C1078" s="86" t="s">
        <v>860</v>
      </c>
      <c r="D1078" s="61" t="s">
        <v>594</v>
      </c>
      <c r="E1078" s="112">
        <v>2400</v>
      </c>
      <c r="F1078" s="194" t="s">
        <v>1572</v>
      </c>
      <c r="G1078" s="152" t="s">
        <v>1568</v>
      </c>
      <c r="H1078" s="176" t="s">
        <v>1610</v>
      </c>
      <c r="I1078" s="359" t="s">
        <v>1611</v>
      </c>
      <c r="J1078" s="147" t="s">
        <v>1612</v>
      </c>
      <c r="K1078" s="241">
        <v>0.19</v>
      </c>
      <c r="L1078" s="241">
        <f t="shared" si="314"/>
        <v>0.22799999999999998</v>
      </c>
      <c r="M1078" s="8">
        <v>45.6</v>
      </c>
      <c r="N1078" s="280">
        <f t="shared" si="315"/>
        <v>54.72</v>
      </c>
      <c r="O1078" s="259">
        <v>0.19</v>
      </c>
      <c r="P1078" s="309">
        <v>1</v>
      </c>
    </row>
    <row r="1079" spans="1:16" ht="15.6" hidden="1" x14ac:dyDescent="0.3">
      <c r="A1079" s="230"/>
      <c r="B1079" s="231"/>
      <c r="C1079" s="231"/>
      <c r="D1079" s="232"/>
      <c r="E1079" s="233"/>
      <c r="F1079" s="232"/>
      <c r="G1079" s="234"/>
      <c r="H1079" s="235"/>
      <c r="I1079" s="232"/>
      <c r="J1079" s="236"/>
      <c r="K1079" s="242"/>
      <c r="L1079" s="242"/>
      <c r="M1079" s="239"/>
      <c r="N1079" s="281"/>
      <c r="O1079" s="260"/>
      <c r="P1079" s="310"/>
    </row>
    <row r="1080" spans="1:16" ht="46.8" x14ac:dyDescent="0.3">
      <c r="A1080" s="39" t="s">
        <v>648</v>
      </c>
      <c r="B1080" s="62" t="s">
        <v>861</v>
      </c>
      <c r="C1080" s="86" t="s">
        <v>862</v>
      </c>
      <c r="D1080" s="61" t="s">
        <v>594</v>
      </c>
      <c r="E1080" s="112">
        <v>264</v>
      </c>
      <c r="F1080" s="194" t="s">
        <v>1572</v>
      </c>
      <c r="G1080" s="152" t="s">
        <v>1568</v>
      </c>
      <c r="H1080" s="176" t="s">
        <v>1613</v>
      </c>
      <c r="I1080" s="359" t="s">
        <v>1614</v>
      </c>
      <c r="J1080" s="147" t="s">
        <v>1615</v>
      </c>
      <c r="K1080" s="241">
        <v>1.82</v>
      </c>
      <c r="L1080" s="241">
        <f t="shared" si="314"/>
        <v>2.1840000000000002</v>
      </c>
      <c r="M1080" s="8">
        <v>60.06</v>
      </c>
      <c r="N1080" s="280">
        <f t="shared" si="315"/>
        <v>72.072000000000003</v>
      </c>
      <c r="O1080" s="259">
        <v>1.82</v>
      </c>
      <c r="P1080" s="309">
        <v>1</v>
      </c>
    </row>
    <row r="1081" spans="1:16" ht="15.6" hidden="1" x14ac:dyDescent="0.3">
      <c r="A1081" s="230"/>
      <c r="B1081" s="231"/>
      <c r="C1081" s="231"/>
      <c r="D1081" s="232"/>
      <c r="E1081" s="233"/>
      <c r="F1081" s="232"/>
      <c r="G1081" s="234"/>
      <c r="H1081" s="235"/>
      <c r="I1081" s="232"/>
      <c r="J1081" s="236"/>
      <c r="K1081" s="242"/>
      <c r="L1081" s="242"/>
      <c r="M1081" s="239"/>
      <c r="N1081" s="281"/>
      <c r="O1081" s="260"/>
      <c r="P1081" s="310"/>
    </row>
    <row r="1082" spans="1:16" ht="46.8" x14ac:dyDescent="0.3">
      <c r="A1082" s="39" t="s">
        <v>651</v>
      </c>
      <c r="B1082" s="63" t="s">
        <v>826</v>
      </c>
      <c r="C1082" s="21"/>
      <c r="D1082" s="61" t="s">
        <v>594</v>
      </c>
      <c r="E1082" s="112">
        <v>8</v>
      </c>
      <c r="F1082" s="194" t="s">
        <v>1572</v>
      </c>
      <c r="G1082" s="152" t="s">
        <v>1568</v>
      </c>
      <c r="H1082" s="176" t="s">
        <v>1593</v>
      </c>
      <c r="I1082" s="359" t="s">
        <v>1594</v>
      </c>
      <c r="J1082" s="147" t="s">
        <v>1595</v>
      </c>
      <c r="K1082" s="241">
        <v>90.3</v>
      </c>
      <c r="L1082" s="241">
        <f t="shared" si="314"/>
        <v>108.36</v>
      </c>
      <c r="M1082" s="8">
        <v>180.6</v>
      </c>
      <c r="N1082" s="280">
        <f t="shared" si="315"/>
        <v>216.72</v>
      </c>
      <c r="O1082" s="259">
        <v>90.3</v>
      </c>
      <c r="P1082" s="309">
        <v>1</v>
      </c>
    </row>
    <row r="1083" spans="1:16" ht="15.6" hidden="1" x14ac:dyDescent="0.3">
      <c r="A1083" s="230"/>
      <c r="B1083" s="231"/>
      <c r="C1083" s="231"/>
      <c r="D1083" s="232"/>
      <c r="E1083" s="233"/>
      <c r="F1083" s="232"/>
      <c r="G1083" s="234"/>
      <c r="H1083" s="235"/>
      <c r="I1083" s="232"/>
      <c r="J1083" s="236"/>
      <c r="K1083" s="242"/>
      <c r="L1083" s="242"/>
      <c r="M1083" s="239"/>
      <c r="N1083" s="281"/>
      <c r="O1083" s="260"/>
      <c r="P1083" s="310"/>
    </row>
    <row r="1084" spans="1:16" ht="46.8" x14ac:dyDescent="0.3">
      <c r="A1084" s="39" t="s">
        <v>1127</v>
      </c>
      <c r="B1084" s="63" t="s">
        <v>827</v>
      </c>
      <c r="C1084" s="21"/>
      <c r="D1084" s="61" t="s">
        <v>594</v>
      </c>
      <c r="E1084" s="112">
        <v>6</v>
      </c>
      <c r="F1084" s="194" t="s">
        <v>1572</v>
      </c>
      <c r="G1084" s="152" t="s">
        <v>1568</v>
      </c>
      <c r="H1084" s="176" t="s">
        <v>1593</v>
      </c>
      <c r="I1084" s="359" t="s">
        <v>1596</v>
      </c>
      <c r="J1084" s="147" t="s">
        <v>1597</v>
      </c>
      <c r="K1084" s="241">
        <v>74</v>
      </c>
      <c r="L1084" s="241">
        <f t="shared" si="314"/>
        <v>88.8</v>
      </c>
      <c r="M1084" s="8">
        <v>148</v>
      </c>
      <c r="N1084" s="280">
        <f t="shared" si="315"/>
        <v>177.6</v>
      </c>
      <c r="O1084" s="259">
        <v>74</v>
      </c>
      <c r="P1084" s="309">
        <v>1</v>
      </c>
    </row>
    <row r="1085" spans="1:16" ht="15.6" hidden="1" x14ac:dyDescent="0.3">
      <c r="A1085" s="230"/>
      <c r="B1085" s="231"/>
      <c r="C1085" s="231"/>
      <c r="D1085" s="232"/>
      <c r="E1085" s="233"/>
      <c r="F1085" s="232"/>
      <c r="G1085" s="234"/>
      <c r="H1085" s="235"/>
      <c r="I1085" s="232"/>
      <c r="J1085" s="236"/>
      <c r="K1085" s="242"/>
      <c r="L1085" s="242"/>
      <c r="M1085" s="239"/>
      <c r="N1085" s="281"/>
      <c r="O1085" s="260"/>
      <c r="P1085" s="310"/>
    </row>
    <row r="1086" spans="1:16" ht="46.8" x14ac:dyDescent="0.3">
      <c r="A1086" s="39" t="s">
        <v>1128</v>
      </c>
      <c r="B1086" s="62" t="s">
        <v>828</v>
      </c>
      <c r="C1086" s="21"/>
      <c r="D1086" s="61" t="s">
        <v>594</v>
      </c>
      <c r="E1086" s="112">
        <v>9000</v>
      </c>
      <c r="F1086" s="194" t="s">
        <v>1572</v>
      </c>
      <c r="G1086" s="152" t="s">
        <v>1568</v>
      </c>
      <c r="H1086" s="176" t="s">
        <v>1616</v>
      </c>
      <c r="I1086" s="359" t="s">
        <v>1617</v>
      </c>
      <c r="J1086" s="147" t="s">
        <v>1618</v>
      </c>
      <c r="K1086" s="241">
        <v>0.98</v>
      </c>
      <c r="L1086" s="241">
        <f t="shared" si="314"/>
        <v>1.1759999999999999</v>
      </c>
      <c r="M1086" s="8">
        <v>98</v>
      </c>
      <c r="N1086" s="280">
        <f t="shared" si="315"/>
        <v>117.6</v>
      </c>
      <c r="O1086" s="259">
        <v>0.98</v>
      </c>
      <c r="P1086" s="309">
        <v>1</v>
      </c>
    </row>
    <row r="1087" spans="1:16" ht="15.6" hidden="1" x14ac:dyDescent="0.3">
      <c r="A1087" s="230"/>
      <c r="B1087" s="231"/>
      <c r="C1087" s="231"/>
      <c r="D1087" s="232"/>
      <c r="E1087" s="233"/>
      <c r="F1087" s="232"/>
      <c r="G1087" s="234"/>
      <c r="H1087" s="235"/>
      <c r="I1087" s="232"/>
      <c r="J1087" s="236"/>
      <c r="K1087" s="242"/>
      <c r="L1087" s="242"/>
      <c r="M1087" s="239"/>
      <c r="N1087" s="281"/>
      <c r="O1087" s="260"/>
      <c r="P1087" s="310"/>
    </row>
    <row r="1088" spans="1:16" ht="46.8" x14ac:dyDescent="0.3">
      <c r="A1088" s="39" t="s">
        <v>1129</v>
      </c>
      <c r="B1088" s="34" t="s">
        <v>771</v>
      </c>
      <c r="C1088" s="21"/>
      <c r="D1088" s="61" t="s">
        <v>794</v>
      </c>
      <c r="E1088" s="112">
        <v>2</v>
      </c>
      <c r="F1088" s="194" t="s">
        <v>1572</v>
      </c>
      <c r="G1088" s="152" t="s">
        <v>1568</v>
      </c>
      <c r="H1088" s="176" t="s">
        <v>1619</v>
      </c>
      <c r="I1088" s="359" t="s">
        <v>1620</v>
      </c>
      <c r="J1088" s="128" t="s">
        <v>1621</v>
      </c>
      <c r="K1088" s="241">
        <v>167</v>
      </c>
      <c r="L1088" s="241">
        <f t="shared" si="314"/>
        <v>200.4</v>
      </c>
      <c r="M1088" s="8">
        <v>167</v>
      </c>
      <c r="N1088" s="280">
        <f t="shared" si="315"/>
        <v>200.4</v>
      </c>
      <c r="O1088" s="259">
        <v>167</v>
      </c>
      <c r="P1088" s="309">
        <v>1</v>
      </c>
    </row>
    <row r="1089" spans="1:16" ht="15.6" hidden="1" x14ac:dyDescent="0.3">
      <c r="A1089" s="230"/>
      <c r="B1089" s="231"/>
      <c r="C1089" s="231"/>
      <c r="D1089" s="232"/>
      <c r="E1089" s="233"/>
      <c r="F1089" s="232"/>
      <c r="G1089" s="234"/>
      <c r="H1089" s="235"/>
      <c r="I1089" s="232"/>
      <c r="J1089" s="236"/>
      <c r="K1089" s="242"/>
      <c r="L1089" s="242"/>
      <c r="M1089" s="239"/>
      <c r="N1089" s="281"/>
      <c r="O1089" s="260"/>
      <c r="P1089" s="310"/>
    </row>
    <row r="1090" spans="1:16" ht="46.8" x14ac:dyDescent="0.3">
      <c r="A1090" s="39" t="s">
        <v>652</v>
      </c>
      <c r="B1090" s="34" t="s">
        <v>772</v>
      </c>
      <c r="C1090" s="21"/>
      <c r="D1090" s="61" t="s">
        <v>594</v>
      </c>
      <c r="E1090" s="112">
        <v>200</v>
      </c>
      <c r="F1090" s="194" t="s">
        <v>1572</v>
      </c>
      <c r="G1090" s="152" t="s">
        <v>1568</v>
      </c>
      <c r="H1090" s="176" t="s">
        <v>1622</v>
      </c>
      <c r="I1090" s="359" t="s">
        <v>1623</v>
      </c>
      <c r="J1090" s="128" t="s">
        <v>1624</v>
      </c>
      <c r="K1090" s="241">
        <v>0.42</v>
      </c>
      <c r="L1090" s="241">
        <f t="shared" si="314"/>
        <v>0.504</v>
      </c>
      <c r="M1090" s="8">
        <v>42</v>
      </c>
      <c r="N1090" s="280">
        <f t="shared" si="315"/>
        <v>50.4</v>
      </c>
      <c r="O1090" s="259">
        <v>0.42</v>
      </c>
      <c r="P1090" s="309">
        <v>1</v>
      </c>
    </row>
    <row r="1091" spans="1:16" ht="15.6" hidden="1" x14ac:dyDescent="0.3">
      <c r="A1091" s="230"/>
      <c r="B1091" s="231"/>
      <c r="C1091" s="231"/>
      <c r="D1091" s="232"/>
      <c r="E1091" s="233"/>
      <c r="F1091" s="232"/>
      <c r="G1091" s="234"/>
      <c r="H1091" s="235"/>
      <c r="I1091" s="232"/>
      <c r="J1091" s="236"/>
      <c r="K1091" s="242"/>
      <c r="L1091" s="242"/>
      <c r="M1091" s="239"/>
      <c r="N1091" s="281"/>
      <c r="O1091" s="260"/>
      <c r="P1091" s="310"/>
    </row>
    <row r="1092" spans="1:16" ht="46.8" x14ac:dyDescent="0.3">
      <c r="A1092" s="39" t="s">
        <v>1130</v>
      </c>
      <c r="B1092" s="34" t="s">
        <v>773</v>
      </c>
      <c r="C1092" s="21"/>
      <c r="D1092" s="61" t="s">
        <v>594</v>
      </c>
      <c r="E1092" s="112">
        <v>1500</v>
      </c>
      <c r="F1092" s="194" t="s">
        <v>1572</v>
      </c>
      <c r="G1092" s="152" t="s">
        <v>1568</v>
      </c>
      <c r="H1092" s="176" t="s">
        <v>1625</v>
      </c>
      <c r="I1092" s="359" t="s">
        <v>1623</v>
      </c>
      <c r="J1092" s="128" t="s">
        <v>1626</v>
      </c>
      <c r="K1092" s="241">
        <v>0.21</v>
      </c>
      <c r="L1092" s="241">
        <f t="shared" si="314"/>
        <v>0.252</v>
      </c>
      <c r="M1092" s="8">
        <v>157.5</v>
      </c>
      <c r="N1092" s="280">
        <f t="shared" si="315"/>
        <v>189</v>
      </c>
      <c r="O1092" s="259">
        <v>0.21</v>
      </c>
      <c r="P1092" s="309">
        <v>1</v>
      </c>
    </row>
    <row r="1093" spans="1:16" ht="15.6" hidden="1" x14ac:dyDescent="0.3">
      <c r="A1093" s="230"/>
      <c r="B1093" s="231"/>
      <c r="C1093" s="231"/>
      <c r="D1093" s="232"/>
      <c r="E1093" s="233"/>
      <c r="F1093" s="232"/>
      <c r="G1093" s="234"/>
      <c r="H1093" s="235"/>
      <c r="I1093" s="232"/>
      <c r="J1093" s="236"/>
      <c r="K1093" s="242"/>
      <c r="L1093" s="242"/>
      <c r="M1093" s="239"/>
      <c r="N1093" s="281"/>
      <c r="O1093" s="260"/>
      <c r="P1093" s="310"/>
    </row>
    <row r="1094" spans="1:16" ht="46.8" x14ac:dyDescent="0.3">
      <c r="A1094" s="39" t="s">
        <v>655</v>
      </c>
      <c r="B1094" s="34" t="s">
        <v>774</v>
      </c>
      <c r="C1094" s="21"/>
      <c r="D1094" s="61" t="s">
        <v>34</v>
      </c>
      <c r="E1094" s="112">
        <v>15</v>
      </c>
      <c r="F1094" s="194" t="s">
        <v>1572</v>
      </c>
      <c r="G1094" s="152" t="s">
        <v>1568</v>
      </c>
      <c r="H1094" s="176" t="s">
        <v>1627</v>
      </c>
      <c r="I1094" s="359" t="s">
        <v>1623</v>
      </c>
      <c r="J1094" s="128" t="s">
        <v>1628</v>
      </c>
      <c r="K1094" s="241">
        <v>215</v>
      </c>
      <c r="L1094" s="241">
        <f t="shared" si="314"/>
        <v>258</v>
      </c>
      <c r="M1094" s="8">
        <v>215</v>
      </c>
      <c r="N1094" s="280">
        <f t="shared" si="315"/>
        <v>258</v>
      </c>
      <c r="O1094" s="259">
        <v>215</v>
      </c>
      <c r="P1094" s="309">
        <v>1</v>
      </c>
    </row>
    <row r="1095" spans="1:16" ht="15.6" hidden="1" x14ac:dyDescent="0.3">
      <c r="A1095" s="230"/>
      <c r="B1095" s="231"/>
      <c r="C1095" s="231"/>
      <c r="D1095" s="232"/>
      <c r="E1095" s="233"/>
      <c r="F1095" s="232"/>
      <c r="G1095" s="234"/>
      <c r="H1095" s="235"/>
      <c r="I1095" s="232"/>
      <c r="J1095" s="236"/>
      <c r="K1095" s="242"/>
      <c r="L1095" s="242"/>
      <c r="M1095" s="239"/>
      <c r="N1095" s="281"/>
      <c r="O1095" s="260"/>
      <c r="P1095" s="310"/>
    </row>
    <row r="1096" spans="1:16" ht="46.8" x14ac:dyDescent="0.3">
      <c r="A1096" s="39" t="s">
        <v>658</v>
      </c>
      <c r="B1096" s="34" t="s">
        <v>775</v>
      </c>
      <c r="C1096" s="21"/>
      <c r="D1096" s="61" t="s">
        <v>34</v>
      </c>
      <c r="E1096" s="112">
        <v>2</v>
      </c>
      <c r="F1096" s="194" t="s">
        <v>1572</v>
      </c>
      <c r="G1096" s="152" t="s">
        <v>1568</v>
      </c>
      <c r="H1096" s="176" t="s">
        <v>1629</v>
      </c>
      <c r="I1096" s="359" t="s">
        <v>1623</v>
      </c>
      <c r="J1096" s="128" t="s">
        <v>1630</v>
      </c>
      <c r="K1096" s="241">
        <v>38.6</v>
      </c>
      <c r="L1096" s="241">
        <f t="shared" si="314"/>
        <v>46.32</v>
      </c>
      <c r="M1096" s="8">
        <v>38.6</v>
      </c>
      <c r="N1096" s="280">
        <f t="shared" si="315"/>
        <v>46.32</v>
      </c>
      <c r="O1096" s="259">
        <v>38.6</v>
      </c>
      <c r="P1096" s="309">
        <v>1</v>
      </c>
    </row>
    <row r="1097" spans="1:16" ht="15.6" hidden="1" x14ac:dyDescent="0.3">
      <c r="A1097" s="230"/>
      <c r="B1097" s="231"/>
      <c r="C1097" s="231"/>
      <c r="D1097" s="232"/>
      <c r="E1097" s="233"/>
      <c r="F1097" s="232"/>
      <c r="G1097" s="234"/>
      <c r="H1097" s="235"/>
      <c r="I1097" s="232"/>
      <c r="J1097" s="236"/>
      <c r="K1097" s="242"/>
      <c r="L1097" s="242"/>
      <c r="M1097" s="239"/>
      <c r="N1097" s="281"/>
      <c r="O1097" s="260"/>
      <c r="P1097" s="310"/>
    </row>
    <row r="1098" spans="1:16" ht="46.8" x14ac:dyDescent="0.3">
      <c r="A1098" s="39" t="s">
        <v>661</v>
      </c>
      <c r="B1098" s="34" t="s">
        <v>776</v>
      </c>
      <c r="C1098" s="21"/>
      <c r="D1098" s="61" t="s">
        <v>34</v>
      </c>
      <c r="E1098" s="112">
        <v>2</v>
      </c>
      <c r="F1098" s="194" t="s">
        <v>1572</v>
      </c>
      <c r="G1098" s="152" t="s">
        <v>1568</v>
      </c>
      <c r="H1098" s="176" t="s">
        <v>1631</v>
      </c>
      <c r="I1098" s="359" t="s">
        <v>1623</v>
      </c>
      <c r="J1098" s="128" t="s">
        <v>1632</v>
      </c>
      <c r="K1098" s="241">
        <v>142</v>
      </c>
      <c r="L1098" s="241">
        <f t="shared" si="314"/>
        <v>170.4</v>
      </c>
      <c r="M1098" s="8">
        <v>142</v>
      </c>
      <c r="N1098" s="280">
        <f t="shared" si="315"/>
        <v>170.4</v>
      </c>
      <c r="O1098" s="259">
        <v>142</v>
      </c>
      <c r="P1098" s="309">
        <v>1</v>
      </c>
    </row>
    <row r="1099" spans="1:16" ht="15.6" hidden="1" x14ac:dyDescent="0.3">
      <c r="A1099" s="230"/>
      <c r="B1099" s="231"/>
      <c r="C1099" s="231"/>
      <c r="D1099" s="232"/>
      <c r="E1099" s="233"/>
      <c r="F1099" s="232"/>
      <c r="G1099" s="234"/>
      <c r="H1099" s="235"/>
      <c r="I1099" s="232"/>
      <c r="J1099" s="236"/>
      <c r="K1099" s="242"/>
      <c r="L1099" s="242"/>
      <c r="M1099" s="239"/>
      <c r="N1099" s="281"/>
      <c r="O1099" s="260"/>
      <c r="P1099" s="310"/>
    </row>
    <row r="1100" spans="1:16" ht="93.6" x14ac:dyDescent="0.3">
      <c r="A1100" s="39" t="s">
        <v>664</v>
      </c>
      <c r="B1100" s="34" t="s">
        <v>786</v>
      </c>
      <c r="C1100" s="21"/>
      <c r="D1100" s="61" t="s">
        <v>34</v>
      </c>
      <c r="E1100" s="128">
        <v>2</v>
      </c>
      <c r="F1100" s="194" t="s">
        <v>1572</v>
      </c>
      <c r="G1100" s="152" t="s">
        <v>1568</v>
      </c>
      <c r="H1100" s="176" t="s">
        <v>1633</v>
      </c>
      <c r="I1100" s="359" t="s">
        <v>1634</v>
      </c>
      <c r="J1100" s="128" t="s">
        <v>1635</v>
      </c>
      <c r="K1100" s="241">
        <v>42.95</v>
      </c>
      <c r="L1100" s="241">
        <f t="shared" si="314"/>
        <v>51.54</v>
      </c>
      <c r="M1100" s="8">
        <v>85.9</v>
      </c>
      <c r="N1100" s="280">
        <f t="shared" si="315"/>
        <v>103.08</v>
      </c>
      <c r="O1100" s="259">
        <v>42.95</v>
      </c>
      <c r="P1100" s="309">
        <v>1</v>
      </c>
    </row>
    <row r="1101" spans="1:16" ht="15.6" hidden="1" x14ac:dyDescent="0.3">
      <c r="A1101" s="230"/>
      <c r="B1101" s="231"/>
      <c r="C1101" s="231"/>
      <c r="D1101" s="232"/>
      <c r="E1101" s="233"/>
      <c r="F1101" s="232"/>
      <c r="G1101" s="234"/>
      <c r="H1101" s="235"/>
      <c r="I1101" s="232"/>
      <c r="J1101" s="236"/>
      <c r="K1101" s="242"/>
      <c r="L1101" s="242"/>
      <c r="M1101" s="239"/>
      <c r="N1101" s="281"/>
      <c r="O1101" s="260"/>
      <c r="P1101" s="310"/>
    </row>
    <row r="1102" spans="1:16" ht="46.8" x14ac:dyDescent="0.3">
      <c r="A1102" s="39" t="s">
        <v>667</v>
      </c>
      <c r="B1102" s="34" t="s">
        <v>787</v>
      </c>
      <c r="C1102" s="21"/>
      <c r="D1102" s="61" t="s">
        <v>34</v>
      </c>
      <c r="E1102" s="112">
        <v>1000</v>
      </c>
      <c r="F1102" s="194" t="s">
        <v>1798</v>
      </c>
      <c r="G1102" s="152" t="s">
        <v>1637</v>
      </c>
      <c r="H1102" s="176">
        <v>1000</v>
      </c>
      <c r="I1102" s="359" t="s">
        <v>1895</v>
      </c>
      <c r="J1102" s="128" t="s">
        <v>1896</v>
      </c>
      <c r="K1102" s="241">
        <v>1.26E-2</v>
      </c>
      <c r="L1102" s="241">
        <f t="shared" ref="L1102" si="316">K1102*1.2</f>
        <v>1.512E-2</v>
      </c>
      <c r="M1102" s="8">
        <f t="shared" ref="M1102" si="317">H1102*K1102</f>
        <v>12.6</v>
      </c>
      <c r="N1102" s="280">
        <f t="shared" ref="N1102" si="318">M1102*1.2</f>
        <v>15.12</v>
      </c>
      <c r="O1102" s="259">
        <v>1.26E-2</v>
      </c>
      <c r="P1102" s="309">
        <v>1</v>
      </c>
    </row>
    <row r="1103" spans="1:16" ht="15.6" hidden="1" x14ac:dyDescent="0.3">
      <c r="A1103" s="230"/>
      <c r="B1103" s="231"/>
      <c r="C1103" s="231"/>
      <c r="D1103" s="232"/>
      <c r="E1103" s="233"/>
      <c r="F1103" s="232"/>
      <c r="G1103" s="234"/>
      <c r="H1103" s="235"/>
      <c r="I1103" s="232"/>
      <c r="J1103" s="236"/>
      <c r="K1103" s="242"/>
      <c r="L1103" s="242"/>
      <c r="M1103" s="239"/>
      <c r="N1103" s="281"/>
      <c r="O1103" s="260"/>
      <c r="P1103" s="310"/>
    </row>
    <row r="1104" spans="1:16" ht="93.6" x14ac:dyDescent="0.3">
      <c r="A1104" s="39" t="s">
        <v>670</v>
      </c>
      <c r="B1104" s="34" t="s">
        <v>788</v>
      </c>
      <c r="C1104" s="21" t="s">
        <v>789</v>
      </c>
      <c r="D1104" s="61" t="s">
        <v>34</v>
      </c>
      <c r="E1104" s="112">
        <v>1000</v>
      </c>
      <c r="F1104" s="194" t="s">
        <v>1519</v>
      </c>
      <c r="G1104" s="152" t="s">
        <v>1465</v>
      </c>
      <c r="H1104" s="176">
        <v>100</v>
      </c>
      <c r="I1104" s="359" t="s">
        <v>1520</v>
      </c>
      <c r="J1104" s="195" t="s">
        <v>1521</v>
      </c>
      <c r="K1104" s="241">
        <v>0.2</v>
      </c>
      <c r="L1104" s="241">
        <f t="shared" ref="L1104" si="319">MMULT(K1104,1.2)</f>
        <v>0.24</v>
      </c>
      <c r="M1104" s="8">
        <f t="shared" ref="M1104" si="320">MMULT(H1104,K1104)</f>
        <v>20</v>
      </c>
      <c r="N1104" s="280">
        <f t="shared" ref="N1104" si="321">MMULT(M1104,1.2)</f>
        <v>24</v>
      </c>
      <c r="O1104" s="259">
        <v>0.2</v>
      </c>
      <c r="P1104" s="309">
        <v>1</v>
      </c>
    </row>
    <row r="1105" spans="1:16" ht="15.6" hidden="1" x14ac:dyDescent="0.3">
      <c r="A1105" s="230"/>
      <c r="B1105" s="231"/>
      <c r="C1105" s="231"/>
      <c r="D1105" s="232"/>
      <c r="E1105" s="233"/>
      <c r="F1105" s="232"/>
      <c r="G1105" s="234"/>
      <c r="H1105" s="235"/>
      <c r="I1105" s="232"/>
      <c r="J1105" s="236"/>
      <c r="K1105" s="242"/>
      <c r="L1105" s="242"/>
      <c r="M1105" s="239"/>
      <c r="N1105" s="281"/>
      <c r="O1105" s="260"/>
      <c r="P1105" s="310"/>
    </row>
    <row r="1106" spans="1:16" ht="124.8" x14ac:dyDescent="0.3">
      <c r="A1106" s="39" t="s">
        <v>673</v>
      </c>
      <c r="B1106" s="34" t="s">
        <v>864</v>
      </c>
      <c r="C1106" s="21"/>
      <c r="D1106" s="61" t="s">
        <v>34</v>
      </c>
      <c r="E1106" s="112">
        <v>125</v>
      </c>
      <c r="F1106" s="194" t="s">
        <v>1933</v>
      </c>
      <c r="G1106" s="152" t="s">
        <v>1898</v>
      </c>
      <c r="H1106" s="176" t="s">
        <v>1934</v>
      </c>
      <c r="I1106" s="359" t="s">
        <v>1935</v>
      </c>
      <c r="J1106" s="128" t="s">
        <v>1936</v>
      </c>
      <c r="K1106" s="241">
        <v>0.46660000000000001</v>
      </c>
      <c r="L1106" s="241">
        <v>0.56000000000000005</v>
      </c>
      <c r="M1106" s="8">
        <v>23.333300000000001</v>
      </c>
      <c r="N1106" s="280">
        <v>28</v>
      </c>
      <c r="O1106" s="259">
        <v>0.46660000000000001</v>
      </c>
      <c r="P1106" s="309">
        <v>1</v>
      </c>
    </row>
    <row r="1107" spans="1:16" ht="62.4" hidden="1" x14ac:dyDescent="0.3">
      <c r="A1107" s="39" t="s">
        <v>673</v>
      </c>
      <c r="B1107" s="34" t="s">
        <v>864</v>
      </c>
      <c r="C1107" s="21"/>
      <c r="D1107" s="61" t="s">
        <v>34</v>
      </c>
      <c r="E1107" s="112">
        <v>125</v>
      </c>
      <c r="F1107" s="194" t="s">
        <v>2166</v>
      </c>
      <c r="G1107" s="152" t="s">
        <v>2139</v>
      </c>
      <c r="H1107" s="133">
        <v>25</v>
      </c>
      <c r="I1107" s="194"/>
      <c r="J1107" s="128" t="s">
        <v>2167</v>
      </c>
      <c r="K1107" s="241">
        <v>10.1</v>
      </c>
      <c r="L1107" s="241">
        <v>12.12</v>
      </c>
      <c r="M1107" s="8">
        <v>10.1</v>
      </c>
      <c r="N1107" s="280">
        <v>12.12</v>
      </c>
      <c r="O1107" s="259">
        <v>10.1</v>
      </c>
      <c r="P1107" s="309">
        <v>2</v>
      </c>
    </row>
    <row r="1108" spans="1:16" hidden="1" x14ac:dyDescent="0.3">
      <c r="G1108" s="155"/>
      <c r="H1108" s="105"/>
      <c r="I1108" s="155"/>
      <c r="J1108" s="104"/>
      <c r="K1108" s="104"/>
      <c r="L1108" s="104"/>
      <c r="M1108" s="155"/>
      <c r="N1108" s="104"/>
      <c r="O1108" s="104"/>
      <c r="P1108" s="320"/>
    </row>
    <row r="1109" spans="1:16" hidden="1" x14ac:dyDescent="0.3">
      <c r="G1109" s="155"/>
      <c r="H1109" s="105"/>
      <c r="I1109" s="155"/>
      <c r="J1109" s="104"/>
      <c r="K1109" s="104"/>
      <c r="L1109" s="104"/>
      <c r="M1109" s="155"/>
      <c r="N1109" s="104"/>
      <c r="O1109" s="104"/>
      <c r="P1109" s="320"/>
    </row>
    <row r="1110" spans="1:16" hidden="1" x14ac:dyDescent="0.3">
      <c r="B1110" s="14" t="s">
        <v>1147</v>
      </c>
      <c r="D1110"/>
      <c r="E1110" s="104"/>
      <c r="G1110" s="155"/>
      <c r="H1110" s="105"/>
      <c r="I1110" s="155"/>
      <c r="J1110" s="104"/>
      <c r="K1110" s="104"/>
      <c r="L1110" s="104"/>
      <c r="M1110" s="155"/>
      <c r="N1110" s="104"/>
      <c r="O1110" s="104"/>
      <c r="P1110" s="320"/>
    </row>
    <row r="1111" spans="1:16" hidden="1" x14ac:dyDescent="0.3">
      <c r="C1111" s="374" t="s">
        <v>1149</v>
      </c>
      <c r="D1111" s="374"/>
      <c r="E1111" s="374"/>
      <c r="G1111" s="155"/>
      <c r="H1111" s="105"/>
      <c r="I1111" s="155"/>
      <c r="J1111" s="104"/>
      <c r="K1111" s="104"/>
      <c r="L1111" s="104"/>
      <c r="M1111" s="155"/>
      <c r="N1111" s="104"/>
      <c r="O1111" s="104"/>
      <c r="P1111" s="320"/>
    </row>
    <row r="1112" spans="1:16" hidden="1" x14ac:dyDescent="0.3">
      <c r="B1112" s="14" t="s">
        <v>1148</v>
      </c>
      <c r="D1112"/>
      <c r="E1112" s="104"/>
      <c r="G1112" s="155"/>
      <c r="H1112" s="105"/>
      <c r="I1112" s="155"/>
      <c r="J1112" s="104"/>
      <c r="K1112" s="104"/>
      <c r="L1112" s="104"/>
      <c r="M1112" s="155"/>
      <c r="N1112" s="104"/>
      <c r="O1112" s="104"/>
      <c r="P1112" s="320"/>
    </row>
    <row r="1113" spans="1:16" hidden="1" x14ac:dyDescent="0.3">
      <c r="D1113"/>
      <c r="E1113" s="104"/>
      <c r="G1113" s="155"/>
      <c r="H1113" s="105"/>
      <c r="I1113" s="155"/>
      <c r="J1113" s="104"/>
      <c r="K1113" s="104"/>
      <c r="L1113" s="104"/>
      <c r="M1113" s="155"/>
      <c r="N1113" s="104"/>
      <c r="O1113" s="104"/>
      <c r="P1113" s="320"/>
    </row>
    <row r="1114" spans="1:16" hidden="1" x14ac:dyDescent="0.3">
      <c r="G1114" s="155"/>
      <c r="H1114" s="105"/>
      <c r="I1114" s="155"/>
      <c r="J1114" s="104"/>
      <c r="K1114" s="104"/>
      <c r="L1114" s="104"/>
      <c r="M1114" s="155"/>
      <c r="N1114" s="104"/>
      <c r="O1114" s="104"/>
      <c r="P1114" s="320"/>
    </row>
    <row r="1115" spans="1:16" hidden="1" x14ac:dyDescent="0.3">
      <c r="G1115" s="155"/>
      <c r="H1115" s="105"/>
      <c r="I1115" s="155"/>
      <c r="J1115" s="104"/>
      <c r="K1115" s="104"/>
      <c r="L1115" s="104"/>
      <c r="M1115" s="155"/>
      <c r="N1115" s="104"/>
      <c r="O1115" s="104"/>
      <c r="P1115" s="320"/>
    </row>
    <row r="1116" spans="1:16" hidden="1" x14ac:dyDescent="0.3">
      <c r="G1116" s="155"/>
      <c r="H1116" s="105"/>
      <c r="I1116" s="155"/>
      <c r="J1116" s="104"/>
      <c r="K1116" s="104"/>
      <c r="L1116" s="104"/>
      <c r="M1116" s="155"/>
      <c r="N1116" s="104"/>
      <c r="O1116" s="104"/>
      <c r="P1116" s="320"/>
    </row>
    <row r="1117" spans="1:16" hidden="1" x14ac:dyDescent="0.3">
      <c r="G1117" s="155"/>
      <c r="H1117" s="105"/>
      <c r="I1117" s="155"/>
      <c r="J1117" s="104"/>
      <c r="K1117" s="104"/>
      <c r="L1117" s="104"/>
      <c r="M1117" s="155"/>
      <c r="N1117" s="104"/>
      <c r="O1117" s="104"/>
      <c r="P1117" s="320"/>
    </row>
    <row r="1118" spans="1:16" hidden="1" x14ac:dyDescent="0.3">
      <c r="G1118" s="155"/>
      <c r="H1118" s="105"/>
      <c r="I1118" s="155"/>
      <c r="J1118" s="104"/>
      <c r="K1118" s="104"/>
      <c r="L1118" s="104"/>
      <c r="M1118" s="155"/>
      <c r="N1118" s="104"/>
      <c r="O1118" s="104"/>
      <c r="P1118" s="320"/>
    </row>
    <row r="1119" spans="1:16" hidden="1" x14ac:dyDescent="0.3">
      <c r="G1119" s="155"/>
      <c r="H1119" s="105"/>
      <c r="I1119" s="155"/>
      <c r="J1119" s="104"/>
      <c r="K1119" s="104"/>
      <c r="L1119" s="104"/>
      <c r="M1119" s="155"/>
      <c r="N1119" s="104"/>
      <c r="O1119" s="104"/>
      <c r="P1119" s="320"/>
    </row>
    <row r="1120" spans="1:16" hidden="1" x14ac:dyDescent="0.3">
      <c r="G1120" s="155"/>
      <c r="H1120" s="105"/>
      <c r="I1120" s="155"/>
      <c r="J1120" s="104"/>
      <c r="K1120" s="104"/>
      <c r="L1120" s="104"/>
      <c r="M1120" s="155"/>
      <c r="N1120" s="104"/>
      <c r="O1120" s="104"/>
      <c r="P1120" s="320"/>
    </row>
    <row r="1121" spans="7:16" hidden="1" x14ac:dyDescent="0.3">
      <c r="G1121" s="155"/>
      <c r="H1121" s="105"/>
      <c r="I1121" s="155"/>
      <c r="J1121" s="104"/>
      <c r="K1121" s="104"/>
      <c r="L1121" s="104"/>
      <c r="M1121" s="155"/>
      <c r="N1121" s="104"/>
      <c r="O1121" s="104"/>
      <c r="P1121" s="320"/>
    </row>
    <row r="1122" spans="7:16" hidden="1" x14ac:dyDescent="0.3">
      <c r="G1122" s="155"/>
      <c r="H1122" s="105"/>
      <c r="I1122" s="155"/>
      <c r="J1122" s="104"/>
      <c r="K1122" s="104"/>
      <c r="L1122" s="104"/>
      <c r="M1122" s="155"/>
      <c r="N1122" s="104"/>
      <c r="O1122" s="104"/>
      <c r="P1122" s="320"/>
    </row>
    <row r="1123" spans="7:16" hidden="1" x14ac:dyDescent="0.3">
      <c r="G1123" s="155"/>
      <c r="H1123" s="105"/>
      <c r="I1123" s="155"/>
      <c r="J1123" s="104"/>
      <c r="K1123" s="104"/>
      <c r="L1123" s="104"/>
      <c r="M1123" s="155"/>
      <c r="N1123" s="104"/>
      <c r="O1123" s="104"/>
      <c r="P1123" s="320"/>
    </row>
    <row r="1124" spans="7:16" hidden="1" x14ac:dyDescent="0.3">
      <c r="G1124" s="155"/>
      <c r="H1124" s="105"/>
      <c r="I1124" s="155"/>
      <c r="J1124" s="104"/>
      <c r="K1124" s="104"/>
      <c r="L1124" s="104"/>
      <c r="M1124" s="155"/>
      <c r="N1124" s="104"/>
      <c r="O1124" s="104"/>
      <c r="P1124" s="320"/>
    </row>
    <row r="1125" spans="7:16" hidden="1" x14ac:dyDescent="0.3">
      <c r="G1125" s="155"/>
      <c r="H1125" s="105"/>
      <c r="I1125" s="155"/>
      <c r="J1125" s="104"/>
      <c r="K1125" s="104"/>
      <c r="L1125" s="104"/>
      <c r="M1125" s="155"/>
      <c r="N1125" s="104"/>
      <c r="O1125" s="104"/>
      <c r="P1125" s="320"/>
    </row>
    <row r="1126" spans="7:16" hidden="1" x14ac:dyDescent="0.3">
      <c r="G1126" s="155"/>
      <c r="H1126" s="105"/>
      <c r="I1126" s="155"/>
      <c r="J1126" s="104"/>
      <c r="K1126" s="104"/>
      <c r="L1126" s="104"/>
      <c r="M1126" s="155"/>
      <c r="N1126" s="104"/>
      <c r="O1126" s="104"/>
      <c r="P1126" s="320"/>
    </row>
    <row r="1127" spans="7:16" hidden="1" x14ac:dyDescent="0.3">
      <c r="G1127" s="155"/>
      <c r="H1127" s="105"/>
      <c r="I1127" s="155"/>
      <c r="J1127" s="104"/>
      <c r="K1127" s="104"/>
      <c r="L1127" s="104"/>
      <c r="M1127" s="155"/>
      <c r="N1127" s="104"/>
      <c r="O1127" s="104"/>
      <c r="P1127" s="320"/>
    </row>
    <row r="1128" spans="7:16" hidden="1" x14ac:dyDescent="0.3">
      <c r="G1128" s="155"/>
      <c r="H1128" s="105"/>
      <c r="I1128" s="155"/>
      <c r="J1128" s="104"/>
      <c r="K1128" s="104"/>
      <c r="L1128" s="104"/>
      <c r="M1128" s="155"/>
      <c r="N1128" s="104"/>
      <c r="O1128" s="104"/>
      <c r="P1128" s="320"/>
    </row>
    <row r="1129" spans="7:16" hidden="1" x14ac:dyDescent="0.3">
      <c r="G1129" s="155"/>
      <c r="H1129" s="105"/>
      <c r="I1129" s="155"/>
      <c r="J1129" s="104"/>
      <c r="K1129" s="104"/>
      <c r="L1129" s="104"/>
      <c r="M1129" s="155"/>
      <c r="N1129" s="104"/>
      <c r="O1129" s="104"/>
      <c r="P1129" s="320"/>
    </row>
    <row r="1130" spans="7:16" hidden="1" x14ac:dyDescent="0.3">
      <c r="G1130" s="155"/>
      <c r="H1130" s="105"/>
      <c r="I1130" s="155"/>
      <c r="J1130" s="104"/>
      <c r="K1130" s="104"/>
      <c r="L1130" s="104"/>
      <c r="M1130" s="155"/>
      <c r="N1130" s="104"/>
      <c r="O1130" s="104"/>
      <c r="P1130" s="320"/>
    </row>
    <row r="1131" spans="7:16" hidden="1" x14ac:dyDescent="0.3">
      <c r="G1131" s="155"/>
      <c r="H1131" s="105"/>
      <c r="I1131" s="155"/>
      <c r="J1131" s="104"/>
      <c r="K1131" s="104"/>
      <c r="L1131" s="104"/>
      <c r="M1131" s="155"/>
      <c r="N1131" s="104"/>
      <c r="O1131" s="104"/>
      <c r="P1131" s="320"/>
    </row>
    <row r="1132" spans="7:16" hidden="1" x14ac:dyDescent="0.3">
      <c r="G1132" s="155"/>
      <c r="H1132" s="105"/>
      <c r="I1132" s="155"/>
      <c r="J1132" s="104"/>
      <c r="K1132" s="104"/>
      <c r="L1132" s="104"/>
      <c r="M1132" s="155"/>
      <c r="N1132" s="104"/>
      <c r="O1132" s="104"/>
      <c r="P1132" s="320"/>
    </row>
    <row r="1133" spans="7:16" hidden="1" x14ac:dyDescent="0.3">
      <c r="G1133" s="155"/>
      <c r="H1133" s="105"/>
      <c r="I1133" s="155"/>
      <c r="J1133" s="104"/>
      <c r="K1133" s="104"/>
      <c r="L1133" s="104"/>
      <c r="M1133" s="155"/>
      <c r="N1133" s="104"/>
      <c r="O1133" s="104"/>
      <c r="P1133" s="320"/>
    </row>
    <row r="1134" spans="7:16" hidden="1" x14ac:dyDescent="0.3">
      <c r="G1134" s="155"/>
      <c r="H1134" s="105"/>
      <c r="I1134" s="155"/>
      <c r="J1134" s="104"/>
      <c r="K1134" s="104"/>
      <c r="L1134" s="104"/>
      <c r="M1134" s="155"/>
      <c r="N1134" s="104"/>
      <c r="O1134" s="104"/>
      <c r="P1134" s="320"/>
    </row>
    <row r="1135" spans="7:16" hidden="1" x14ac:dyDescent="0.3">
      <c r="G1135" s="155"/>
      <c r="H1135" s="105"/>
      <c r="I1135" s="155"/>
      <c r="J1135" s="104"/>
      <c r="K1135" s="104"/>
      <c r="L1135" s="104"/>
      <c r="M1135" s="155"/>
      <c r="N1135" s="104"/>
      <c r="O1135" s="104"/>
      <c r="P1135" s="320"/>
    </row>
    <row r="1136" spans="7:16" hidden="1" x14ac:dyDescent="0.3">
      <c r="G1136" s="155"/>
      <c r="H1136" s="105"/>
      <c r="I1136" s="155"/>
      <c r="J1136" s="104"/>
      <c r="K1136" s="104"/>
      <c r="L1136" s="104"/>
      <c r="M1136" s="155"/>
      <c r="N1136" s="104"/>
      <c r="O1136" s="104"/>
      <c r="P1136" s="320"/>
    </row>
    <row r="1137" spans="7:16" hidden="1" x14ac:dyDescent="0.3">
      <c r="G1137" s="155"/>
      <c r="H1137" s="105"/>
      <c r="I1137" s="155"/>
      <c r="J1137" s="104"/>
      <c r="K1137" s="104"/>
      <c r="L1137" s="104"/>
      <c r="M1137" s="155"/>
      <c r="N1137" s="104"/>
      <c r="O1137" s="104"/>
      <c r="P1137" s="320"/>
    </row>
    <row r="1138" spans="7:16" hidden="1" x14ac:dyDescent="0.3">
      <c r="G1138" s="155"/>
      <c r="H1138" s="105"/>
      <c r="I1138" s="155"/>
      <c r="J1138" s="104"/>
      <c r="K1138" s="104"/>
      <c r="L1138" s="104"/>
      <c r="M1138" s="155"/>
      <c r="N1138" s="104"/>
      <c r="O1138" s="104"/>
      <c r="P1138" s="320"/>
    </row>
    <row r="1139" spans="7:16" hidden="1" x14ac:dyDescent="0.3">
      <c r="G1139" s="155"/>
      <c r="H1139" s="105"/>
      <c r="I1139" s="155"/>
      <c r="J1139" s="104"/>
      <c r="K1139" s="104"/>
      <c r="L1139" s="104"/>
      <c r="M1139" s="155"/>
      <c r="N1139" s="104"/>
      <c r="O1139" s="104"/>
      <c r="P1139" s="320"/>
    </row>
    <row r="1140" spans="7:16" hidden="1" x14ac:dyDescent="0.3">
      <c r="G1140" s="155"/>
      <c r="H1140" s="105"/>
      <c r="I1140" s="155"/>
      <c r="J1140" s="104"/>
      <c r="K1140" s="104"/>
      <c r="L1140" s="104"/>
      <c r="M1140" s="155"/>
      <c r="N1140" s="104"/>
      <c r="O1140" s="104"/>
      <c r="P1140" s="320"/>
    </row>
    <row r="1141" spans="7:16" hidden="1" x14ac:dyDescent="0.3">
      <c r="G1141" s="155"/>
      <c r="H1141" s="105"/>
      <c r="I1141" s="155"/>
      <c r="J1141" s="104"/>
      <c r="K1141" s="104"/>
      <c r="L1141" s="104"/>
      <c r="M1141" s="155"/>
      <c r="N1141" s="104"/>
      <c r="O1141" s="104"/>
      <c r="P1141" s="320"/>
    </row>
    <row r="1142" spans="7:16" hidden="1" x14ac:dyDescent="0.3">
      <c r="G1142" s="155"/>
      <c r="H1142" s="105"/>
      <c r="I1142" s="155"/>
      <c r="J1142" s="104"/>
      <c r="K1142" s="104"/>
      <c r="L1142" s="104"/>
      <c r="M1142" s="155"/>
      <c r="N1142" s="104"/>
      <c r="O1142" s="104"/>
      <c r="P1142" s="320"/>
    </row>
    <row r="1143" spans="7:16" hidden="1" x14ac:dyDescent="0.3">
      <c r="G1143" s="155"/>
      <c r="H1143" s="105"/>
      <c r="I1143" s="155"/>
      <c r="J1143" s="104"/>
      <c r="K1143" s="104"/>
      <c r="L1143" s="104"/>
      <c r="M1143" s="155"/>
      <c r="N1143" s="104"/>
      <c r="O1143" s="104"/>
      <c r="P1143" s="320"/>
    </row>
    <row r="1144" spans="7:16" hidden="1" x14ac:dyDescent="0.3">
      <c r="G1144" s="155"/>
      <c r="H1144" s="105"/>
      <c r="I1144" s="155"/>
      <c r="J1144" s="104"/>
      <c r="K1144" s="104"/>
      <c r="L1144" s="104"/>
      <c r="M1144" s="155"/>
      <c r="N1144" s="104"/>
      <c r="O1144" s="104"/>
      <c r="P1144" s="320"/>
    </row>
    <row r="1145" spans="7:16" hidden="1" x14ac:dyDescent="0.3">
      <c r="G1145" s="155"/>
      <c r="H1145" s="105"/>
      <c r="I1145" s="155"/>
      <c r="J1145" s="104"/>
      <c r="K1145" s="104"/>
      <c r="L1145" s="104"/>
      <c r="M1145" s="155"/>
      <c r="N1145" s="104"/>
      <c r="O1145" s="104"/>
      <c r="P1145" s="320"/>
    </row>
    <row r="1146" spans="7:16" hidden="1" x14ac:dyDescent="0.3">
      <c r="G1146" s="155"/>
      <c r="H1146" s="105"/>
      <c r="I1146" s="155"/>
      <c r="J1146" s="104"/>
      <c r="K1146" s="104"/>
      <c r="L1146" s="104"/>
      <c r="M1146" s="155"/>
      <c r="N1146" s="104"/>
      <c r="O1146" s="104"/>
      <c r="P1146" s="320"/>
    </row>
    <row r="1147" spans="7:16" hidden="1" x14ac:dyDescent="0.3">
      <c r="G1147" s="155"/>
      <c r="H1147" s="105"/>
      <c r="I1147" s="155"/>
      <c r="J1147" s="104"/>
      <c r="K1147" s="104"/>
      <c r="L1147" s="104"/>
      <c r="M1147" s="155"/>
      <c r="N1147" s="104"/>
      <c r="O1147" s="104"/>
      <c r="P1147" s="320"/>
    </row>
    <row r="1148" spans="7:16" hidden="1" x14ac:dyDescent="0.3">
      <c r="G1148" s="155"/>
      <c r="H1148" s="105"/>
      <c r="I1148" s="155"/>
      <c r="J1148" s="104"/>
      <c r="K1148" s="104"/>
      <c r="L1148" s="104"/>
      <c r="M1148" s="155"/>
      <c r="N1148" s="104"/>
      <c r="O1148" s="104"/>
      <c r="P1148" s="320"/>
    </row>
    <row r="1149" spans="7:16" hidden="1" x14ac:dyDescent="0.3">
      <c r="G1149" s="155"/>
      <c r="H1149" s="105"/>
      <c r="I1149" s="155"/>
      <c r="J1149" s="104"/>
      <c r="K1149" s="104"/>
      <c r="L1149" s="104"/>
      <c r="M1149" s="155"/>
      <c r="N1149" s="104"/>
      <c r="O1149" s="104"/>
      <c r="P1149" s="320"/>
    </row>
    <row r="1150" spans="7:16" hidden="1" x14ac:dyDescent="0.3">
      <c r="G1150" s="155"/>
      <c r="H1150" s="105"/>
      <c r="I1150" s="155"/>
      <c r="J1150" s="104"/>
      <c r="K1150" s="104"/>
      <c r="L1150" s="104"/>
      <c r="M1150" s="155"/>
      <c r="N1150" s="104"/>
      <c r="O1150" s="104"/>
      <c r="P1150" s="320"/>
    </row>
    <row r="1151" spans="7:16" hidden="1" x14ac:dyDescent="0.3">
      <c r="G1151" s="155"/>
      <c r="H1151" s="105"/>
      <c r="I1151" s="155"/>
      <c r="J1151" s="104"/>
      <c r="K1151" s="104"/>
      <c r="L1151" s="104"/>
      <c r="M1151" s="155"/>
      <c r="N1151" s="104"/>
      <c r="O1151" s="104"/>
      <c r="P1151" s="320"/>
    </row>
    <row r="1152" spans="7:16" hidden="1" x14ac:dyDescent="0.3">
      <c r="G1152" s="155"/>
      <c r="H1152" s="105"/>
      <c r="I1152" s="155"/>
      <c r="J1152" s="104"/>
      <c r="K1152" s="104"/>
      <c r="L1152" s="104"/>
      <c r="M1152" s="155"/>
      <c r="N1152" s="104"/>
      <c r="O1152" s="104"/>
      <c r="P1152" s="320"/>
    </row>
    <row r="1153" spans="7:16" hidden="1" x14ac:dyDescent="0.3">
      <c r="G1153" s="155"/>
      <c r="H1153" s="105"/>
      <c r="I1153" s="155"/>
      <c r="J1153" s="104"/>
      <c r="K1153" s="104"/>
      <c r="L1153" s="104"/>
      <c r="M1153" s="155"/>
      <c r="N1153" s="104"/>
      <c r="O1153" s="104"/>
      <c r="P1153" s="320"/>
    </row>
    <row r="1154" spans="7:16" hidden="1" x14ac:dyDescent="0.3">
      <c r="G1154" s="155"/>
      <c r="H1154" s="105"/>
      <c r="I1154" s="155"/>
      <c r="J1154" s="104"/>
      <c r="K1154" s="104"/>
      <c r="L1154" s="104"/>
      <c r="M1154" s="155"/>
      <c r="N1154" s="104"/>
      <c r="O1154" s="104"/>
      <c r="P1154" s="320"/>
    </row>
    <row r="1155" spans="7:16" hidden="1" x14ac:dyDescent="0.3">
      <c r="G1155" s="155"/>
      <c r="H1155" s="105"/>
      <c r="I1155" s="155"/>
      <c r="J1155" s="104"/>
      <c r="K1155" s="104"/>
      <c r="L1155" s="104"/>
      <c r="M1155" s="155"/>
      <c r="N1155" s="104"/>
      <c r="O1155" s="104"/>
      <c r="P1155" s="320"/>
    </row>
    <row r="1156" spans="7:16" hidden="1" x14ac:dyDescent="0.3">
      <c r="G1156" s="155"/>
      <c r="H1156" s="105"/>
      <c r="I1156" s="155"/>
      <c r="J1156" s="104"/>
      <c r="K1156" s="104"/>
      <c r="L1156" s="104"/>
      <c r="M1156" s="155"/>
      <c r="N1156" s="104"/>
      <c r="O1156" s="104"/>
      <c r="P1156" s="320"/>
    </row>
    <row r="1157" spans="7:16" hidden="1" x14ac:dyDescent="0.3">
      <c r="G1157" s="155"/>
      <c r="H1157" s="105"/>
      <c r="I1157" s="155"/>
      <c r="J1157" s="104"/>
      <c r="K1157" s="104"/>
      <c r="L1157" s="104"/>
      <c r="M1157" s="155"/>
      <c r="N1157" s="104"/>
      <c r="O1157" s="104"/>
      <c r="P1157" s="320"/>
    </row>
    <row r="1158" spans="7:16" hidden="1" x14ac:dyDescent="0.3">
      <c r="G1158" s="155"/>
      <c r="H1158" s="105"/>
      <c r="I1158" s="155"/>
      <c r="J1158" s="104"/>
      <c r="K1158" s="104"/>
      <c r="L1158" s="104"/>
      <c r="M1158" s="155"/>
      <c r="N1158" s="104"/>
      <c r="O1158" s="104"/>
      <c r="P1158" s="320"/>
    </row>
    <row r="1159" spans="7:16" hidden="1" x14ac:dyDescent="0.3">
      <c r="G1159" s="155"/>
      <c r="H1159" s="105"/>
      <c r="I1159" s="155"/>
      <c r="J1159" s="104"/>
      <c r="K1159" s="104"/>
      <c r="L1159" s="104"/>
      <c r="M1159" s="155"/>
      <c r="N1159" s="104"/>
      <c r="O1159" s="104"/>
      <c r="P1159" s="320"/>
    </row>
    <row r="1160" spans="7:16" hidden="1" x14ac:dyDescent="0.3">
      <c r="G1160" s="155"/>
      <c r="H1160" s="105"/>
      <c r="I1160" s="155"/>
      <c r="J1160" s="104"/>
      <c r="K1160" s="104"/>
      <c r="L1160" s="104"/>
      <c r="M1160" s="155"/>
      <c r="N1160" s="104"/>
      <c r="O1160" s="104"/>
      <c r="P1160" s="320"/>
    </row>
    <row r="1161" spans="7:16" hidden="1" x14ac:dyDescent="0.3">
      <c r="G1161" s="155"/>
      <c r="H1161" s="105"/>
      <c r="I1161" s="155"/>
      <c r="J1161" s="104"/>
      <c r="K1161" s="104"/>
      <c r="L1161" s="104"/>
      <c r="M1161" s="155"/>
      <c r="N1161" s="104"/>
      <c r="O1161" s="104"/>
      <c r="P1161" s="320"/>
    </row>
    <row r="1162" spans="7:16" hidden="1" x14ac:dyDescent="0.3">
      <c r="G1162" s="155"/>
      <c r="H1162" s="105"/>
      <c r="I1162" s="155"/>
      <c r="J1162" s="104"/>
      <c r="K1162" s="104"/>
      <c r="L1162" s="104"/>
      <c r="M1162" s="155"/>
      <c r="N1162" s="104"/>
      <c r="O1162" s="104"/>
      <c r="P1162" s="320"/>
    </row>
    <row r="1163" spans="7:16" hidden="1" x14ac:dyDescent="0.3">
      <c r="G1163" s="155"/>
      <c r="H1163" s="105"/>
      <c r="I1163" s="155"/>
      <c r="J1163" s="104"/>
      <c r="K1163" s="104"/>
      <c r="L1163" s="104"/>
      <c r="M1163" s="155"/>
      <c r="N1163" s="104"/>
      <c r="O1163" s="104"/>
      <c r="P1163" s="320"/>
    </row>
    <row r="1164" spans="7:16" hidden="1" x14ac:dyDescent="0.3">
      <c r="G1164" s="155"/>
      <c r="H1164" s="105"/>
      <c r="I1164" s="155"/>
      <c r="J1164" s="104"/>
      <c r="K1164" s="104"/>
      <c r="L1164" s="104"/>
      <c r="M1164" s="155"/>
      <c r="N1164" s="104"/>
      <c r="O1164" s="104"/>
      <c r="P1164" s="320"/>
    </row>
    <row r="1165" spans="7:16" hidden="1" x14ac:dyDescent="0.3">
      <c r="G1165" s="155"/>
      <c r="H1165" s="105"/>
      <c r="I1165" s="155"/>
      <c r="J1165" s="104"/>
      <c r="K1165" s="104"/>
      <c r="L1165" s="104"/>
      <c r="M1165" s="155"/>
      <c r="N1165" s="104"/>
      <c r="O1165" s="104"/>
      <c r="P1165" s="320"/>
    </row>
    <row r="1166" spans="7:16" hidden="1" x14ac:dyDescent="0.3">
      <c r="G1166" s="155"/>
      <c r="H1166" s="105"/>
      <c r="I1166" s="155"/>
      <c r="J1166" s="104"/>
      <c r="K1166" s="104"/>
      <c r="L1166" s="104"/>
      <c r="M1166" s="155"/>
      <c r="N1166" s="104"/>
      <c r="O1166" s="104"/>
      <c r="P1166" s="320"/>
    </row>
    <row r="1167" spans="7:16" hidden="1" x14ac:dyDescent="0.3">
      <c r="G1167" s="155"/>
      <c r="H1167" s="105"/>
      <c r="I1167" s="155"/>
      <c r="J1167" s="104"/>
      <c r="K1167" s="104"/>
      <c r="L1167" s="104"/>
      <c r="M1167" s="155"/>
      <c r="N1167" s="104"/>
      <c r="O1167" s="104"/>
      <c r="P1167" s="320"/>
    </row>
    <row r="1168" spans="7:16" hidden="1" x14ac:dyDescent="0.3">
      <c r="G1168" s="155"/>
      <c r="H1168" s="105"/>
      <c r="I1168" s="155"/>
      <c r="J1168" s="104"/>
      <c r="K1168" s="104"/>
      <c r="L1168" s="104"/>
      <c r="M1168" s="155"/>
      <c r="N1168" s="104"/>
      <c r="O1168" s="104"/>
      <c r="P1168" s="320"/>
    </row>
    <row r="1169" spans="7:16" hidden="1" x14ac:dyDescent="0.3">
      <c r="G1169" s="155"/>
      <c r="H1169" s="105"/>
      <c r="I1169" s="155"/>
      <c r="J1169" s="104"/>
      <c r="K1169" s="104"/>
      <c r="L1169" s="104"/>
      <c r="M1169" s="155"/>
      <c r="N1169" s="104"/>
      <c r="O1169" s="104"/>
      <c r="P1169" s="320"/>
    </row>
    <row r="1170" spans="7:16" hidden="1" x14ac:dyDescent="0.3">
      <c r="G1170" s="155"/>
      <c r="H1170" s="105"/>
      <c r="I1170" s="155"/>
      <c r="J1170" s="104"/>
      <c r="K1170" s="104"/>
      <c r="L1170" s="104"/>
      <c r="M1170" s="155"/>
      <c r="N1170" s="104"/>
      <c r="O1170" s="104"/>
      <c r="P1170" s="320"/>
    </row>
    <row r="1171" spans="7:16" hidden="1" x14ac:dyDescent="0.3">
      <c r="G1171" s="155"/>
      <c r="H1171" s="105"/>
      <c r="I1171" s="155"/>
      <c r="J1171" s="104"/>
      <c r="K1171" s="104"/>
      <c r="L1171" s="104"/>
      <c r="M1171" s="155"/>
      <c r="N1171" s="104"/>
      <c r="O1171" s="104"/>
      <c r="P1171" s="320"/>
    </row>
    <row r="1172" spans="7:16" hidden="1" x14ac:dyDescent="0.3">
      <c r="G1172" s="155"/>
      <c r="H1172" s="105"/>
      <c r="I1172" s="155"/>
      <c r="J1172" s="104"/>
      <c r="K1172" s="104"/>
      <c r="L1172" s="104"/>
      <c r="M1172" s="155"/>
      <c r="N1172" s="104"/>
      <c r="O1172" s="104"/>
      <c r="P1172" s="320"/>
    </row>
    <row r="1173" spans="7:16" hidden="1" x14ac:dyDescent="0.3">
      <c r="G1173" s="155"/>
      <c r="H1173" s="105"/>
      <c r="I1173" s="155"/>
      <c r="J1173" s="104"/>
      <c r="K1173" s="104"/>
      <c r="L1173" s="104"/>
      <c r="M1173" s="155"/>
      <c r="N1173" s="104"/>
      <c r="O1173" s="104"/>
      <c r="P1173" s="320"/>
    </row>
    <row r="1174" spans="7:16" hidden="1" x14ac:dyDescent="0.3">
      <c r="G1174" s="155"/>
      <c r="H1174" s="105"/>
      <c r="I1174" s="155"/>
      <c r="J1174" s="104"/>
      <c r="K1174" s="104"/>
      <c r="L1174" s="104"/>
      <c r="M1174" s="155"/>
      <c r="N1174" s="104"/>
      <c r="O1174" s="104"/>
      <c r="P1174" s="320"/>
    </row>
    <row r="1175" spans="7:16" hidden="1" x14ac:dyDescent="0.3">
      <c r="G1175" s="155"/>
      <c r="H1175" s="105"/>
      <c r="I1175" s="155"/>
      <c r="J1175" s="104"/>
      <c r="K1175" s="104"/>
      <c r="L1175" s="104"/>
      <c r="M1175" s="155"/>
      <c r="N1175" s="104"/>
      <c r="O1175" s="104"/>
      <c r="P1175" s="320"/>
    </row>
    <row r="1176" spans="7:16" hidden="1" x14ac:dyDescent="0.3">
      <c r="G1176" s="155"/>
      <c r="H1176" s="105"/>
      <c r="I1176" s="155"/>
      <c r="J1176" s="104"/>
      <c r="K1176" s="104"/>
      <c r="L1176" s="104"/>
      <c r="M1176" s="155"/>
      <c r="N1176" s="104"/>
      <c r="O1176" s="104"/>
      <c r="P1176" s="320"/>
    </row>
    <row r="1177" spans="7:16" hidden="1" x14ac:dyDescent="0.3">
      <c r="G1177" s="155"/>
      <c r="H1177" s="105"/>
      <c r="I1177" s="155"/>
      <c r="J1177" s="104"/>
      <c r="K1177" s="104"/>
      <c r="L1177" s="104"/>
      <c r="M1177" s="155"/>
      <c r="N1177" s="104"/>
      <c r="O1177" s="104"/>
      <c r="P1177" s="320"/>
    </row>
    <row r="1178" spans="7:16" hidden="1" x14ac:dyDescent="0.3">
      <c r="G1178" s="155"/>
      <c r="H1178" s="105"/>
      <c r="I1178" s="155"/>
      <c r="J1178" s="104"/>
      <c r="K1178" s="104"/>
      <c r="L1178" s="104"/>
      <c r="M1178" s="155"/>
      <c r="N1178" s="104"/>
      <c r="O1178" s="104"/>
      <c r="P1178" s="320"/>
    </row>
    <row r="1179" spans="7:16" hidden="1" x14ac:dyDescent="0.3">
      <c r="G1179" s="155"/>
      <c r="H1179" s="105"/>
      <c r="I1179" s="155"/>
      <c r="J1179" s="104"/>
      <c r="K1179" s="104"/>
      <c r="L1179" s="104"/>
      <c r="M1179" s="155"/>
      <c r="N1179" s="104"/>
      <c r="O1179" s="104"/>
      <c r="P1179" s="320"/>
    </row>
    <row r="1180" spans="7:16" hidden="1" x14ac:dyDescent="0.3">
      <c r="G1180" s="155"/>
      <c r="H1180" s="105"/>
      <c r="I1180" s="155"/>
      <c r="J1180" s="104"/>
      <c r="K1180" s="104"/>
      <c r="L1180" s="104"/>
      <c r="M1180" s="155"/>
      <c r="N1180" s="104"/>
      <c r="O1180" s="104"/>
      <c r="P1180" s="320"/>
    </row>
    <row r="1181" spans="7:16" hidden="1" x14ac:dyDescent="0.3">
      <c r="G1181" s="155"/>
      <c r="H1181" s="105"/>
      <c r="I1181" s="155"/>
      <c r="J1181" s="104"/>
      <c r="K1181" s="104"/>
      <c r="L1181" s="104"/>
      <c r="M1181" s="155"/>
      <c r="N1181" s="104"/>
      <c r="O1181" s="104"/>
      <c r="P1181" s="320"/>
    </row>
    <row r="1182" spans="7:16" hidden="1" x14ac:dyDescent="0.3">
      <c r="G1182" s="155"/>
      <c r="H1182" s="105"/>
      <c r="I1182" s="155"/>
      <c r="J1182" s="104"/>
      <c r="K1182" s="104"/>
      <c r="L1182" s="104"/>
      <c r="M1182" s="155"/>
      <c r="N1182" s="104"/>
      <c r="O1182" s="104"/>
      <c r="P1182" s="320"/>
    </row>
    <row r="1183" spans="7:16" hidden="1" x14ac:dyDescent="0.3">
      <c r="G1183" s="155"/>
      <c r="H1183" s="105"/>
      <c r="I1183" s="155"/>
      <c r="J1183" s="104"/>
      <c r="K1183" s="104"/>
      <c r="L1183" s="104"/>
      <c r="M1183" s="155"/>
      <c r="N1183" s="104"/>
      <c r="O1183" s="104"/>
      <c r="P1183" s="320"/>
    </row>
    <row r="1184" spans="7:16" hidden="1" x14ac:dyDescent="0.3">
      <c r="G1184" s="155"/>
      <c r="H1184" s="105"/>
      <c r="I1184" s="155"/>
      <c r="J1184" s="104"/>
      <c r="K1184" s="104"/>
      <c r="L1184" s="104"/>
      <c r="M1184" s="155"/>
      <c r="N1184" s="104"/>
      <c r="O1184" s="104"/>
      <c r="P1184" s="320"/>
    </row>
    <row r="1185" spans="7:16" hidden="1" x14ac:dyDescent="0.3">
      <c r="G1185" s="155"/>
      <c r="H1185" s="105"/>
      <c r="I1185" s="155"/>
      <c r="J1185" s="104"/>
      <c r="K1185" s="104"/>
      <c r="L1185" s="104"/>
      <c r="M1185" s="155"/>
      <c r="N1185" s="104"/>
      <c r="O1185" s="104"/>
      <c r="P1185" s="320"/>
    </row>
    <row r="1186" spans="7:16" hidden="1" x14ac:dyDescent="0.3">
      <c r="G1186" s="155"/>
      <c r="H1186" s="105"/>
      <c r="I1186" s="155"/>
      <c r="J1186" s="104"/>
      <c r="K1186" s="104"/>
      <c r="L1186" s="104"/>
      <c r="M1186" s="155"/>
      <c r="N1186" s="104"/>
      <c r="O1186" s="104"/>
      <c r="P1186" s="320"/>
    </row>
    <row r="1187" spans="7:16" hidden="1" x14ac:dyDescent="0.3">
      <c r="G1187" s="155"/>
      <c r="H1187" s="105"/>
      <c r="I1187" s="155"/>
      <c r="J1187" s="104"/>
      <c r="K1187" s="104"/>
      <c r="L1187" s="104"/>
      <c r="M1187" s="155"/>
      <c r="N1187" s="104"/>
      <c r="O1187" s="104"/>
      <c r="P1187" s="320"/>
    </row>
    <row r="1188" spans="7:16" hidden="1" x14ac:dyDescent="0.3">
      <c r="G1188" s="155"/>
      <c r="H1188" s="105"/>
      <c r="I1188" s="155"/>
      <c r="J1188" s="104"/>
      <c r="K1188" s="104"/>
      <c r="L1188" s="104"/>
      <c r="M1188" s="155"/>
      <c r="N1188" s="104"/>
      <c r="O1188" s="104"/>
      <c r="P1188" s="320"/>
    </row>
    <row r="1189" spans="7:16" hidden="1" x14ac:dyDescent="0.3">
      <c r="G1189" s="155"/>
      <c r="H1189" s="105"/>
      <c r="I1189" s="155"/>
      <c r="J1189" s="104"/>
      <c r="K1189" s="104"/>
      <c r="L1189" s="104"/>
      <c r="M1189" s="155"/>
      <c r="N1189" s="104"/>
      <c r="O1189" s="104"/>
      <c r="P1189" s="320"/>
    </row>
    <row r="1190" spans="7:16" hidden="1" x14ac:dyDescent="0.3">
      <c r="G1190" s="155"/>
      <c r="H1190" s="105"/>
      <c r="I1190" s="155"/>
      <c r="J1190" s="104"/>
      <c r="K1190" s="104"/>
      <c r="L1190" s="104"/>
      <c r="M1190" s="155"/>
      <c r="N1190" s="104"/>
      <c r="O1190" s="104"/>
      <c r="P1190" s="320"/>
    </row>
    <row r="1191" spans="7:16" hidden="1" x14ac:dyDescent="0.3">
      <c r="G1191" s="155"/>
      <c r="H1191" s="105"/>
      <c r="I1191" s="155"/>
      <c r="J1191" s="104"/>
      <c r="K1191" s="104"/>
      <c r="L1191" s="104"/>
      <c r="M1191" s="155"/>
      <c r="N1191" s="104"/>
      <c r="O1191" s="104"/>
      <c r="P1191" s="320"/>
    </row>
    <row r="1192" spans="7:16" hidden="1" x14ac:dyDescent="0.3">
      <c r="G1192" s="155"/>
      <c r="H1192" s="105"/>
      <c r="I1192" s="155"/>
      <c r="J1192" s="104"/>
      <c r="K1192" s="104"/>
      <c r="L1192" s="104"/>
      <c r="M1192" s="155"/>
      <c r="N1192" s="104"/>
      <c r="O1192" s="104"/>
      <c r="P1192" s="320"/>
    </row>
    <row r="1193" spans="7:16" hidden="1" x14ac:dyDescent="0.3">
      <c r="G1193" s="155"/>
      <c r="H1193" s="105"/>
      <c r="I1193" s="155"/>
      <c r="J1193" s="104"/>
      <c r="K1193" s="104"/>
      <c r="L1193" s="104"/>
      <c r="M1193" s="155"/>
      <c r="N1193" s="104"/>
      <c r="O1193" s="104"/>
      <c r="P1193" s="320"/>
    </row>
    <row r="1194" spans="7:16" hidden="1" x14ac:dyDescent="0.3">
      <c r="G1194" s="155"/>
      <c r="H1194" s="105"/>
      <c r="I1194" s="155"/>
      <c r="J1194" s="104"/>
      <c r="K1194" s="104"/>
      <c r="L1194" s="104"/>
      <c r="M1194" s="155"/>
      <c r="N1194" s="104"/>
      <c r="O1194" s="104"/>
      <c r="P1194" s="320"/>
    </row>
    <row r="1195" spans="7:16" hidden="1" x14ac:dyDescent="0.3">
      <c r="G1195" s="155"/>
      <c r="H1195" s="105"/>
      <c r="I1195" s="155"/>
      <c r="J1195" s="104"/>
      <c r="K1195" s="104"/>
      <c r="L1195" s="104"/>
      <c r="M1195" s="155"/>
      <c r="N1195" s="104"/>
      <c r="O1195" s="104"/>
      <c r="P1195" s="320"/>
    </row>
    <row r="1196" spans="7:16" hidden="1" x14ac:dyDescent="0.3">
      <c r="G1196" s="155"/>
      <c r="H1196" s="105"/>
      <c r="I1196" s="155"/>
      <c r="J1196" s="104"/>
      <c r="K1196" s="104"/>
      <c r="L1196" s="104"/>
      <c r="M1196" s="155"/>
      <c r="N1196" s="104"/>
      <c r="O1196" s="104"/>
      <c r="P1196" s="320"/>
    </row>
    <row r="1197" spans="7:16" hidden="1" x14ac:dyDescent="0.3">
      <c r="G1197" s="155"/>
      <c r="H1197" s="105"/>
      <c r="I1197" s="155"/>
      <c r="J1197" s="104"/>
      <c r="K1197" s="104"/>
      <c r="L1197" s="104"/>
      <c r="M1197" s="155"/>
      <c r="N1197" s="104"/>
      <c r="O1197" s="104"/>
      <c r="P1197" s="320"/>
    </row>
    <row r="1198" spans="7:16" hidden="1" x14ac:dyDescent="0.3">
      <c r="G1198" s="155"/>
      <c r="H1198" s="105"/>
      <c r="I1198" s="155"/>
      <c r="J1198" s="104"/>
      <c r="K1198" s="104"/>
      <c r="L1198" s="104"/>
      <c r="M1198" s="155"/>
      <c r="N1198" s="104"/>
      <c r="O1198" s="104"/>
      <c r="P1198" s="320"/>
    </row>
    <row r="1199" spans="7:16" hidden="1" x14ac:dyDescent="0.3">
      <c r="G1199" s="155"/>
      <c r="H1199" s="105"/>
      <c r="I1199" s="155"/>
      <c r="J1199" s="104"/>
      <c r="K1199" s="104"/>
      <c r="L1199" s="104"/>
      <c r="M1199" s="155"/>
      <c r="N1199" s="104"/>
      <c r="O1199" s="104"/>
      <c r="P1199" s="320"/>
    </row>
    <row r="1200" spans="7:16" hidden="1" x14ac:dyDescent="0.3">
      <c r="G1200" s="155"/>
      <c r="H1200" s="105"/>
      <c r="I1200" s="155"/>
      <c r="J1200" s="104"/>
      <c r="K1200" s="104"/>
      <c r="L1200" s="104"/>
      <c r="M1200" s="155"/>
      <c r="N1200" s="104"/>
      <c r="O1200" s="104"/>
      <c r="P1200" s="320"/>
    </row>
    <row r="1201" spans="7:16" hidden="1" x14ac:dyDescent="0.3">
      <c r="G1201" s="155"/>
      <c r="H1201" s="105"/>
      <c r="I1201" s="155"/>
      <c r="J1201" s="104"/>
      <c r="K1201" s="104"/>
      <c r="L1201" s="104"/>
      <c r="M1201" s="155"/>
      <c r="N1201" s="104"/>
      <c r="O1201" s="104"/>
      <c r="P1201" s="320"/>
    </row>
    <row r="1202" spans="7:16" hidden="1" x14ac:dyDescent="0.3">
      <c r="G1202" s="155"/>
      <c r="H1202" s="105"/>
      <c r="I1202" s="155"/>
      <c r="J1202" s="104"/>
      <c r="K1202" s="104"/>
      <c r="L1202" s="104"/>
      <c r="M1202" s="155"/>
      <c r="N1202" s="104"/>
      <c r="O1202" s="104"/>
      <c r="P1202" s="320"/>
    </row>
    <row r="1203" spans="7:16" hidden="1" x14ac:dyDescent="0.3">
      <c r="G1203" s="155"/>
      <c r="H1203" s="105"/>
      <c r="I1203" s="155"/>
      <c r="J1203" s="104"/>
      <c r="K1203" s="104"/>
      <c r="L1203" s="104"/>
      <c r="M1203" s="155"/>
      <c r="N1203" s="104"/>
      <c r="O1203" s="104"/>
      <c r="P1203" s="320"/>
    </row>
    <row r="1204" spans="7:16" hidden="1" x14ac:dyDescent="0.3">
      <c r="G1204" s="155"/>
      <c r="H1204" s="105"/>
      <c r="I1204" s="155"/>
      <c r="J1204" s="104"/>
      <c r="K1204" s="104"/>
      <c r="L1204" s="104"/>
      <c r="M1204" s="155"/>
      <c r="N1204" s="104"/>
      <c r="O1204" s="104"/>
      <c r="P1204" s="320"/>
    </row>
    <row r="1205" spans="7:16" hidden="1" x14ac:dyDescent="0.3">
      <c r="G1205" s="155"/>
      <c r="H1205" s="105"/>
      <c r="I1205" s="155"/>
      <c r="J1205" s="104"/>
      <c r="K1205" s="104"/>
      <c r="L1205" s="104"/>
      <c r="M1205" s="155"/>
      <c r="N1205" s="104"/>
      <c r="O1205" s="104"/>
      <c r="P1205" s="320"/>
    </row>
    <row r="1206" spans="7:16" hidden="1" x14ac:dyDescent="0.3">
      <c r="G1206" s="155"/>
      <c r="H1206" s="105"/>
      <c r="I1206" s="155"/>
      <c r="J1206" s="104"/>
      <c r="K1206" s="104"/>
      <c r="L1206" s="104"/>
      <c r="M1206" s="155"/>
      <c r="N1206" s="104"/>
      <c r="O1206" s="104"/>
      <c r="P1206" s="320"/>
    </row>
    <row r="1207" spans="7:16" hidden="1" x14ac:dyDescent="0.3">
      <c r="G1207" s="155"/>
      <c r="H1207" s="105"/>
      <c r="I1207" s="155"/>
      <c r="J1207" s="104"/>
      <c r="K1207" s="104"/>
      <c r="L1207" s="104"/>
      <c r="M1207" s="155"/>
      <c r="N1207" s="104"/>
      <c r="O1207" s="104"/>
      <c r="P1207" s="320"/>
    </row>
    <row r="1208" spans="7:16" hidden="1" x14ac:dyDescent="0.3">
      <c r="G1208" s="155"/>
      <c r="H1208" s="105"/>
      <c r="I1208" s="155"/>
      <c r="J1208" s="104"/>
      <c r="K1208" s="104"/>
      <c r="L1208" s="104"/>
      <c r="M1208" s="155"/>
      <c r="N1208" s="104"/>
      <c r="O1208" s="104"/>
      <c r="P1208" s="320"/>
    </row>
    <row r="1209" spans="7:16" hidden="1" x14ac:dyDescent="0.3">
      <c r="G1209" s="155"/>
      <c r="H1209" s="105"/>
      <c r="I1209" s="155"/>
      <c r="J1209" s="104"/>
      <c r="K1209" s="104"/>
      <c r="L1209" s="104"/>
      <c r="M1209" s="155"/>
      <c r="N1209" s="104"/>
      <c r="O1209" s="104"/>
      <c r="P1209" s="320"/>
    </row>
    <row r="1210" spans="7:16" hidden="1" x14ac:dyDescent="0.3">
      <c r="G1210" s="155"/>
      <c r="H1210" s="105"/>
      <c r="I1210" s="155"/>
      <c r="J1210" s="104"/>
      <c r="K1210" s="104"/>
      <c r="L1210" s="104"/>
      <c r="M1210" s="155"/>
      <c r="N1210" s="104"/>
      <c r="O1210" s="104"/>
      <c r="P1210" s="320"/>
    </row>
    <row r="1211" spans="7:16" hidden="1" x14ac:dyDescent="0.3">
      <c r="G1211" s="155"/>
      <c r="H1211" s="105"/>
      <c r="I1211" s="155"/>
      <c r="J1211" s="104"/>
      <c r="K1211" s="104"/>
      <c r="L1211" s="104"/>
      <c r="M1211" s="155"/>
      <c r="N1211" s="104"/>
      <c r="O1211" s="104"/>
      <c r="P1211" s="320"/>
    </row>
    <row r="1212" spans="7:16" hidden="1" x14ac:dyDescent="0.3">
      <c r="G1212" s="155"/>
      <c r="H1212" s="105"/>
      <c r="I1212" s="155"/>
      <c r="J1212" s="104"/>
      <c r="K1212" s="104"/>
      <c r="L1212" s="104"/>
      <c r="M1212" s="155"/>
      <c r="N1212" s="104"/>
      <c r="O1212" s="104"/>
      <c r="P1212" s="320"/>
    </row>
    <row r="1213" spans="7:16" hidden="1" x14ac:dyDescent="0.3">
      <c r="G1213" s="155"/>
      <c r="H1213" s="105"/>
      <c r="I1213" s="155"/>
      <c r="J1213" s="104"/>
      <c r="K1213" s="104"/>
      <c r="L1213" s="104"/>
      <c r="M1213" s="155"/>
      <c r="N1213" s="104"/>
      <c r="O1213" s="104"/>
      <c r="P1213" s="320"/>
    </row>
    <row r="1214" spans="7:16" hidden="1" x14ac:dyDescent="0.3">
      <c r="G1214" s="155"/>
      <c r="H1214" s="105"/>
      <c r="I1214" s="155"/>
      <c r="J1214" s="104"/>
      <c r="K1214" s="104"/>
      <c r="L1214" s="104"/>
      <c r="M1214" s="155"/>
      <c r="N1214" s="104"/>
      <c r="O1214" s="104"/>
      <c r="P1214" s="320"/>
    </row>
    <row r="1215" spans="7:16" hidden="1" x14ac:dyDescent="0.3">
      <c r="G1215" s="155"/>
      <c r="H1215" s="105"/>
      <c r="I1215" s="155"/>
      <c r="J1215" s="104"/>
      <c r="K1215" s="104"/>
      <c r="L1215" s="104"/>
      <c r="M1215" s="155"/>
      <c r="N1215" s="104"/>
      <c r="O1215" s="104"/>
      <c r="P1215" s="320"/>
    </row>
    <row r="1216" spans="7:16" hidden="1" x14ac:dyDescent="0.3">
      <c r="G1216" s="155"/>
      <c r="H1216" s="105"/>
      <c r="I1216" s="155"/>
      <c r="J1216" s="104"/>
      <c r="K1216" s="104"/>
      <c r="L1216" s="104"/>
      <c r="M1216" s="155"/>
      <c r="N1216" s="104"/>
      <c r="O1216" s="104"/>
      <c r="P1216" s="320"/>
    </row>
    <row r="1217" spans="7:16" hidden="1" x14ac:dyDescent="0.3">
      <c r="G1217" s="155"/>
      <c r="H1217" s="105"/>
      <c r="I1217" s="155"/>
      <c r="J1217" s="104"/>
      <c r="K1217" s="104"/>
      <c r="L1217" s="104"/>
      <c r="M1217" s="155"/>
      <c r="N1217" s="104"/>
      <c r="O1217" s="104"/>
      <c r="P1217" s="320"/>
    </row>
    <row r="1218" spans="7:16" hidden="1" x14ac:dyDescent="0.3">
      <c r="G1218" s="155"/>
      <c r="H1218" s="105"/>
      <c r="I1218" s="155"/>
      <c r="J1218" s="104"/>
      <c r="K1218" s="104"/>
      <c r="L1218" s="104"/>
      <c r="M1218" s="155"/>
      <c r="N1218" s="104"/>
      <c r="O1218" s="104"/>
      <c r="P1218" s="320"/>
    </row>
    <row r="1219" spans="7:16" hidden="1" x14ac:dyDescent="0.3">
      <c r="G1219" s="155"/>
      <c r="H1219" s="105"/>
      <c r="I1219" s="155"/>
      <c r="J1219" s="104"/>
      <c r="K1219" s="104"/>
      <c r="L1219" s="104"/>
      <c r="M1219" s="155"/>
      <c r="N1219" s="104"/>
      <c r="O1219" s="104"/>
      <c r="P1219" s="320"/>
    </row>
    <row r="1220" spans="7:16" hidden="1" x14ac:dyDescent="0.3">
      <c r="G1220" s="155"/>
      <c r="H1220" s="105"/>
      <c r="I1220" s="155"/>
      <c r="J1220" s="104"/>
      <c r="K1220" s="104"/>
      <c r="L1220" s="104"/>
      <c r="M1220" s="155"/>
      <c r="N1220" s="104"/>
      <c r="O1220" s="104"/>
      <c r="P1220" s="320"/>
    </row>
    <row r="1221" spans="7:16" hidden="1" x14ac:dyDescent="0.3">
      <c r="G1221" s="155"/>
      <c r="H1221" s="105"/>
      <c r="I1221" s="155"/>
      <c r="J1221" s="104"/>
      <c r="K1221" s="104"/>
      <c r="L1221" s="104"/>
      <c r="M1221" s="155"/>
      <c r="N1221" s="104"/>
      <c r="O1221" s="104"/>
      <c r="P1221" s="320"/>
    </row>
    <row r="1222" spans="7:16" hidden="1" x14ac:dyDescent="0.3">
      <c r="G1222" s="155"/>
      <c r="H1222" s="105"/>
      <c r="I1222" s="155"/>
      <c r="J1222" s="104"/>
      <c r="K1222" s="104"/>
      <c r="L1222" s="104"/>
      <c r="M1222" s="155"/>
      <c r="N1222" s="104"/>
      <c r="O1222" s="104"/>
      <c r="P1222" s="320"/>
    </row>
    <row r="1223" spans="7:16" hidden="1" x14ac:dyDescent="0.3">
      <c r="G1223" s="155"/>
      <c r="H1223" s="105"/>
      <c r="I1223" s="155"/>
      <c r="J1223" s="104"/>
      <c r="K1223" s="104"/>
      <c r="L1223" s="104"/>
      <c r="M1223" s="155"/>
      <c r="N1223" s="104"/>
      <c r="O1223" s="104"/>
      <c r="P1223" s="320"/>
    </row>
    <row r="1224" spans="7:16" hidden="1" x14ac:dyDescent="0.3">
      <c r="G1224" s="155"/>
      <c r="H1224" s="105"/>
      <c r="I1224" s="155"/>
      <c r="J1224" s="104"/>
      <c r="K1224" s="104"/>
      <c r="L1224" s="104"/>
      <c r="M1224" s="155"/>
      <c r="N1224" s="104"/>
      <c r="O1224" s="104"/>
      <c r="P1224" s="320"/>
    </row>
    <row r="1225" spans="7:16" hidden="1" x14ac:dyDescent="0.3">
      <c r="G1225" s="155"/>
      <c r="H1225" s="105"/>
      <c r="I1225" s="155"/>
      <c r="J1225" s="104"/>
      <c r="K1225" s="104"/>
      <c r="L1225" s="104"/>
      <c r="M1225" s="155"/>
      <c r="N1225" s="104"/>
      <c r="O1225" s="104"/>
      <c r="P1225" s="320"/>
    </row>
    <row r="1226" spans="7:16" hidden="1" x14ac:dyDescent="0.3">
      <c r="G1226" s="155"/>
      <c r="H1226" s="105"/>
      <c r="I1226" s="155"/>
      <c r="J1226" s="104"/>
      <c r="K1226" s="104"/>
      <c r="L1226" s="104"/>
      <c r="M1226" s="155"/>
      <c r="N1226" s="104"/>
      <c r="O1226" s="104"/>
      <c r="P1226" s="320"/>
    </row>
    <row r="1227" spans="7:16" hidden="1" x14ac:dyDescent="0.3">
      <c r="G1227" s="155"/>
      <c r="H1227" s="105"/>
      <c r="I1227" s="155"/>
      <c r="J1227" s="104"/>
      <c r="K1227" s="104"/>
      <c r="L1227" s="104"/>
      <c r="M1227" s="155"/>
      <c r="N1227" s="104"/>
      <c r="O1227" s="104"/>
      <c r="P1227" s="320"/>
    </row>
    <row r="1228" spans="7:16" hidden="1" x14ac:dyDescent="0.3">
      <c r="G1228" s="155"/>
      <c r="H1228" s="105"/>
      <c r="I1228" s="155"/>
      <c r="J1228" s="104"/>
      <c r="K1228" s="104"/>
      <c r="L1228" s="104"/>
      <c r="M1228" s="155"/>
      <c r="N1228" s="104"/>
      <c r="O1228" s="104"/>
      <c r="P1228" s="320"/>
    </row>
    <row r="1229" spans="7:16" hidden="1" x14ac:dyDescent="0.3">
      <c r="G1229" s="155"/>
      <c r="H1229" s="105"/>
      <c r="I1229" s="155"/>
      <c r="J1229" s="104"/>
      <c r="K1229" s="104"/>
      <c r="L1229" s="104"/>
      <c r="M1229" s="155"/>
      <c r="N1229" s="104"/>
      <c r="O1229" s="104"/>
      <c r="P1229" s="320"/>
    </row>
    <row r="1230" spans="7:16" hidden="1" x14ac:dyDescent="0.3">
      <c r="G1230" s="155"/>
      <c r="H1230" s="105"/>
      <c r="I1230" s="155"/>
      <c r="J1230" s="104"/>
      <c r="K1230" s="104"/>
      <c r="L1230" s="104"/>
      <c r="M1230" s="155"/>
      <c r="N1230" s="104"/>
      <c r="O1230" s="104"/>
      <c r="P1230" s="320"/>
    </row>
    <row r="1231" spans="7:16" hidden="1" x14ac:dyDescent="0.3">
      <c r="G1231" s="155"/>
      <c r="H1231" s="105"/>
      <c r="I1231" s="155"/>
      <c r="J1231" s="104"/>
      <c r="K1231" s="104"/>
      <c r="L1231" s="104"/>
      <c r="M1231" s="155"/>
      <c r="N1231" s="104"/>
      <c r="O1231" s="104"/>
      <c r="P1231" s="320"/>
    </row>
    <row r="1232" spans="7:16" hidden="1" x14ac:dyDescent="0.3">
      <c r="G1232" s="155"/>
      <c r="H1232" s="105"/>
      <c r="I1232" s="155"/>
      <c r="J1232" s="104"/>
      <c r="K1232" s="104"/>
      <c r="L1232" s="104"/>
      <c r="M1232" s="155"/>
      <c r="N1232" s="104"/>
      <c r="O1232" s="104"/>
      <c r="P1232" s="320"/>
    </row>
    <row r="1233" spans="7:16" hidden="1" x14ac:dyDescent="0.3">
      <c r="G1233" s="155"/>
      <c r="H1233" s="105"/>
      <c r="I1233" s="155"/>
      <c r="J1233" s="104"/>
      <c r="K1233" s="104"/>
      <c r="L1233" s="104"/>
      <c r="M1233" s="155"/>
      <c r="N1233" s="104"/>
      <c r="O1233" s="104"/>
      <c r="P1233" s="320"/>
    </row>
    <row r="1234" spans="7:16" hidden="1" x14ac:dyDescent="0.3">
      <c r="G1234" s="155"/>
      <c r="H1234" s="105"/>
      <c r="I1234" s="155"/>
      <c r="J1234" s="104"/>
      <c r="K1234" s="104"/>
      <c r="L1234" s="104"/>
      <c r="M1234" s="155"/>
      <c r="N1234" s="104"/>
      <c r="O1234" s="104"/>
      <c r="P1234" s="320"/>
    </row>
    <row r="1235" spans="7:16" hidden="1" x14ac:dyDescent="0.3">
      <c r="G1235" s="155"/>
      <c r="H1235" s="105"/>
      <c r="I1235" s="155"/>
      <c r="J1235" s="104"/>
      <c r="K1235" s="104"/>
      <c r="L1235" s="104"/>
      <c r="M1235" s="155"/>
      <c r="N1235" s="104"/>
      <c r="O1235" s="104"/>
      <c r="P1235" s="320"/>
    </row>
    <row r="1236" spans="7:16" hidden="1" x14ac:dyDescent="0.3">
      <c r="G1236" s="155"/>
      <c r="H1236" s="105"/>
      <c r="I1236" s="155"/>
      <c r="J1236" s="104"/>
      <c r="K1236" s="104"/>
      <c r="L1236" s="104"/>
      <c r="M1236" s="155"/>
      <c r="N1236" s="104"/>
      <c r="O1236" s="104"/>
      <c r="P1236" s="320"/>
    </row>
    <row r="1237" spans="7:16" hidden="1" x14ac:dyDescent="0.3">
      <c r="G1237" s="155"/>
      <c r="H1237" s="105"/>
      <c r="I1237" s="155"/>
      <c r="J1237" s="104"/>
      <c r="K1237" s="104"/>
      <c r="L1237" s="104"/>
      <c r="M1237" s="155"/>
      <c r="N1237" s="104"/>
      <c r="O1237" s="104"/>
      <c r="P1237" s="320"/>
    </row>
    <row r="1238" spans="7:16" hidden="1" x14ac:dyDescent="0.3">
      <c r="G1238" s="155"/>
      <c r="H1238" s="105"/>
      <c r="I1238" s="155"/>
      <c r="J1238" s="104"/>
      <c r="K1238" s="104"/>
      <c r="L1238" s="104"/>
      <c r="M1238" s="155"/>
      <c r="N1238" s="104"/>
      <c r="O1238" s="104"/>
      <c r="P1238" s="320"/>
    </row>
    <row r="1239" spans="7:16" hidden="1" x14ac:dyDescent="0.3">
      <c r="G1239" s="155"/>
      <c r="H1239" s="105"/>
      <c r="I1239" s="155"/>
      <c r="J1239" s="104"/>
      <c r="K1239" s="104"/>
      <c r="L1239" s="104"/>
      <c r="M1239" s="155"/>
      <c r="N1239" s="104"/>
      <c r="O1239" s="104"/>
      <c r="P1239" s="320"/>
    </row>
    <row r="1240" spans="7:16" hidden="1" x14ac:dyDescent="0.3">
      <c r="G1240" s="155"/>
      <c r="H1240" s="105"/>
      <c r="I1240" s="155"/>
      <c r="J1240" s="104"/>
      <c r="K1240" s="104"/>
      <c r="L1240" s="104"/>
      <c r="M1240" s="155"/>
      <c r="N1240" s="104"/>
      <c r="O1240" s="104"/>
      <c r="P1240" s="320"/>
    </row>
    <row r="1241" spans="7:16" hidden="1" x14ac:dyDescent="0.3">
      <c r="G1241" s="155"/>
      <c r="H1241" s="105"/>
      <c r="I1241" s="155"/>
      <c r="J1241" s="104"/>
      <c r="K1241" s="104"/>
      <c r="L1241" s="104"/>
      <c r="M1241" s="155"/>
      <c r="N1241" s="104"/>
      <c r="O1241" s="104"/>
      <c r="P1241" s="320"/>
    </row>
    <row r="1242" spans="7:16" hidden="1" x14ac:dyDescent="0.3">
      <c r="G1242" s="155"/>
      <c r="H1242" s="105"/>
      <c r="I1242" s="155"/>
      <c r="J1242" s="104"/>
      <c r="K1242" s="104"/>
      <c r="L1242" s="104"/>
      <c r="M1242" s="155"/>
      <c r="N1242" s="104"/>
      <c r="O1242" s="104"/>
      <c r="P1242" s="320"/>
    </row>
    <row r="1243" spans="7:16" hidden="1" x14ac:dyDescent="0.3">
      <c r="G1243" s="155"/>
      <c r="H1243" s="105"/>
      <c r="I1243" s="155"/>
      <c r="J1243" s="104"/>
      <c r="K1243" s="104"/>
      <c r="L1243" s="104"/>
      <c r="M1243" s="155"/>
      <c r="N1243" s="104"/>
      <c r="O1243" s="104"/>
      <c r="P1243" s="320"/>
    </row>
    <row r="1244" spans="7:16" hidden="1" x14ac:dyDescent="0.3">
      <c r="G1244" s="155"/>
      <c r="H1244" s="105"/>
      <c r="I1244" s="155"/>
      <c r="J1244" s="104"/>
      <c r="K1244" s="104"/>
      <c r="L1244" s="104"/>
      <c r="M1244" s="155"/>
      <c r="N1244" s="104"/>
      <c r="O1244" s="104"/>
      <c r="P1244" s="320"/>
    </row>
    <row r="1245" spans="7:16" hidden="1" x14ac:dyDescent="0.3">
      <c r="G1245" s="155"/>
      <c r="H1245" s="105"/>
      <c r="I1245" s="155"/>
      <c r="J1245" s="104"/>
      <c r="K1245" s="104"/>
      <c r="L1245" s="104"/>
      <c r="M1245" s="155"/>
      <c r="N1245" s="104"/>
      <c r="O1245" s="104"/>
      <c r="P1245" s="320"/>
    </row>
    <row r="1246" spans="7:16" hidden="1" x14ac:dyDescent="0.3">
      <c r="G1246" s="155"/>
      <c r="H1246" s="105"/>
      <c r="I1246" s="155"/>
      <c r="J1246" s="104"/>
      <c r="K1246" s="104"/>
      <c r="L1246" s="104"/>
      <c r="M1246" s="155"/>
      <c r="N1246" s="104"/>
      <c r="O1246" s="104"/>
      <c r="P1246" s="320"/>
    </row>
    <row r="1247" spans="7:16" hidden="1" x14ac:dyDescent="0.3">
      <c r="G1247" s="155"/>
      <c r="H1247" s="105"/>
      <c r="I1247" s="155"/>
      <c r="J1247" s="104"/>
      <c r="K1247" s="104"/>
      <c r="L1247" s="104"/>
      <c r="M1247" s="155"/>
      <c r="N1247" s="104"/>
      <c r="O1247" s="104"/>
      <c r="P1247" s="320"/>
    </row>
    <row r="1248" spans="7:16" hidden="1" x14ac:dyDescent="0.3">
      <c r="G1248" s="155"/>
      <c r="H1248" s="105"/>
      <c r="I1248" s="155"/>
      <c r="J1248" s="104"/>
      <c r="K1248" s="104"/>
      <c r="L1248" s="104"/>
      <c r="M1248" s="155"/>
      <c r="N1248" s="104"/>
      <c r="O1248" s="104"/>
      <c r="P1248" s="320"/>
    </row>
    <row r="1249" spans="7:16" hidden="1" x14ac:dyDescent="0.3">
      <c r="G1249" s="155"/>
      <c r="H1249" s="105"/>
      <c r="I1249" s="155"/>
      <c r="J1249" s="104"/>
      <c r="K1249" s="104"/>
      <c r="L1249" s="104"/>
      <c r="M1249" s="155"/>
      <c r="N1249" s="104"/>
      <c r="O1249" s="104"/>
      <c r="P1249" s="320"/>
    </row>
    <row r="1250" spans="7:16" hidden="1" x14ac:dyDescent="0.3">
      <c r="G1250" s="155"/>
      <c r="H1250" s="105"/>
      <c r="I1250" s="155"/>
      <c r="J1250" s="104"/>
      <c r="K1250" s="104"/>
      <c r="L1250" s="104"/>
      <c r="M1250" s="155"/>
      <c r="N1250" s="104"/>
      <c r="O1250" s="104"/>
      <c r="P1250" s="320"/>
    </row>
    <row r="1251" spans="7:16" hidden="1" x14ac:dyDescent="0.3">
      <c r="G1251" s="155"/>
      <c r="H1251" s="105"/>
      <c r="I1251" s="155"/>
      <c r="J1251" s="104"/>
      <c r="K1251" s="104"/>
      <c r="L1251" s="104"/>
      <c r="M1251" s="155"/>
      <c r="N1251" s="104"/>
      <c r="O1251" s="104"/>
      <c r="P1251" s="320"/>
    </row>
    <row r="1252" spans="7:16" hidden="1" x14ac:dyDescent="0.3">
      <c r="G1252" s="155"/>
      <c r="H1252" s="105"/>
      <c r="I1252" s="155"/>
      <c r="J1252" s="104"/>
      <c r="K1252" s="104"/>
      <c r="L1252" s="104"/>
      <c r="M1252" s="155"/>
      <c r="N1252" s="104"/>
      <c r="O1252" s="104"/>
      <c r="P1252" s="320"/>
    </row>
    <row r="1253" spans="7:16" hidden="1" x14ac:dyDescent="0.3">
      <c r="G1253" s="155"/>
      <c r="H1253" s="105"/>
      <c r="I1253" s="155"/>
      <c r="J1253" s="104"/>
      <c r="K1253" s="104"/>
      <c r="L1253" s="104"/>
      <c r="M1253" s="155"/>
      <c r="N1253" s="104"/>
      <c r="O1253" s="104"/>
      <c r="P1253" s="320"/>
    </row>
    <row r="1254" spans="7:16" hidden="1" x14ac:dyDescent="0.3">
      <c r="G1254" s="155"/>
      <c r="H1254" s="105"/>
      <c r="I1254" s="155"/>
      <c r="J1254" s="104"/>
      <c r="K1254" s="104"/>
      <c r="L1254" s="104"/>
      <c r="M1254" s="155"/>
      <c r="N1254" s="104"/>
      <c r="O1254" s="104"/>
      <c r="P1254" s="320"/>
    </row>
    <row r="1255" spans="7:16" hidden="1" x14ac:dyDescent="0.3">
      <c r="G1255" s="155"/>
      <c r="H1255" s="105"/>
      <c r="I1255" s="155"/>
      <c r="J1255" s="104"/>
      <c r="K1255" s="104"/>
      <c r="L1255" s="104"/>
      <c r="M1255" s="155"/>
      <c r="N1255" s="104"/>
      <c r="O1255" s="104"/>
      <c r="P1255" s="320"/>
    </row>
    <row r="1256" spans="7:16" hidden="1" x14ac:dyDescent="0.3">
      <c r="G1256" s="155"/>
      <c r="H1256" s="105"/>
      <c r="I1256" s="155"/>
      <c r="J1256" s="104"/>
      <c r="K1256" s="104"/>
      <c r="L1256" s="104"/>
      <c r="M1256" s="155"/>
      <c r="N1256" s="104"/>
      <c r="O1256" s="104"/>
      <c r="P1256" s="320"/>
    </row>
    <row r="1257" spans="7:16" hidden="1" x14ac:dyDescent="0.3">
      <c r="G1257" s="155"/>
      <c r="H1257" s="105"/>
      <c r="I1257" s="155"/>
      <c r="J1257" s="104"/>
      <c r="K1257" s="104"/>
      <c r="L1257" s="104"/>
      <c r="M1257" s="155"/>
      <c r="N1257" s="104"/>
      <c r="O1257" s="104"/>
      <c r="P1257" s="320"/>
    </row>
    <row r="1258" spans="7:16" hidden="1" x14ac:dyDescent="0.3">
      <c r="G1258" s="155"/>
      <c r="H1258" s="105"/>
      <c r="I1258" s="155"/>
      <c r="J1258" s="104"/>
      <c r="K1258" s="104"/>
      <c r="L1258" s="104"/>
      <c r="M1258" s="155"/>
      <c r="N1258" s="104"/>
      <c r="O1258" s="104"/>
      <c r="P1258" s="320"/>
    </row>
    <row r="1259" spans="7:16" hidden="1" x14ac:dyDescent="0.3">
      <c r="G1259" s="155"/>
      <c r="H1259" s="105"/>
      <c r="I1259" s="155"/>
      <c r="J1259" s="104"/>
      <c r="K1259" s="104"/>
      <c r="L1259" s="104"/>
      <c r="M1259" s="155"/>
      <c r="N1259" s="104"/>
      <c r="O1259" s="104"/>
      <c r="P1259" s="320"/>
    </row>
    <row r="1260" spans="7:16" hidden="1" x14ac:dyDescent="0.3">
      <c r="G1260" s="155"/>
      <c r="H1260" s="105"/>
      <c r="I1260" s="155"/>
      <c r="J1260" s="104"/>
      <c r="K1260" s="104"/>
      <c r="L1260" s="104"/>
      <c r="M1260" s="155"/>
      <c r="N1260" s="104"/>
      <c r="O1260" s="104"/>
      <c r="P1260" s="320"/>
    </row>
    <row r="1261" spans="7:16" hidden="1" x14ac:dyDescent="0.3">
      <c r="G1261" s="155"/>
      <c r="H1261" s="105"/>
      <c r="I1261" s="155"/>
      <c r="J1261" s="104"/>
      <c r="K1261" s="104"/>
      <c r="L1261" s="104"/>
      <c r="M1261" s="155"/>
      <c r="N1261" s="104"/>
      <c r="O1261" s="104"/>
      <c r="P1261" s="320"/>
    </row>
    <row r="1262" spans="7:16" hidden="1" x14ac:dyDescent="0.3">
      <c r="G1262" s="155"/>
      <c r="H1262" s="105"/>
      <c r="I1262" s="155"/>
      <c r="J1262" s="104"/>
      <c r="K1262" s="104"/>
      <c r="L1262" s="104"/>
      <c r="M1262" s="155"/>
      <c r="N1262" s="104"/>
      <c r="O1262" s="104"/>
      <c r="P1262" s="320"/>
    </row>
    <row r="1263" spans="7:16" hidden="1" x14ac:dyDescent="0.3">
      <c r="G1263" s="155"/>
      <c r="H1263" s="105"/>
      <c r="I1263" s="155"/>
      <c r="J1263" s="104"/>
      <c r="K1263" s="104"/>
      <c r="L1263" s="104"/>
      <c r="M1263" s="155"/>
      <c r="N1263" s="104"/>
      <c r="O1263" s="104"/>
      <c r="P1263" s="320"/>
    </row>
    <row r="1264" spans="7:16" hidden="1" x14ac:dyDescent="0.3">
      <c r="G1264" s="155"/>
      <c r="H1264" s="105"/>
      <c r="I1264" s="155"/>
      <c r="J1264" s="104"/>
      <c r="K1264" s="104"/>
      <c r="L1264" s="104"/>
      <c r="M1264" s="155"/>
      <c r="N1264" s="104"/>
      <c r="O1264" s="104"/>
      <c r="P1264" s="320"/>
    </row>
    <row r="1265" spans="7:16" hidden="1" x14ac:dyDescent="0.3">
      <c r="G1265" s="155"/>
      <c r="H1265" s="105"/>
      <c r="I1265" s="155"/>
      <c r="J1265" s="104"/>
      <c r="K1265" s="104"/>
      <c r="L1265" s="104"/>
      <c r="M1265" s="155"/>
      <c r="N1265" s="104"/>
      <c r="O1265" s="104"/>
      <c r="P1265" s="320"/>
    </row>
    <row r="1266" spans="7:16" hidden="1" x14ac:dyDescent="0.3">
      <c r="G1266" s="155"/>
      <c r="H1266" s="105"/>
      <c r="I1266" s="155"/>
      <c r="J1266" s="104"/>
      <c r="K1266" s="104"/>
      <c r="L1266" s="104"/>
      <c r="M1266" s="155"/>
      <c r="N1266" s="104"/>
      <c r="O1266" s="104"/>
      <c r="P1266" s="320"/>
    </row>
    <row r="1267" spans="7:16" hidden="1" x14ac:dyDescent="0.3">
      <c r="G1267" s="155"/>
      <c r="H1267" s="105"/>
      <c r="I1267" s="155"/>
      <c r="J1267" s="104"/>
      <c r="K1267" s="104"/>
      <c r="L1267" s="104"/>
      <c r="M1267" s="155"/>
      <c r="N1267" s="104"/>
      <c r="O1267" s="104"/>
      <c r="P1267" s="320"/>
    </row>
    <row r="1268" spans="7:16" hidden="1" x14ac:dyDescent="0.3">
      <c r="G1268" s="155"/>
      <c r="H1268" s="105"/>
      <c r="I1268" s="155"/>
      <c r="J1268" s="104"/>
      <c r="K1268" s="104"/>
      <c r="L1268" s="104"/>
      <c r="M1268" s="155"/>
      <c r="N1268" s="104"/>
      <c r="O1268" s="104"/>
      <c r="P1268" s="320"/>
    </row>
    <row r="1269" spans="7:16" hidden="1" x14ac:dyDescent="0.3">
      <c r="G1269" s="155"/>
      <c r="H1269" s="105"/>
      <c r="I1269" s="155"/>
      <c r="J1269" s="104"/>
      <c r="K1269" s="104"/>
      <c r="L1269" s="104"/>
      <c r="M1269" s="155"/>
      <c r="N1269" s="104"/>
      <c r="O1269" s="104"/>
      <c r="P1269" s="320"/>
    </row>
    <row r="1270" spans="7:16" hidden="1" x14ac:dyDescent="0.3">
      <c r="G1270" s="155"/>
      <c r="H1270" s="105"/>
      <c r="I1270" s="155"/>
      <c r="J1270" s="104"/>
      <c r="K1270" s="104"/>
      <c r="L1270" s="104"/>
      <c r="M1270" s="155"/>
      <c r="N1270" s="104"/>
      <c r="O1270" s="104"/>
      <c r="P1270" s="320"/>
    </row>
    <row r="1271" spans="7:16" hidden="1" x14ac:dyDescent="0.3">
      <c r="G1271" s="155"/>
      <c r="H1271" s="105"/>
      <c r="I1271" s="155"/>
      <c r="J1271" s="104"/>
      <c r="K1271" s="104"/>
      <c r="L1271" s="104"/>
      <c r="M1271" s="155"/>
      <c r="N1271" s="104"/>
      <c r="O1271" s="104"/>
      <c r="P1271" s="320"/>
    </row>
    <row r="1272" spans="7:16" hidden="1" x14ac:dyDescent="0.3">
      <c r="G1272" s="155"/>
      <c r="H1272" s="105"/>
      <c r="I1272" s="155"/>
      <c r="J1272" s="104"/>
      <c r="K1272" s="104"/>
      <c r="L1272" s="104"/>
      <c r="M1272" s="155"/>
      <c r="N1272" s="104"/>
      <c r="O1272" s="104"/>
      <c r="P1272" s="320"/>
    </row>
    <row r="1273" spans="7:16" hidden="1" x14ac:dyDescent="0.3">
      <c r="G1273" s="155"/>
      <c r="H1273" s="105"/>
      <c r="I1273" s="155"/>
      <c r="J1273" s="104"/>
      <c r="K1273" s="104"/>
      <c r="L1273" s="104"/>
      <c r="M1273" s="155"/>
      <c r="N1273" s="104"/>
      <c r="O1273" s="104"/>
      <c r="P1273" s="320"/>
    </row>
    <row r="1274" spans="7:16" hidden="1" x14ac:dyDescent="0.3">
      <c r="G1274" s="155"/>
      <c r="H1274" s="105"/>
      <c r="I1274" s="155"/>
      <c r="J1274" s="104"/>
      <c r="K1274" s="104"/>
      <c r="L1274" s="104"/>
      <c r="M1274" s="155"/>
      <c r="N1274" s="104"/>
      <c r="O1274" s="104"/>
      <c r="P1274" s="320"/>
    </row>
    <row r="1275" spans="7:16" hidden="1" x14ac:dyDescent="0.3">
      <c r="G1275" s="155"/>
      <c r="H1275" s="105"/>
      <c r="I1275" s="155"/>
      <c r="J1275" s="104"/>
      <c r="K1275" s="104"/>
      <c r="L1275" s="104"/>
      <c r="M1275" s="155"/>
      <c r="N1275" s="104"/>
      <c r="O1275" s="104"/>
      <c r="P1275" s="320"/>
    </row>
    <row r="1276" spans="7:16" hidden="1" x14ac:dyDescent="0.3">
      <c r="G1276" s="155"/>
      <c r="H1276" s="105"/>
      <c r="I1276" s="155"/>
      <c r="J1276" s="104"/>
      <c r="K1276" s="104"/>
      <c r="L1276" s="104"/>
      <c r="M1276" s="155"/>
      <c r="N1276" s="104"/>
      <c r="O1276" s="104"/>
      <c r="P1276" s="320"/>
    </row>
    <row r="1277" spans="7:16" hidden="1" x14ac:dyDescent="0.3">
      <c r="G1277" s="155"/>
      <c r="H1277" s="105"/>
      <c r="I1277" s="155"/>
      <c r="J1277" s="104"/>
      <c r="K1277" s="104"/>
      <c r="L1277" s="104"/>
      <c r="M1277" s="155"/>
      <c r="N1277" s="104"/>
      <c r="O1277" s="104"/>
      <c r="P1277" s="320"/>
    </row>
    <row r="1278" spans="7:16" hidden="1" x14ac:dyDescent="0.3">
      <c r="G1278" s="155"/>
      <c r="H1278" s="105"/>
      <c r="I1278" s="155"/>
      <c r="J1278" s="104"/>
      <c r="K1278" s="104"/>
      <c r="L1278" s="104"/>
      <c r="M1278" s="155"/>
      <c r="N1278" s="104"/>
      <c r="O1278" s="104"/>
      <c r="P1278" s="320"/>
    </row>
    <row r="1279" spans="7:16" hidden="1" x14ac:dyDescent="0.3">
      <c r="G1279" s="155"/>
      <c r="H1279" s="105"/>
      <c r="I1279" s="155"/>
      <c r="J1279" s="104"/>
      <c r="K1279" s="104"/>
      <c r="L1279" s="104"/>
      <c r="M1279" s="155"/>
      <c r="N1279" s="104"/>
      <c r="O1279" s="104"/>
      <c r="P1279" s="320"/>
    </row>
    <row r="1280" spans="7:16" hidden="1" x14ac:dyDescent="0.3">
      <c r="G1280" s="155"/>
      <c r="H1280" s="105"/>
      <c r="I1280" s="155"/>
      <c r="J1280" s="104"/>
      <c r="K1280" s="104"/>
      <c r="L1280" s="104"/>
      <c r="M1280" s="155"/>
      <c r="N1280" s="104"/>
      <c r="O1280" s="104"/>
      <c r="P1280" s="320"/>
    </row>
    <row r="1281" spans="7:16" hidden="1" x14ac:dyDescent="0.3">
      <c r="G1281" s="155"/>
      <c r="H1281" s="105"/>
      <c r="I1281" s="155"/>
      <c r="J1281" s="104"/>
      <c r="K1281" s="104"/>
      <c r="L1281" s="104"/>
      <c r="M1281" s="155"/>
      <c r="N1281" s="104"/>
      <c r="O1281" s="104"/>
      <c r="P1281" s="320"/>
    </row>
    <row r="1282" spans="7:16" hidden="1" x14ac:dyDescent="0.3">
      <c r="G1282" s="155"/>
      <c r="H1282" s="105"/>
      <c r="I1282" s="155"/>
      <c r="J1282" s="104"/>
      <c r="K1282" s="104"/>
      <c r="L1282" s="104"/>
      <c r="M1282" s="155"/>
      <c r="N1282" s="104"/>
      <c r="O1282" s="104"/>
      <c r="P1282" s="320"/>
    </row>
    <row r="1283" spans="7:16" hidden="1" x14ac:dyDescent="0.3">
      <c r="G1283" s="155"/>
      <c r="H1283" s="105"/>
      <c r="I1283" s="155"/>
      <c r="J1283" s="104"/>
      <c r="K1283" s="104"/>
      <c r="L1283" s="104"/>
      <c r="M1283" s="155"/>
      <c r="N1283" s="104"/>
      <c r="O1283" s="104"/>
      <c r="P1283" s="320"/>
    </row>
    <row r="1284" spans="7:16" hidden="1" x14ac:dyDescent="0.3">
      <c r="G1284" s="155"/>
      <c r="H1284" s="105"/>
      <c r="I1284" s="155"/>
      <c r="J1284" s="104"/>
      <c r="K1284" s="104"/>
      <c r="L1284" s="104"/>
      <c r="M1284" s="155"/>
      <c r="N1284" s="104"/>
      <c r="O1284" s="104"/>
      <c r="P1284" s="320"/>
    </row>
    <row r="1285" spans="7:16" hidden="1" x14ac:dyDescent="0.3">
      <c r="G1285" s="155"/>
      <c r="H1285" s="105"/>
      <c r="I1285" s="155"/>
      <c r="J1285" s="104"/>
      <c r="K1285" s="104"/>
      <c r="L1285" s="104"/>
      <c r="M1285" s="155"/>
      <c r="N1285" s="104"/>
      <c r="O1285" s="104"/>
      <c r="P1285" s="320"/>
    </row>
    <row r="1286" spans="7:16" hidden="1" x14ac:dyDescent="0.3">
      <c r="G1286" s="155"/>
      <c r="H1286" s="105"/>
      <c r="I1286" s="155"/>
      <c r="J1286" s="104"/>
      <c r="K1286" s="104"/>
      <c r="L1286" s="104"/>
      <c r="M1286" s="155"/>
      <c r="N1286" s="104"/>
      <c r="O1286" s="104"/>
      <c r="P1286" s="320"/>
    </row>
    <row r="1287" spans="7:16" hidden="1" x14ac:dyDescent="0.3">
      <c r="G1287" s="155"/>
      <c r="H1287" s="105"/>
      <c r="I1287" s="155"/>
      <c r="J1287" s="104"/>
      <c r="K1287" s="104"/>
      <c r="L1287" s="104"/>
      <c r="M1287" s="155"/>
      <c r="N1287" s="104"/>
      <c r="O1287" s="104"/>
      <c r="P1287" s="320"/>
    </row>
    <row r="1288" spans="7:16" hidden="1" x14ac:dyDescent="0.3">
      <c r="G1288" s="155"/>
      <c r="H1288" s="105"/>
      <c r="I1288" s="155"/>
      <c r="J1288" s="104"/>
      <c r="K1288" s="104"/>
      <c r="L1288" s="104"/>
      <c r="M1288" s="155"/>
      <c r="N1288" s="104"/>
      <c r="O1288" s="104"/>
      <c r="P1288" s="320"/>
    </row>
    <row r="1289" spans="7:16" hidden="1" x14ac:dyDescent="0.3">
      <c r="G1289" s="155"/>
      <c r="H1289" s="105"/>
      <c r="I1289" s="155"/>
      <c r="J1289" s="104"/>
      <c r="K1289" s="104"/>
      <c r="L1289" s="104"/>
      <c r="M1289" s="155"/>
      <c r="N1289" s="104"/>
      <c r="O1289" s="104"/>
      <c r="P1289" s="320"/>
    </row>
    <row r="1290" spans="7:16" hidden="1" x14ac:dyDescent="0.3">
      <c r="G1290" s="155"/>
      <c r="H1290" s="105"/>
      <c r="I1290" s="155"/>
      <c r="J1290" s="104"/>
      <c r="K1290" s="104"/>
      <c r="L1290" s="104"/>
      <c r="M1290" s="155"/>
      <c r="N1290" s="104"/>
      <c r="O1290" s="104"/>
      <c r="P1290" s="320"/>
    </row>
    <row r="1291" spans="7:16" hidden="1" x14ac:dyDescent="0.3">
      <c r="G1291" s="155"/>
      <c r="H1291" s="105"/>
      <c r="I1291" s="155"/>
      <c r="J1291" s="104"/>
      <c r="K1291" s="104"/>
      <c r="L1291" s="104"/>
      <c r="M1291" s="155"/>
      <c r="N1291" s="104"/>
      <c r="O1291" s="104"/>
      <c r="P1291" s="320"/>
    </row>
    <row r="1292" spans="7:16" hidden="1" x14ac:dyDescent="0.3">
      <c r="G1292" s="155"/>
      <c r="H1292" s="105"/>
      <c r="I1292" s="155"/>
      <c r="J1292" s="104"/>
      <c r="K1292" s="104"/>
      <c r="L1292" s="104"/>
      <c r="M1292" s="155"/>
      <c r="N1292" s="104"/>
      <c r="O1292" s="104"/>
      <c r="P1292" s="320"/>
    </row>
    <row r="1293" spans="7:16" hidden="1" x14ac:dyDescent="0.3">
      <c r="G1293" s="155"/>
      <c r="H1293" s="105"/>
      <c r="I1293" s="155"/>
      <c r="J1293" s="104"/>
      <c r="K1293" s="104"/>
      <c r="L1293" s="104"/>
      <c r="M1293" s="155"/>
      <c r="N1293" s="104"/>
      <c r="O1293" s="104"/>
      <c r="P1293" s="320"/>
    </row>
    <row r="1294" spans="7:16" hidden="1" x14ac:dyDescent="0.3">
      <c r="G1294" s="155"/>
      <c r="H1294" s="105"/>
      <c r="I1294" s="155"/>
      <c r="J1294" s="104"/>
      <c r="K1294" s="104"/>
      <c r="L1294" s="104"/>
      <c r="M1294" s="155"/>
      <c r="N1294" s="104"/>
      <c r="O1294" s="104"/>
      <c r="P1294" s="320"/>
    </row>
    <row r="1295" spans="7:16" hidden="1" x14ac:dyDescent="0.3">
      <c r="G1295" s="155"/>
      <c r="H1295" s="105"/>
      <c r="I1295" s="155"/>
      <c r="J1295" s="104"/>
      <c r="K1295" s="104"/>
      <c r="L1295" s="104"/>
      <c r="M1295" s="155"/>
      <c r="N1295" s="104"/>
      <c r="O1295" s="104"/>
      <c r="P1295" s="320"/>
    </row>
    <row r="1296" spans="7:16" hidden="1" x14ac:dyDescent="0.3">
      <c r="G1296" s="155"/>
      <c r="H1296" s="105"/>
      <c r="I1296" s="155"/>
      <c r="J1296" s="104"/>
      <c r="K1296" s="104"/>
      <c r="L1296" s="104"/>
      <c r="M1296" s="155"/>
      <c r="N1296" s="104"/>
      <c r="O1296" s="104"/>
      <c r="P1296" s="320"/>
    </row>
    <row r="1297" spans="7:16" hidden="1" x14ac:dyDescent="0.3">
      <c r="G1297" s="155"/>
      <c r="H1297" s="105"/>
      <c r="I1297" s="155"/>
      <c r="J1297" s="104"/>
      <c r="K1297" s="104"/>
      <c r="L1297" s="104"/>
      <c r="M1297" s="155"/>
      <c r="N1297" s="104"/>
      <c r="O1297" s="104"/>
      <c r="P1297" s="320"/>
    </row>
    <row r="1298" spans="7:16" hidden="1" x14ac:dyDescent="0.3">
      <c r="G1298" s="155"/>
      <c r="H1298" s="105"/>
      <c r="I1298" s="155"/>
      <c r="J1298" s="104"/>
      <c r="K1298" s="104"/>
      <c r="L1298" s="104"/>
      <c r="M1298" s="155"/>
      <c r="N1298" s="104"/>
      <c r="O1298" s="104"/>
      <c r="P1298" s="320"/>
    </row>
    <row r="1299" spans="7:16" hidden="1" x14ac:dyDescent="0.3">
      <c r="G1299" s="155"/>
      <c r="H1299" s="105"/>
      <c r="I1299" s="155"/>
      <c r="J1299" s="104"/>
      <c r="K1299" s="104"/>
      <c r="L1299" s="104"/>
      <c r="M1299" s="155"/>
      <c r="N1299" s="104"/>
      <c r="O1299" s="104"/>
      <c r="P1299" s="320"/>
    </row>
    <row r="1300" spans="7:16" hidden="1" x14ac:dyDescent="0.3">
      <c r="G1300" s="155"/>
      <c r="H1300" s="105"/>
      <c r="I1300" s="155"/>
      <c r="J1300" s="104"/>
      <c r="K1300" s="104"/>
      <c r="L1300" s="104"/>
      <c r="M1300" s="155"/>
      <c r="N1300" s="104"/>
      <c r="O1300" s="104"/>
      <c r="P1300" s="320"/>
    </row>
    <row r="1301" spans="7:16" hidden="1" x14ac:dyDescent="0.3">
      <c r="G1301" s="155"/>
      <c r="H1301" s="105"/>
      <c r="I1301" s="155"/>
      <c r="J1301" s="104"/>
      <c r="K1301" s="104"/>
      <c r="L1301" s="104"/>
      <c r="M1301" s="155"/>
      <c r="N1301" s="104"/>
      <c r="O1301" s="104"/>
      <c r="P1301" s="320"/>
    </row>
    <row r="1302" spans="7:16" hidden="1" x14ac:dyDescent="0.3">
      <c r="G1302" s="155"/>
      <c r="H1302" s="105"/>
      <c r="I1302" s="155"/>
      <c r="J1302" s="104"/>
      <c r="K1302" s="104"/>
      <c r="L1302" s="104"/>
      <c r="M1302" s="155"/>
      <c r="N1302" s="104"/>
      <c r="O1302" s="104"/>
      <c r="P1302" s="320"/>
    </row>
    <row r="1303" spans="7:16" hidden="1" x14ac:dyDescent="0.3">
      <c r="G1303" s="155"/>
      <c r="H1303" s="105"/>
      <c r="I1303" s="155"/>
      <c r="J1303" s="104"/>
      <c r="K1303" s="104"/>
      <c r="L1303" s="104"/>
      <c r="M1303" s="155"/>
      <c r="N1303" s="104"/>
      <c r="O1303" s="104"/>
      <c r="P1303" s="320"/>
    </row>
    <row r="1304" spans="7:16" hidden="1" x14ac:dyDescent="0.3">
      <c r="G1304" s="155"/>
      <c r="H1304" s="105"/>
      <c r="I1304" s="155"/>
      <c r="J1304" s="104"/>
      <c r="K1304" s="104"/>
      <c r="L1304" s="104"/>
      <c r="M1304" s="155"/>
      <c r="N1304" s="104"/>
      <c r="O1304" s="104"/>
      <c r="P1304" s="320"/>
    </row>
    <row r="1305" spans="7:16" hidden="1" x14ac:dyDescent="0.3">
      <c r="H1305" s="105"/>
      <c r="I1305" s="155"/>
      <c r="J1305" s="104"/>
    </row>
    <row r="1306" spans="7:16" hidden="1" x14ac:dyDescent="0.3">
      <c r="H1306" s="105"/>
      <c r="I1306" s="155"/>
      <c r="J1306" s="104"/>
    </row>
    <row r="1307" spans="7:16" hidden="1" x14ac:dyDescent="0.3">
      <c r="H1307" s="105"/>
      <c r="I1307" s="155"/>
      <c r="J1307" s="104"/>
    </row>
    <row r="1308" spans="7:16" hidden="1" x14ac:dyDescent="0.3">
      <c r="H1308" s="105"/>
      <c r="I1308" s="155"/>
      <c r="J1308" s="104"/>
    </row>
    <row r="1309" spans="7:16" hidden="1" x14ac:dyDescent="0.3">
      <c r="H1309" s="105"/>
      <c r="I1309" s="155"/>
      <c r="J1309" s="104"/>
    </row>
    <row r="1310" spans="7:16" hidden="1" x14ac:dyDescent="0.3">
      <c r="H1310" s="105"/>
      <c r="I1310" s="155"/>
      <c r="J1310" s="104"/>
    </row>
    <row r="1311" spans="7:16" hidden="1" x14ac:dyDescent="0.3">
      <c r="H1311" s="105"/>
      <c r="I1311" s="155"/>
      <c r="J1311" s="104"/>
    </row>
    <row r="1312" spans="7:16" hidden="1" x14ac:dyDescent="0.3">
      <c r="H1312" s="105"/>
      <c r="I1312" s="155"/>
      <c r="J1312" s="104"/>
    </row>
    <row r="1313" spans="8:10" hidden="1" x14ac:dyDescent="0.3">
      <c r="H1313" s="105"/>
      <c r="I1313" s="155"/>
      <c r="J1313" s="104"/>
    </row>
    <row r="1314" spans="8:10" hidden="1" x14ac:dyDescent="0.3">
      <c r="H1314" s="105"/>
      <c r="I1314" s="155"/>
      <c r="J1314" s="104"/>
    </row>
    <row r="1315" spans="8:10" hidden="1" x14ac:dyDescent="0.3">
      <c r="H1315" s="105"/>
      <c r="I1315" s="155"/>
      <c r="J1315" s="104"/>
    </row>
    <row r="1316" spans="8:10" hidden="1" x14ac:dyDescent="0.3">
      <c r="H1316" s="105"/>
      <c r="I1316" s="155"/>
      <c r="J1316" s="104"/>
    </row>
    <row r="1317" spans="8:10" hidden="1" x14ac:dyDescent="0.3">
      <c r="H1317" s="105"/>
      <c r="I1317" s="155"/>
      <c r="J1317" s="104"/>
    </row>
    <row r="1318" spans="8:10" hidden="1" x14ac:dyDescent="0.3">
      <c r="H1318" s="105"/>
      <c r="I1318" s="155"/>
      <c r="J1318" s="104"/>
    </row>
    <row r="1319" spans="8:10" hidden="1" x14ac:dyDescent="0.3">
      <c r="H1319" s="105"/>
      <c r="I1319" s="155"/>
      <c r="J1319" s="104"/>
    </row>
    <row r="1320" spans="8:10" hidden="1" x14ac:dyDescent="0.3">
      <c r="H1320" s="105"/>
      <c r="I1320" s="155"/>
      <c r="J1320" s="104"/>
    </row>
    <row r="1321" spans="8:10" hidden="1" x14ac:dyDescent="0.3">
      <c r="H1321" s="105"/>
      <c r="I1321" s="155"/>
      <c r="J1321" s="104"/>
    </row>
    <row r="1322" spans="8:10" hidden="1" x14ac:dyDescent="0.3">
      <c r="H1322" s="105"/>
      <c r="I1322" s="155"/>
      <c r="J1322" s="104"/>
    </row>
    <row r="1323" spans="8:10" hidden="1" x14ac:dyDescent="0.3">
      <c r="H1323" s="105"/>
      <c r="I1323" s="155"/>
      <c r="J1323" s="104"/>
    </row>
    <row r="1324" spans="8:10" hidden="1" x14ac:dyDescent="0.3">
      <c r="H1324" s="105"/>
      <c r="I1324" s="155"/>
      <c r="J1324" s="104"/>
    </row>
    <row r="1325" spans="8:10" hidden="1" x14ac:dyDescent="0.3">
      <c r="H1325" s="105"/>
      <c r="I1325" s="155"/>
      <c r="J1325" s="104"/>
    </row>
    <row r="1326" spans="8:10" hidden="1" x14ac:dyDescent="0.3">
      <c r="H1326" s="105"/>
      <c r="I1326" s="155"/>
      <c r="J1326" s="104"/>
    </row>
    <row r="1327" spans="8:10" hidden="1" x14ac:dyDescent="0.3">
      <c r="H1327" s="105"/>
      <c r="I1327" s="155"/>
      <c r="J1327" s="104"/>
    </row>
    <row r="1328" spans="8:10" hidden="1" x14ac:dyDescent="0.3">
      <c r="H1328" s="105"/>
      <c r="I1328" s="155"/>
      <c r="J1328" s="104"/>
    </row>
    <row r="1329" spans="8:10" hidden="1" x14ac:dyDescent="0.3">
      <c r="H1329" s="105"/>
      <c r="I1329" s="155"/>
      <c r="J1329" s="104"/>
    </row>
    <row r="1330" spans="8:10" hidden="1" x14ac:dyDescent="0.3">
      <c r="H1330" s="105"/>
      <c r="I1330" s="155"/>
      <c r="J1330" s="104"/>
    </row>
    <row r="1331" spans="8:10" hidden="1" x14ac:dyDescent="0.3">
      <c r="H1331" s="105"/>
      <c r="I1331" s="155"/>
      <c r="J1331" s="104"/>
    </row>
    <row r="1332" spans="8:10" hidden="1" x14ac:dyDescent="0.3">
      <c r="H1332" s="105"/>
      <c r="I1332" s="155"/>
      <c r="J1332" s="104"/>
    </row>
    <row r="1333" spans="8:10" hidden="1" x14ac:dyDescent="0.3">
      <c r="H1333" s="105"/>
      <c r="I1333" s="155"/>
      <c r="J1333" s="104"/>
    </row>
    <row r="1334" spans="8:10" hidden="1" x14ac:dyDescent="0.3">
      <c r="H1334" s="105"/>
      <c r="I1334" s="155"/>
      <c r="J1334" s="104"/>
    </row>
    <row r="1335" spans="8:10" hidden="1" x14ac:dyDescent="0.3">
      <c r="H1335" s="105"/>
      <c r="I1335" s="155"/>
      <c r="J1335" s="104"/>
    </row>
    <row r="1336" spans="8:10" hidden="1" x14ac:dyDescent="0.3">
      <c r="H1336" s="105"/>
      <c r="I1336" s="155"/>
      <c r="J1336" s="104"/>
    </row>
    <row r="1337" spans="8:10" hidden="1" x14ac:dyDescent="0.3">
      <c r="H1337" s="105"/>
      <c r="I1337" s="155"/>
      <c r="J1337" s="104"/>
    </row>
    <row r="1338" spans="8:10" hidden="1" x14ac:dyDescent="0.3">
      <c r="H1338" s="105"/>
      <c r="I1338" s="155"/>
      <c r="J1338" s="104"/>
    </row>
    <row r="1339" spans="8:10" hidden="1" x14ac:dyDescent="0.3">
      <c r="H1339" s="105"/>
      <c r="I1339" s="155"/>
      <c r="J1339" s="104"/>
    </row>
    <row r="1340" spans="8:10" hidden="1" x14ac:dyDescent="0.3">
      <c r="H1340" s="105"/>
      <c r="I1340" s="155"/>
      <c r="J1340" s="104"/>
    </row>
    <row r="1341" spans="8:10" hidden="1" x14ac:dyDescent="0.3">
      <c r="H1341" s="105"/>
      <c r="I1341" s="155"/>
      <c r="J1341" s="104"/>
    </row>
    <row r="1342" spans="8:10" hidden="1" x14ac:dyDescent="0.3">
      <c r="H1342" s="105"/>
      <c r="I1342" s="155"/>
      <c r="J1342" s="104"/>
    </row>
    <row r="1343" spans="8:10" hidden="1" x14ac:dyDescent="0.3">
      <c r="H1343" s="105"/>
      <c r="I1343" s="155"/>
      <c r="J1343" s="104"/>
    </row>
    <row r="1344" spans="8:10" hidden="1" x14ac:dyDescent="0.3">
      <c r="H1344" s="105"/>
      <c r="I1344" s="155"/>
      <c r="J1344" s="104"/>
    </row>
    <row r="1345" spans="8:10" hidden="1" x14ac:dyDescent="0.3">
      <c r="H1345" s="105"/>
      <c r="I1345" s="155"/>
      <c r="J1345" s="104"/>
    </row>
    <row r="1346" spans="8:10" hidden="1" x14ac:dyDescent="0.3">
      <c r="H1346" s="105"/>
      <c r="I1346" s="155"/>
      <c r="J1346" s="104"/>
    </row>
    <row r="1347" spans="8:10" hidden="1" x14ac:dyDescent="0.3">
      <c r="H1347" s="105"/>
      <c r="I1347" s="155"/>
      <c r="J1347" s="104"/>
    </row>
    <row r="1348" spans="8:10" hidden="1" x14ac:dyDescent="0.3">
      <c r="H1348" s="105"/>
      <c r="I1348" s="155"/>
      <c r="J1348" s="104"/>
    </row>
    <row r="1349" spans="8:10" hidden="1" x14ac:dyDescent="0.3">
      <c r="H1349" s="105"/>
      <c r="I1349" s="155"/>
      <c r="J1349" s="104"/>
    </row>
    <row r="1350" spans="8:10" hidden="1" x14ac:dyDescent="0.3">
      <c r="H1350" s="105"/>
      <c r="I1350" s="155"/>
      <c r="J1350" s="104"/>
    </row>
    <row r="1351" spans="8:10" hidden="1" x14ac:dyDescent="0.3">
      <c r="H1351" s="105"/>
      <c r="I1351" s="155"/>
      <c r="J1351" s="104"/>
    </row>
    <row r="1352" spans="8:10" hidden="1" x14ac:dyDescent="0.3">
      <c r="H1352" s="105"/>
      <c r="I1352" s="155"/>
      <c r="J1352" s="104"/>
    </row>
    <row r="1353" spans="8:10" hidden="1" x14ac:dyDescent="0.3">
      <c r="H1353" s="105"/>
      <c r="I1353" s="155"/>
      <c r="J1353" s="104"/>
    </row>
    <row r="1354" spans="8:10" hidden="1" x14ac:dyDescent="0.3">
      <c r="H1354" s="105"/>
      <c r="I1354" s="155"/>
      <c r="J1354" s="104"/>
    </row>
    <row r="1355" spans="8:10" hidden="1" x14ac:dyDescent="0.3">
      <c r="H1355" s="105"/>
      <c r="I1355" s="155"/>
      <c r="J1355" s="104"/>
    </row>
    <row r="1356" spans="8:10" hidden="1" x14ac:dyDescent="0.3">
      <c r="H1356" s="105"/>
      <c r="I1356" s="155"/>
      <c r="J1356" s="104"/>
    </row>
    <row r="1357" spans="8:10" hidden="1" x14ac:dyDescent="0.3">
      <c r="H1357" s="105"/>
      <c r="I1357" s="155"/>
      <c r="J1357" s="104"/>
    </row>
    <row r="1358" spans="8:10" hidden="1" x14ac:dyDescent="0.3">
      <c r="H1358" s="105"/>
      <c r="I1358" s="155"/>
      <c r="J1358" s="104"/>
    </row>
    <row r="1359" spans="8:10" hidden="1" x14ac:dyDescent="0.3">
      <c r="H1359" s="105"/>
      <c r="I1359" s="155"/>
      <c r="J1359" s="104"/>
    </row>
    <row r="1360" spans="8:10" hidden="1" x14ac:dyDescent="0.3">
      <c r="H1360" s="105"/>
      <c r="I1360" s="155"/>
      <c r="J1360" s="104"/>
    </row>
    <row r="1361" spans="8:10" hidden="1" x14ac:dyDescent="0.3">
      <c r="H1361" s="105"/>
      <c r="I1361" s="155"/>
      <c r="J1361" s="104"/>
    </row>
    <row r="1362" spans="8:10" hidden="1" x14ac:dyDescent="0.3">
      <c r="H1362" s="105"/>
      <c r="I1362" s="155"/>
      <c r="J1362" s="104"/>
    </row>
    <row r="1363" spans="8:10" hidden="1" x14ac:dyDescent="0.3">
      <c r="H1363" s="105"/>
      <c r="I1363" s="155"/>
      <c r="J1363" s="104"/>
    </row>
    <row r="1364" spans="8:10" hidden="1" x14ac:dyDescent="0.3">
      <c r="H1364" s="105"/>
      <c r="I1364" s="155"/>
      <c r="J1364" s="104"/>
    </row>
    <row r="1365" spans="8:10" hidden="1" x14ac:dyDescent="0.3">
      <c r="H1365" s="105"/>
      <c r="I1365" s="155"/>
      <c r="J1365" s="104"/>
    </row>
    <row r="1366" spans="8:10" hidden="1" x14ac:dyDescent="0.3">
      <c r="H1366" s="105"/>
      <c r="I1366" s="155"/>
      <c r="J1366" s="104"/>
    </row>
    <row r="1367" spans="8:10" hidden="1" x14ac:dyDescent="0.3">
      <c r="H1367" s="105"/>
      <c r="I1367" s="155"/>
      <c r="J1367" s="104"/>
    </row>
    <row r="1368" spans="8:10" hidden="1" x14ac:dyDescent="0.3">
      <c r="H1368" s="105"/>
      <c r="I1368" s="155"/>
      <c r="J1368" s="104"/>
    </row>
    <row r="1369" spans="8:10" hidden="1" x14ac:dyDescent="0.3">
      <c r="H1369" s="105"/>
      <c r="I1369" s="155"/>
      <c r="J1369" s="104"/>
    </row>
    <row r="1370" spans="8:10" hidden="1" x14ac:dyDescent="0.3">
      <c r="H1370" s="105"/>
      <c r="I1370" s="155"/>
      <c r="J1370" s="104"/>
    </row>
    <row r="1371" spans="8:10" hidden="1" x14ac:dyDescent="0.3">
      <c r="H1371" s="105"/>
      <c r="I1371" s="155"/>
      <c r="J1371" s="104"/>
    </row>
    <row r="1372" spans="8:10" hidden="1" x14ac:dyDescent="0.3">
      <c r="H1372" s="105"/>
      <c r="I1372" s="155"/>
      <c r="J1372" s="104"/>
    </row>
    <row r="1373" spans="8:10" hidden="1" x14ac:dyDescent="0.3">
      <c r="H1373" s="105"/>
      <c r="I1373" s="155"/>
      <c r="J1373" s="104"/>
    </row>
    <row r="1374" spans="8:10" hidden="1" x14ac:dyDescent="0.3">
      <c r="H1374" s="105"/>
      <c r="I1374" s="155"/>
      <c r="J1374" s="104"/>
    </row>
    <row r="1375" spans="8:10" hidden="1" x14ac:dyDescent="0.3">
      <c r="H1375" s="105"/>
      <c r="I1375" s="155"/>
      <c r="J1375" s="104"/>
    </row>
    <row r="1376" spans="8:10" hidden="1" x14ac:dyDescent="0.3">
      <c r="H1376" s="105"/>
      <c r="I1376" s="155"/>
      <c r="J1376" s="104"/>
    </row>
    <row r="1377" spans="8:10" hidden="1" x14ac:dyDescent="0.3">
      <c r="H1377" s="105"/>
      <c r="I1377" s="155"/>
      <c r="J1377" s="104"/>
    </row>
    <row r="1378" spans="8:10" hidden="1" x14ac:dyDescent="0.3">
      <c r="H1378" s="105"/>
      <c r="I1378" s="155"/>
      <c r="J1378" s="104"/>
    </row>
    <row r="1379" spans="8:10" hidden="1" x14ac:dyDescent="0.3">
      <c r="H1379" s="105"/>
      <c r="I1379" s="155"/>
      <c r="J1379" s="104"/>
    </row>
    <row r="1380" spans="8:10" hidden="1" x14ac:dyDescent="0.3">
      <c r="H1380" s="105"/>
      <c r="I1380" s="155"/>
      <c r="J1380" s="104"/>
    </row>
    <row r="1381" spans="8:10" hidden="1" x14ac:dyDescent="0.3">
      <c r="H1381" s="105"/>
      <c r="I1381" s="155"/>
      <c r="J1381" s="104"/>
    </row>
    <row r="1382" spans="8:10" hidden="1" x14ac:dyDescent="0.3">
      <c r="H1382" s="105"/>
      <c r="I1382" s="155"/>
      <c r="J1382" s="104"/>
    </row>
    <row r="1383" spans="8:10" hidden="1" x14ac:dyDescent="0.3">
      <c r="H1383" s="105"/>
      <c r="I1383" s="155"/>
      <c r="J1383" s="104"/>
    </row>
    <row r="1384" spans="8:10" hidden="1" x14ac:dyDescent="0.3">
      <c r="H1384" s="105"/>
      <c r="I1384" s="155"/>
      <c r="J1384" s="104"/>
    </row>
    <row r="1385" spans="8:10" hidden="1" x14ac:dyDescent="0.3">
      <c r="H1385" s="105"/>
      <c r="I1385" s="155"/>
      <c r="J1385" s="104"/>
    </row>
    <row r="1386" spans="8:10" hidden="1" x14ac:dyDescent="0.3">
      <c r="H1386" s="105"/>
      <c r="I1386" s="155"/>
      <c r="J1386" s="104"/>
    </row>
    <row r="1387" spans="8:10" hidden="1" x14ac:dyDescent="0.3">
      <c r="H1387" s="105"/>
      <c r="I1387" s="155"/>
      <c r="J1387" s="104"/>
    </row>
    <row r="1388" spans="8:10" hidden="1" x14ac:dyDescent="0.3">
      <c r="H1388" s="105"/>
      <c r="I1388" s="155"/>
      <c r="J1388" s="104"/>
    </row>
    <row r="1389" spans="8:10" hidden="1" x14ac:dyDescent="0.3">
      <c r="H1389" s="105"/>
      <c r="I1389" s="155"/>
      <c r="J1389" s="104"/>
    </row>
    <row r="1390" spans="8:10" hidden="1" x14ac:dyDescent="0.3">
      <c r="H1390" s="105"/>
      <c r="I1390" s="155"/>
      <c r="J1390" s="104"/>
    </row>
    <row r="1391" spans="8:10" hidden="1" x14ac:dyDescent="0.3">
      <c r="H1391" s="105"/>
      <c r="I1391" s="155"/>
      <c r="J1391" s="104"/>
    </row>
    <row r="1392" spans="8:10" hidden="1" x14ac:dyDescent="0.3">
      <c r="H1392" s="105"/>
      <c r="I1392" s="155"/>
      <c r="J1392" s="104"/>
    </row>
    <row r="1393" spans="8:10" hidden="1" x14ac:dyDescent="0.3">
      <c r="H1393" s="105"/>
      <c r="I1393" s="155"/>
      <c r="J1393" s="104"/>
    </row>
    <row r="1394" spans="8:10" hidden="1" x14ac:dyDescent="0.3">
      <c r="H1394" s="105"/>
      <c r="I1394" s="155"/>
      <c r="J1394" s="104"/>
    </row>
    <row r="1395" spans="8:10" hidden="1" x14ac:dyDescent="0.3">
      <c r="H1395" s="105"/>
      <c r="I1395" s="155"/>
      <c r="J1395" s="104"/>
    </row>
    <row r="1396" spans="8:10" hidden="1" x14ac:dyDescent="0.3">
      <c r="H1396" s="105"/>
      <c r="I1396" s="155"/>
      <c r="J1396" s="104"/>
    </row>
    <row r="1397" spans="8:10" hidden="1" x14ac:dyDescent="0.3">
      <c r="H1397" s="105"/>
      <c r="I1397" s="155"/>
      <c r="J1397" s="104"/>
    </row>
    <row r="1398" spans="8:10" hidden="1" x14ac:dyDescent="0.3">
      <c r="H1398" s="105"/>
      <c r="I1398" s="155"/>
      <c r="J1398" s="104"/>
    </row>
    <row r="1399" spans="8:10" hidden="1" x14ac:dyDescent="0.3">
      <c r="H1399" s="105"/>
      <c r="I1399" s="155"/>
      <c r="J1399" s="104"/>
    </row>
    <row r="1400" spans="8:10" hidden="1" x14ac:dyDescent="0.3">
      <c r="H1400" s="105"/>
      <c r="I1400" s="155"/>
      <c r="J1400" s="104"/>
    </row>
    <row r="1401" spans="8:10" hidden="1" x14ac:dyDescent="0.3">
      <c r="H1401" s="105"/>
      <c r="I1401" s="155"/>
      <c r="J1401" s="104"/>
    </row>
    <row r="1402" spans="8:10" hidden="1" x14ac:dyDescent="0.3">
      <c r="H1402" s="105"/>
      <c r="I1402" s="155"/>
      <c r="J1402" s="104"/>
    </row>
    <row r="1403" spans="8:10" hidden="1" x14ac:dyDescent="0.3">
      <c r="H1403" s="105"/>
      <c r="I1403" s="155"/>
      <c r="J1403" s="104"/>
    </row>
    <row r="1404" spans="8:10" hidden="1" x14ac:dyDescent="0.3">
      <c r="H1404" s="105"/>
      <c r="I1404" s="155"/>
      <c r="J1404" s="104"/>
    </row>
    <row r="1405" spans="8:10" hidden="1" x14ac:dyDescent="0.3">
      <c r="H1405" s="105"/>
      <c r="I1405" s="155"/>
      <c r="J1405" s="104"/>
    </row>
    <row r="1406" spans="8:10" hidden="1" x14ac:dyDescent="0.3">
      <c r="H1406" s="105"/>
      <c r="I1406" s="155"/>
      <c r="J1406" s="104"/>
    </row>
    <row r="1407" spans="8:10" hidden="1" x14ac:dyDescent="0.3">
      <c r="H1407" s="105"/>
      <c r="I1407" s="155"/>
      <c r="J1407" s="104"/>
    </row>
    <row r="1408" spans="8:10" hidden="1" x14ac:dyDescent="0.3">
      <c r="H1408" s="105"/>
      <c r="I1408" s="155"/>
      <c r="J1408" s="104"/>
    </row>
    <row r="1409" spans="8:10" hidden="1" x14ac:dyDescent="0.3">
      <c r="H1409" s="105"/>
      <c r="I1409" s="155"/>
      <c r="J1409" s="104"/>
    </row>
    <row r="1410" spans="8:10" hidden="1" x14ac:dyDescent="0.3">
      <c r="H1410" s="105"/>
      <c r="I1410" s="155"/>
      <c r="J1410" s="104"/>
    </row>
    <row r="1411" spans="8:10" hidden="1" x14ac:dyDescent="0.3">
      <c r="H1411" s="105"/>
      <c r="I1411" s="155"/>
      <c r="J1411" s="104"/>
    </row>
    <row r="1412" spans="8:10" hidden="1" x14ac:dyDescent="0.3">
      <c r="H1412" s="105"/>
      <c r="I1412" s="155"/>
      <c r="J1412" s="104"/>
    </row>
    <row r="1413" spans="8:10" hidden="1" x14ac:dyDescent="0.3">
      <c r="H1413" s="105"/>
      <c r="I1413" s="155"/>
      <c r="J1413" s="104"/>
    </row>
    <row r="1414" spans="8:10" hidden="1" x14ac:dyDescent="0.3">
      <c r="H1414" s="105"/>
      <c r="I1414" s="155"/>
      <c r="J1414" s="104"/>
    </row>
    <row r="1415" spans="8:10" hidden="1" x14ac:dyDescent="0.3">
      <c r="H1415" s="105"/>
      <c r="I1415" s="155"/>
      <c r="J1415" s="104"/>
    </row>
    <row r="1416" spans="8:10" hidden="1" x14ac:dyDescent="0.3">
      <c r="H1416" s="105"/>
      <c r="I1416" s="155"/>
      <c r="J1416" s="104"/>
    </row>
    <row r="1417" spans="8:10" hidden="1" x14ac:dyDescent="0.3">
      <c r="H1417" s="105"/>
      <c r="I1417" s="155"/>
      <c r="J1417" s="104"/>
    </row>
    <row r="1418" spans="8:10" hidden="1" x14ac:dyDescent="0.3">
      <c r="H1418" s="105"/>
      <c r="I1418" s="155"/>
      <c r="J1418" s="104"/>
    </row>
    <row r="1419" spans="8:10" hidden="1" x14ac:dyDescent="0.3">
      <c r="H1419" s="105"/>
      <c r="I1419" s="155"/>
      <c r="J1419" s="104"/>
    </row>
    <row r="1420" spans="8:10" hidden="1" x14ac:dyDescent="0.3">
      <c r="H1420" s="105"/>
      <c r="I1420" s="155"/>
      <c r="J1420" s="104"/>
    </row>
    <row r="1421" spans="8:10" hidden="1" x14ac:dyDescent="0.3">
      <c r="H1421" s="105"/>
      <c r="I1421" s="155"/>
      <c r="J1421" s="104"/>
    </row>
    <row r="1422" spans="8:10" hidden="1" x14ac:dyDescent="0.3">
      <c r="H1422" s="105"/>
      <c r="I1422" s="155"/>
      <c r="J1422" s="104"/>
    </row>
    <row r="1423" spans="8:10" hidden="1" x14ac:dyDescent="0.3">
      <c r="H1423" s="105"/>
      <c r="I1423" s="155"/>
      <c r="J1423" s="104"/>
    </row>
    <row r="1424" spans="8:10" hidden="1" x14ac:dyDescent="0.3">
      <c r="H1424" s="105"/>
      <c r="I1424" s="155"/>
      <c r="J1424" s="104"/>
    </row>
    <row r="1425" spans="8:10" hidden="1" x14ac:dyDescent="0.3">
      <c r="H1425" s="105"/>
      <c r="I1425" s="155"/>
      <c r="J1425" s="104"/>
    </row>
    <row r="1426" spans="8:10" hidden="1" x14ac:dyDescent="0.3">
      <c r="H1426" s="105"/>
      <c r="I1426" s="155"/>
      <c r="J1426" s="104"/>
    </row>
    <row r="1427" spans="8:10" hidden="1" x14ac:dyDescent="0.3">
      <c r="H1427" s="105"/>
      <c r="I1427" s="155"/>
      <c r="J1427" s="104"/>
    </row>
    <row r="1428" spans="8:10" hidden="1" x14ac:dyDescent="0.3">
      <c r="H1428" s="105"/>
      <c r="I1428" s="155"/>
      <c r="J1428" s="104"/>
    </row>
    <row r="1429" spans="8:10" hidden="1" x14ac:dyDescent="0.3">
      <c r="H1429" s="105"/>
      <c r="I1429" s="155"/>
      <c r="J1429" s="104"/>
    </row>
    <row r="1430" spans="8:10" hidden="1" x14ac:dyDescent="0.3">
      <c r="H1430" s="105"/>
      <c r="I1430" s="155"/>
      <c r="J1430" s="104"/>
    </row>
    <row r="1431" spans="8:10" hidden="1" x14ac:dyDescent="0.3">
      <c r="H1431" s="105"/>
      <c r="I1431" s="155"/>
      <c r="J1431" s="104"/>
    </row>
    <row r="1432" spans="8:10" hidden="1" x14ac:dyDescent="0.3">
      <c r="H1432" s="105"/>
      <c r="I1432" s="155"/>
      <c r="J1432" s="104"/>
    </row>
    <row r="1433" spans="8:10" hidden="1" x14ac:dyDescent="0.3">
      <c r="H1433" s="105"/>
      <c r="I1433" s="155"/>
      <c r="J1433" s="104"/>
    </row>
    <row r="1434" spans="8:10" hidden="1" x14ac:dyDescent="0.3">
      <c r="H1434" s="105"/>
      <c r="I1434" s="155"/>
      <c r="J1434" s="104"/>
    </row>
    <row r="1435" spans="8:10" hidden="1" x14ac:dyDescent="0.3">
      <c r="H1435" s="105"/>
      <c r="I1435" s="155"/>
      <c r="J1435" s="104"/>
    </row>
    <row r="1436" spans="8:10" hidden="1" x14ac:dyDescent="0.3">
      <c r="H1436" s="105"/>
      <c r="I1436" s="155"/>
      <c r="J1436" s="104"/>
    </row>
    <row r="1437" spans="8:10" hidden="1" x14ac:dyDescent="0.3">
      <c r="H1437" s="105"/>
      <c r="I1437" s="155"/>
      <c r="J1437" s="104"/>
    </row>
    <row r="1438" spans="8:10" hidden="1" x14ac:dyDescent="0.3">
      <c r="H1438" s="105"/>
      <c r="I1438" s="155"/>
      <c r="J1438" s="104"/>
    </row>
    <row r="1439" spans="8:10" hidden="1" x14ac:dyDescent="0.3">
      <c r="H1439" s="105"/>
      <c r="I1439" s="155"/>
      <c r="J1439" s="104"/>
    </row>
    <row r="1440" spans="8:10" hidden="1" x14ac:dyDescent="0.3">
      <c r="H1440" s="105"/>
      <c r="I1440" s="155"/>
      <c r="J1440" s="104"/>
    </row>
    <row r="1441" spans="8:10" hidden="1" x14ac:dyDescent="0.3">
      <c r="H1441" s="105"/>
      <c r="I1441" s="155"/>
      <c r="J1441" s="104"/>
    </row>
    <row r="1442" spans="8:10" hidden="1" x14ac:dyDescent="0.3">
      <c r="H1442" s="105"/>
      <c r="I1442" s="155"/>
      <c r="J1442" s="104"/>
    </row>
    <row r="1443" spans="8:10" hidden="1" x14ac:dyDescent="0.3">
      <c r="H1443" s="105"/>
      <c r="I1443" s="155"/>
      <c r="J1443" s="104"/>
    </row>
    <row r="1444" spans="8:10" hidden="1" x14ac:dyDescent="0.3">
      <c r="H1444" s="105"/>
      <c r="I1444" s="155"/>
      <c r="J1444" s="104"/>
    </row>
    <row r="1445" spans="8:10" hidden="1" x14ac:dyDescent="0.3">
      <c r="H1445" s="105"/>
      <c r="I1445" s="155"/>
      <c r="J1445" s="104"/>
    </row>
    <row r="1446" spans="8:10" hidden="1" x14ac:dyDescent="0.3">
      <c r="H1446" s="105"/>
      <c r="I1446" s="155"/>
      <c r="J1446" s="104"/>
    </row>
    <row r="1447" spans="8:10" hidden="1" x14ac:dyDescent="0.3">
      <c r="H1447" s="105"/>
      <c r="I1447" s="155"/>
      <c r="J1447" s="104"/>
    </row>
    <row r="1448" spans="8:10" hidden="1" x14ac:dyDescent="0.3">
      <c r="H1448" s="105"/>
      <c r="I1448" s="155"/>
      <c r="J1448" s="104"/>
    </row>
    <row r="1449" spans="8:10" hidden="1" x14ac:dyDescent="0.3">
      <c r="H1449" s="105"/>
      <c r="I1449" s="155"/>
      <c r="J1449" s="104"/>
    </row>
    <row r="1450" spans="8:10" hidden="1" x14ac:dyDescent="0.3">
      <c r="H1450" s="105"/>
      <c r="I1450" s="155"/>
      <c r="J1450" s="104"/>
    </row>
    <row r="1451" spans="8:10" hidden="1" x14ac:dyDescent="0.3">
      <c r="H1451" s="105"/>
      <c r="I1451" s="155"/>
      <c r="J1451" s="104"/>
    </row>
    <row r="1452" spans="8:10" hidden="1" x14ac:dyDescent="0.3">
      <c r="H1452" s="105"/>
      <c r="I1452" s="155"/>
      <c r="J1452" s="104"/>
    </row>
    <row r="1453" spans="8:10" hidden="1" x14ac:dyDescent="0.3">
      <c r="H1453" s="105"/>
      <c r="I1453" s="155"/>
      <c r="J1453" s="104"/>
    </row>
    <row r="1454" spans="8:10" hidden="1" x14ac:dyDescent="0.3">
      <c r="H1454" s="105"/>
      <c r="I1454" s="155"/>
      <c r="J1454" s="104"/>
    </row>
    <row r="1455" spans="8:10" hidden="1" x14ac:dyDescent="0.3">
      <c r="H1455" s="105"/>
      <c r="I1455" s="155"/>
      <c r="J1455" s="104"/>
    </row>
    <row r="1456" spans="8:10" hidden="1" x14ac:dyDescent="0.3">
      <c r="H1456" s="105"/>
      <c r="I1456" s="155"/>
      <c r="J1456" s="104"/>
    </row>
    <row r="1457" spans="8:10" hidden="1" x14ac:dyDescent="0.3">
      <c r="H1457" s="105"/>
      <c r="I1457" s="155"/>
      <c r="J1457" s="104"/>
    </row>
    <row r="1458" spans="8:10" hidden="1" x14ac:dyDescent="0.3">
      <c r="H1458" s="105"/>
      <c r="I1458" s="155"/>
      <c r="J1458" s="104"/>
    </row>
    <row r="1459" spans="8:10" hidden="1" x14ac:dyDescent="0.3">
      <c r="H1459" s="105"/>
      <c r="I1459" s="155"/>
      <c r="J1459" s="104"/>
    </row>
    <row r="1460" spans="8:10" hidden="1" x14ac:dyDescent="0.3">
      <c r="H1460" s="105"/>
      <c r="I1460" s="155"/>
      <c r="J1460" s="104"/>
    </row>
    <row r="1461" spans="8:10" hidden="1" x14ac:dyDescent="0.3">
      <c r="H1461" s="105"/>
      <c r="I1461" s="155"/>
      <c r="J1461" s="104"/>
    </row>
    <row r="1462" spans="8:10" hidden="1" x14ac:dyDescent="0.3">
      <c r="H1462" s="105"/>
      <c r="I1462" s="155"/>
      <c r="J1462" s="104"/>
    </row>
    <row r="1463" spans="8:10" hidden="1" x14ac:dyDescent="0.3">
      <c r="H1463" s="105"/>
      <c r="I1463" s="155"/>
      <c r="J1463" s="104"/>
    </row>
    <row r="1464" spans="8:10" hidden="1" x14ac:dyDescent="0.3">
      <c r="H1464" s="105"/>
      <c r="I1464" s="155"/>
      <c r="J1464" s="104"/>
    </row>
    <row r="1465" spans="8:10" hidden="1" x14ac:dyDescent="0.3">
      <c r="H1465" s="105"/>
      <c r="I1465" s="155"/>
      <c r="J1465" s="104"/>
    </row>
    <row r="1466" spans="8:10" hidden="1" x14ac:dyDescent="0.3">
      <c r="H1466" s="105"/>
      <c r="I1466" s="155"/>
      <c r="J1466" s="104"/>
    </row>
    <row r="1467" spans="8:10" hidden="1" x14ac:dyDescent="0.3">
      <c r="H1467" s="105"/>
      <c r="I1467" s="155"/>
      <c r="J1467" s="104"/>
    </row>
    <row r="1468" spans="8:10" hidden="1" x14ac:dyDescent="0.3">
      <c r="H1468" s="105"/>
      <c r="I1468" s="155"/>
      <c r="J1468" s="104"/>
    </row>
    <row r="1469" spans="8:10" hidden="1" x14ac:dyDescent="0.3">
      <c r="H1469" s="105"/>
      <c r="I1469" s="155"/>
      <c r="J1469" s="104"/>
    </row>
    <row r="1470" spans="8:10" hidden="1" x14ac:dyDescent="0.3">
      <c r="H1470" s="105"/>
      <c r="I1470" s="155"/>
      <c r="J1470" s="104"/>
    </row>
    <row r="1471" spans="8:10" hidden="1" x14ac:dyDescent="0.3">
      <c r="H1471" s="105"/>
      <c r="I1471" s="155"/>
      <c r="J1471" s="104"/>
    </row>
    <row r="1472" spans="8:10" hidden="1" x14ac:dyDescent="0.3">
      <c r="H1472" s="105"/>
      <c r="I1472" s="155"/>
      <c r="J1472" s="104"/>
    </row>
    <row r="1473" spans="8:10" hidden="1" x14ac:dyDescent="0.3">
      <c r="H1473" s="105"/>
      <c r="I1473" s="155"/>
      <c r="J1473" s="104"/>
    </row>
    <row r="1474" spans="8:10" hidden="1" x14ac:dyDescent="0.3">
      <c r="H1474" s="105"/>
      <c r="I1474" s="155"/>
      <c r="J1474" s="104"/>
    </row>
    <row r="1475" spans="8:10" hidden="1" x14ac:dyDescent="0.3">
      <c r="H1475" s="105"/>
      <c r="I1475" s="155"/>
      <c r="J1475" s="104"/>
    </row>
    <row r="1476" spans="8:10" hidden="1" x14ac:dyDescent="0.3">
      <c r="H1476" s="105"/>
      <c r="I1476" s="155"/>
      <c r="J1476" s="104"/>
    </row>
    <row r="1477" spans="8:10" hidden="1" x14ac:dyDescent="0.3">
      <c r="H1477" s="105"/>
      <c r="I1477" s="155"/>
      <c r="J1477" s="104"/>
    </row>
    <row r="1478" spans="8:10" hidden="1" x14ac:dyDescent="0.3">
      <c r="H1478" s="105"/>
      <c r="I1478" s="155"/>
      <c r="J1478" s="104"/>
    </row>
    <row r="1479" spans="8:10" hidden="1" x14ac:dyDescent="0.3">
      <c r="H1479" s="105"/>
      <c r="I1479" s="155"/>
      <c r="J1479" s="104"/>
    </row>
    <row r="1480" spans="8:10" hidden="1" x14ac:dyDescent="0.3">
      <c r="H1480" s="105"/>
      <c r="I1480" s="155"/>
      <c r="J1480" s="104"/>
    </row>
    <row r="1481" spans="8:10" hidden="1" x14ac:dyDescent="0.3">
      <c r="H1481" s="105"/>
      <c r="I1481" s="155"/>
      <c r="J1481" s="104"/>
    </row>
    <row r="1482" spans="8:10" hidden="1" x14ac:dyDescent="0.3">
      <c r="H1482" s="105"/>
      <c r="I1482" s="155"/>
      <c r="J1482" s="104"/>
    </row>
    <row r="1483" spans="8:10" hidden="1" x14ac:dyDescent="0.3">
      <c r="H1483" s="105"/>
      <c r="I1483" s="155"/>
      <c r="J1483" s="104"/>
    </row>
    <row r="1484" spans="8:10" hidden="1" x14ac:dyDescent="0.3">
      <c r="H1484" s="105"/>
      <c r="I1484" s="155"/>
      <c r="J1484" s="104"/>
    </row>
    <row r="1485" spans="8:10" hidden="1" x14ac:dyDescent="0.3">
      <c r="H1485" s="105"/>
      <c r="I1485" s="155"/>
      <c r="J1485" s="104"/>
    </row>
    <row r="1486" spans="8:10" hidden="1" x14ac:dyDescent="0.3">
      <c r="H1486" s="105"/>
      <c r="I1486" s="155"/>
      <c r="J1486" s="104"/>
    </row>
    <row r="1487" spans="8:10" hidden="1" x14ac:dyDescent="0.3">
      <c r="H1487" s="105"/>
      <c r="I1487" s="155"/>
      <c r="J1487" s="104"/>
    </row>
    <row r="1488" spans="8:10" hidden="1" x14ac:dyDescent="0.3">
      <c r="H1488" s="105"/>
      <c r="I1488" s="155"/>
      <c r="J1488" s="104"/>
    </row>
    <row r="1489" spans="8:10" hidden="1" x14ac:dyDescent="0.3">
      <c r="H1489" s="105"/>
      <c r="I1489" s="155"/>
      <c r="J1489" s="104"/>
    </row>
    <row r="1490" spans="8:10" hidden="1" x14ac:dyDescent="0.3">
      <c r="H1490" s="105"/>
      <c r="I1490" s="155"/>
      <c r="J1490" s="104"/>
    </row>
    <row r="1491" spans="8:10" hidden="1" x14ac:dyDescent="0.3">
      <c r="H1491" s="105"/>
      <c r="I1491" s="155"/>
      <c r="J1491" s="104"/>
    </row>
    <row r="1492" spans="8:10" hidden="1" x14ac:dyDescent="0.3">
      <c r="H1492" s="105"/>
      <c r="I1492" s="155"/>
      <c r="J1492" s="104"/>
    </row>
    <row r="1493" spans="8:10" hidden="1" x14ac:dyDescent="0.3">
      <c r="H1493" s="105"/>
      <c r="I1493" s="155"/>
      <c r="J1493" s="104"/>
    </row>
    <row r="1494" spans="8:10" hidden="1" x14ac:dyDescent="0.3">
      <c r="H1494" s="105"/>
      <c r="I1494" s="155"/>
      <c r="J1494" s="104"/>
    </row>
    <row r="1495" spans="8:10" hidden="1" x14ac:dyDescent="0.3">
      <c r="H1495" s="105"/>
      <c r="I1495" s="155"/>
      <c r="J1495" s="104"/>
    </row>
    <row r="1496" spans="8:10" hidden="1" x14ac:dyDescent="0.3">
      <c r="H1496" s="105"/>
      <c r="I1496" s="155"/>
      <c r="J1496" s="104"/>
    </row>
    <row r="1497" spans="8:10" hidden="1" x14ac:dyDescent="0.3">
      <c r="H1497" s="105"/>
      <c r="I1497" s="155"/>
      <c r="J1497" s="104"/>
    </row>
    <row r="1498" spans="8:10" hidden="1" x14ac:dyDescent="0.3">
      <c r="H1498" s="105"/>
      <c r="I1498" s="155"/>
      <c r="J1498" s="104"/>
    </row>
    <row r="1499" spans="8:10" hidden="1" x14ac:dyDescent="0.3">
      <c r="H1499" s="105"/>
      <c r="I1499" s="155"/>
      <c r="J1499" s="104"/>
    </row>
    <row r="1500" spans="8:10" hidden="1" x14ac:dyDescent="0.3">
      <c r="H1500" s="105"/>
      <c r="I1500" s="155"/>
      <c r="J1500" s="104"/>
    </row>
    <row r="1501" spans="8:10" hidden="1" x14ac:dyDescent="0.3">
      <c r="H1501" s="105"/>
      <c r="I1501" s="155"/>
      <c r="J1501" s="104"/>
    </row>
    <row r="1502" spans="8:10" hidden="1" x14ac:dyDescent="0.3">
      <c r="H1502" s="105"/>
      <c r="I1502" s="155"/>
      <c r="J1502" s="104"/>
    </row>
    <row r="1503" spans="8:10" hidden="1" x14ac:dyDescent="0.3">
      <c r="H1503" s="105"/>
      <c r="I1503" s="155"/>
      <c r="J1503" s="104"/>
    </row>
    <row r="1504" spans="8:10" hidden="1" x14ac:dyDescent="0.3">
      <c r="H1504" s="105"/>
      <c r="I1504" s="155"/>
      <c r="J1504" s="104"/>
    </row>
    <row r="1505" spans="8:10" hidden="1" x14ac:dyDescent="0.3">
      <c r="H1505" s="105"/>
      <c r="I1505" s="155"/>
      <c r="J1505" s="104"/>
    </row>
    <row r="1506" spans="8:10" hidden="1" x14ac:dyDescent="0.3">
      <c r="H1506" s="105"/>
      <c r="I1506" s="155"/>
      <c r="J1506" s="104"/>
    </row>
    <row r="1507" spans="8:10" hidden="1" x14ac:dyDescent="0.3">
      <c r="H1507" s="105"/>
      <c r="I1507" s="155"/>
      <c r="J1507" s="104"/>
    </row>
    <row r="1508" spans="8:10" hidden="1" x14ac:dyDescent="0.3">
      <c r="H1508" s="105"/>
      <c r="I1508" s="155"/>
      <c r="J1508" s="104"/>
    </row>
    <row r="1509" spans="8:10" hidden="1" x14ac:dyDescent="0.3">
      <c r="H1509" s="105"/>
      <c r="I1509" s="155"/>
      <c r="J1509" s="104"/>
    </row>
    <row r="1510" spans="8:10" hidden="1" x14ac:dyDescent="0.3">
      <c r="H1510" s="105"/>
      <c r="I1510" s="155"/>
      <c r="J1510" s="104"/>
    </row>
    <row r="1511" spans="8:10" hidden="1" x14ac:dyDescent="0.3">
      <c r="H1511" s="105"/>
      <c r="I1511" s="155"/>
      <c r="J1511" s="104"/>
    </row>
    <row r="1512" spans="8:10" hidden="1" x14ac:dyDescent="0.3">
      <c r="H1512" s="105"/>
      <c r="I1512" s="155"/>
      <c r="J1512" s="104"/>
    </row>
    <row r="1513" spans="8:10" hidden="1" x14ac:dyDescent="0.3">
      <c r="H1513" s="105"/>
      <c r="I1513" s="155"/>
      <c r="J1513" s="104"/>
    </row>
    <row r="1514" spans="8:10" hidden="1" x14ac:dyDescent="0.3">
      <c r="H1514" s="105"/>
      <c r="I1514" s="155"/>
      <c r="J1514" s="104"/>
    </row>
    <row r="1515" spans="8:10" hidden="1" x14ac:dyDescent="0.3">
      <c r="H1515" s="105"/>
      <c r="I1515" s="155"/>
      <c r="J1515" s="104"/>
    </row>
    <row r="1516" spans="8:10" hidden="1" x14ac:dyDescent="0.3">
      <c r="H1516" s="105"/>
      <c r="I1516" s="155"/>
      <c r="J1516" s="104"/>
    </row>
    <row r="1517" spans="8:10" hidden="1" x14ac:dyDescent="0.3">
      <c r="H1517" s="105"/>
      <c r="I1517" s="155"/>
      <c r="J1517" s="104"/>
    </row>
    <row r="1518" spans="8:10" hidden="1" x14ac:dyDescent="0.3">
      <c r="H1518" s="105"/>
      <c r="I1518" s="155"/>
      <c r="J1518" s="104"/>
    </row>
    <row r="1519" spans="8:10" hidden="1" x14ac:dyDescent="0.3">
      <c r="H1519" s="105"/>
      <c r="I1519" s="155"/>
      <c r="J1519" s="104"/>
    </row>
    <row r="1520" spans="8:10" hidden="1" x14ac:dyDescent="0.3">
      <c r="H1520" s="105"/>
      <c r="I1520" s="155"/>
      <c r="J1520" s="104"/>
    </row>
    <row r="1521" spans="8:10" hidden="1" x14ac:dyDescent="0.3">
      <c r="H1521" s="105"/>
      <c r="I1521" s="155"/>
      <c r="J1521" s="104"/>
    </row>
    <row r="1522" spans="8:10" hidden="1" x14ac:dyDescent="0.3">
      <c r="H1522" s="105"/>
      <c r="I1522" s="155"/>
      <c r="J1522" s="104"/>
    </row>
    <row r="1523" spans="8:10" hidden="1" x14ac:dyDescent="0.3">
      <c r="H1523" s="105"/>
      <c r="I1523" s="155"/>
      <c r="J1523" s="104"/>
    </row>
    <row r="1524" spans="8:10" hidden="1" x14ac:dyDescent="0.3">
      <c r="H1524" s="105"/>
      <c r="I1524" s="155"/>
      <c r="J1524" s="104"/>
    </row>
    <row r="1525" spans="8:10" hidden="1" x14ac:dyDescent="0.3">
      <c r="H1525" s="105"/>
      <c r="I1525" s="155"/>
      <c r="J1525" s="104"/>
    </row>
    <row r="1526" spans="8:10" hidden="1" x14ac:dyDescent="0.3">
      <c r="H1526" s="105"/>
      <c r="I1526" s="155"/>
      <c r="J1526" s="104"/>
    </row>
    <row r="1527" spans="8:10" hidden="1" x14ac:dyDescent="0.3">
      <c r="H1527" s="105"/>
      <c r="I1527" s="155"/>
      <c r="J1527" s="104"/>
    </row>
    <row r="1528" spans="8:10" hidden="1" x14ac:dyDescent="0.3">
      <c r="H1528" s="105"/>
      <c r="I1528" s="155"/>
      <c r="J1528" s="104"/>
    </row>
    <row r="1529" spans="8:10" hidden="1" x14ac:dyDescent="0.3">
      <c r="H1529" s="105"/>
      <c r="I1529" s="155"/>
      <c r="J1529" s="104"/>
    </row>
    <row r="1530" spans="8:10" hidden="1" x14ac:dyDescent="0.3">
      <c r="H1530" s="105"/>
      <c r="I1530" s="155"/>
      <c r="J1530" s="104"/>
    </row>
    <row r="1531" spans="8:10" hidden="1" x14ac:dyDescent="0.3">
      <c r="H1531" s="105"/>
      <c r="I1531" s="155"/>
      <c r="J1531" s="104"/>
    </row>
    <row r="1532" spans="8:10" hidden="1" x14ac:dyDescent="0.3">
      <c r="H1532" s="105"/>
      <c r="I1532" s="155"/>
      <c r="J1532" s="104"/>
    </row>
    <row r="1533" spans="8:10" hidden="1" x14ac:dyDescent="0.3">
      <c r="H1533" s="105"/>
      <c r="I1533" s="155"/>
      <c r="J1533" s="104"/>
    </row>
    <row r="1534" spans="8:10" hidden="1" x14ac:dyDescent="0.3">
      <c r="H1534" s="105"/>
      <c r="I1534" s="155"/>
      <c r="J1534" s="104"/>
    </row>
    <row r="1535" spans="8:10" hidden="1" x14ac:dyDescent="0.3">
      <c r="H1535" s="105"/>
      <c r="I1535" s="155"/>
      <c r="J1535" s="104"/>
    </row>
    <row r="1536" spans="8:10" hidden="1" x14ac:dyDescent="0.3">
      <c r="H1536" s="105"/>
      <c r="I1536" s="155"/>
      <c r="J1536" s="104"/>
    </row>
    <row r="1537" spans="8:10" hidden="1" x14ac:dyDescent="0.3">
      <c r="H1537" s="105"/>
      <c r="I1537" s="155"/>
      <c r="J1537" s="104"/>
    </row>
    <row r="1538" spans="8:10" hidden="1" x14ac:dyDescent="0.3">
      <c r="H1538" s="105"/>
      <c r="I1538" s="155"/>
      <c r="J1538" s="104"/>
    </row>
    <row r="1539" spans="8:10" hidden="1" x14ac:dyDescent="0.3">
      <c r="H1539" s="105"/>
      <c r="I1539" s="155"/>
      <c r="J1539" s="104"/>
    </row>
    <row r="1540" spans="8:10" hidden="1" x14ac:dyDescent="0.3">
      <c r="H1540" s="105"/>
      <c r="I1540" s="155"/>
      <c r="J1540" s="104"/>
    </row>
    <row r="1541" spans="8:10" hidden="1" x14ac:dyDescent="0.3">
      <c r="H1541" s="105"/>
      <c r="I1541" s="155"/>
      <c r="J1541" s="104"/>
    </row>
    <row r="1542" spans="8:10" hidden="1" x14ac:dyDescent="0.3">
      <c r="H1542" s="105"/>
      <c r="I1542" s="155"/>
      <c r="J1542" s="104"/>
    </row>
    <row r="1543" spans="8:10" hidden="1" x14ac:dyDescent="0.3">
      <c r="H1543" s="105"/>
      <c r="I1543" s="155"/>
      <c r="J1543" s="104"/>
    </row>
    <row r="1544" spans="8:10" hidden="1" x14ac:dyDescent="0.3">
      <c r="H1544" s="105"/>
      <c r="I1544" s="155"/>
      <c r="J1544" s="104"/>
    </row>
    <row r="1545" spans="8:10" hidden="1" x14ac:dyDescent="0.3">
      <c r="H1545" s="105"/>
      <c r="I1545" s="155"/>
      <c r="J1545" s="104"/>
    </row>
    <row r="1546" spans="8:10" hidden="1" x14ac:dyDescent="0.3">
      <c r="H1546" s="105"/>
      <c r="I1546" s="155"/>
      <c r="J1546" s="104"/>
    </row>
    <row r="1547" spans="8:10" hidden="1" x14ac:dyDescent="0.3">
      <c r="H1547" s="105"/>
      <c r="I1547" s="155"/>
      <c r="J1547" s="104"/>
    </row>
    <row r="1548" spans="8:10" hidden="1" x14ac:dyDescent="0.3">
      <c r="H1548" s="105"/>
      <c r="I1548" s="155"/>
      <c r="J1548" s="104"/>
    </row>
    <row r="1549" spans="8:10" hidden="1" x14ac:dyDescent="0.3">
      <c r="H1549" s="105"/>
      <c r="I1549" s="155"/>
      <c r="J1549" s="104"/>
    </row>
    <row r="1550" spans="8:10" hidden="1" x14ac:dyDescent="0.3">
      <c r="H1550" s="105"/>
      <c r="I1550" s="155"/>
      <c r="J1550" s="104"/>
    </row>
    <row r="1551" spans="8:10" hidden="1" x14ac:dyDescent="0.3">
      <c r="H1551" s="105"/>
      <c r="I1551" s="155"/>
      <c r="J1551" s="104"/>
    </row>
    <row r="1552" spans="8:10" hidden="1" x14ac:dyDescent="0.3">
      <c r="H1552" s="105"/>
      <c r="I1552" s="155"/>
      <c r="J1552" s="104"/>
    </row>
    <row r="1553" spans="8:10" hidden="1" x14ac:dyDescent="0.3">
      <c r="H1553" s="105"/>
      <c r="I1553" s="155"/>
      <c r="J1553" s="104"/>
    </row>
    <row r="1554" spans="8:10" hidden="1" x14ac:dyDescent="0.3">
      <c r="H1554" s="105"/>
      <c r="I1554" s="155"/>
      <c r="J1554" s="104"/>
    </row>
    <row r="1555" spans="8:10" hidden="1" x14ac:dyDescent="0.3">
      <c r="H1555" s="105"/>
      <c r="I1555" s="155"/>
      <c r="J1555" s="104"/>
    </row>
    <row r="1556" spans="8:10" hidden="1" x14ac:dyDescent="0.3">
      <c r="H1556" s="105"/>
      <c r="I1556" s="155"/>
      <c r="J1556" s="104"/>
    </row>
    <row r="1557" spans="8:10" hidden="1" x14ac:dyDescent="0.3">
      <c r="H1557" s="105"/>
      <c r="I1557" s="155"/>
      <c r="J1557" s="104"/>
    </row>
    <row r="1558" spans="8:10" hidden="1" x14ac:dyDescent="0.3">
      <c r="H1558" s="105"/>
      <c r="I1558" s="155"/>
      <c r="J1558" s="104"/>
    </row>
    <row r="1559" spans="8:10" hidden="1" x14ac:dyDescent="0.3">
      <c r="H1559" s="105"/>
      <c r="I1559" s="155"/>
      <c r="J1559" s="104"/>
    </row>
    <row r="1560" spans="8:10" hidden="1" x14ac:dyDescent="0.3">
      <c r="H1560" s="105"/>
      <c r="I1560" s="155"/>
      <c r="J1560" s="104"/>
    </row>
    <row r="1561" spans="8:10" hidden="1" x14ac:dyDescent="0.3">
      <c r="H1561" s="105"/>
      <c r="I1561" s="155"/>
      <c r="J1561" s="104"/>
    </row>
    <row r="1562" spans="8:10" hidden="1" x14ac:dyDescent="0.3">
      <c r="H1562" s="105"/>
      <c r="I1562" s="155"/>
      <c r="J1562" s="104"/>
    </row>
    <row r="1563" spans="8:10" hidden="1" x14ac:dyDescent="0.3">
      <c r="H1563" s="105"/>
      <c r="I1563" s="155"/>
      <c r="J1563" s="104"/>
    </row>
    <row r="1564" spans="8:10" hidden="1" x14ac:dyDescent="0.3">
      <c r="H1564" s="105"/>
      <c r="I1564" s="155"/>
      <c r="J1564" s="104"/>
    </row>
    <row r="1565" spans="8:10" hidden="1" x14ac:dyDescent="0.3">
      <c r="H1565" s="105"/>
      <c r="I1565" s="155"/>
      <c r="J1565" s="104"/>
    </row>
    <row r="1566" spans="8:10" hidden="1" x14ac:dyDescent="0.3">
      <c r="H1566" s="105"/>
      <c r="I1566" s="155"/>
      <c r="J1566" s="104"/>
    </row>
    <row r="1567" spans="8:10" hidden="1" x14ac:dyDescent="0.3">
      <c r="H1567" s="105"/>
      <c r="I1567" s="155"/>
      <c r="J1567" s="104"/>
    </row>
    <row r="1568" spans="8:10" hidden="1" x14ac:dyDescent="0.3">
      <c r="H1568" s="105"/>
      <c r="I1568" s="155"/>
      <c r="J1568" s="104"/>
    </row>
    <row r="1569" spans="8:10" hidden="1" x14ac:dyDescent="0.3">
      <c r="H1569" s="105"/>
      <c r="I1569" s="155"/>
      <c r="J1569" s="104"/>
    </row>
    <row r="1570" spans="8:10" hidden="1" x14ac:dyDescent="0.3">
      <c r="H1570" s="105"/>
      <c r="I1570" s="155"/>
      <c r="J1570" s="104"/>
    </row>
    <row r="1571" spans="8:10" hidden="1" x14ac:dyDescent="0.3">
      <c r="H1571" s="105"/>
      <c r="I1571" s="155"/>
      <c r="J1571" s="104"/>
    </row>
    <row r="1572" spans="8:10" hidden="1" x14ac:dyDescent="0.3">
      <c r="H1572" s="105"/>
      <c r="I1572" s="155"/>
      <c r="J1572" s="104"/>
    </row>
    <row r="1573" spans="8:10" hidden="1" x14ac:dyDescent="0.3">
      <c r="H1573" s="105"/>
      <c r="I1573" s="155"/>
      <c r="J1573" s="104"/>
    </row>
    <row r="1574" spans="8:10" hidden="1" x14ac:dyDescent="0.3">
      <c r="H1574" s="105"/>
      <c r="I1574" s="155"/>
      <c r="J1574" s="104"/>
    </row>
    <row r="1575" spans="8:10" hidden="1" x14ac:dyDescent="0.3">
      <c r="H1575" s="105"/>
      <c r="I1575" s="155"/>
      <c r="J1575" s="104"/>
    </row>
    <row r="1576" spans="8:10" hidden="1" x14ac:dyDescent="0.3">
      <c r="H1576" s="105"/>
      <c r="I1576" s="155"/>
      <c r="J1576" s="104"/>
    </row>
    <row r="1577" spans="8:10" hidden="1" x14ac:dyDescent="0.3">
      <c r="H1577" s="105"/>
      <c r="I1577" s="155"/>
      <c r="J1577" s="104"/>
    </row>
    <row r="1578" spans="8:10" hidden="1" x14ac:dyDescent="0.3">
      <c r="H1578" s="105"/>
      <c r="I1578" s="155"/>
      <c r="J1578" s="104"/>
    </row>
    <row r="1579" spans="8:10" hidden="1" x14ac:dyDescent="0.3">
      <c r="H1579" s="105"/>
      <c r="I1579" s="155"/>
      <c r="J1579" s="104"/>
    </row>
    <row r="1580" spans="8:10" hidden="1" x14ac:dyDescent="0.3">
      <c r="H1580" s="105"/>
      <c r="I1580" s="155"/>
      <c r="J1580" s="104"/>
    </row>
    <row r="1581" spans="8:10" hidden="1" x14ac:dyDescent="0.3">
      <c r="H1581" s="105"/>
      <c r="I1581" s="155"/>
      <c r="J1581" s="104"/>
    </row>
    <row r="1582" spans="8:10" hidden="1" x14ac:dyDescent="0.3">
      <c r="H1582" s="105"/>
      <c r="I1582" s="155"/>
      <c r="J1582" s="104"/>
    </row>
    <row r="1583" spans="8:10" hidden="1" x14ac:dyDescent="0.3">
      <c r="H1583" s="105"/>
      <c r="I1583" s="155"/>
      <c r="J1583" s="104"/>
    </row>
    <row r="1584" spans="8:10" hidden="1" x14ac:dyDescent="0.3">
      <c r="H1584" s="105"/>
      <c r="I1584" s="155"/>
      <c r="J1584" s="104"/>
    </row>
    <row r="1585" spans="8:10" hidden="1" x14ac:dyDescent="0.3">
      <c r="H1585" s="105"/>
      <c r="I1585" s="155"/>
      <c r="J1585" s="104"/>
    </row>
    <row r="1586" spans="8:10" hidden="1" x14ac:dyDescent="0.3">
      <c r="H1586" s="105"/>
      <c r="I1586" s="155"/>
      <c r="J1586" s="104"/>
    </row>
    <row r="1587" spans="8:10" hidden="1" x14ac:dyDescent="0.3">
      <c r="H1587" s="105"/>
      <c r="I1587" s="155"/>
      <c r="J1587" s="104"/>
    </row>
    <row r="1588" spans="8:10" hidden="1" x14ac:dyDescent="0.3">
      <c r="H1588" s="105"/>
      <c r="I1588" s="155"/>
      <c r="J1588" s="104"/>
    </row>
    <row r="1589" spans="8:10" hidden="1" x14ac:dyDescent="0.3">
      <c r="H1589" s="105"/>
      <c r="I1589" s="155"/>
      <c r="J1589" s="104"/>
    </row>
    <row r="1590" spans="8:10" hidden="1" x14ac:dyDescent="0.3">
      <c r="H1590" s="105"/>
      <c r="I1590" s="155"/>
      <c r="J1590" s="104"/>
    </row>
    <row r="1591" spans="8:10" hidden="1" x14ac:dyDescent="0.3">
      <c r="H1591" s="105"/>
      <c r="I1591" s="155"/>
      <c r="J1591" s="104"/>
    </row>
    <row r="1592" spans="8:10" hidden="1" x14ac:dyDescent="0.3">
      <c r="H1592" s="105"/>
      <c r="I1592" s="155"/>
      <c r="J1592" s="104"/>
    </row>
    <row r="1593" spans="8:10" hidden="1" x14ac:dyDescent="0.3">
      <c r="H1593" s="105"/>
      <c r="I1593" s="155"/>
      <c r="J1593" s="104"/>
    </row>
    <row r="1594" spans="8:10" hidden="1" x14ac:dyDescent="0.3">
      <c r="H1594" s="105"/>
      <c r="I1594" s="155"/>
      <c r="J1594" s="104"/>
    </row>
    <row r="1595" spans="8:10" hidden="1" x14ac:dyDescent="0.3">
      <c r="H1595" s="105"/>
      <c r="I1595" s="155"/>
      <c r="J1595" s="104"/>
    </row>
    <row r="1596" spans="8:10" hidden="1" x14ac:dyDescent="0.3">
      <c r="H1596" s="105"/>
      <c r="I1596" s="155"/>
      <c r="J1596" s="104"/>
    </row>
    <row r="1597" spans="8:10" hidden="1" x14ac:dyDescent="0.3">
      <c r="H1597" s="105"/>
      <c r="I1597" s="155"/>
      <c r="J1597" s="104"/>
    </row>
    <row r="1598" spans="8:10" hidden="1" x14ac:dyDescent="0.3">
      <c r="H1598" s="105"/>
      <c r="I1598" s="155"/>
      <c r="J1598" s="104"/>
    </row>
    <row r="1599" spans="8:10" hidden="1" x14ac:dyDescent="0.3">
      <c r="H1599" s="105"/>
      <c r="I1599" s="155"/>
      <c r="J1599" s="104"/>
    </row>
    <row r="1600" spans="8:10" hidden="1" x14ac:dyDescent="0.3">
      <c r="H1600" s="105"/>
      <c r="I1600" s="155"/>
      <c r="J1600" s="104"/>
    </row>
    <row r="1601" spans="8:10" hidden="1" x14ac:dyDescent="0.3">
      <c r="H1601" s="105"/>
      <c r="I1601" s="155"/>
      <c r="J1601" s="104"/>
    </row>
    <row r="1602" spans="8:10" hidden="1" x14ac:dyDescent="0.3">
      <c r="H1602" s="105"/>
      <c r="I1602" s="155"/>
      <c r="J1602" s="104"/>
    </row>
    <row r="1603" spans="8:10" hidden="1" x14ac:dyDescent="0.3">
      <c r="H1603" s="105"/>
      <c r="I1603" s="155"/>
      <c r="J1603" s="104"/>
    </row>
    <row r="1604" spans="8:10" hidden="1" x14ac:dyDescent="0.3">
      <c r="H1604" s="105"/>
      <c r="I1604" s="155"/>
      <c r="J1604" s="104"/>
    </row>
    <row r="1605" spans="8:10" hidden="1" x14ac:dyDescent="0.3">
      <c r="H1605" s="105"/>
      <c r="I1605" s="155"/>
      <c r="J1605" s="104"/>
    </row>
    <row r="1606" spans="8:10" hidden="1" x14ac:dyDescent="0.3">
      <c r="H1606" s="105"/>
      <c r="I1606" s="155"/>
      <c r="J1606" s="104"/>
    </row>
    <row r="1607" spans="8:10" hidden="1" x14ac:dyDescent="0.3">
      <c r="H1607" s="105"/>
      <c r="I1607" s="155"/>
      <c r="J1607" s="104"/>
    </row>
    <row r="1608" spans="8:10" hidden="1" x14ac:dyDescent="0.3">
      <c r="H1608" s="105"/>
      <c r="I1608" s="155"/>
      <c r="J1608" s="104"/>
    </row>
    <row r="1609" spans="8:10" hidden="1" x14ac:dyDescent="0.3">
      <c r="H1609" s="105"/>
      <c r="I1609" s="155"/>
      <c r="J1609" s="104"/>
    </row>
    <row r="1610" spans="8:10" hidden="1" x14ac:dyDescent="0.3">
      <c r="H1610" s="105"/>
      <c r="I1610" s="155"/>
      <c r="J1610" s="104"/>
    </row>
    <row r="1611" spans="8:10" hidden="1" x14ac:dyDescent="0.3">
      <c r="H1611" s="105"/>
      <c r="I1611" s="155"/>
      <c r="J1611" s="104"/>
    </row>
    <row r="1612" spans="8:10" hidden="1" x14ac:dyDescent="0.3">
      <c r="H1612" s="105"/>
      <c r="I1612" s="155"/>
      <c r="J1612" s="104"/>
    </row>
    <row r="1613" spans="8:10" hidden="1" x14ac:dyDescent="0.3">
      <c r="H1613" s="105"/>
      <c r="I1613" s="155"/>
      <c r="J1613" s="104"/>
    </row>
    <row r="1614" spans="8:10" hidden="1" x14ac:dyDescent="0.3">
      <c r="H1614" s="105"/>
      <c r="I1614" s="155"/>
      <c r="J1614" s="104"/>
    </row>
    <row r="1615" spans="8:10" hidden="1" x14ac:dyDescent="0.3">
      <c r="H1615" s="105"/>
      <c r="I1615" s="155"/>
      <c r="J1615" s="104"/>
    </row>
    <row r="1616" spans="8:10" hidden="1" x14ac:dyDescent="0.3">
      <c r="H1616" s="105"/>
      <c r="I1616" s="155"/>
      <c r="J1616" s="104"/>
    </row>
    <row r="1617" spans="8:10" hidden="1" x14ac:dyDescent="0.3">
      <c r="H1617" s="105"/>
      <c r="I1617" s="155"/>
      <c r="J1617" s="104"/>
    </row>
    <row r="1618" spans="8:10" hidden="1" x14ac:dyDescent="0.3">
      <c r="H1618" s="105"/>
      <c r="I1618" s="155"/>
      <c r="J1618" s="104"/>
    </row>
    <row r="1619" spans="8:10" hidden="1" x14ac:dyDescent="0.3">
      <c r="H1619" s="105"/>
      <c r="I1619" s="155"/>
      <c r="J1619" s="104"/>
    </row>
    <row r="1620" spans="8:10" hidden="1" x14ac:dyDescent="0.3">
      <c r="H1620" s="105"/>
      <c r="I1620" s="155"/>
      <c r="J1620" s="104"/>
    </row>
    <row r="1621" spans="8:10" hidden="1" x14ac:dyDescent="0.3">
      <c r="H1621" s="105"/>
      <c r="I1621" s="155"/>
      <c r="J1621" s="104"/>
    </row>
    <row r="1622" spans="8:10" hidden="1" x14ac:dyDescent="0.3">
      <c r="H1622" s="105"/>
      <c r="I1622" s="155"/>
      <c r="J1622" s="104"/>
    </row>
    <row r="1623" spans="8:10" hidden="1" x14ac:dyDescent="0.3">
      <c r="H1623" s="105"/>
      <c r="I1623" s="155"/>
      <c r="J1623" s="104"/>
    </row>
    <row r="1624" spans="8:10" hidden="1" x14ac:dyDescent="0.3">
      <c r="H1624" s="105"/>
      <c r="I1624" s="155"/>
      <c r="J1624" s="104"/>
    </row>
    <row r="1625" spans="8:10" hidden="1" x14ac:dyDescent="0.3">
      <c r="H1625" s="105"/>
      <c r="I1625" s="155"/>
      <c r="J1625" s="104"/>
    </row>
    <row r="1626" spans="8:10" hidden="1" x14ac:dyDescent="0.3">
      <c r="H1626" s="105"/>
      <c r="I1626" s="155"/>
      <c r="J1626" s="104"/>
    </row>
    <row r="1627" spans="8:10" hidden="1" x14ac:dyDescent="0.3">
      <c r="H1627" s="105"/>
      <c r="I1627" s="155"/>
      <c r="J1627" s="104"/>
    </row>
    <row r="1628" spans="8:10" hidden="1" x14ac:dyDescent="0.3">
      <c r="H1628" s="105"/>
      <c r="I1628" s="155"/>
      <c r="J1628" s="104"/>
    </row>
    <row r="1629" spans="8:10" hidden="1" x14ac:dyDescent="0.3">
      <c r="H1629" s="105"/>
      <c r="I1629" s="155"/>
      <c r="J1629" s="104"/>
    </row>
    <row r="1630" spans="8:10" hidden="1" x14ac:dyDescent="0.3">
      <c r="H1630" s="105"/>
      <c r="I1630" s="155"/>
      <c r="J1630" s="104"/>
    </row>
    <row r="1631" spans="8:10" hidden="1" x14ac:dyDescent="0.3">
      <c r="H1631" s="105"/>
      <c r="I1631" s="155"/>
      <c r="J1631" s="104"/>
    </row>
    <row r="1632" spans="8:10" hidden="1" x14ac:dyDescent="0.3">
      <c r="H1632" s="105"/>
      <c r="I1632" s="155"/>
      <c r="J1632" s="104"/>
    </row>
    <row r="1633" spans="8:10" hidden="1" x14ac:dyDescent="0.3">
      <c r="H1633" s="105"/>
      <c r="I1633" s="155"/>
      <c r="J1633" s="104"/>
    </row>
    <row r="1634" spans="8:10" hidden="1" x14ac:dyDescent="0.3">
      <c r="H1634" s="105"/>
      <c r="I1634" s="155"/>
      <c r="J1634" s="104"/>
    </row>
    <row r="1635" spans="8:10" hidden="1" x14ac:dyDescent="0.3">
      <c r="H1635" s="105"/>
      <c r="I1635" s="155"/>
      <c r="J1635" s="104"/>
    </row>
    <row r="1636" spans="8:10" hidden="1" x14ac:dyDescent="0.3">
      <c r="H1636" s="105"/>
      <c r="I1636" s="155"/>
      <c r="J1636" s="104"/>
    </row>
    <row r="1637" spans="8:10" hidden="1" x14ac:dyDescent="0.3">
      <c r="H1637" s="105"/>
      <c r="I1637" s="155"/>
      <c r="J1637" s="104"/>
    </row>
    <row r="1638" spans="8:10" hidden="1" x14ac:dyDescent="0.3">
      <c r="H1638" s="105"/>
      <c r="I1638" s="155"/>
      <c r="J1638" s="104"/>
    </row>
    <row r="1639" spans="8:10" hidden="1" x14ac:dyDescent="0.3">
      <c r="H1639" s="105"/>
      <c r="I1639" s="155"/>
      <c r="J1639" s="104"/>
    </row>
    <row r="1640" spans="8:10" hidden="1" x14ac:dyDescent="0.3">
      <c r="H1640" s="105"/>
      <c r="I1640" s="155"/>
      <c r="J1640" s="104"/>
    </row>
    <row r="1641" spans="8:10" hidden="1" x14ac:dyDescent="0.3">
      <c r="H1641" s="105"/>
      <c r="I1641" s="155"/>
      <c r="J1641" s="104"/>
    </row>
    <row r="1642" spans="8:10" hidden="1" x14ac:dyDescent="0.3">
      <c r="H1642" s="105"/>
      <c r="I1642" s="155"/>
      <c r="J1642" s="104"/>
    </row>
    <row r="1643" spans="8:10" hidden="1" x14ac:dyDescent="0.3">
      <c r="H1643" s="105"/>
      <c r="I1643" s="155"/>
      <c r="J1643" s="104"/>
    </row>
    <row r="1644" spans="8:10" hidden="1" x14ac:dyDescent="0.3">
      <c r="H1644" s="105"/>
      <c r="I1644" s="155"/>
      <c r="J1644" s="104"/>
    </row>
    <row r="1645" spans="8:10" hidden="1" x14ac:dyDescent="0.3">
      <c r="H1645" s="105"/>
      <c r="I1645" s="155"/>
      <c r="J1645" s="104"/>
    </row>
    <row r="1646" spans="8:10" hidden="1" x14ac:dyDescent="0.3">
      <c r="H1646" s="105"/>
      <c r="I1646" s="155"/>
      <c r="J1646" s="104"/>
    </row>
    <row r="1647" spans="8:10" hidden="1" x14ac:dyDescent="0.3">
      <c r="H1647" s="105"/>
      <c r="I1647" s="155"/>
      <c r="J1647" s="104"/>
    </row>
    <row r="1648" spans="8:10" hidden="1" x14ac:dyDescent="0.3">
      <c r="H1648" s="105"/>
      <c r="I1648" s="155"/>
      <c r="J1648" s="104"/>
    </row>
    <row r="1649" spans="8:10" hidden="1" x14ac:dyDescent="0.3">
      <c r="H1649" s="105"/>
      <c r="I1649" s="155"/>
      <c r="J1649" s="104"/>
    </row>
    <row r="1650" spans="8:10" hidden="1" x14ac:dyDescent="0.3">
      <c r="H1650" s="105"/>
      <c r="I1650" s="155"/>
      <c r="J1650" s="104"/>
    </row>
    <row r="1651" spans="8:10" hidden="1" x14ac:dyDescent="0.3">
      <c r="H1651" s="105"/>
      <c r="I1651" s="155"/>
      <c r="J1651" s="104"/>
    </row>
    <row r="1652" spans="8:10" hidden="1" x14ac:dyDescent="0.3">
      <c r="H1652" s="105"/>
      <c r="I1652" s="155"/>
      <c r="J1652" s="104"/>
    </row>
    <row r="1653" spans="8:10" hidden="1" x14ac:dyDescent="0.3">
      <c r="H1653" s="105"/>
      <c r="I1653" s="155"/>
      <c r="J1653" s="104"/>
    </row>
    <row r="1654" spans="8:10" hidden="1" x14ac:dyDescent="0.3">
      <c r="H1654" s="105"/>
      <c r="I1654" s="155"/>
      <c r="J1654" s="104"/>
    </row>
    <row r="1655" spans="8:10" hidden="1" x14ac:dyDescent="0.3">
      <c r="H1655" s="105"/>
      <c r="I1655" s="155"/>
      <c r="J1655" s="104"/>
    </row>
    <row r="1656" spans="8:10" hidden="1" x14ac:dyDescent="0.3">
      <c r="H1656" s="105"/>
      <c r="I1656" s="155"/>
      <c r="J1656" s="104"/>
    </row>
    <row r="1657" spans="8:10" hidden="1" x14ac:dyDescent="0.3">
      <c r="H1657" s="105"/>
      <c r="I1657" s="155"/>
      <c r="J1657" s="104"/>
    </row>
    <row r="1658" spans="8:10" hidden="1" x14ac:dyDescent="0.3">
      <c r="H1658" s="105"/>
      <c r="I1658" s="155"/>
      <c r="J1658" s="104"/>
    </row>
    <row r="1659" spans="8:10" hidden="1" x14ac:dyDescent="0.3">
      <c r="H1659" s="105"/>
      <c r="I1659" s="155"/>
      <c r="J1659" s="104"/>
    </row>
    <row r="1660" spans="8:10" hidden="1" x14ac:dyDescent="0.3">
      <c r="H1660" s="105"/>
      <c r="I1660" s="155"/>
      <c r="J1660" s="104"/>
    </row>
    <row r="1661" spans="8:10" hidden="1" x14ac:dyDescent="0.3">
      <c r="H1661" s="105"/>
      <c r="I1661" s="155"/>
      <c r="J1661" s="104"/>
    </row>
    <row r="1662" spans="8:10" hidden="1" x14ac:dyDescent="0.3">
      <c r="H1662" s="105"/>
      <c r="I1662" s="155"/>
      <c r="J1662" s="104"/>
    </row>
    <row r="1663" spans="8:10" hidden="1" x14ac:dyDescent="0.3">
      <c r="H1663" s="105"/>
      <c r="I1663" s="155"/>
      <c r="J1663" s="104"/>
    </row>
    <row r="1664" spans="8:10" hidden="1" x14ac:dyDescent="0.3">
      <c r="H1664" s="105"/>
      <c r="I1664" s="155"/>
      <c r="J1664" s="104"/>
    </row>
    <row r="1665" spans="8:10" hidden="1" x14ac:dyDescent="0.3">
      <c r="H1665" s="105"/>
      <c r="I1665" s="155"/>
      <c r="J1665" s="104"/>
    </row>
    <row r="1666" spans="8:10" hidden="1" x14ac:dyDescent="0.3">
      <c r="H1666" s="105"/>
      <c r="I1666" s="155"/>
      <c r="J1666" s="104"/>
    </row>
    <row r="1667" spans="8:10" hidden="1" x14ac:dyDescent="0.3">
      <c r="H1667" s="105"/>
      <c r="I1667" s="155"/>
      <c r="J1667" s="104"/>
    </row>
    <row r="1668" spans="8:10" hidden="1" x14ac:dyDescent="0.3">
      <c r="H1668" s="105"/>
      <c r="I1668" s="155"/>
      <c r="J1668" s="104"/>
    </row>
    <row r="1669" spans="8:10" hidden="1" x14ac:dyDescent="0.3">
      <c r="H1669" s="105"/>
      <c r="I1669" s="155"/>
      <c r="J1669" s="104"/>
    </row>
    <row r="1670" spans="8:10" hidden="1" x14ac:dyDescent="0.3">
      <c r="H1670" s="105"/>
      <c r="I1670" s="155"/>
      <c r="J1670" s="104"/>
    </row>
    <row r="1671" spans="8:10" hidden="1" x14ac:dyDescent="0.3">
      <c r="H1671" s="105"/>
      <c r="I1671" s="155"/>
      <c r="J1671" s="104"/>
    </row>
    <row r="1672" spans="8:10" hidden="1" x14ac:dyDescent="0.3">
      <c r="H1672" s="105"/>
      <c r="I1672" s="155"/>
      <c r="J1672" s="104"/>
    </row>
    <row r="1673" spans="8:10" hidden="1" x14ac:dyDescent="0.3">
      <c r="H1673" s="105"/>
      <c r="I1673" s="155"/>
      <c r="J1673" s="104"/>
    </row>
    <row r="1674" spans="8:10" hidden="1" x14ac:dyDescent="0.3">
      <c r="H1674" s="105"/>
      <c r="I1674" s="155"/>
      <c r="J1674" s="104"/>
    </row>
    <row r="1675" spans="8:10" hidden="1" x14ac:dyDescent="0.3">
      <c r="H1675" s="105"/>
      <c r="I1675" s="155"/>
      <c r="J1675" s="104"/>
    </row>
    <row r="1676" spans="8:10" hidden="1" x14ac:dyDescent="0.3">
      <c r="H1676" s="105"/>
      <c r="I1676" s="155"/>
      <c r="J1676" s="104"/>
    </row>
    <row r="1677" spans="8:10" hidden="1" x14ac:dyDescent="0.3">
      <c r="H1677" s="105"/>
      <c r="I1677" s="155"/>
      <c r="J1677" s="104"/>
    </row>
    <row r="1678" spans="8:10" hidden="1" x14ac:dyDescent="0.3">
      <c r="H1678" s="105"/>
      <c r="I1678" s="155"/>
      <c r="J1678" s="104"/>
    </row>
    <row r="1679" spans="8:10" hidden="1" x14ac:dyDescent="0.3">
      <c r="H1679" s="105"/>
      <c r="I1679" s="155"/>
      <c r="J1679" s="104"/>
    </row>
    <row r="1680" spans="8:10" hidden="1" x14ac:dyDescent="0.3">
      <c r="H1680" s="105"/>
      <c r="I1680" s="155"/>
      <c r="J1680" s="104"/>
    </row>
    <row r="1681" spans="8:10" hidden="1" x14ac:dyDescent="0.3">
      <c r="H1681" s="105"/>
      <c r="I1681" s="155"/>
      <c r="J1681" s="104"/>
    </row>
    <row r="1682" spans="8:10" hidden="1" x14ac:dyDescent="0.3">
      <c r="H1682" s="105"/>
      <c r="I1682" s="155"/>
      <c r="J1682" s="104"/>
    </row>
    <row r="1683" spans="8:10" hidden="1" x14ac:dyDescent="0.3">
      <c r="H1683" s="105"/>
      <c r="I1683" s="155"/>
      <c r="J1683" s="104"/>
    </row>
    <row r="1684" spans="8:10" hidden="1" x14ac:dyDescent="0.3">
      <c r="H1684" s="105"/>
      <c r="I1684" s="155"/>
      <c r="J1684" s="104"/>
    </row>
    <row r="1685" spans="8:10" hidden="1" x14ac:dyDescent="0.3">
      <c r="H1685" s="105"/>
      <c r="I1685" s="155"/>
      <c r="J1685" s="104"/>
    </row>
    <row r="1686" spans="8:10" hidden="1" x14ac:dyDescent="0.3">
      <c r="H1686" s="105"/>
      <c r="I1686" s="155"/>
      <c r="J1686" s="104"/>
    </row>
    <row r="1687" spans="8:10" hidden="1" x14ac:dyDescent="0.3">
      <c r="H1687" s="105"/>
      <c r="I1687" s="155"/>
      <c r="J1687" s="104"/>
    </row>
    <row r="1688" spans="8:10" hidden="1" x14ac:dyDescent="0.3">
      <c r="H1688" s="105"/>
      <c r="I1688" s="155"/>
      <c r="J1688" s="104"/>
    </row>
    <row r="1689" spans="8:10" hidden="1" x14ac:dyDescent="0.3">
      <c r="H1689" s="105"/>
      <c r="I1689" s="155"/>
      <c r="J1689" s="104"/>
    </row>
    <row r="1690" spans="8:10" hidden="1" x14ac:dyDescent="0.3">
      <c r="H1690" s="105"/>
      <c r="I1690" s="155"/>
      <c r="J1690" s="104"/>
    </row>
    <row r="1691" spans="8:10" hidden="1" x14ac:dyDescent="0.3">
      <c r="H1691" s="105"/>
      <c r="I1691" s="155"/>
      <c r="J1691" s="104"/>
    </row>
    <row r="1692" spans="8:10" hidden="1" x14ac:dyDescent="0.3">
      <c r="H1692" s="105"/>
      <c r="I1692" s="155"/>
      <c r="J1692" s="104"/>
    </row>
    <row r="1693" spans="8:10" hidden="1" x14ac:dyDescent="0.3">
      <c r="H1693" s="105"/>
      <c r="I1693" s="155"/>
      <c r="J1693" s="104"/>
    </row>
    <row r="1694" spans="8:10" hidden="1" x14ac:dyDescent="0.3">
      <c r="H1694" s="105"/>
      <c r="I1694" s="155"/>
      <c r="J1694" s="104"/>
    </row>
    <row r="1695" spans="8:10" hidden="1" x14ac:dyDescent="0.3">
      <c r="H1695" s="105"/>
      <c r="I1695" s="155"/>
      <c r="J1695" s="104"/>
    </row>
    <row r="1696" spans="8:10" hidden="1" x14ac:dyDescent="0.3">
      <c r="H1696" s="105"/>
      <c r="I1696" s="155"/>
      <c r="J1696" s="104"/>
    </row>
    <row r="1697" spans="8:10" hidden="1" x14ac:dyDescent="0.3">
      <c r="H1697" s="105"/>
      <c r="I1697" s="155"/>
      <c r="J1697" s="104"/>
    </row>
    <row r="1698" spans="8:10" hidden="1" x14ac:dyDescent="0.3">
      <c r="H1698" s="105"/>
      <c r="I1698" s="155"/>
      <c r="J1698" s="104"/>
    </row>
    <row r="1699" spans="8:10" hidden="1" x14ac:dyDescent="0.3">
      <c r="H1699" s="105"/>
      <c r="I1699" s="155"/>
      <c r="J1699" s="104"/>
    </row>
    <row r="1700" spans="8:10" hidden="1" x14ac:dyDescent="0.3">
      <c r="H1700" s="105"/>
      <c r="I1700" s="155"/>
      <c r="J1700" s="104"/>
    </row>
    <row r="1701" spans="8:10" hidden="1" x14ac:dyDescent="0.3">
      <c r="H1701" s="105"/>
      <c r="I1701" s="155"/>
      <c r="J1701" s="104"/>
    </row>
    <row r="1702" spans="8:10" hidden="1" x14ac:dyDescent="0.3">
      <c r="H1702" s="105"/>
      <c r="I1702" s="155"/>
      <c r="J1702" s="104"/>
    </row>
    <row r="1703" spans="8:10" hidden="1" x14ac:dyDescent="0.3">
      <c r="H1703" s="105"/>
      <c r="I1703" s="155"/>
      <c r="J1703" s="104"/>
    </row>
    <row r="1704" spans="8:10" hidden="1" x14ac:dyDescent="0.3">
      <c r="H1704" s="105"/>
      <c r="I1704" s="155"/>
      <c r="J1704" s="104"/>
    </row>
    <row r="1705" spans="8:10" hidden="1" x14ac:dyDescent="0.3">
      <c r="H1705" s="105"/>
      <c r="I1705" s="155"/>
      <c r="J1705" s="104"/>
    </row>
    <row r="1706" spans="8:10" hidden="1" x14ac:dyDescent="0.3">
      <c r="H1706" s="105"/>
      <c r="I1706" s="155"/>
      <c r="J1706" s="104"/>
    </row>
    <row r="1707" spans="8:10" hidden="1" x14ac:dyDescent="0.3">
      <c r="H1707" s="105"/>
      <c r="I1707" s="155"/>
      <c r="J1707" s="104"/>
    </row>
    <row r="1708" spans="8:10" hidden="1" x14ac:dyDescent="0.3">
      <c r="H1708" s="105"/>
      <c r="I1708" s="155"/>
      <c r="J1708" s="104"/>
    </row>
    <row r="1709" spans="8:10" hidden="1" x14ac:dyDescent="0.3">
      <c r="H1709" s="105"/>
      <c r="I1709" s="155"/>
      <c r="J1709" s="104"/>
    </row>
    <row r="1710" spans="8:10" hidden="1" x14ac:dyDescent="0.3">
      <c r="H1710" s="105"/>
      <c r="I1710" s="155"/>
      <c r="J1710" s="104"/>
    </row>
    <row r="1711" spans="8:10" hidden="1" x14ac:dyDescent="0.3">
      <c r="H1711" s="105"/>
      <c r="I1711" s="155"/>
      <c r="J1711" s="104"/>
    </row>
    <row r="1712" spans="8:10" hidden="1" x14ac:dyDescent="0.3">
      <c r="H1712" s="105"/>
      <c r="I1712" s="155"/>
      <c r="J1712" s="104"/>
    </row>
    <row r="1713" spans="8:10" hidden="1" x14ac:dyDescent="0.3">
      <c r="H1713" s="105"/>
      <c r="I1713" s="155"/>
      <c r="J1713" s="104"/>
    </row>
    <row r="1714" spans="8:10" hidden="1" x14ac:dyDescent="0.3">
      <c r="H1714" s="105"/>
      <c r="I1714" s="155"/>
      <c r="J1714" s="104"/>
    </row>
    <row r="1715" spans="8:10" hidden="1" x14ac:dyDescent="0.3">
      <c r="H1715" s="105"/>
      <c r="I1715" s="155"/>
      <c r="J1715" s="104"/>
    </row>
    <row r="1716" spans="8:10" hidden="1" x14ac:dyDescent="0.3">
      <c r="H1716" s="105"/>
      <c r="I1716" s="155"/>
      <c r="J1716" s="104"/>
    </row>
    <row r="1717" spans="8:10" hidden="1" x14ac:dyDescent="0.3">
      <c r="H1717" s="105"/>
      <c r="I1717" s="155"/>
      <c r="J1717" s="104"/>
    </row>
    <row r="1718" spans="8:10" hidden="1" x14ac:dyDescent="0.3">
      <c r="H1718" s="105"/>
      <c r="I1718" s="155"/>
      <c r="J1718" s="104"/>
    </row>
    <row r="1719" spans="8:10" hidden="1" x14ac:dyDescent="0.3">
      <c r="H1719" s="105"/>
      <c r="I1719" s="155"/>
      <c r="J1719" s="104"/>
    </row>
    <row r="1720" spans="8:10" hidden="1" x14ac:dyDescent="0.3">
      <c r="H1720" s="105"/>
      <c r="I1720" s="155"/>
      <c r="J1720" s="104"/>
    </row>
    <row r="1721" spans="8:10" hidden="1" x14ac:dyDescent="0.3">
      <c r="H1721" s="105"/>
      <c r="I1721" s="155"/>
      <c r="J1721" s="104"/>
    </row>
    <row r="1722" spans="8:10" hidden="1" x14ac:dyDescent="0.3">
      <c r="H1722" s="105"/>
      <c r="I1722" s="155"/>
      <c r="J1722" s="104"/>
    </row>
    <row r="1723" spans="8:10" hidden="1" x14ac:dyDescent="0.3">
      <c r="H1723" s="105"/>
      <c r="I1723" s="155"/>
      <c r="J1723" s="104"/>
    </row>
    <row r="1724" spans="8:10" hidden="1" x14ac:dyDescent="0.3">
      <c r="H1724" s="105"/>
      <c r="I1724" s="155"/>
      <c r="J1724" s="104"/>
    </row>
    <row r="1725" spans="8:10" hidden="1" x14ac:dyDescent="0.3">
      <c r="H1725" s="105"/>
      <c r="I1725" s="155"/>
      <c r="J1725" s="104"/>
    </row>
    <row r="1726" spans="8:10" hidden="1" x14ac:dyDescent="0.3">
      <c r="H1726" s="105"/>
      <c r="I1726" s="155"/>
      <c r="J1726" s="104"/>
    </row>
    <row r="1727" spans="8:10" hidden="1" x14ac:dyDescent="0.3">
      <c r="H1727" s="105"/>
      <c r="I1727" s="155"/>
      <c r="J1727" s="104"/>
    </row>
    <row r="1728" spans="8:10" hidden="1" x14ac:dyDescent="0.3">
      <c r="H1728" s="105"/>
      <c r="I1728" s="155"/>
      <c r="J1728" s="104"/>
    </row>
    <row r="1729" spans="8:10" hidden="1" x14ac:dyDescent="0.3">
      <c r="H1729" s="105"/>
      <c r="I1729" s="155"/>
      <c r="J1729" s="104"/>
    </row>
    <row r="1730" spans="8:10" hidden="1" x14ac:dyDescent="0.3">
      <c r="H1730" s="105"/>
      <c r="I1730" s="155"/>
      <c r="J1730" s="104"/>
    </row>
    <row r="1731" spans="8:10" hidden="1" x14ac:dyDescent="0.3">
      <c r="H1731" s="105"/>
      <c r="I1731" s="155"/>
      <c r="J1731" s="104"/>
    </row>
    <row r="1732" spans="8:10" hidden="1" x14ac:dyDescent="0.3">
      <c r="H1732" s="105"/>
      <c r="I1732" s="155"/>
      <c r="J1732" s="104"/>
    </row>
    <row r="1733" spans="8:10" hidden="1" x14ac:dyDescent="0.3">
      <c r="H1733" s="105"/>
      <c r="I1733" s="155"/>
      <c r="J1733" s="104"/>
    </row>
    <row r="1734" spans="8:10" hidden="1" x14ac:dyDescent="0.3">
      <c r="H1734" s="105"/>
      <c r="I1734" s="155"/>
      <c r="J1734" s="104"/>
    </row>
    <row r="1735" spans="8:10" hidden="1" x14ac:dyDescent="0.3">
      <c r="H1735" s="105"/>
      <c r="I1735" s="155"/>
      <c r="J1735" s="104"/>
    </row>
    <row r="1736" spans="8:10" hidden="1" x14ac:dyDescent="0.3">
      <c r="H1736" s="105"/>
      <c r="I1736" s="155"/>
      <c r="J1736" s="104"/>
    </row>
    <row r="1737" spans="8:10" hidden="1" x14ac:dyDescent="0.3">
      <c r="H1737" s="105"/>
      <c r="I1737" s="155"/>
      <c r="J1737" s="104"/>
    </row>
    <row r="1738" spans="8:10" hidden="1" x14ac:dyDescent="0.3">
      <c r="H1738" s="105"/>
      <c r="I1738" s="155"/>
      <c r="J1738" s="104"/>
    </row>
    <row r="1739" spans="8:10" hidden="1" x14ac:dyDescent="0.3">
      <c r="H1739" s="105"/>
      <c r="I1739" s="155"/>
      <c r="J1739" s="104"/>
    </row>
    <row r="1740" spans="8:10" hidden="1" x14ac:dyDescent="0.3">
      <c r="H1740" s="105"/>
      <c r="I1740" s="155"/>
      <c r="J1740" s="104"/>
    </row>
    <row r="1741" spans="8:10" hidden="1" x14ac:dyDescent="0.3">
      <c r="H1741" s="105"/>
      <c r="I1741" s="155"/>
      <c r="J1741" s="104"/>
    </row>
    <row r="1742" spans="8:10" hidden="1" x14ac:dyDescent="0.3">
      <c r="H1742" s="105"/>
      <c r="I1742" s="155"/>
      <c r="J1742" s="104"/>
    </row>
    <row r="1743" spans="8:10" hidden="1" x14ac:dyDescent="0.3">
      <c r="H1743" s="105"/>
      <c r="I1743" s="155"/>
      <c r="J1743" s="104"/>
    </row>
    <row r="1744" spans="8:10" hidden="1" x14ac:dyDescent="0.3">
      <c r="H1744" s="105"/>
      <c r="I1744" s="155"/>
      <c r="J1744" s="104"/>
    </row>
    <row r="1745" spans="8:10" hidden="1" x14ac:dyDescent="0.3">
      <c r="H1745" s="105"/>
      <c r="I1745" s="155"/>
      <c r="J1745" s="104"/>
    </row>
    <row r="1746" spans="8:10" hidden="1" x14ac:dyDescent="0.3">
      <c r="H1746" s="105"/>
      <c r="I1746" s="155"/>
      <c r="J1746" s="104"/>
    </row>
    <row r="1747" spans="8:10" hidden="1" x14ac:dyDescent="0.3">
      <c r="H1747" s="105"/>
      <c r="I1747" s="155"/>
      <c r="J1747" s="104"/>
    </row>
    <row r="1748" spans="8:10" hidden="1" x14ac:dyDescent="0.3">
      <c r="H1748" s="105"/>
      <c r="I1748" s="155"/>
      <c r="J1748" s="104"/>
    </row>
    <row r="1749" spans="8:10" hidden="1" x14ac:dyDescent="0.3">
      <c r="H1749" s="105"/>
      <c r="I1749" s="155"/>
      <c r="J1749" s="104"/>
    </row>
    <row r="1750" spans="8:10" hidden="1" x14ac:dyDescent="0.3">
      <c r="H1750" s="105"/>
      <c r="I1750" s="155"/>
      <c r="J1750" s="104"/>
    </row>
    <row r="1751" spans="8:10" hidden="1" x14ac:dyDescent="0.3">
      <c r="H1751" s="105"/>
      <c r="I1751" s="155"/>
      <c r="J1751" s="104"/>
    </row>
    <row r="1752" spans="8:10" hidden="1" x14ac:dyDescent="0.3">
      <c r="H1752" s="105"/>
      <c r="I1752" s="155"/>
      <c r="J1752" s="104"/>
    </row>
    <row r="1753" spans="8:10" hidden="1" x14ac:dyDescent="0.3">
      <c r="H1753" s="105"/>
      <c r="I1753" s="155"/>
      <c r="J1753" s="104"/>
    </row>
    <row r="1754" spans="8:10" hidden="1" x14ac:dyDescent="0.3">
      <c r="H1754" s="105"/>
      <c r="I1754" s="155"/>
      <c r="J1754" s="104"/>
    </row>
    <row r="1755" spans="8:10" hidden="1" x14ac:dyDescent="0.3">
      <c r="H1755" s="105"/>
      <c r="I1755" s="155"/>
      <c r="J1755" s="104"/>
    </row>
    <row r="1756" spans="8:10" hidden="1" x14ac:dyDescent="0.3">
      <c r="H1756" s="105"/>
      <c r="I1756" s="155"/>
      <c r="J1756" s="104"/>
    </row>
    <row r="1757" spans="8:10" hidden="1" x14ac:dyDescent="0.3">
      <c r="H1757" s="105"/>
      <c r="I1757" s="155"/>
      <c r="J1757" s="104"/>
    </row>
    <row r="1758" spans="8:10" hidden="1" x14ac:dyDescent="0.3">
      <c r="H1758" s="105"/>
      <c r="I1758" s="155"/>
      <c r="J1758" s="104"/>
    </row>
    <row r="1759" spans="8:10" hidden="1" x14ac:dyDescent="0.3">
      <c r="H1759" s="105"/>
      <c r="I1759" s="155"/>
      <c r="J1759" s="104"/>
    </row>
    <row r="1760" spans="8:10" hidden="1" x14ac:dyDescent="0.3">
      <c r="H1760" s="105"/>
      <c r="I1760" s="155"/>
      <c r="J1760" s="104"/>
    </row>
    <row r="1761" spans="8:10" hidden="1" x14ac:dyDescent="0.3">
      <c r="H1761" s="105"/>
      <c r="I1761" s="155"/>
      <c r="J1761" s="104"/>
    </row>
    <row r="1762" spans="8:10" hidden="1" x14ac:dyDescent="0.3">
      <c r="H1762" s="105"/>
      <c r="I1762" s="155"/>
      <c r="J1762" s="104"/>
    </row>
    <row r="1763" spans="8:10" hidden="1" x14ac:dyDescent="0.3">
      <c r="H1763" s="105"/>
      <c r="I1763" s="155"/>
      <c r="J1763" s="104"/>
    </row>
    <row r="1764" spans="8:10" hidden="1" x14ac:dyDescent="0.3">
      <c r="H1764" s="105"/>
      <c r="I1764" s="155"/>
      <c r="J1764" s="104"/>
    </row>
    <row r="1765" spans="8:10" hidden="1" x14ac:dyDescent="0.3">
      <c r="H1765" s="105"/>
      <c r="I1765" s="155"/>
      <c r="J1765" s="104"/>
    </row>
    <row r="1766" spans="8:10" hidden="1" x14ac:dyDescent="0.3">
      <c r="H1766" s="105"/>
      <c r="I1766" s="155"/>
      <c r="J1766" s="104"/>
    </row>
    <row r="1767" spans="8:10" hidden="1" x14ac:dyDescent="0.3">
      <c r="H1767" s="105"/>
      <c r="I1767" s="155"/>
      <c r="J1767" s="104"/>
    </row>
    <row r="1768" spans="8:10" hidden="1" x14ac:dyDescent="0.3">
      <c r="H1768" s="105"/>
      <c r="I1768" s="155"/>
      <c r="J1768" s="104"/>
    </row>
    <row r="1769" spans="8:10" hidden="1" x14ac:dyDescent="0.3">
      <c r="H1769" s="105"/>
      <c r="I1769" s="155"/>
      <c r="J1769" s="104"/>
    </row>
    <row r="1770" spans="8:10" hidden="1" x14ac:dyDescent="0.3">
      <c r="H1770" s="105"/>
      <c r="I1770" s="155"/>
      <c r="J1770" s="104"/>
    </row>
    <row r="1771" spans="8:10" hidden="1" x14ac:dyDescent="0.3">
      <c r="H1771" s="105"/>
      <c r="I1771" s="155"/>
      <c r="J1771" s="104"/>
    </row>
    <row r="1772" spans="8:10" hidden="1" x14ac:dyDescent="0.3">
      <c r="H1772" s="105"/>
      <c r="I1772" s="155"/>
      <c r="J1772" s="104"/>
    </row>
  </sheetData>
  <autoFilter ref="A1:P1772">
    <filterColumn colId="11" showButton="0"/>
    <filterColumn colId="12" showButton="0"/>
    <filterColumn colId="15">
      <filters>
        <filter val="1"/>
        <filter val="Класиране"/>
      </filters>
    </filterColumn>
  </autoFilter>
  <mergeCells count="17">
    <mergeCell ref="B986:C986"/>
    <mergeCell ref="L1:N1"/>
    <mergeCell ref="A2:N2"/>
    <mergeCell ref="B456:C456"/>
    <mergeCell ref="B467:C467"/>
    <mergeCell ref="A496:C496"/>
    <mergeCell ref="A624:C624"/>
    <mergeCell ref="A625:C625"/>
    <mergeCell ref="B638:C638"/>
    <mergeCell ref="B662:C662"/>
    <mergeCell ref="A885:C885"/>
    <mergeCell ref="B959:C959"/>
    <mergeCell ref="B995:C995"/>
    <mergeCell ref="B1014:C1014"/>
    <mergeCell ref="A1035:C1035"/>
    <mergeCell ref="B1071:C1071"/>
    <mergeCell ref="C1111:E1111"/>
  </mergeCells>
  <conditionalFormatting sqref="J146">
    <cfRule type="expression" dxfId="7" priority="1">
      <formula>ISBLANK($O146)</formula>
    </cfRule>
    <cfRule type="expression" dxfId="6" priority="2">
      <formula>$Q146="RSM/PS"</formula>
    </cfRule>
    <cfRule type="expression" dxfId="5" priority="3">
      <formula>$Q146="Price S"</formula>
    </cfRule>
    <cfRule type="expression" dxfId="4" priority="4">
      <formula>$Q146="SM"</formula>
    </cfRule>
  </conditionalFormatting>
  <pageMargins left="0" right="0" top="0" bottom="0"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772"/>
  <sheetViews>
    <sheetView topLeftCell="A776" zoomScaleNormal="100" workbookViewId="0">
      <selection activeCell="C843" sqref="C843"/>
    </sheetView>
  </sheetViews>
  <sheetFormatPr defaultRowHeight="14.4" x14ac:dyDescent="0.3"/>
  <cols>
    <col min="1" max="1" width="6.109375" customWidth="1"/>
    <col min="2" max="2" width="33.44140625" style="14" customWidth="1"/>
    <col min="3" max="3" width="41.44140625" style="14" customWidth="1"/>
    <col min="4" max="4" width="7.33203125" style="14" customWidth="1"/>
    <col min="5" max="5" width="8" style="14" customWidth="1"/>
    <col min="6" max="6" width="8.88671875" style="14" customWidth="1"/>
    <col min="7" max="7" width="10.5546875" style="14" customWidth="1"/>
    <col min="8" max="8" width="9.6640625" style="83" customWidth="1"/>
    <col min="9" max="9" width="7.33203125" style="215" customWidth="1"/>
    <col min="10" max="10" width="9.6640625" customWidth="1"/>
    <col min="11" max="11" width="11.88671875" bestFit="1" customWidth="1"/>
    <col min="12" max="12" width="11.5546875" bestFit="1" customWidth="1"/>
    <col min="13" max="13" width="9.109375" style="14" customWidth="1"/>
    <col min="14" max="14" width="12.33203125" customWidth="1"/>
    <col min="15" max="15" width="13" customWidth="1"/>
    <col min="16" max="16" width="9.5546875" style="321" bestFit="1" customWidth="1"/>
  </cols>
  <sheetData>
    <row r="1" spans="1:18" s="14" customFormat="1" ht="19.5" customHeight="1" x14ac:dyDescent="0.3">
      <c r="L1" s="360" t="s">
        <v>2178</v>
      </c>
      <c r="M1" s="360"/>
      <c r="N1" s="360"/>
      <c r="P1" s="306"/>
    </row>
    <row r="2" spans="1:18" s="14" customFormat="1" ht="23.4" x14ac:dyDescent="0.45">
      <c r="A2" s="361" t="s">
        <v>1135</v>
      </c>
      <c r="B2" s="361"/>
      <c r="C2" s="361"/>
      <c r="D2" s="361"/>
      <c r="E2" s="361"/>
      <c r="F2" s="361"/>
      <c r="G2" s="361"/>
      <c r="H2" s="361"/>
      <c r="I2" s="361"/>
      <c r="J2" s="361"/>
      <c r="K2" s="361"/>
      <c r="L2" s="361"/>
      <c r="M2" s="361"/>
      <c r="N2" s="361"/>
      <c r="P2" s="306"/>
    </row>
    <row r="3" spans="1:18" s="14" customFormat="1" ht="109.5" customHeight="1" x14ac:dyDescent="0.3">
      <c r="A3" s="101" t="s">
        <v>0</v>
      </c>
      <c r="B3" s="101" t="s">
        <v>1</v>
      </c>
      <c r="C3" s="101" t="s">
        <v>2</v>
      </c>
      <c r="D3" s="101" t="s">
        <v>1136</v>
      </c>
      <c r="E3" s="101" t="s">
        <v>1146</v>
      </c>
      <c r="F3" s="101" t="s">
        <v>1137</v>
      </c>
      <c r="G3" s="101" t="s">
        <v>1138</v>
      </c>
      <c r="H3" s="101" t="s">
        <v>1139</v>
      </c>
      <c r="I3" s="101" t="s">
        <v>1140</v>
      </c>
      <c r="J3" s="101" t="s">
        <v>1141</v>
      </c>
      <c r="K3" s="101" t="s">
        <v>1142</v>
      </c>
      <c r="L3" s="101" t="s">
        <v>1143</v>
      </c>
      <c r="M3" s="101" t="s">
        <v>1144</v>
      </c>
      <c r="N3" s="278" t="s">
        <v>1145</v>
      </c>
      <c r="O3" s="255" t="s">
        <v>2168</v>
      </c>
      <c r="P3" s="307" t="s">
        <v>2169</v>
      </c>
    </row>
    <row r="4" spans="1:18" ht="15.6" hidden="1" x14ac:dyDescent="0.3">
      <c r="A4" s="17"/>
      <c r="B4" s="95" t="s">
        <v>3</v>
      </c>
      <c r="C4" s="95"/>
      <c r="D4" s="16"/>
      <c r="E4" s="102"/>
      <c r="F4" s="103"/>
      <c r="G4" s="152"/>
      <c r="H4" s="133"/>
      <c r="I4" s="103"/>
      <c r="J4" s="64"/>
      <c r="K4" s="7"/>
      <c r="L4" s="7"/>
      <c r="M4" s="7"/>
      <c r="N4" s="279"/>
      <c r="O4" s="256"/>
      <c r="P4" s="308"/>
    </row>
    <row r="5" spans="1:18" ht="15.6" hidden="1" x14ac:dyDescent="0.3">
      <c r="A5" s="18"/>
      <c r="B5" s="96" t="s">
        <v>4</v>
      </c>
      <c r="C5" s="96"/>
      <c r="D5" s="19"/>
      <c r="E5" s="106"/>
      <c r="F5" s="107"/>
      <c r="G5" s="152"/>
      <c r="H5" s="133"/>
      <c r="I5" s="107"/>
      <c r="J5" s="65"/>
      <c r="K5" s="7"/>
      <c r="L5" s="7"/>
      <c r="M5" s="7"/>
      <c r="N5" s="279"/>
      <c r="O5" s="256"/>
      <c r="P5" s="308"/>
    </row>
    <row r="6" spans="1:18" ht="15.6" x14ac:dyDescent="0.3">
      <c r="A6" s="20" t="s">
        <v>5</v>
      </c>
      <c r="B6" s="1" t="s">
        <v>6</v>
      </c>
      <c r="C6" s="1" t="s">
        <v>7</v>
      </c>
      <c r="D6" s="3" t="s">
        <v>790</v>
      </c>
      <c r="E6" s="108">
        <v>10000</v>
      </c>
      <c r="F6" s="109"/>
      <c r="G6" s="152"/>
      <c r="H6" s="133"/>
      <c r="I6" s="109"/>
      <c r="J6" s="6"/>
      <c r="K6" s="8"/>
      <c r="L6" s="148"/>
      <c r="M6" s="86"/>
      <c r="N6" s="280"/>
      <c r="O6" s="257"/>
      <c r="P6" s="309"/>
    </row>
    <row r="7" spans="1:18" ht="15.6" hidden="1" x14ac:dyDescent="0.3">
      <c r="A7" s="230"/>
      <c r="B7" s="231"/>
      <c r="C7" s="231"/>
      <c r="D7" s="232"/>
      <c r="E7" s="233"/>
      <c r="F7" s="232"/>
      <c r="G7" s="234"/>
      <c r="H7" s="235"/>
      <c r="I7" s="232"/>
      <c r="J7" s="236"/>
      <c r="K7" s="237"/>
      <c r="L7" s="242"/>
      <c r="M7" s="239"/>
      <c r="N7" s="281"/>
      <c r="O7" s="258"/>
      <c r="P7" s="310"/>
    </row>
    <row r="8" spans="1:18" ht="46.8" hidden="1" x14ac:dyDescent="0.3">
      <c r="A8" s="20" t="s">
        <v>8</v>
      </c>
      <c r="B8" s="1" t="s">
        <v>9</v>
      </c>
      <c r="C8" s="1" t="s">
        <v>10</v>
      </c>
      <c r="D8" s="3" t="s">
        <v>790</v>
      </c>
      <c r="E8" s="108">
        <v>10000</v>
      </c>
      <c r="F8" s="109" t="s">
        <v>2030</v>
      </c>
      <c r="G8" s="152" t="s">
        <v>2031</v>
      </c>
      <c r="H8" s="133">
        <v>200</v>
      </c>
      <c r="I8" s="109" t="s">
        <v>2032</v>
      </c>
      <c r="J8" s="6">
        <v>407230</v>
      </c>
      <c r="K8" s="8">
        <v>0.26400000000000001</v>
      </c>
      <c r="L8" s="241">
        <v>0.31680000000000003</v>
      </c>
      <c r="M8" s="86">
        <v>52.8</v>
      </c>
      <c r="N8" s="280">
        <v>63.36</v>
      </c>
      <c r="O8" s="257">
        <v>0.26400000000000001</v>
      </c>
      <c r="P8" s="309">
        <v>1</v>
      </c>
    </row>
    <row r="9" spans="1:18" ht="93.6" hidden="1" x14ac:dyDescent="0.3">
      <c r="A9" s="20" t="s">
        <v>8</v>
      </c>
      <c r="B9" s="1" t="s">
        <v>9</v>
      </c>
      <c r="C9" s="1" t="s">
        <v>10</v>
      </c>
      <c r="D9" s="3" t="s">
        <v>790</v>
      </c>
      <c r="E9" s="108">
        <v>10000</v>
      </c>
      <c r="F9" s="109" t="s">
        <v>2006</v>
      </c>
      <c r="G9" s="152" t="s">
        <v>2007</v>
      </c>
      <c r="H9" s="133" t="s">
        <v>2008</v>
      </c>
      <c r="I9" s="109" t="s">
        <v>2009</v>
      </c>
      <c r="J9" s="6" t="s">
        <v>1931</v>
      </c>
      <c r="K9" s="8">
        <v>0.32850000000000001</v>
      </c>
      <c r="L9" s="241">
        <v>0.39419999999999999</v>
      </c>
      <c r="M9" s="86">
        <v>13140</v>
      </c>
      <c r="N9" s="280">
        <v>15768</v>
      </c>
      <c r="O9" s="257">
        <v>0.32850000000000001</v>
      </c>
      <c r="P9" s="309">
        <v>2</v>
      </c>
    </row>
    <row r="10" spans="1:18" ht="15.6" hidden="1" x14ac:dyDescent="0.3">
      <c r="A10" s="230"/>
      <c r="B10" s="231"/>
      <c r="C10" s="231"/>
      <c r="D10" s="232"/>
      <c r="E10" s="233"/>
      <c r="F10" s="232"/>
      <c r="G10" s="234"/>
      <c r="H10" s="235"/>
      <c r="I10" s="232"/>
      <c r="J10" s="236"/>
      <c r="K10" s="237"/>
      <c r="L10" s="242"/>
      <c r="M10" s="239"/>
      <c r="N10" s="281"/>
      <c r="O10" s="258"/>
      <c r="P10" s="310"/>
    </row>
    <row r="11" spans="1:18" ht="46.8" hidden="1" x14ac:dyDescent="0.3">
      <c r="A11" s="20" t="s">
        <v>866</v>
      </c>
      <c r="B11" s="2" t="s">
        <v>13</v>
      </c>
      <c r="C11" s="3" t="s">
        <v>11</v>
      </c>
      <c r="D11" s="3" t="s">
        <v>791</v>
      </c>
      <c r="E11" s="108">
        <v>250000</v>
      </c>
      <c r="F11" s="109" t="s">
        <v>1464</v>
      </c>
      <c r="G11" s="152" t="s">
        <v>1465</v>
      </c>
      <c r="H11" s="133">
        <v>5000</v>
      </c>
      <c r="I11" s="109" t="s">
        <v>1466</v>
      </c>
      <c r="J11" s="6" t="s">
        <v>1467</v>
      </c>
      <c r="K11" s="241">
        <v>1.6000000000000001E-3</v>
      </c>
      <c r="L11" s="241">
        <f>MMULT(K11,1.2)</f>
        <v>1.92E-3</v>
      </c>
      <c r="M11" s="86">
        <f>MMULT(H11,K11)</f>
        <v>8</v>
      </c>
      <c r="N11" s="280">
        <f>MMULT(M11,1.2)</f>
        <v>9.6</v>
      </c>
      <c r="O11" s="259">
        <v>1.6000000000000001E-3</v>
      </c>
      <c r="P11" s="309">
        <v>1</v>
      </c>
      <c r="R11" t="s">
        <v>2170</v>
      </c>
    </row>
    <row r="12" spans="1:18" ht="62.4" hidden="1" x14ac:dyDescent="0.3">
      <c r="A12" s="20" t="s">
        <v>866</v>
      </c>
      <c r="B12" s="2" t="s">
        <v>13</v>
      </c>
      <c r="C12" s="4" t="s">
        <v>11</v>
      </c>
      <c r="D12" s="3" t="s">
        <v>791</v>
      </c>
      <c r="E12" s="108">
        <v>250000</v>
      </c>
      <c r="F12" s="109" t="s">
        <v>2033</v>
      </c>
      <c r="G12" s="152" t="s">
        <v>2031</v>
      </c>
      <c r="H12" s="133">
        <v>5000</v>
      </c>
      <c r="I12" s="109" t="s">
        <v>2034</v>
      </c>
      <c r="J12" s="6" t="s">
        <v>2035</v>
      </c>
      <c r="K12" s="8">
        <v>1.6000000000000001E-3</v>
      </c>
      <c r="L12" s="241">
        <v>1.9E-3</v>
      </c>
      <c r="M12" s="86">
        <v>8</v>
      </c>
      <c r="N12" s="280">
        <v>9.6</v>
      </c>
      <c r="O12" s="257">
        <v>1.6000000000000001E-3</v>
      </c>
      <c r="P12" s="309">
        <v>2</v>
      </c>
      <c r="R12" t="s">
        <v>2170</v>
      </c>
    </row>
    <row r="13" spans="1:18" ht="15.6" hidden="1" x14ac:dyDescent="0.3">
      <c r="A13" s="230"/>
      <c r="B13" s="231"/>
      <c r="C13" s="231"/>
      <c r="D13" s="232"/>
      <c r="E13" s="233"/>
      <c r="F13" s="232"/>
      <c r="G13" s="234"/>
      <c r="H13" s="235"/>
      <c r="I13" s="232"/>
      <c r="J13" s="236"/>
      <c r="K13" s="237"/>
      <c r="L13" s="242"/>
      <c r="M13" s="239"/>
      <c r="N13" s="281"/>
      <c r="O13" s="258"/>
      <c r="P13" s="310"/>
    </row>
    <row r="14" spans="1:18" ht="109.2" hidden="1" x14ac:dyDescent="0.3">
      <c r="A14" s="20" t="s">
        <v>867</v>
      </c>
      <c r="B14" s="2" t="s">
        <v>15</v>
      </c>
      <c r="C14" s="4" t="s">
        <v>16</v>
      </c>
      <c r="D14" s="3" t="s">
        <v>34</v>
      </c>
      <c r="E14" s="108">
        <v>10</v>
      </c>
      <c r="F14" s="109" t="s">
        <v>1468</v>
      </c>
      <c r="G14" s="152" t="s">
        <v>1465</v>
      </c>
      <c r="H14" s="133">
        <v>1</v>
      </c>
      <c r="I14" s="109" t="s">
        <v>1469</v>
      </c>
      <c r="J14" s="6" t="s">
        <v>1470</v>
      </c>
      <c r="K14" s="8">
        <v>2.75</v>
      </c>
      <c r="L14" s="241">
        <f>MMULT(K14,1.2)</f>
        <v>3.3</v>
      </c>
      <c r="M14" s="86">
        <f>MMULT(H14,K14)</f>
        <v>2.75</v>
      </c>
      <c r="N14" s="280">
        <f>MMULT(M14,1.2)</f>
        <v>3.3</v>
      </c>
      <c r="O14" s="257">
        <v>2.75</v>
      </c>
      <c r="P14" s="309">
        <v>1</v>
      </c>
    </row>
    <row r="15" spans="1:18" ht="109.2" hidden="1" x14ac:dyDescent="0.3">
      <c r="A15" s="20" t="s">
        <v>867</v>
      </c>
      <c r="B15" s="2" t="s">
        <v>15</v>
      </c>
      <c r="C15" s="4" t="s">
        <v>16</v>
      </c>
      <c r="D15" s="3" t="s">
        <v>34</v>
      </c>
      <c r="E15" s="108">
        <v>10</v>
      </c>
      <c r="F15" s="109" t="s">
        <v>2036</v>
      </c>
      <c r="G15" s="152" t="s">
        <v>2031</v>
      </c>
      <c r="H15" s="133">
        <v>1</v>
      </c>
      <c r="I15" s="109" t="s">
        <v>2037</v>
      </c>
      <c r="J15" s="6" t="s">
        <v>2038</v>
      </c>
      <c r="K15" s="8">
        <v>26.3</v>
      </c>
      <c r="L15" s="241">
        <v>31.56</v>
      </c>
      <c r="M15" s="86">
        <v>26.3</v>
      </c>
      <c r="N15" s="280">
        <v>31.56</v>
      </c>
      <c r="O15" s="257">
        <v>26.3</v>
      </c>
      <c r="P15" s="309">
        <v>2</v>
      </c>
    </row>
    <row r="16" spans="1:18" ht="15.6" hidden="1" x14ac:dyDescent="0.3">
      <c r="A16" s="230"/>
      <c r="B16" s="231"/>
      <c r="C16" s="231"/>
      <c r="D16" s="232"/>
      <c r="E16" s="233"/>
      <c r="F16" s="232"/>
      <c r="G16" s="234"/>
      <c r="H16" s="235"/>
      <c r="I16" s="232"/>
      <c r="J16" s="236"/>
      <c r="K16" s="237"/>
      <c r="L16" s="242"/>
      <c r="M16" s="239"/>
      <c r="N16" s="281"/>
      <c r="O16" s="258"/>
      <c r="P16" s="310"/>
    </row>
    <row r="17" spans="1:17" ht="46.8" hidden="1" x14ac:dyDescent="0.3">
      <c r="A17" s="20" t="s">
        <v>868</v>
      </c>
      <c r="B17" s="2" t="s">
        <v>18</v>
      </c>
      <c r="C17" s="2" t="s">
        <v>19</v>
      </c>
      <c r="D17" s="3" t="s">
        <v>34</v>
      </c>
      <c r="E17" s="108">
        <v>2500</v>
      </c>
      <c r="F17" s="109" t="s">
        <v>1468</v>
      </c>
      <c r="G17" s="152" t="s">
        <v>1465</v>
      </c>
      <c r="H17" s="133">
        <v>6</v>
      </c>
      <c r="I17" s="109" t="s">
        <v>1471</v>
      </c>
      <c r="J17" s="6" t="s">
        <v>1470</v>
      </c>
      <c r="K17" s="241">
        <v>0.9</v>
      </c>
      <c r="L17" s="241">
        <f>MMULT(K17,1.2)</f>
        <v>1.08</v>
      </c>
      <c r="M17" s="86">
        <f>MMULT(H17,K17)</f>
        <v>5.4</v>
      </c>
      <c r="N17" s="280">
        <f>MMULT(M17,1.2)</f>
        <v>6.48</v>
      </c>
      <c r="O17" s="259">
        <v>0.9</v>
      </c>
      <c r="P17" s="309">
        <v>1</v>
      </c>
      <c r="Q17" t="s">
        <v>2172</v>
      </c>
    </row>
    <row r="18" spans="1:17" ht="46.8" hidden="1" x14ac:dyDescent="0.3">
      <c r="A18" s="20" t="s">
        <v>868</v>
      </c>
      <c r="B18" s="2" t="s">
        <v>18</v>
      </c>
      <c r="C18" s="2" t="s">
        <v>19</v>
      </c>
      <c r="D18" s="3" t="s">
        <v>34</v>
      </c>
      <c r="E18" s="108">
        <v>2500</v>
      </c>
      <c r="F18" s="109" t="s">
        <v>2030</v>
      </c>
      <c r="G18" s="152" t="s">
        <v>2031</v>
      </c>
      <c r="H18" s="133">
        <v>1</v>
      </c>
      <c r="I18" s="109" t="s">
        <v>2039</v>
      </c>
      <c r="J18" s="6">
        <v>496260</v>
      </c>
      <c r="K18" s="241">
        <v>1.02</v>
      </c>
      <c r="L18" s="241">
        <v>1.224</v>
      </c>
      <c r="M18" s="86">
        <v>1.02</v>
      </c>
      <c r="N18" s="280">
        <v>1.22</v>
      </c>
      <c r="O18" s="259">
        <v>1.02</v>
      </c>
      <c r="P18" s="309">
        <v>2</v>
      </c>
    </row>
    <row r="19" spans="1:17" ht="93.6" hidden="1" x14ac:dyDescent="0.3">
      <c r="A19" s="20" t="s">
        <v>868</v>
      </c>
      <c r="B19" s="2" t="s">
        <v>18</v>
      </c>
      <c r="C19" s="2" t="s">
        <v>19</v>
      </c>
      <c r="D19" s="3" t="s">
        <v>34</v>
      </c>
      <c r="E19" s="108">
        <v>2500</v>
      </c>
      <c r="F19" s="109" t="s">
        <v>2006</v>
      </c>
      <c r="G19" s="152" t="s">
        <v>2007</v>
      </c>
      <c r="H19" s="133" t="s">
        <v>2008</v>
      </c>
      <c r="I19" s="109" t="s">
        <v>2010</v>
      </c>
      <c r="J19" s="6" t="s">
        <v>1931</v>
      </c>
      <c r="K19" s="241">
        <v>1.42</v>
      </c>
      <c r="L19" s="241">
        <f>K19*1.2</f>
        <v>1.704</v>
      </c>
      <c r="M19" s="86">
        <f>K19*E19</f>
        <v>3550</v>
      </c>
      <c r="N19" s="280">
        <f>L19*E19</f>
        <v>4260</v>
      </c>
      <c r="O19" s="259">
        <v>1.42</v>
      </c>
      <c r="P19" s="309">
        <v>3</v>
      </c>
    </row>
    <row r="20" spans="1:17" ht="15.6" hidden="1" x14ac:dyDescent="0.3">
      <c r="A20" s="230"/>
      <c r="B20" s="231"/>
      <c r="C20" s="231"/>
      <c r="D20" s="232"/>
      <c r="E20" s="233"/>
      <c r="F20" s="232"/>
      <c r="G20" s="234"/>
      <c r="H20" s="235"/>
      <c r="I20" s="232"/>
      <c r="J20" s="236"/>
      <c r="K20" s="237"/>
      <c r="L20" s="242"/>
      <c r="M20" s="239"/>
      <c r="N20" s="281"/>
      <c r="O20" s="258"/>
      <c r="P20" s="310"/>
    </row>
    <row r="21" spans="1:17" ht="46.8" hidden="1" x14ac:dyDescent="0.3">
      <c r="A21" s="20" t="s">
        <v>869</v>
      </c>
      <c r="B21" s="2" t="s">
        <v>21</v>
      </c>
      <c r="C21" s="2" t="s">
        <v>19</v>
      </c>
      <c r="D21" s="3" t="s">
        <v>34</v>
      </c>
      <c r="E21" s="108">
        <v>1000</v>
      </c>
      <c r="F21" s="109" t="s">
        <v>1468</v>
      </c>
      <c r="G21" s="152" t="s">
        <v>1465</v>
      </c>
      <c r="H21" s="133">
        <v>1</v>
      </c>
      <c r="I21" s="109" t="s">
        <v>1472</v>
      </c>
      <c r="J21" s="6" t="s">
        <v>1470</v>
      </c>
      <c r="K21" s="241">
        <v>1.5</v>
      </c>
      <c r="L21" s="241">
        <f>MMULT(K21,1.2)</f>
        <v>1.7999999999999998</v>
      </c>
      <c r="M21" s="86">
        <f>MMULT(H21,K21)</f>
        <v>1.5</v>
      </c>
      <c r="N21" s="280">
        <f>MMULT(M21,1.2)</f>
        <v>1.7999999999999998</v>
      </c>
      <c r="O21" s="259">
        <v>1.5</v>
      </c>
      <c r="P21" s="309">
        <v>1</v>
      </c>
    </row>
    <row r="22" spans="1:17" ht="46.8" hidden="1" x14ac:dyDescent="0.3">
      <c r="A22" s="20" t="s">
        <v>869</v>
      </c>
      <c r="B22" s="2" t="s">
        <v>21</v>
      </c>
      <c r="C22" s="2" t="s">
        <v>19</v>
      </c>
      <c r="D22" s="3" t="s">
        <v>34</v>
      </c>
      <c r="E22" s="108">
        <v>1000</v>
      </c>
      <c r="F22" s="109" t="s">
        <v>2030</v>
      </c>
      <c r="G22" s="152" t="s">
        <v>2031</v>
      </c>
      <c r="H22" s="133">
        <v>1</v>
      </c>
      <c r="I22" s="109" t="s">
        <v>2040</v>
      </c>
      <c r="J22" s="6">
        <v>497790</v>
      </c>
      <c r="K22" s="241">
        <v>1.55</v>
      </c>
      <c r="L22" s="241">
        <v>1.86</v>
      </c>
      <c r="M22" s="86">
        <v>1.55</v>
      </c>
      <c r="N22" s="280">
        <v>1.86</v>
      </c>
      <c r="O22" s="259">
        <v>1.55</v>
      </c>
      <c r="P22" s="309">
        <v>2</v>
      </c>
    </row>
    <row r="23" spans="1:17" ht="46.8" hidden="1" x14ac:dyDescent="0.3">
      <c r="A23" s="20" t="s">
        <v>869</v>
      </c>
      <c r="B23" s="2" t="s">
        <v>21</v>
      </c>
      <c r="C23" s="2" t="s">
        <v>19</v>
      </c>
      <c r="D23" s="3" t="s">
        <v>34</v>
      </c>
      <c r="E23" s="108">
        <v>1000</v>
      </c>
      <c r="F23" s="109" t="s">
        <v>1636</v>
      </c>
      <c r="G23" s="152" t="s">
        <v>1637</v>
      </c>
      <c r="H23" s="133">
        <v>1</v>
      </c>
      <c r="I23" s="109" t="s">
        <v>1638</v>
      </c>
      <c r="J23" s="6">
        <v>715001</v>
      </c>
      <c r="K23" s="241">
        <v>1.85</v>
      </c>
      <c r="L23" s="241">
        <v>2.2200000000000002</v>
      </c>
      <c r="M23" s="86">
        <v>1.85</v>
      </c>
      <c r="N23" s="280">
        <v>2.2200000000000002</v>
      </c>
      <c r="O23" s="259">
        <v>1.85</v>
      </c>
      <c r="P23" s="309">
        <v>3</v>
      </c>
    </row>
    <row r="24" spans="1:17" ht="15.6" hidden="1" x14ac:dyDescent="0.3">
      <c r="A24" s="230"/>
      <c r="B24" s="231"/>
      <c r="C24" s="231"/>
      <c r="D24" s="232"/>
      <c r="E24" s="233"/>
      <c r="F24" s="232"/>
      <c r="G24" s="234"/>
      <c r="H24" s="235"/>
      <c r="I24" s="232"/>
      <c r="J24" s="236"/>
      <c r="K24" s="242"/>
      <c r="L24" s="242"/>
      <c r="M24" s="239"/>
      <c r="N24" s="281"/>
      <c r="O24" s="260"/>
      <c r="P24" s="310"/>
    </row>
    <row r="25" spans="1:17" ht="78" hidden="1" x14ac:dyDescent="0.3">
      <c r="A25" s="20" t="s">
        <v>870</v>
      </c>
      <c r="B25" s="2" t="s">
        <v>23</v>
      </c>
      <c r="C25" s="2" t="s">
        <v>24</v>
      </c>
      <c r="D25" s="3" t="s">
        <v>34</v>
      </c>
      <c r="E25" s="108">
        <v>250</v>
      </c>
      <c r="F25" s="109" t="s">
        <v>2036</v>
      </c>
      <c r="G25" s="152" t="s">
        <v>2031</v>
      </c>
      <c r="H25" s="133">
        <v>25</v>
      </c>
      <c r="I25" s="109" t="s">
        <v>2041</v>
      </c>
      <c r="J25" s="6">
        <v>413770</v>
      </c>
      <c r="K25" s="241">
        <v>0.25</v>
      </c>
      <c r="L25" s="241">
        <v>0.3</v>
      </c>
      <c r="M25" s="86">
        <v>6.25</v>
      </c>
      <c r="N25" s="280">
        <v>7.5</v>
      </c>
      <c r="O25" s="259">
        <v>0.25</v>
      </c>
      <c r="P25" s="309">
        <v>1</v>
      </c>
    </row>
    <row r="26" spans="1:17" ht="15.6" hidden="1" x14ac:dyDescent="0.3">
      <c r="A26" s="230"/>
      <c r="B26" s="231"/>
      <c r="C26" s="231"/>
      <c r="D26" s="232"/>
      <c r="E26" s="233"/>
      <c r="F26" s="232"/>
      <c r="G26" s="234"/>
      <c r="H26" s="235"/>
      <c r="I26" s="232"/>
      <c r="J26" s="236"/>
      <c r="K26" s="242"/>
      <c r="L26" s="242"/>
      <c r="M26" s="239"/>
      <c r="N26" s="281"/>
      <c r="O26" s="260"/>
      <c r="P26" s="310"/>
    </row>
    <row r="27" spans="1:17" ht="78" hidden="1" x14ac:dyDescent="0.3">
      <c r="A27" s="20" t="s">
        <v>871</v>
      </c>
      <c r="B27" s="2" t="s">
        <v>26</v>
      </c>
      <c r="C27" s="2" t="s">
        <v>24</v>
      </c>
      <c r="D27" s="3" t="s">
        <v>34</v>
      </c>
      <c r="E27" s="108">
        <v>250</v>
      </c>
      <c r="F27" s="109" t="s">
        <v>2036</v>
      </c>
      <c r="G27" s="152" t="s">
        <v>2031</v>
      </c>
      <c r="H27" s="133">
        <v>25</v>
      </c>
      <c r="I27" s="109" t="s">
        <v>2041</v>
      </c>
      <c r="J27" s="6">
        <v>413771</v>
      </c>
      <c r="K27" s="241">
        <v>0.34499999999999997</v>
      </c>
      <c r="L27" s="241">
        <v>0.41399999999999998</v>
      </c>
      <c r="M27" s="86">
        <v>8.6300000000000008</v>
      </c>
      <c r="N27" s="280">
        <v>10.36</v>
      </c>
      <c r="O27" s="259">
        <v>0.34499999999999997</v>
      </c>
      <c r="P27" s="309">
        <v>1</v>
      </c>
    </row>
    <row r="28" spans="1:17" ht="15.6" hidden="1" x14ac:dyDescent="0.3">
      <c r="A28" s="230"/>
      <c r="B28" s="231"/>
      <c r="C28" s="231"/>
      <c r="D28" s="232"/>
      <c r="E28" s="233"/>
      <c r="F28" s="232"/>
      <c r="G28" s="234"/>
      <c r="H28" s="235"/>
      <c r="I28" s="232"/>
      <c r="J28" s="236"/>
      <c r="K28" s="242"/>
      <c r="L28" s="242"/>
      <c r="M28" s="239"/>
      <c r="N28" s="281"/>
      <c r="O28" s="260"/>
      <c r="P28" s="310"/>
    </row>
    <row r="29" spans="1:17" ht="78" hidden="1" x14ac:dyDescent="0.3">
      <c r="A29" s="20" t="s">
        <v>12</v>
      </c>
      <c r="B29" s="2" t="s">
        <v>28</v>
      </c>
      <c r="C29" s="2" t="s">
        <v>24</v>
      </c>
      <c r="D29" s="3" t="s">
        <v>34</v>
      </c>
      <c r="E29" s="108">
        <v>250</v>
      </c>
      <c r="F29" s="109" t="s">
        <v>2036</v>
      </c>
      <c r="G29" s="152" t="s">
        <v>2031</v>
      </c>
      <c r="H29" s="133">
        <v>25</v>
      </c>
      <c r="I29" s="109" t="s">
        <v>2041</v>
      </c>
      <c r="J29" s="6">
        <v>413772</v>
      </c>
      <c r="K29" s="241">
        <v>0.45400000000000001</v>
      </c>
      <c r="L29" s="241">
        <v>0.54479999999999995</v>
      </c>
      <c r="M29" s="8">
        <v>11.35</v>
      </c>
      <c r="N29" s="280">
        <v>13.62</v>
      </c>
      <c r="O29" s="259">
        <v>0.45400000000000001</v>
      </c>
      <c r="P29" s="309">
        <v>1</v>
      </c>
    </row>
    <row r="30" spans="1:17" ht="15.6" hidden="1" x14ac:dyDescent="0.3">
      <c r="A30" s="230"/>
      <c r="B30" s="231"/>
      <c r="C30" s="231"/>
      <c r="D30" s="232"/>
      <c r="E30" s="233"/>
      <c r="F30" s="232"/>
      <c r="G30" s="234"/>
      <c r="H30" s="235"/>
      <c r="I30" s="232"/>
      <c r="J30" s="236"/>
      <c r="K30" s="237"/>
      <c r="L30" s="242"/>
      <c r="M30" s="239"/>
      <c r="N30" s="281"/>
      <c r="O30" s="258"/>
      <c r="P30" s="310"/>
    </row>
    <row r="31" spans="1:17" ht="78" hidden="1" x14ac:dyDescent="0.3">
      <c r="A31" s="20" t="s">
        <v>14</v>
      </c>
      <c r="B31" s="2" t="s">
        <v>30</v>
      </c>
      <c r="C31" s="2" t="s">
        <v>24</v>
      </c>
      <c r="D31" s="3" t="s">
        <v>34</v>
      </c>
      <c r="E31" s="108">
        <v>250</v>
      </c>
      <c r="F31" s="109" t="s">
        <v>2036</v>
      </c>
      <c r="G31" s="152" t="s">
        <v>2031</v>
      </c>
      <c r="H31" s="133">
        <v>10</v>
      </c>
      <c r="I31" s="109" t="s">
        <v>2041</v>
      </c>
      <c r="J31" s="6">
        <v>413773</v>
      </c>
      <c r="K31" s="241">
        <v>0.53</v>
      </c>
      <c r="L31" s="241">
        <v>0.63600000000000001</v>
      </c>
      <c r="M31" s="86">
        <v>5.3</v>
      </c>
      <c r="N31" s="280">
        <v>6.36</v>
      </c>
      <c r="O31" s="259">
        <v>0.53</v>
      </c>
      <c r="P31" s="309">
        <v>1</v>
      </c>
    </row>
    <row r="32" spans="1:17" ht="15.6" hidden="1" x14ac:dyDescent="0.3">
      <c r="A32" s="230"/>
      <c r="B32" s="231"/>
      <c r="C32" s="231"/>
      <c r="D32" s="232"/>
      <c r="E32" s="233"/>
      <c r="F32" s="232"/>
      <c r="G32" s="234"/>
      <c r="H32" s="235"/>
      <c r="I32" s="232"/>
      <c r="J32" s="236"/>
      <c r="K32" s="242"/>
      <c r="L32" s="242"/>
      <c r="M32" s="239"/>
      <c r="N32" s="281"/>
      <c r="O32" s="260"/>
      <c r="P32" s="310"/>
    </row>
    <row r="33" spans="1:16" ht="78" hidden="1" x14ac:dyDescent="0.3">
      <c r="A33" s="20" t="s">
        <v>17</v>
      </c>
      <c r="B33" s="2" t="s">
        <v>33</v>
      </c>
      <c r="C33" s="2" t="s">
        <v>31</v>
      </c>
      <c r="D33" s="3" t="s">
        <v>34</v>
      </c>
      <c r="E33" s="108">
        <v>10</v>
      </c>
      <c r="F33" s="109" t="s">
        <v>1473</v>
      </c>
      <c r="G33" s="152" t="s">
        <v>1465</v>
      </c>
      <c r="H33" s="133">
        <v>1</v>
      </c>
      <c r="I33" s="109" t="s">
        <v>1474</v>
      </c>
      <c r="J33" s="6" t="s">
        <v>1475</v>
      </c>
      <c r="K33" s="241">
        <v>4</v>
      </c>
      <c r="L33" s="241">
        <f>MMULT(K33,1.2)</f>
        <v>4.8</v>
      </c>
      <c r="M33" s="86">
        <f>MMULT(H33,K33)</f>
        <v>4</v>
      </c>
      <c r="N33" s="280">
        <f>MMULT(M33,1.2)</f>
        <v>4.8</v>
      </c>
      <c r="O33" s="259">
        <v>4</v>
      </c>
      <c r="P33" s="309">
        <v>1</v>
      </c>
    </row>
    <row r="34" spans="1:16" ht="78" hidden="1" x14ac:dyDescent="0.3">
      <c r="A34" s="20" t="s">
        <v>17</v>
      </c>
      <c r="B34" s="2" t="s">
        <v>33</v>
      </c>
      <c r="C34" s="2" t="s">
        <v>31</v>
      </c>
      <c r="D34" s="3" t="s">
        <v>34</v>
      </c>
      <c r="E34" s="108">
        <v>10</v>
      </c>
      <c r="F34" s="109" t="s">
        <v>2036</v>
      </c>
      <c r="G34" s="152" t="s">
        <v>2031</v>
      </c>
      <c r="H34" s="133">
        <v>1</v>
      </c>
      <c r="I34" s="109" t="s">
        <v>2042</v>
      </c>
      <c r="J34" s="6">
        <v>900651</v>
      </c>
      <c r="K34" s="241">
        <v>5.67</v>
      </c>
      <c r="L34" s="241">
        <v>6.8040000000000003</v>
      </c>
      <c r="M34" s="86">
        <v>5.67</v>
      </c>
      <c r="N34" s="280">
        <v>6.8</v>
      </c>
      <c r="O34" s="259">
        <v>5.67</v>
      </c>
      <c r="P34" s="309">
        <v>2</v>
      </c>
    </row>
    <row r="35" spans="1:16" ht="15.6" hidden="1" x14ac:dyDescent="0.3">
      <c r="A35" s="230"/>
      <c r="B35" s="231"/>
      <c r="C35" s="231"/>
      <c r="D35" s="232"/>
      <c r="E35" s="233"/>
      <c r="F35" s="232"/>
      <c r="G35" s="234"/>
      <c r="H35" s="235"/>
      <c r="I35" s="232"/>
      <c r="J35" s="236"/>
      <c r="K35" s="242"/>
      <c r="L35" s="242"/>
      <c r="M35" s="239"/>
      <c r="N35" s="281"/>
      <c r="O35" s="260"/>
      <c r="P35" s="310"/>
    </row>
    <row r="36" spans="1:16" ht="62.4" hidden="1" x14ac:dyDescent="0.3">
      <c r="A36" s="20" t="s">
        <v>20</v>
      </c>
      <c r="B36" s="2" t="s">
        <v>36</v>
      </c>
      <c r="C36" s="2" t="s">
        <v>37</v>
      </c>
      <c r="D36" s="3" t="s">
        <v>34</v>
      </c>
      <c r="E36" s="108">
        <v>25</v>
      </c>
      <c r="F36" s="175" t="s">
        <v>2036</v>
      </c>
      <c r="G36" s="175" t="s">
        <v>2031</v>
      </c>
      <c r="H36" s="175">
        <v>1</v>
      </c>
      <c r="I36" s="211" t="s">
        <v>2043</v>
      </c>
      <c r="J36" s="6">
        <v>499572</v>
      </c>
      <c r="K36" s="241">
        <v>4.05</v>
      </c>
      <c r="L36" s="241">
        <v>4.8600000000000003</v>
      </c>
      <c r="M36" s="8">
        <v>4.05</v>
      </c>
      <c r="N36" s="280">
        <v>4.8600000000000003</v>
      </c>
      <c r="O36" s="259">
        <v>4.05</v>
      </c>
      <c r="P36" s="309">
        <v>1</v>
      </c>
    </row>
    <row r="37" spans="1:16" ht="62.4" hidden="1" x14ac:dyDescent="0.3">
      <c r="A37" s="20" t="s">
        <v>20</v>
      </c>
      <c r="B37" s="2" t="s">
        <v>36</v>
      </c>
      <c r="C37" s="2" t="s">
        <v>37</v>
      </c>
      <c r="D37" s="3" t="s">
        <v>34</v>
      </c>
      <c r="E37" s="108">
        <v>25</v>
      </c>
      <c r="F37" s="175" t="s">
        <v>1258</v>
      </c>
      <c r="G37" s="175" t="s">
        <v>1259</v>
      </c>
      <c r="H37" s="175">
        <v>10</v>
      </c>
      <c r="I37" s="211" t="s">
        <v>1260</v>
      </c>
      <c r="J37" s="6">
        <v>6201010</v>
      </c>
      <c r="K37" s="241">
        <v>6.4</v>
      </c>
      <c r="L37" s="241">
        <f>K37*1.2</f>
        <v>7.68</v>
      </c>
      <c r="M37" s="8">
        <f>K37*H37</f>
        <v>64</v>
      </c>
      <c r="N37" s="280">
        <f>M37*1.2</f>
        <v>76.8</v>
      </c>
      <c r="O37" s="259">
        <v>6.4</v>
      </c>
      <c r="P37" s="309">
        <v>2</v>
      </c>
    </row>
    <row r="38" spans="1:16" ht="15.6" hidden="1" x14ac:dyDescent="0.3">
      <c r="A38" s="230"/>
      <c r="B38" s="231"/>
      <c r="C38" s="231"/>
      <c r="D38" s="232"/>
      <c r="E38" s="233"/>
      <c r="F38" s="232"/>
      <c r="G38" s="234"/>
      <c r="H38" s="235"/>
      <c r="I38" s="232"/>
      <c r="J38" s="236"/>
      <c r="K38" s="242"/>
      <c r="L38" s="242"/>
      <c r="M38" s="239"/>
      <c r="N38" s="281"/>
      <c r="O38" s="260"/>
      <c r="P38" s="310"/>
    </row>
    <row r="39" spans="1:16" ht="109.2" hidden="1" x14ac:dyDescent="0.3">
      <c r="A39" s="20" t="s">
        <v>872</v>
      </c>
      <c r="B39" s="2" t="s">
        <v>36</v>
      </c>
      <c r="C39" s="2" t="s">
        <v>39</v>
      </c>
      <c r="D39" s="3" t="s">
        <v>34</v>
      </c>
      <c r="E39" s="108">
        <v>25</v>
      </c>
      <c r="F39" s="175" t="s">
        <v>1258</v>
      </c>
      <c r="G39" s="175" t="s">
        <v>1259</v>
      </c>
      <c r="H39" s="175">
        <v>10</v>
      </c>
      <c r="I39" s="3" t="s">
        <v>1261</v>
      </c>
      <c r="J39" s="6">
        <v>6211010</v>
      </c>
      <c r="K39" s="241">
        <v>6.63</v>
      </c>
      <c r="L39" s="241">
        <f t="shared" ref="L39:L43" si="0">K39*1.2</f>
        <v>7.9559999999999995</v>
      </c>
      <c r="M39" s="8">
        <f t="shared" ref="M39:M43" si="1">K39*H39</f>
        <v>66.3</v>
      </c>
      <c r="N39" s="280">
        <f t="shared" ref="N39:N43" si="2">M39*1.2</f>
        <v>79.559999999999988</v>
      </c>
      <c r="O39" s="259">
        <v>6.63</v>
      </c>
      <c r="P39" s="309">
        <v>1</v>
      </c>
    </row>
    <row r="40" spans="1:16" ht="15.6" hidden="1" x14ac:dyDescent="0.3">
      <c r="A40" s="230"/>
      <c r="B40" s="231"/>
      <c r="C40" s="231"/>
      <c r="D40" s="232"/>
      <c r="E40" s="233"/>
      <c r="F40" s="232"/>
      <c r="G40" s="234"/>
      <c r="H40" s="235"/>
      <c r="I40" s="232"/>
      <c r="J40" s="236"/>
      <c r="K40" s="242"/>
      <c r="L40" s="242"/>
      <c r="M40" s="239"/>
      <c r="N40" s="281"/>
      <c r="O40" s="260"/>
      <c r="P40" s="310"/>
    </row>
    <row r="41" spans="1:16" ht="109.2" hidden="1" x14ac:dyDescent="0.3">
      <c r="A41" s="20" t="s">
        <v>873</v>
      </c>
      <c r="B41" s="2" t="s">
        <v>41</v>
      </c>
      <c r="C41" s="2" t="s">
        <v>39</v>
      </c>
      <c r="D41" s="3" t="s">
        <v>34</v>
      </c>
      <c r="E41" s="108">
        <v>25</v>
      </c>
      <c r="F41" s="175" t="s">
        <v>1258</v>
      </c>
      <c r="G41" s="175" t="s">
        <v>1259</v>
      </c>
      <c r="H41" s="175">
        <v>10</v>
      </c>
      <c r="I41" s="3" t="s">
        <v>1262</v>
      </c>
      <c r="J41" s="6">
        <v>6211510</v>
      </c>
      <c r="K41" s="241">
        <v>14.36</v>
      </c>
      <c r="L41" s="241">
        <f t="shared" si="0"/>
        <v>17.231999999999999</v>
      </c>
      <c r="M41" s="8">
        <f t="shared" si="1"/>
        <v>143.6</v>
      </c>
      <c r="N41" s="280">
        <f t="shared" si="2"/>
        <v>172.32</v>
      </c>
      <c r="O41" s="259">
        <v>14.36</v>
      </c>
      <c r="P41" s="309">
        <v>1</v>
      </c>
    </row>
    <row r="42" spans="1:16" ht="15.6" hidden="1" x14ac:dyDescent="0.3">
      <c r="A42" s="230"/>
      <c r="B42" s="231"/>
      <c r="C42" s="231"/>
      <c r="D42" s="232"/>
      <c r="E42" s="233"/>
      <c r="F42" s="232"/>
      <c r="G42" s="234"/>
      <c r="H42" s="235"/>
      <c r="I42" s="232"/>
      <c r="J42" s="236"/>
      <c r="K42" s="242"/>
      <c r="L42" s="242"/>
      <c r="M42" s="239"/>
      <c r="N42" s="281"/>
      <c r="O42" s="260"/>
      <c r="P42" s="310"/>
    </row>
    <row r="43" spans="1:16" ht="62.4" hidden="1" x14ac:dyDescent="0.3">
      <c r="A43" s="20" t="s">
        <v>22</v>
      </c>
      <c r="B43" s="2" t="s">
        <v>44</v>
      </c>
      <c r="C43" s="2" t="s">
        <v>45</v>
      </c>
      <c r="D43" s="3" t="s">
        <v>34</v>
      </c>
      <c r="E43" s="108">
        <v>50</v>
      </c>
      <c r="F43" s="175" t="s">
        <v>1258</v>
      </c>
      <c r="G43" s="175" t="s">
        <v>1259</v>
      </c>
      <c r="H43" s="176">
        <v>30</v>
      </c>
      <c r="I43" s="3" t="s">
        <v>1263</v>
      </c>
      <c r="J43" s="6">
        <v>9086536</v>
      </c>
      <c r="K43" s="241">
        <v>0.92</v>
      </c>
      <c r="L43" s="241">
        <f t="shared" si="0"/>
        <v>1.1040000000000001</v>
      </c>
      <c r="M43" s="8">
        <f t="shared" si="1"/>
        <v>27.6</v>
      </c>
      <c r="N43" s="280">
        <f t="shared" si="2"/>
        <v>33.119999999999997</v>
      </c>
      <c r="O43" s="259">
        <v>0.92</v>
      </c>
      <c r="P43" s="309">
        <v>1</v>
      </c>
    </row>
    <row r="44" spans="1:16" ht="62.4" hidden="1" x14ac:dyDescent="0.3">
      <c r="A44" s="20" t="s">
        <v>22</v>
      </c>
      <c r="B44" s="2" t="s">
        <v>44</v>
      </c>
      <c r="C44" s="2" t="s">
        <v>45</v>
      </c>
      <c r="D44" s="3" t="s">
        <v>34</v>
      </c>
      <c r="E44" s="108">
        <v>50</v>
      </c>
      <c r="F44" s="175" t="s">
        <v>2036</v>
      </c>
      <c r="G44" s="175" t="s">
        <v>2031</v>
      </c>
      <c r="H44" s="176">
        <v>25</v>
      </c>
      <c r="I44" s="3" t="s">
        <v>2044</v>
      </c>
      <c r="J44" s="6">
        <v>685778</v>
      </c>
      <c r="K44" s="241">
        <v>0.97799999999999998</v>
      </c>
      <c r="L44" s="241">
        <v>1.1736</v>
      </c>
      <c r="M44" s="8">
        <v>24.45</v>
      </c>
      <c r="N44" s="280">
        <v>29.34</v>
      </c>
      <c r="O44" s="259">
        <v>0.97799999999999998</v>
      </c>
      <c r="P44" s="309">
        <v>2</v>
      </c>
    </row>
    <row r="45" spans="1:16" ht="15.6" hidden="1" x14ac:dyDescent="0.3">
      <c r="A45" s="230"/>
      <c r="B45" s="231"/>
      <c r="C45" s="231"/>
      <c r="D45" s="232"/>
      <c r="E45" s="233"/>
      <c r="F45" s="232"/>
      <c r="G45" s="234"/>
      <c r="H45" s="235"/>
      <c r="I45" s="232"/>
      <c r="J45" s="236"/>
      <c r="K45" s="242"/>
      <c r="L45" s="242"/>
      <c r="M45" s="239"/>
      <c r="N45" s="281"/>
      <c r="O45" s="260"/>
      <c r="P45" s="310"/>
    </row>
    <row r="46" spans="1:16" ht="78" hidden="1" x14ac:dyDescent="0.3">
      <c r="A46" s="20" t="s">
        <v>25</v>
      </c>
      <c r="B46" s="2" t="s">
        <v>47</v>
      </c>
      <c r="C46" s="2" t="s">
        <v>48</v>
      </c>
      <c r="D46" s="3" t="s">
        <v>34</v>
      </c>
      <c r="E46" s="108">
        <v>50</v>
      </c>
      <c r="F46" s="109" t="s">
        <v>2036</v>
      </c>
      <c r="G46" s="152" t="s">
        <v>2031</v>
      </c>
      <c r="H46" s="133">
        <v>25</v>
      </c>
      <c r="I46" s="109" t="s">
        <v>2044</v>
      </c>
      <c r="J46" s="6">
        <v>685779</v>
      </c>
      <c r="K46" s="241">
        <v>1.012</v>
      </c>
      <c r="L46" s="241">
        <v>1.2143999999999999</v>
      </c>
      <c r="M46" s="86">
        <v>25.3</v>
      </c>
      <c r="N46" s="280">
        <v>30.36</v>
      </c>
      <c r="O46" s="259">
        <v>1.012</v>
      </c>
      <c r="P46" s="309">
        <v>1</v>
      </c>
    </row>
    <row r="47" spans="1:16" ht="15.6" hidden="1" x14ac:dyDescent="0.3">
      <c r="A47" s="230"/>
      <c r="B47" s="231"/>
      <c r="C47" s="231"/>
      <c r="D47" s="232"/>
      <c r="E47" s="233"/>
      <c r="F47" s="232"/>
      <c r="G47" s="234"/>
      <c r="H47" s="235"/>
      <c r="I47" s="232"/>
      <c r="J47" s="236"/>
      <c r="K47" s="242"/>
      <c r="L47" s="242"/>
      <c r="M47" s="239"/>
      <c r="N47" s="281"/>
      <c r="O47" s="260"/>
      <c r="P47" s="310"/>
    </row>
    <row r="48" spans="1:16" ht="93.6" hidden="1" x14ac:dyDescent="0.3">
      <c r="A48" s="20" t="s">
        <v>27</v>
      </c>
      <c r="B48" s="2" t="s">
        <v>42</v>
      </c>
      <c r="C48" s="21" t="s">
        <v>799</v>
      </c>
      <c r="D48" s="3" t="s">
        <v>34</v>
      </c>
      <c r="E48" s="108">
        <v>100</v>
      </c>
      <c r="F48" s="175" t="s">
        <v>2036</v>
      </c>
      <c r="G48" s="175" t="s">
        <v>2031</v>
      </c>
      <c r="H48" s="176">
        <v>10</v>
      </c>
      <c r="I48" s="3" t="s">
        <v>2045</v>
      </c>
      <c r="J48" s="6">
        <v>685759</v>
      </c>
      <c r="K48" s="241">
        <v>0.73</v>
      </c>
      <c r="L48" s="241">
        <v>0.876</v>
      </c>
      <c r="M48" s="8">
        <v>7.3</v>
      </c>
      <c r="N48" s="280">
        <v>8.76</v>
      </c>
      <c r="O48" s="259">
        <v>0.73</v>
      </c>
      <c r="P48" s="309">
        <v>1</v>
      </c>
    </row>
    <row r="49" spans="1:17" ht="93.6" hidden="1" x14ac:dyDescent="0.3">
      <c r="A49" s="20" t="s">
        <v>27</v>
      </c>
      <c r="B49" s="2" t="s">
        <v>42</v>
      </c>
      <c r="C49" s="21" t="s">
        <v>799</v>
      </c>
      <c r="D49" s="3" t="s">
        <v>34</v>
      </c>
      <c r="E49" s="108">
        <v>100</v>
      </c>
      <c r="F49" s="175" t="s">
        <v>1258</v>
      </c>
      <c r="G49" s="175" t="s">
        <v>1259</v>
      </c>
      <c r="H49" s="176">
        <v>40</v>
      </c>
      <c r="I49" s="3" t="s">
        <v>1264</v>
      </c>
      <c r="J49" s="6">
        <v>9086528</v>
      </c>
      <c r="K49" s="241">
        <v>0.76</v>
      </c>
      <c r="L49" s="241">
        <f t="shared" ref="L49" si="3">K49*1.2</f>
        <v>0.91199999999999992</v>
      </c>
      <c r="M49" s="8">
        <f t="shared" ref="M49" si="4">K49*H49</f>
        <v>30.4</v>
      </c>
      <c r="N49" s="280">
        <f t="shared" ref="N49" si="5">M49*1.2</f>
        <v>36.479999999999997</v>
      </c>
      <c r="O49" s="259">
        <v>0.76</v>
      </c>
      <c r="P49" s="309">
        <v>2</v>
      </c>
    </row>
    <row r="50" spans="1:17" ht="15.6" hidden="1" x14ac:dyDescent="0.3">
      <c r="A50" s="230"/>
      <c r="B50" s="231"/>
      <c r="C50" s="231"/>
      <c r="D50" s="232"/>
      <c r="E50" s="233"/>
      <c r="F50" s="232"/>
      <c r="G50" s="234"/>
      <c r="H50" s="235"/>
      <c r="I50" s="232"/>
      <c r="J50" s="236"/>
      <c r="K50" s="242"/>
      <c r="L50" s="242"/>
      <c r="M50" s="239"/>
      <c r="N50" s="281"/>
      <c r="O50" s="260"/>
      <c r="P50" s="310"/>
    </row>
    <row r="51" spans="1:17" ht="78" hidden="1" x14ac:dyDescent="0.3">
      <c r="A51" s="20" t="s">
        <v>29</v>
      </c>
      <c r="B51" s="2" t="s">
        <v>51</v>
      </c>
      <c r="C51" s="2" t="s">
        <v>52</v>
      </c>
      <c r="D51" s="3" t="s">
        <v>34</v>
      </c>
      <c r="E51" s="108">
        <v>1000</v>
      </c>
      <c r="F51" s="109" t="s">
        <v>2036</v>
      </c>
      <c r="G51" s="152" t="s">
        <v>2031</v>
      </c>
      <c r="H51" s="133">
        <v>1000</v>
      </c>
      <c r="I51" s="109" t="s">
        <v>2046</v>
      </c>
      <c r="J51" s="6">
        <v>489290</v>
      </c>
      <c r="K51" s="241">
        <v>4.2000000000000003E-2</v>
      </c>
      <c r="L51" s="241">
        <v>5.04E-2</v>
      </c>
      <c r="M51" s="8">
        <v>42</v>
      </c>
      <c r="N51" s="280">
        <v>50.4</v>
      </c>
      <c r="O51" s="259">
        <v>4.2000000000000003E-2</v>
      </c>
      <c r="P51" s="309">
        <v>1</v>
      </c>
    </row>
    <row r="52" spans="1:17" ht="15.6" hidden="1" x14ac:dyDescent="0.3">
      <c r="A52" s="230"/>
      <c r="B52" s="231"/>
      <c r="C52" s="231"/>
      <c r="D52" s="232"/>
      <c r="E52" s="233"/>
      <c r="F52" s="232"/>
      <c r="G52" s="234"/>
      <c r="H52" s="235"/>
      <c r="I52" s="232"/>
      <c r="J52" s="236"/>
      <c r="K52" s="242"/>
      <c r="L52" s="242"/>
      <c r="M52" s="239"/>
      <c r="N52" s="281"/>
      <c r="O52" s="260"/>
      <c r="P52" s="310"/>
    </row>
    <row r="53" spans="1:17" ht="78" hidden="1" x14ac:dyDescent="0.3">
      <c r="A53" s="20" t="s">
        <v>874</v>
      </c>
      <c r="B53" s="2" t="s">
        <v>54</v>
      </c>
      <c r="C53" s="2" t="s">
        <v>55</v>
      </c>
      <c r="D53" s="3" t="s">
        <v>34</v>
      </c>
      <c r="E53" s="108">
        <v>1000</v>
      </c>
      <c r="F53" s="109" t="s">
        <v>2036</v>
      </c>
      <c r="G53" s="152" t="s">
        <v>2031</v>
      </c>
      <c r="H53" s="133">
        <v>1000</v>
      </c>
      <c r="I53" s="109" t="s">
        <v>2046</v>
      </c>
      <c r="J53" s="6" t="s">
        <v>2047</v>
      </c>
      <c r="K53" s="241">
        <v>0.14199999999999999</v>
      </c>
      <c r="L53" s="241">
        <v>0.1704</v>
      </c>
      <c r="M53" s="8">
        <v>142</v>
      </c>
      <c r="N53" s="280">
        <v>170.4</v>
      </c>
      <c r="O53" s="259">
        <v>0.14199999999999999</v>
      </c>
      <c r="P53" s="309">
        <v>1</v>
      </c>
    </row>
    <row r="54" spans="1:17" ht="15.6" hidden="1" x14ac:dyDescent="0.3">
      <c r="A54" s="230"/>
      <c r="B54" s="231"/>
      <c r="C54" s="231"/>
      <c r="D54" s="232"/>
      <c r="E54" s="233"/>
      <c r="F54" s="232"/>
      <c r="G54" s="234"/>
      <c r="H54" s="235"/>
      <c r="I54" s="232"/>
      <c r="J54" s="236"/>
      <c r="K54" s="242"/>
      <c r="L54" s="242"/>
      <c r="M54" s="239"/>
      <c r="N54" s="281"/>
      <c r="O54" s="260"/>
      <c r="P54" s="310"/>
    </row>
    <row r="55" spans="1:17" ht="93.6" hidden="1" x14ac:dyDescent="0.3">
      <c r="A55" s="20" t="s">
        <v>875</v>
      </c>
      <c r="B55" s="2" t="s">
        <v>57</v>
      </c>
      <c r="C55" s="21" t="s">
        <v>58</v>
      </c>
      <c r="D55" s="3" t="s">
        <v>34</v>
      </c>
      <c r="E55" s="108">
        <v>50</v>
      </c>
      <c r="F55" s="109" t="s">
        <v>2036</v>
      </c>
      <c r="G55" s="152" t="s">
        <v>2031</v>
      </c>
      <c r="H55" s="133">
        <v>1</v>
      </c>
      <c r="I55" s="109" t="s">
        <v>2048</v>
      </c>
      <c r="J55" s="6">
        <v>931323</v>
      </c>
      <c r="K55" s="241">
        <v>1.42</v>
      </c>
      <c r="L55" s="241">
        <v>1.704</v>
      </c>
      <c r="M55" s="86">
        <v>1.42</v>
      </c>
      <c r="N55" s="280">
        <v>1.7</v>
      </c>
      <c r="O55" s="259">
        <v>1.42</v>
      </c>
      <c r="P55" s="309">
        <v>1</v>
      </c>
    </row>
    <row r="56" spans="1:17" ht="15.6" hidden="1" x14ac:dyDescent="0.3">
      <c r="A56" s="230"/>
      <c r="B56" s="231"/>
      <c r="C56" s="231"/>
      <c r="D56" s="232"/>
      <c r="E56" s="233"/>
      <c r="F56" s="232"/>
      <c r="G56" s="234"/>
      <c r="H56" s="235"/>
      <c r="I56" s="232"/>
      <c r="J56" s="236"/>
      <c r="K56" s="242"/>
      <c r="L56" s="242"/>
      <c r="M56" s="239"/>
      <c r="N56" s="281"/>
      <c r="O56" s="260"/>
      <c r="P56" s="310"/>
    </row>
    <row r="57" spans="1:17" ht="156" hidden="1" x14ac:dyDescent="0.3">
      <c r="A57" s="20" t="s">
        <v>32</v>
      </c>
      <c r="B57" s="2" t="s">
        <v>57</v>
      </c>
      <c r="C57" s="74" t="s">
        <v>838</v>
      </c>
      <c r="D57" s="3" t="s">
        <v>34</v>
      </c>
      <c r="E57" s="108">
        <v>50</v>
      </c>
      <c r="F57" s="109" t="s">
        <v>2036</v>
      </c>
      <c r="G57" s="152" t="s">
        <v>2031</v>
      </c>
      <c r="H57" s="133">
        <v>1</v>
      </c>
      <c r="I57" s="109" t="s">
        <v>2049</v>
      </c>
      <c r="J57" s="6">
        <v>932449</v>
      </c>
      <c r="K57" s="241">
        <v>8.18</v>
      </c>
      <c r="L57" s="241">
        <v>9.8160000000000007</v>
      </c>
      <c r="M57" s="8">
        <v>8.18</v>
      </c>
      <c r="N57" s="280">
        <v>9.82</v>
      </c>
      <c r="O57" s="259">
        <v>8.18</v>
      </c>
      <c r="P57" s="309">
        <v>1</v>
      </c>
    </row>
    <row r="58" spans="1:17" ht="15.6" hidden="1" x14ac:dyDescent="0.3">
      <c r="A58" s="230"/>
      <c r="B58" s="231"/>
      <c r="C58" s="231"/>
      <c r="D58" s="232"/>
      <c r="E58" s="233"/>
      <c r="F58" s="232"/>
      <c r="G58" s="234"/>
      <c r="H58" s="235"/>
      <c r="I58" s="232"/>
      <c r="J58" s="236"/>
      <c r="K58" s="242"/>
      <c r="L58" s="242"/>
      <c r="M58" s="239"/>
      <c r="N58" s="281"/>
      <c r="O58" s="260"/>
      <c r="P58" s="310"/>
    </row>
    <row r="59" spans="1:17" ht="109.2" hidden="1" x14ac:dyDescent="0.3">
      <c r="A59" s="20" t="s">
        <v>876</v>
      </c>
      <c r="B59" s="2" t="s">
        <v>57</v>
      </c>
      <c r="C59" s="21" t="s">
        <v>61</v>
      </c>
      <c r="D59" s="3" t="s">
        <v>34</v>
      </c>
      <c r="E59" s="108">
        <v>50</v>
      </c>
      <c r="F59" s="109" t="s">
        <v>2036</v>
      </c>
      <c r="G59" s="152" t="s">
        <v>2031</v>
      </c>
      <c r="H59" s="133">
        <v>1</v>
      </c>
      <c r="I59" s="109" t="s">
        <v>2049</v>
      </c>
      <c r="J59" s="6">
        <v>303088</v>
      </c>
      <c r="K59" s="241">
        <v>0.56999999999999995</v>
      </c>
      <c r="L59" s="241">
        <v>0.68400000000000005</v>
      </c>
      <c r="M59" s="8">
        <v>0.56999999999999995</v>
      </c>
      <c r="N59" s="280">
        <v>0.68</v>
      </c>
      <c r="O59" s="259">
        <v>0.56999999999999995</v>
      </c>
      <c r="P59" s="309">
        <v>1</v>
      </c>
    </row>
    <row r="60" spans="1:17" ht="15.6" hidden="1" x14ac:dyDescent="0.3">
      <c r="A60" s="230"/>
      <c r="B60" s="231"/>
      <c r="C60" s="231"/>
      <c r="D60" s="232"/>
      <c r="E60" s="233"/>
      <c r="F60" s="232"/>
      <c r="G60" s="234"/>
      <c r="H60" s="235"/>
      <c r="I60" s="232"/>
      <c r="J60" s="236"/>
      <c r="K60" s="242"/>
      <c r="L60" s="242"/>
      <c r="M60" s="239"/>
      <c r="N60" s="281"/>
      <c r="O60" s="260"/>
      <c r="P60" s="310"/>
    </row>
    <row r="61" spans="1:17" ht="46.8" hidden="1" x14ac:dyDescent="0.3">
      <c r="A61" s="20" t="s">
        <v>877</v>
      </c>
      <c r="B61" s="2" t="s">
        <v>63</v>
      </c>
      <c r="C61" s="2" t="s">
        <v>64</v>
      </c>
      <c r="D61" s="3" t="s">
        <v>791</v>
      </c>
      <c r="E61" s="35">
        <v>400</v>
      </c>
      <c r="F61" s="3" t="s">
        <v>2030</v>
      </c>
      <c r="G61" s="325" t="s">
        <v>2031</v>
      </c>
      <c r="H61" s="176">
        <v>80</v>
      </c>
      <c r="I61" s="3" t="s">
        <v>2050</v>
      </c>
      <c r="J61" s="42">
        <v>400770</v>
      </c>
      <c r="K61" s="327">
        <v>8.8999999999999999E-3</v>
      </c>
      <c r="L61" s="327">
        <v>1.0699999999999999E-2</v>
      </c>
      <c r="M61" s="70">
        <v>0.71</v>
      </c>
      <c r="N61" s="329">
        <v>0.85</v>
      </c>
      <c r="O61" s="327">
        <v>8.8999999999999999E-3</v>
      </c>
      <c r="P61" s="331">
        <v>1</v>
      </c>
    </row>
    <row r="62" spans="1:17" ht="46.8" hidden="1" x14ac:dyDescent="0.3">
      <c r="A62" s="20" t="s">
        <v>877</v>
      </c>
      <c r="B62" s="2" t="s">
        <v>63</v>
      </c>
      <c r="C62" s="2" t="s">
        <v>64</v>
      </c>
      <c r="D62" s="3" t="s">
        <v>791</v>
      </c>
      <c r="E62" s="35">
        <v>400</v>
      </c>
      <c r="F62" s="3" t="s">
        <v>1468</v>
      </c>
      <c r="G62" s="325" t="s">
        <v>1465</v>
      </c>
      <c r="H62" s="176">
        <v>1</v>
      </c>
      <c r="I62" s="3" t="s">
        <v>1476</v>
      </c>
      <c r="J62" s="42" t="s">
        <v>1477</v>
      </c>
      <c r="K62" s="327">
        <v>0.6</v>
      </c>
      <c r="L62" s="327">
        <f>MMULT(K62,1.2)</f>
        <v>0.72</v>
      </c>
      <c r="M62" s="21">
        <f>MMULT(H62,K62)</f>
        <v>0.6</v>
      </c>
      <c r="N62" s="329">
        <f>MMULT(M62,1.2)</f>
        <v>0.72</v>
      </c>
      <c r="O62" s="330">
        <v>0.6</v>
      </c>
      <c r="P62" s="331">
        <v>2</v>
      </c>
    </row>
    <row r="63" spans="1:17" ht="15.6" hidden="1" x14ac:dyDescent="0.3">
      <c r="A63" s="230"/>
      <c r="B63" s="231"/>
      <c r="C63" s="231"/>
      <c r="D63" s="232"/>
      <c r="E63" s="233"/>
      <c r="F63" s="232"/>
      <c r="G63" s="234"/>
      <c r="H63" s="235"/>
      <c r="I63" s="232"/>
      <c r="J63" s="236"/>
      <c r="K63" s="242"/>
      <c r="L63" s="242"/>
      <c r="M63" s="239"/>
      <c r="N63" s="281"/>
      <c r="O63" s="260"/>
      <c r="P63" s="310"/>
    </row>
    <row r="64" spans="1:17" ht="140.4" hidden="1" x14ac:dyDescent="0.3">
      <c r="A64" s="20" t="s">
        <v>878</v>
      </c>
      <c r="B64" s="3" t="s">
        <v>66</v>
      </c>
      <c r="C64" s="3" t="s">
        <v>67</v>
      </c>
      <c r="D64" s="3" t="s">
        <v>34</v>
      </c>
      <c r="E64" s="108">
        <v>3000</v>
      </c>
      <c r="F64" s="175" t="s">
        <v>1468</v>
      </c>
      <c r="G64" s="175" t="s">
        <v>1465</v>
      </c>
      <c r="H64" s="176">
        <v>50</v>
      </c>
      <c r="I64" s="3" t="s">
        <v>1478</v>
      </c>
      <c r="J64" s="6" t="s">
        <v>1479</v>
      </c>
      <c r="K64" s="241">
        <v>7.8E-2</v>
      </c>
      <c r="L64" s="241">
        <f>MMULT(K64,1.2)</f>
        <v>9.3600000000000003E-2</v>
      </c>
      <c r="M64" s="8">
        <f>MMULT(H64,K64)</f>
        <v>3.9</v>
      </c>
      <c r="N64" s="280">
        <f>MMULT(M64,1.2)</f>
        <v>4.68</v>
      </c>
      <c r="O64" s="259">
        <v>7.8E-2</v>
      </c>
      <c r="P64" s="309">
        <v>1</v>
      </c>
      <c r="Q64" t="s">
        <v>2172</v>
      </c>
    </row>
    <row r="65" spans="1:18" ht="140.4" hidden="1" x14ac:dyDescent="0.3">
      <c r="A65" s="20" t="s">
        <v>878</v>
      </c>
      <c r="B65" s="3" t="s">
        <v>66</v>
      </c>
      <c r="C65" s="3" t="s">
        <v>67</v>
      </c>
      <c r="D65" s="3" t="s">
        <v>34</v>
      </c>
      <c r="E65" s="108">
        <v>3000</v>
      </c>
      <c r="F65" s="175" t="s">
        <v>2036</v>
      </c>
      <c r="G65" s="175" t="s">
        <v>2031</v>
      </c>
      <c r="H65" s="176">
        <v>50</v>
      </c>
      <c r="I65" s="3" t="s">
        <v>2051</v>
      </c>
      <c r="J65" s="6">
        <v>900805</v>
      </c>
      <c r="K65" s="241">
        <v>0.11799999999999999</v>
      </c>
      <c r="L65" s="241">
        <v>0.1416</v>
      </c>
      <c r="M65" s="8">
        <v>5.9</v>
      </c>
      <c r="N65" s="280">
        <v>7.08</v>
      </c>
      <c r="O65" s="259">
        <v>0.11799999999999999</v>
      </c>
      <c r="P65" s="309">
        <v>2</v>
      </c>
      <c r="Q65" t="s">
        <v>2172</v>
      </c>
    </row>
    <row r="66" spans="1:18" ht="140.4" hidden="1" x14ac:dyDescent="0.3">
      <c r="A66" s="20" t="s">
        <v>878</v>
      </c>
      <c r="B66" s="3" t="s">
        <v>66</v>
      </c>
      <c r="C66" s="3" t="s">
        <v>67</v>
      </c>
      <c r="D66" s="3" t="s">
        <v>34</v>
      </c>
      <c r="E66" s="108">
        <v>3000</v>
      </c>
      <c r="F66" s="175" t="s">
        <v>1258</v>
      </c>
      <c r="G66" s="175" t="s">
        <v>1259</v>
      </c>
      <c r="H66" s="176">
        <v>50</v>
      </c>
      <c r="I66" s="3" t="s">
        <v>1265</v>
      </c>
      <c r="J66" s="6">
        <v>9086919</v>
      </c>
      <c r="K66" s="241">
        <v>0.43</v>
      </c>
      <c r="L66" s="241">
        <f t="shared" ref="L66" si="6">K66*1.2</f>
        <v>0.51600000000000001</v>
      </c>
      <c r="M66" s="8">
        <f t="shared" ref="M66" si="7">K66*H66</f>
        <v>21.5</v>
      </c>
      <c r="N66" s="280">
        <f t="shared" ref="N66" si="8">M66*1.2</f>
        <v>25.8</v>
      </c>
      <c r="O66" s="259">
        <v>0.43</v>
      </c>
      <c r="P66" s="309">
        <v>3</v>
      </c>
    </row>
    <row r="67" spans="1:18" ht="15.6" hidden="1" x14ac:dyDescent="0.3">
      <c r="A67" s="230"/>
      <c r="B67" s="231"/>
      <c r="C67" s="231"/>
      <c r="D67" s="232"/>
      <c r="E67" s="233"/>
      <c r="F67" s="232"/>
      <c r="G67" s="234"/>
      <c r="H67" s="235"/>
      <c r="I67" s="232"/>
      <c r="J67" s="236"/>
      <c r="K67" s="242"/>
      <c r="L67" s="242"/>
      <c r="M67" s="239"/>
      <c r="N67" s="281"/>
      <c r="O67" s="260"/>
      <c r="P67" s="310"/>
    </row>
    <row r="68" spans="1:18" ht="57.6" hidden="1" x14ac:dyDescent="0.3">
      <c r="A68" s="300" t="s">
        <v>879</v>
      </c>
      <c r="B68" s="219" t="s">
        <v>68</v>
      </c>
      <c r="C68" s="219" t="s">
        <v>70</v>
      </c>
      <c r="D68" s="219" t="s">
        <v>34</v>
      </c>
      <c r="E68" s="218">
        <v>2000</v>
      </c>
      <c r="F68" s="322" t="s">
        <v>2006</v>
      </c>
      <c r="G68" s="322" t="s">
        <v>2007</v>
      </c>
      <c r="H68" s="302" t="s">
        <v>2011</v>
      </c>
      <c r="I68" s="219" t="s">
        <v>2012</v>
      </c>
      <c r="J68" s="303" t="s">
        <v>1931</v>
      </c>
      <c r="K68" s="294">
        <v>0.1444</v>
      </c>
      <c r="L68" s="294">
        <f>K68*1.2</f>
        <v>0.17327999999999999</v>
      </c>
      <c r="M68" s="298">
        <f>K68*E68</f>
        <v>288.8</v>
      </c>
      <c r="N68" s="299">
        <f>L68*E68</f>
        <v>346.56</v>
      </c>
      <c r="O68" s="293">
        <v>0.1444</v>
      </c>
      <c r="P68" s="311">
        <v>0</v>
      </c>
      <c r="Q68" t="s">
        <v>2172</v>
      </c>
      <c r="R68" t="s">
        <v>2173</v>
      </c>
    </row>
    <row r="69" spans="1:18" ht="46.8" hidden="1" x14ac:dyDescent="0.3">
      <c r="A69" s="20" t="s">
        <v>879</v>
      </c>
      <c r="B69" s="3" t="s">
        <v>68</v>
      </c>
      <c r="C69" s="3" t="s">
        <v>70</v>
      </c>
      <c r="D69" s="3" t="s">
        <v>34</v>
      </c>
      <c r="E69" s="108">
        <v>2000</v>
      </c>
      <c r="F69" s="175" t="s">
        <v>2030</v>
      </c>
      <c r="G69" s="175" t="s">
        <v>2031</v>
      </c>
      <c r="H69" s="176">
        <v>50</v>
      </c>
      <c r="I69" s="3" t="s">
        <v>2052</v>
      </c>
      <c r="J69" s="6">
        <v>497830</v>
      </c>
      <c r="K69" s="241">
        <v>0.17299999999999999</v>
      </c>
      <c r="L69" s="241">
        <v>0.20760000000000001</v>
      </c>
      <c r="M69" s="8">
        <v>8.65</v>
      </c>
      <c r="N69" s="280">
        <v>10.38</v>
      </c>
      <c r="O69" s="259">
        <v>0.17299999999999999</v>
      </c>
      <c r="P69" s="309">
        <v>1</v>
      </c>
      <c r="Q69" t="s">
        <v>2172</v>
      </c>
    </row>
    <row r="70" spans="1:18" ht="46.8" hidden="1" x14ac:dyDescent="0.3">
      <c r="A70" s="20" t="s">
        <v>879</v>
      </c>
      <c r="B70" s="3" t="s">
        <v>68</v>
      </c>
      <c r="C70" s="3" t="s">
        <v>70</v>
      </c>
      <c r="D70" s="3" t="s">
        <v>34</v>
      </c>
      <c r="E70" s="108">
        <v>2000</v>
      </c>
      <c r="F70" s="175" t="s">
        <v>1636</v>
      </c>
      <c r="G70" s="175" t="s">
        <v>1637</v>
      </c>
      <c r="H70" s="176">
        <v>100</v>
      </c>
      <c r="I70" s="3" t="s">
        <v>1639</v>
      </c>
      <c r="J70" s="6" t="s">
        <v>1640</v>
      </c>
      <c r="K70" s="241">
        <v>0.2</v>
      </c>
      <c r="L70" s="241">
        <f>SUM(K70*1.2)</f>
        <v>0.24</v>
      </c>
      <c r="M70" s="8">
        <f>SUM(H70*K70)</f>
        <v>20</v>
      </c>
      <c r="N70" s="280">
        <f>SUM(M70*1.2)</f>
        <v>24</v>
      </c>
      <c r="O70" s="259">
        <v>0.2</v>
      </c>
      <c r="P70" s="309">
        <v>2</v>
      </c>
      <c r="Q70" t="s">
        <v>2172</v>
      </c>
    </row>
    <row r="71" spans="1:18" ht="46.8" hidden="1" x14ac:dyDescent="0.3">
      <c r="A71" s="20" t="s">
        <v>879</v>
      </c>
      <c r="B71" s="3" t="s">
        <v>68</v>
      </c>
      <c r="C71" s="3" t="s">
        <v>70</v>
      </c>
      <c r="D71" s="3" t="s">
        <v>34</v>
      </c>
      <c r="E71" s="108">
        <v>2000</v>
      </c>
      <c r="F71" s="175" t="s">
        <v>1258</v>
      </c>
      <c r="G71" s="175" t="s">
        <v>1259</v>
      </c>
      <c r="H71" s="176">
        <v>50</v>
      </c>
      <c r="I71" s="3" t="s">
        <v>1266</v>
      </c>
      <c r="J71" s="6">
        <v>9086893</v>
      </c>
      <c r="K71" s="241">
        <v>0.46</v>
      </c>
      <c r="L71" s="241">
        <f>K71*1.2</f>
        <v>0.55200000000000005</v>
      </c>
      <c r="M71" s="8">
        <f>K71*H71</f>
        <v>23</v>
      </c>
      <c r="N71" s="280">
        <f>M71*1.2</f>
        <v>27.599999999999998</v>
      </c>
      <c r="O71" s="259">
        <v>0.46</v>
      </c>
      <c r="P71" s="309">
        <v>3</v>
      </c>
    </row>
    <row r="72" spans="1:18" ht="15.6" hidden="1" x14ac:dyDescent="0.3">
      <c r="A72" s="230"/>
      <c r="B72" s="231"/>
      <c r="C72" s="231"/>
      <c r="D72" s="232"/>
      <c r="E72" s="233"/>
      <c r="F72" s="232"/>
      <c r="G72" s="234"/>
      <c r="H72" s="235"/>
      <c r="I72" s="232"/>
      <c r="J72" s="236"/>
      <c r="K72" s="242"/>
      <c r="L72" s="242"/>
      <c r="M72" s="239"/>
      <c r="N72" s="281"/>
      <c r="O72" s="260"/>
      <c r="P72" s="310"/>
    </row>
    <row r="73" spans="1:18" ht="140.4" hidden="1" x14ac:dyDescent="0.3">
      <c r="A73" s="20" t="s">
        <v>880</v>
      </c>
      <c r="B73" s="3" t="s">
        <v>72</v>
      </c>
      <c r="C73" s="3" t="s">
        <v>73</v>
      </c>
      <c r="D73" s="3" t="s">
        <v>34</v>
      </c>
      <c r="E73" s="108">
        <v>2000</v>
      </c>
      <c r="F73" s="175" t="s">
        <v>1468</v>
      </c>
      <c r="G73" s="175" t="s">
        <v>1465</v>
      </c>
      <c r="H73" s="176">
        <v>50</v>
      </c>
      <c r="I73" s="3" t="s">
        <v>1478</v>
      </c>
      <c r="J73" s="6" t="s">
        <v>1479</v>
      </c>
      <c r="K73" s="241">
        <v>7.8E-2</v>
      </c>
      <c r="L73" s="241">
        <f>MMULT(K73,1.2)</f>
        <v>9.3600000000000003E-2</v>
      </c>
      <c r="M73" s="8">
        <f>MMULT(H73,K73)</f>
        <v>3.9</v>
      </c>
      <c r="N73" s="280">
        <f>MMULT(M73,1.2)</f>
        <v>4.68</v>
      </c>
      <c r="O73" s="259">
        <v>7.8E-2</v>
      </c>
      <c r="P73" s="309">
        <v>1</v>
      </c>
      <c r="Q73" t="s">
        <v>2172</v>
      </c>
    </row>
    <row r="74" spans="1:18" ht="140.4" hidden="1" x14ac:dyDescent="0.3">
      <c r="A74" s="20" t="s">
        <v>880</v>
      </c>
      <c r="B74" s="3" t="s">
        <v>72</v>
      </c>
      <c r="C74" s="3" t="s">
        <v>73</v>
      </c>
      <c r="D74" s="3" t="s">
        <v>34</v>
      </c>
      <c r="E74" s="108">
        <v>2000</v>
      </c>
      <c r="F74" s="175" t="s">
        <v>2036</v>
      </c>
      <c r="G74" s="175" t="s">
        <v>2031</v>
      </c>
      <c r="H74" s="176">
        <v>50</v>
      </c>
      <c r="I74" s="3" t="s">
        <v>2053</v>
      </c>
      <c r="J74" s="6">
        <v>685740</v>
      </c>
      <c r="K74" s="241">
        <v>0.36799999999999999</v>
      </c>
      <c r="L74" s="241">
        <v>0.44159999999999999</v>
      </c>
      <c r="M74" s="8">
        <v>18.399999999999999</v>
      </c>
      <c r="N74" s="280">
        <v>22.08</v>
      </c>
      <c r="O74" s="259">
        <v>0.36799999999999999</v>
      </c>
      <c r="P74" s="309">
        <v>2</v>
      </c>
    </row>
    <row r="75" spans="1:18" ht="140.4" hidden="1" x14ac:dyDescent="0.3">
      <c r="A75" s="20" t="s">
        <v>880</v>
      </c>
      <c r="B75" s="3" t="s">
        <v>72</v>
      </c>
      <c r="C75" s="3" t="s">
        <v>73</v>
      </c>
      <c r="D75" s="3" t="s">
        <v>34</v>
      </c>
      <c r="E75" s="108">
        <v>2000</v>
      </c>
      <c r="F75" s="175" t="s">
        <v>1258</v>
      </c>
      <c r="G75" s="175" t="s">
        <v>1259</v>
      </c>
      <c r="H75" s="176">
        <v>50</v>
      </c>
      <c r="I75" s="3" t="s">
        <v>1266</v>
      </c>
      <c r="J75" s="6">
        <v>9086893</v>
      </c>
      <c r="K75" s="241">
        <v>0.46</v>
      </c>
      <c r="L75" s="241">
        <f t="shared" ref="L75" si="9">K75*1.2</f>
        <v>0.55200000000000005</v>
      </c>
      <c r="M75" s="8">
        <f t="shared" ref="M75" si="10">K75*H75</f>
        <v>23</v>
      </c>
      <c r="N75" s="280">
        <f t="shared" ref="N75" si="11">M75*1.2</f>
        <v>27.599999999999998</v>
      </c>
      <c r="O75" s="259">
        <v>0.46</v>
      </c>
      <c r="P75" s="309">
        <v>3</v>
      </c>
    </row>
    <row r="76" spans="1:18" ht="15.6" hidden="1" x14ac:dyDescent="0.3">
      <c r="A76" s="230"/>
      <c r="B76" s="231"/>
      <c r="C76" s="231"/>
      <c r="D76" s="232"/>
      <c r="E76" s="233"/>
      <c r="F76" s="232"/>
      <c r="G76" s="234"/>
      <c r="H76" s="235"/>
      <c r="I76" s="232"/>
      <c r="J76" s="236"/>
      <c r="K76" s="242"/>
      <c r="L76" s="242"/>
      <c r="M76" s="239"/>
      <c r="N76" s="281"/>
      <c r="O76" s="260"/>
      <c r="P76" s="310"/>
    </row>
    <row r="77" spans="1:18" ht="62.4" hidden="1" x14ac:dyDescent="0.3">
      <c r="A77" s="20" t="s">
        <v>881</v>
      </c>
      <c r="B77" s="3" t="s">
        <v>68</v>
      </c>
      <c r="C77" s="21" t="s">
        <v>800</v>
      </c>
      <c r="D77" s="3" t="s">
        <v>34</v>
      </c>
      <c r="E77" s="108">
        <v>5000</v>
      </c>
      <c r="F77" s="109" t="s">
        <v>1897</v>
      </c>
      <c r="G77" s="152" t="s">
        <v>1898</v>
      </c>
      <c r="H77" s="133" t="s">
        <v>1899</v>
      </c>
      <c r="I77" s="109" t="s">
        <v>1900</v>
      </c>
      <c r="J77" s="6" t="s">
        <v>1901</v>
      </c>
      <c r="K77" s="241">
        <v>0.15</v>
      </c>
      <c r="L77" s="241">
        <f t="array" ref="L77">MMULT(K77,1.2)</f>
        <v>0.18</v>
      </c>
      <c r="M77" s="86">
        <f t="array" ref="M77">MMULT(K77,100)</f>
        <v>15</v>
      </c>
      <c r="N77" s="280">
        <f t="array" ref="N77">MMULT(M77,1.2)</f>
        <v>18</v>
      </c>
      <c r="O77" s="259">
        <v>0.15</v>
      </c>
      <c r="P77" s="309">
        <v>1</v>
      </c>
    </row>
    <row r="78" spans="1:18" ht="78" hidden="1" x14ac:dyDescent="0.3">
      <c r="A78" s="20" t="s">
        <v>881</v>
      </c>
      <c r="B78" s="3" t="s">
        <v>68</v>
      </c>
      <c r="C78" s="21" t="s">
        <v>800</v>
      </c>
      <c r="D78" s="3" t="s">
        <v>34</v>
      </c>
      <c r="E78" s="108">
        <v>5000</v>
      </c>
      <c r="F78" s="109" t="s">
        <v>2036</v>
      </c>
      <c r="G78" s="152" t="s">
        <v>2031</v>
      </c>
      <c r="H78" s="133">
        <v>100</v>
      </c>
      <c r="I78" s="109" t="s">
        <v>2054</v>
      </c>
      <c r="J78" s="6">
        <v>900818</v>
      </c>
      <c r="K78" s="241">
        <v>0.30399999999999999</v>
      </c>
      <c r="L78" s="241">
        <v>0.36480000000000001</v>
      </c>
      <c r="M78" s="86">
        <v>30.4</v>
      </c>
      <c r="N78" s="280">
        <v>36.479999999999997</v>
      </c>
      <c r="O78" s="259">
        <v>0.30399999999999999</v>
      </c>
      <c r="P78" s="309">
        <v>2</v>
      </c>
    </row>
    <row r="79" spans="1:18" ht="15.6" hidden="1" x14ac:dyDescent="0.3">
      <c r="A79" s="230"/>
      <c r="B79" s="231"/>
      <c r="C79" s="231"/>
      <c r="D79" s="232"/>
      <c r="E79" s="233"/>
      <c r="F79" s="232"/>
      <c r="G79" s="234"/>
      <c r="H79" s="235"/>
      <c r="I79" s="232"/>
      <c r="J79" s="236"/>
      <c r="K79" s="242"/>
      <c r="L79" s="242"/>
      <c r="M79" s="239"/>
      <c r="N79" s="281"/>
      <c r="O79" s="260"/>
      <c r="P79" s="310"/>
    </row>
    <row r="80" spans="1:18" ht="16.2" hidden="1" x14ac:dyDescent="0.35">
      <c r="A80" s="20"/>
      <c r="B80" s="22" t="s">
        <v>75</v>
      </c>
      <c r="C80" s="3"/>
      <c r="D80" s="3"/>
      <c r="E80" s="108"/>
      <c r="F80" s="109"/>
      <c r="G80" s="152"/>
      <c r="H80" s="133"/>
      <c r="I80" s="109"/>
      <c r="J80" s="149"/>
      <c r="K80" s="241"/>
      <c r="L80" s="241"/>
      <c r="M80" s="8"/>
      <c r="N80" s="280"/>
      <c r="O80" s="259"/>
      <c r="P80" s="309"/>
    </row>
    <row r="81" spans="1:17" ht="46.8" hidden="1" x14ac:dyDescent="0.3">
      <c r="A81" s="20" t="s">
        <v>882</v>
      </c>
      <c r="B81" s="1" t="s">
        <v>77</v>
      </c>
      <c r="C81" s="1" t="s">
        <v>78</v>
      </c>
      <c r="D81" s="1" t="s">
        <v>34</v>
      </c>
      <c r="E81" s="110">
        <v>10</v>
      </c>
      <c r="F81" s="5" t="s">
        <v>1641</v>
      </c>
      <c r="G81" s="152" t="s">
        <v>1637</v>
      </c>
      <c r="H81" s="133">
        <v>1</v>
      </c>
      <c r="I81" s="5" t="s">
        <v>1642</v>
      </c>
      <c r="J81" s="6" t="s">
        <v>1643</v>
      </c>
      <c r="K81" s="241">
        <v>13.5</v>
      </c>
      <c r="L81" s="241">
        <f t="shared" ref="L81:L83" si="12">K81*1.2</f>
        <v>16.2</v>
      </c>
      <c r="M81" s="8">
        <f t="shared" ref="M81:M83" si="13">K81*H81</f>
        <v>13.5</v>
      </c>
      <c r="N81" s="280">
        <f t="shared" ref="N81:N83" si="14">M81*1.2</f>
        <v>16.2</v>
      </c>
      <c r="O81" s="259">
        <v>13.5</v>
      </c>
      <c r="P81" s="309">
        <v>1</v>
      </c>
    </row>
    <row r="82" spans="1:17" ht="15.6" hidden="1" x14ac:dyDescent="0.3">
      <c r="A82" s="230"/>
      <c r="B82" s="231"/>
      <c r="C82" s="231"/>
      <c r="D82" s="232"/>
      <c r="E82" s="233"/>
      <c r="F82" s="232"/>
      <c r="G82" s="234"/>
      <c r="H82" s="235"/>
      <c r="I82" s="232"/>
      <c r="J82" s="236"/>
      <c r="K82" s="242"/>
      <c r="L82" s="242"/>
      <c r="M82" s="239"/>
      <c r="N82" s="281"/>
      <c r="O82" s="260"/>
      <c r="P82" s="310"/>
    </row>
    <row r="83" spans="1:17" ht="46.8" hidden="1" x14ac:dyDescent="0.3">
      <c r="A83" s="20" t="s">
        <v>883</v>
      </c>
      <c r="B83" s="1" t="s">
        <v>81</v>
      </c>
      <c r="C83" s="1" t="s">
        <v>82</v>
      </c>
      <c r="D83" s="1" t="s">
        <v>34</v>
      </c>
      <c r="E83" s="110">
        <v>10</v>
      </c>
      <c r="F83" s="5" t="s">
        <v>1641</v>
      </c>
      <c r="G83" s="152" t="s">
        <v>1637</v>
      </c>
      <c r="H83" s="133">
        <v>1</v>
      </c>
      <c r="I83" s="5" t="s">
        <v>1644</v>
      </c>
      <c r="J83" s="6" t="s">
        <v>1645</v>
      </c>
      <c r="K83" s="241">
        <v>135</v>
      </c>
      <c r="L83" s="241">
        <f t="shared" si="12"/>
        <v>162</v>
      </c>
      <c r="M83" s="8">
        <f t="shared" si="13"/>
        <v>135</v>
      </c>
      <c r="N83" s="280">
        <f t="shared" si="14"/>
        <v>162</v>
      </c>
      <c r="O83" s="259">
        <v>135</v>
      </c>
      <c r="P83" s="309">
        <v>1</v>
      </c>
    </row>
    <row r="84" spans="1:17" ht="15.6" hidden="1" x14ac:dyDescent="0.3">
      <c r="A84" s="230"/>
      <c r="B84" s="231"/>
      <c r="C84" s="231"/>
      <c r="D84" s="232"/>
      <c r="E84" s="233"/>
      <c r="F84" s="232"/>
      <c r="G84" s="234"/>
      <c r="H84" s="235"/>
      <c r="I84" s="232"/>
      <c r="J84" s="236"/>
      <c r="K84" s="242"/>
      <c r="L84" s="242"/>
      <c r="M84" s="239"/>
      <c r="N84" s="281"/>
      <c r="O84" s="260"/>
      <c r="P84" s="310"/>
    </row>
    <row r="85" spans="1:17" ht="46.8" hidden="1" x14ac:dyDescent="0.3">
      <c r="A85" s="20" t="s">
        <v>35</v>
      </c>
      <c r="B85" s="1" t="s">
        <v>84</v>
      </c>
      <c r="C85" s="1" t="s">
        <v>85</v>
      </c>
      <c r="D85" s="1" t="s">
        <v>34</v>
      </c>
      <c r="E85" s="110">
        <v>1000</v>
      </c>
      <c r="F85" s="5" t="s">
        <v>1473</v>
      </c>
      <c r="G85" s="152" t="s">
        <v>1465</v>
      </c>
      <c r="H85" s="133">
        <v>100</v>
      </c>
      <c r="I85" s="5" t="s">
        <v>1480</v>
      </c>
      <c r="J85" s="6" t="s">
        <v>1481</v>
      </c>
      <c r="K85" s="245">
        <v>0.27500000000000002</v>
      </c>
      <c r="L85" s="241">
        <f>MMULT(K85,1.2)</f>
        <v>0.33</v>
      </c>
      <c r="M85" s="86">
        <f>MMULT(H85,K85)</f>
        <v>27.500000000000004</v>
      </c>
      <c r="N85" s="280">
        <f>MMULT(M85,1.2)</f>
        <v>33</v>
      </c>
      <c r="O85" s="263">
        <v>0.27500000000000002</v>
      </c>
      <c r="P85" s="312">
        <v>1</v>
      </c>
      <c r="Q85" t="s">
        <v>2172</v>
      </c>
    </row>
    <row r="86" spans="1:17" ht="109.2" hidden="1" x14ac:dyDescent="0.3">
      <c r="A86" s="20" t="s">
        <v>35</v>
      </c>
      <c r="B86" s="1" t="s">
        <v>84</v>
      </c>
      <c r="C86" s="1" t="s">
        <v>85</v>
      </c>
      <c r="D86" s="1" t="s">
        <v>34</v>
      </c>
      <c r="E86" s="110">
        <v>1000</v>
      </c>
      <c r="F86" s="5" t="s">
        <v>1902</v>
      </c>
      <c r="G86" s="152" t="s">
        <v>1898</v>
      </c>
      <c r="H86" s="152" t="s">
        <v>1903</v>
      </c>
      <c r="I86" s="5"/>
      <c r="J86" s="6" t="s">
        <v>1904</v>
      </c>
      <c r="K86" s="245">
        <v>0.43</v>
      </c>
      <c r="L86" s="241">
        <f t="array" ref="L86">MMULT(K86,1.2)</f>
        <v>0.51600000000000001</v>
      </c>
      <c r="M86" s="86">
        <v>0.43</v>
      </c>
      <c r="N86" s="280">
        <v>0.51600000000000001</v>
      </c>
      <c r="O86" s="263">
        <v>0.43</v>
      </c>
      <c r="P86" s="312">
        <v>2</v>
      </c>
    </row>
    <row r="87" spans="1:17" ht="46.8" hidden="1" x14ac:dyDescent="0.3">
      <c r="A87" s="20" t="s">
        <v>35</v>
      </c>
      <c r="B87" s="1" t="s">
        <v>84</v>
      </c>
      <c r="C87" s="1" t="s">
        <v>85</v>
      </c>
      <c r="D87" s="1" t="s">
        <v>34</v>
      </c>
      <c r="E87" s="110">
        <v>1000</v>
      </c>
      <c r="F87" s="5" t="s">
        <v>2055</v>
      </c>
      <c r="G87" s="152" t="s">
        <v>2031</v>
      </c>
      <c r="H87" s="133">
        <v>1</v>
      </c>
      <c r="I87" s="5" t="s">
        <v>2056</v>
      </c>
      <c r="J87" s="6" t="s">
        <v>2057</v>
      </c>
      <c r="K87" s="245">
        <v>0.435</v>
      </c>
      <c r="L87" s="241">
        <v>0.52200000000000002</v>
      </c>
      <c r="M87" s="86">
        <v>0.44</v>
      </c>
      <c r="N87" s="280">
        <v>0.53</v>
      </c>
      <c r="O87" s="263">
        <v>0.435</v>
      </c>
      <c r="P87" s="312">
        <v>3</v>
      </c>
    </row>
    <row r="88" spans="1:17" ht="62.4" hidden="1" x14ac:dyDescent="0.3">
      <c r="A88" s="20" t="s">
        <v>35</v>
      </c>
      <c r="B88" s="1" t="s">
        <v>84</v>
      </c>
      <c r="C88" s="1" t="s">
        <v>85</v>
      </c>
      <c r="D88" s="1" t="s">
        <v>34</v>
      </c>
      <c r="E88" s="110">
        <v>1000</v>
      </c>
      <c r="F88" s="5" t="s">
        <v>2013</v>
      </c>
      <c r="G88" s="152" t="s">
        <v>2007</v>
      </c>
      <c r="H88" s="133" t="s">
        <v>2008</v>
      </c>
      <c r="I88" s="5" t="s">
        <v>2014</v>
      </c>
      <c r="J88" s="6" t="s">
        <v>1931</v>
      </c>
      <c r="K88" s="245">
        <v>0.46550000000000002</v>
      </c>
      <c r="L88" s="241">
        <f>K88*1.2</f>
        <v>0.55859999999999999</v>
      </c>
      <c r="M88" s="86">
        <f>K88*E88</f>
        <v>465.5</v>
      </c>
      <c r="N88" s="280">
        <f>L88*E88</f>
        <v>558.6</v>
      </c>
      <c r="O88" s="263">
        <v>0.46550000000000002</v>
      </c>
      <c r="P88" s="312">
        <v>4</v>
      </c>
    </row>
    <row r="89" spans="1:17" ht="15.6" hidden="1" x14ac:dyDescent="0.3">
      <c r="A89" s="230"/>
      <c r="B89" s="231"/>
      <c r="C89" s="231"/>
      <c r="D89" s="232"/>
      <c r="E89" s="233"/>
      <c r="F89" s="232"/>
      <c r="G89" s="234"/>
      <c r="H89" s="235"/>
      <c r="I89" s="232"/>
      <c r="J89" s="236"/>
      <c r="K89" s="242"/>
      <c r="L89" s="242"/>
      <c r="M89" s="239"/>
      <c r="N89" s="281"/>
      <c r="O89" s="260"/>
      <c r="P89" s="310"/>
    </row>
    <row r="90" spans="1:17" ht="46.8" hidden="1" x14ac:dyDescent="0.3">
      <c r="A90" s="20" t="s">
        <v>884</v>
      </c>
      <c r="B90" s="1" t="s">
        <v>87</v>
      </c>
      <c r="C90" s="23" t="s">
        <v>88</v>
      </c>
      <c r="D90" s="1" t="s">
        <v>34</v>
      </c>
      <c r="E90" s="110">
        <v>20</v>
      </c>
      <c r="F90" s="5" t="s">
        <v>1641</v>
      </c>
      <c r="G90" s="152" t="s">
        <v>1637</v>
      </c>
      <c r="H90" s="133">
        <v>5</v>
      </c>
      <c r="I90" s="5" t="s">
        <v>1646</v>
      </c>
      <c r="J90" s="6" t="s">
        <v>1647</v>
      </c>
      <c r="K90" s="241">
        <v>7</v>
      </c>
      <c r="L90" s="241">
        <f t="shared" ref="L90" si="15">K90*1.2</f>
        <v>8.4</v>
      </c>
      <c r="M90" s="8">
        <f t="shared" ref="M90" si="16">K90*H90</f>
        <v>35</v>
      </c>
      <c r="N90" s="280">
        <f t="shared" ref="N90" si="17">M90*1.2</f>
        <v>42</v>
      </c>
      <c r="O90" s="259">
        <v>7</v>
      </c>
      <c r="P90" s="309">
        <v>1</v>
      </c>
    </row>
    <row r="91" spans="1:17" ht="15.6" hidden="1" x14ac:dyDescent="0.3">
      <c r="A91" s="230"/>
      <c r="B91" s="231"/>
      <c r="C91" s="231"/>
      <c r="D91" s="232"/>
      <c r="E91" s="233"/>
      <c r="F91" s="232"/>
      <c r="G91" s="234"/>
      <c r="H91" s="235"/>
      <c r="I91" s="232"/>
      <c r="J91" s="236"/>
      <c r="K91" s="242"/>
      <c r="L91" s="242"/>
      <c r="M91" s="239"/>
      <c r="N91" s="281"/>
      <c r="O91" s="260"/>
      <c r="P91" s="310"/>
    </row>
    <row r="92" spans="1:17" ht="15.6" x14ac:dyDescent="0.3">
      <c r="A92" s="20" t="s">
        <v>38</v>
      </c>
      <c r="B92" s="1" t="s">
        <v>87</v>
      </c>
      <c r="C92" s="23" t="s">
        <v>90</v>
      </c>
      <c r="D92" s="1" t="s">
        <v>34</v>
      </c>
      <c r="E92" s="110">
        <v>20</v>
      </c>
      <c r="F92" s="5"/>
      <c r="G92" s="152"/>
      <c r="H92" s="133"/>
      <c r="I92" s="5"/>
      <c r="J92" s="6"/>
      <c r="K92" s="241"/>
      <c r="L92" s="241"/>
      <c r="M92" s="8"/>
      <c r="N92" s="280"/>
      <c r="O92" s="259"/>
      <c r="P92" s="309">
        <v>0</v>
      </c>
    </row>
    <row r="93" spans="1:17" ht="15.6" hidden="1" x14ac:dyDescent="0.3">
      <c r="A93" s="230"/>
      <c r="B93" s="231"/>
      <c r="C93" s="231"/>
      <c r="D93" s="232"/>
      <c r="E93" s="233"/>
      <c r="F93" s="232"/>
      <c r="G93" s="234"/>
      <c r="H93" s="235"/>
      <c r="I93" s="232"/>
      <c r="J93" s="236"/>
      <c r="K93" s="242"/>
      <c r="L93" s="242"/>
      <c r="M93" s="239"/>
      <c r="N93" s="281"/>
      <c r="O93" s="260"/>
      <c r="P93" s="310"/>
    </row>
    <row r="94" spans="1:17" ht="78" hidden="1" x14ac:dyDescent="0.3">
      <c r="A94" s="20" t="s">
        <v>40</v>
      </c>
      <c r="B94" s="1" t="s">
        <v>92</v>
      </c>
      <c r="C94" s="1" t="s">
        <v>93</v>
      </c>
      <c r="D94" s="1" t="s">
        <v>34</v>
      </c>
      <c r="E94" s="110">
        <v>50</v>
      </c>
      <c r="F94" s="5" t="s">
        <v>1905</v>
      </c>
      <c r="G94" s="152" t="s">
        <v>1898</v>
      </c>
      <c r="H94" s="133" t="s">
        <v>1903</v>
      </c>
      <c r="I94" s="5" t="s">
        <v>1906</v>
      </c>
      <c r="J94" s="6" t="s">
        <v>1907</v>
      </c>
      <c r="K94" s="241">
        <v>5</v>
      </c>
      <c r="L94" s="241">
        <v>6</v>
      </c>
      <c r="M94" s="8">
        <v>5</v>
      </c>
      <c r="N94" s="280">
        <v>6</v>
      </c>
      <c r="O94" s="259">
        <v>5</v>
      </c>
      <c r="P94" s="309">
        <v>1</v>
      </c>
    </row>
    <row r="95" spans="1:17" ht="15.6" hidden="1" x14ac:dyDescent="0.3">
      <c r="A95" s="230"/>
      <c r="B95" s="231"/>
      <c r="C95" s="231"/>
      <c r="D95" s="232"/>
      <c r="E95" s="233"/>
      <c r="F95" s="232"/>
      <c r="G95" s="234"/>
      <c r="H95" s="235"/>
      <c r="I95" s="232"/>
      <c r="J95" s="236"/>
      <c r="K95" s="242"/>
      <c r="L95" s="242"/>
      <c r="M95" s="239"/>
      <c r="N95" s="281"/>
      <c r="O95" s="260"/>
      <c r="P95" s="310"/>
    </row>
    <row r="96" spans="1:17" ht="46.8" hidden="1" x14ac:dyDescent="0.3">
      <c r="A96" s="20" t="s">
        <v>885</v>
      </c>
      <c r="B96" s="1" t="s">
        <v>95</v>
      </c>
      <c r="C96" s="1" t="s">
        <v>96</v>
      </c>
      <c r="D96" s="1" t="s">
        <v>34</v>
      </c>
      <c r="E96" s="110">
        <v>20</v>
      </c>
      <c r="F96" s="5" t="s">
        <v>2055</v>
      </c>
      <c r="G96" s="152" t="s">
        <v>2031</v>
      </c>
      <c r="H96" s="133">
        <v>1</v>
      </c>
      <c r="I96" s="5" t="s">
        <v>2058</v>
      </c>
      <c r="J96" s="6" t="s">
        <v>2059</v>
      </c>
      <c r="K96" s="241">
        <v>2.85</v>
      </c>
      <c r="L96" s="241">
        <v>3.42</v>
      </c>
      <c r="M96" s="8">
        <v>2.85</v>
      </c>
      <c r="N96" s="280">
        <v>3.42</v>
      </c>
      <c r="O96" s="259">
        <v>2.85</v>
      </c>
      <c r="P96" s="309">
        <v>1</v>
      </c>
    </row>
    <row r="97" spans="1:17" ht="15.6" hidden="1" x14ac:dyDescent="0.3">
      <c r="A97" s="230"/>
      <c r="B97" s="231"/>
      <c r="C97" s="231"/>
      <c r="D97" s="232"/>
      <c r="E97" s="233"/>
      <c r="F97" s="232"/>
      <c r="G97" s="234"/>
      <c r="H97" s="235"/>
      <c r="I97" s="232"/>
      <c r="J97" s="236"/>
      <c r="K97" s="242"/>
      <c r="L97" s="242"/>
      <c r="M97" s="239"/>
      <c r="N97" s="281"/>
      <c r="O97" s="260"/>
      <c r="P97" s="310"/>
    </row>
    <row r="98" spans="1:17" ht="32.4" hidden="1" x14ac:dyDescent="0.35">
      <c r="A98" s="20"/>
      <c r="B98" s="88" t="s">
        <v>97</v>
      </c>
      <c r="C98" s="88"/>
      <c r="D98" s="1"/>
      <c r="E98" s="110"/>
      <c r="F98" s="5"/>
      <c r="G98" s="152"/>
      <c r="H98" s="133"/>
      <c r="I98" s="5"/>
      <c r="J98" s="150"/>
      <c r="K98" s="241"/>
      <c r="L98" s="241"/>
      <c r="M98" s="8"/>
      <c r="N98" s="280"/>
      <c r="O98" s="259"/>
      <c r="P98" s="309"/>
    </row>
    <row r="99" spans="1:17" ht="78" hidden="1" x14ac:dyDescent="0.3">
      <c r="A99" s="20" t="s">
        <v>886</v>
      </c>
      <c r="B99" s="1" t="s">
        <v>98</v>
      </c>
      <c r="C99" s="3" t="s">
        <v>100</v>
      </c>
      <c r="D99" s="1" t="s">
        <v>34</v>
      </c>
      <c r="E99" s="110">
        <v>1000</v>
      </c>
      <c r="F99" s="5" t="s">
        <v>1648</v>
      </c>
      <c r="G99" s="152" t="s">
        <v>1637</v>
      </c>
      <c r="H99" s="133">
        <v>50</v>
      </c>
      <c r="I99" s="5" t="s">
        <v>1649</v>
      </c>
      <c r="J99" s="6" t="s">
        <v>1650</v>
      </c>
      <c r="K99" s="241">
        <v>0.25</v>
      </c>
      <c r="L99" s="241">
        <f>K99*1.2</f>
        <v>0.3</v>
      </c>
      <c r="M99" s="8">
        <f>H99*K99</f>
        <v>12.5</v>
      </c>
      <c r="N99" s="280">
        <f>M99*1.2</f>
        <v>15</v>
      </c>
      <c r="O99" s="259">
        <v>0.25</v>
      </c>
      <c r="P99" s="309">
        <v>1</v>
      </c>
    </row>
    <row r="100" spans="1:17" ht="15.6" hidden="1" x14ac:dyDescent="0.3">
      <c r="A100" s="230"/>
      <c r="B100" s="231"/>
      <c r="C100" s="231"/>
      <c r="D100" s="232"/>
      <c r="E100" s="233"/>
      <c r="F100" s="232"/>
      <c r="G100" s="234"/>
      <c r="H100" s="235"/>
      <c r="I100" s="232"/>
      <c r="J100" s="236"/>
      <c r="K100" s="237"/>
      <c r="L100" s="242"/>
      <c r="M100" s="239"/>
      <c r="N100" s="281"/>
      <c r="O100" s="258"/>
      <c r="P100" s="310"/>
    </row>
    <row r="101" spans="1:17" ht="15.6" hidden="1" x14ac:dyDescent="0.3">
      <c r="A101" s="20"/>
      <c r="B101" s="89" t="s">
        <v>101</v>
      </c>
      <c r="C101" s="89"/>
      <c r="D101" s="3"/>
      <c r="E101" s="108"/>
      <c r="F101" s="109"/>
      <c r="G101" s="152"/>
      <c r="H101" s="133"/>
      <c r="I101" s="109"/>
      <c r="J101" s="149"/>
      <c r="K101" s="8"/>
      <c r="L101" s="241"/>
      <c r="M101" s="8"/>
      <c r="N101" s="280"/>
      <c r="O101" s="257"/>
      <c r="P101" s="309"/>
    </row>
    <row r="102" spans="1:17" ht="46.8" hidden="1" x14ac:dyDescent="0.3">
      <c r="A102" s="20" t="s">
        <v>43</v>
      </c>
      <c r="B102" s="1" t="s">
        <v>103</v>
      </c>
      <c r="C102" s="1" t="s">
        <v>104</v>
      </c>
      <c r="D102" s="1" t="s">
        <v>34</v>
      </c>
      <c r="E102" s="110">
        <v>20</v>
      </c>
      <c r="F102" s="5" t="s">
        <v>1651</v>
      </c>
      <c r="G102" s="152" t="s">
        <v>1637</v>
      </c>
      <c r="H102" s="133">
        <v>1</v>
      </c>
      <c r="I102" s="5" t="s">
        <v>1652</v>
      </c>
      <c r="J102" s="6" t="s">
        <v>1653</v>
      </c>
      <c r="K102" s="241">
        <v>10</v>
      </c>
      <c r="L102" s="241">
        <f t="shared" ref="L102" si="18">K102*1.2</f>
        <v>12</v>
      </c>
      <c r="M102" s="8">
        <f t="shared" ref="M102" si="19">K102*H102</f>
        <v>10</v>
      </c>
      <c r="N102" s="280">
        <f t="shared" ref="N102" si="20">M102*1.2</f>
        <v>12</v>
      </c>
      <c r="O102" s="259">
        <v>10</v>
      </c>
      <c r="P102" s="309">
        <v>1</v>
      </c>
    </row>
    <row r="103" spans="1:17" ht="15.6" hidden="1" x14ac:dyDescent="0.3">
      <c r="A103" s="230"/>
      <c r="B103" s="231"/>
      <c r="C103" s="231"/>
      <c r="D103" s="232"/>
      <c r="E103" s="233"/>
      <c r="F103" s="232"/>
      <c r="G103" s="234"/>
      <c r="H103" s="235"/>
      <c r="I103" s="232"/>
      <c r="J103" s="236"/>
      <c r="K103" s="242"/>
      <c r="L103" s="242"/>
      <c r="M103" s="239"/>
      <c r="N103" s="281"/>
      <c r="O103" s="260"/>
      <c r="P103" s="310"/>
    </row>
    <row r="104" spans="1:17" ht="15.6" x14ac:dyDescent="0.3">
      <c r="A104" s="20" t="s">
        <v>46</v>
      </c>
      <c r="B104" s="1" t="s">
        <v>106</v>
      </c>
      <c r="C104" s="1" t="s">
        <v>107</v>
      </c>
      <c r="D104" s="1" t="s">
        <v>34</v>
      </c>
      <c r="E104" s="110">
        <v>10</v>
      </c>
      <c r="F104" s="5"/>
      <c r="G104" s="152"/>
      <c r="H104" s="133"/>
      <c r="I104" s="5"/>
      <c r="J104" s="6"/>
      <c r="K104" s="241"/>
      <c r="L104" s="241"/>
      <c r="M104" s="8"/>
      <c r="N104" s="280"/>
      <c r="O104" s="259"/>
      <c r="P104" s="309"/>
    </row>
    <row r="105" spans="1:17" ht="15.6" hidden="1" x14ac:dyDescent="0.3">
      <c r="A105" s="230"/>
      <c r="B105" s="231"/>
      <c r="C105" s="231"/>
      <c r="D105" s="232"/>
      <c r="E105" s="233"/>
      <c r="F105" s="232"/>
      <c r="G105" s="234"/>
      <c r="H105" s="235"/>
      <c r="I105" s="232"/>
      <c r="J105" s="236"/>
      <c r="K105" s="242"/>
      <c r="L105" s="242"/>
      <c r="M105" s="239"/>
      <c r="N105" s="281"/>
      <c r="O105" s="260"/>
      <c r="P105" s="310"/>
    </row>
    <row r="106" spans="1:17" ht="46.8" hidden="1" x14ac:dyDescent="0.3">
      <c r="A106" s="20" t="s">
        <v>49</v>
      </c>
      <c r="B106" s="1" t="s">
        <v>109</v>
      </c>
      <c r="C106" s="1" t="s">
        <v>110</v>
      </c>
      <c r="D106" s="1" t="s">
        <v>34</v>
      </c>
      <c r="E106" s="110">
        <v>10</v>
      </c>
      <c r="F106" s="5" t="s">
        <v>1651</v>
      </c>
      <c r="G106" s="152" t="s">
        <v>1637</v>
      </c>
      <c r="H106" s="133">
        <v>1</v>
      </c>
      <c r="I106" s="5" t="s">
        <v>1654</v>
      </c>
      <c r="J106" s="6" t="s">
        <v>1655</v>
      </c>
      <c r="K106" s="241">
        <v>1.35</v>
      </c>
      <c r="L106" s="241">
        <f t="shared" ref="L106" si="21">K106*1.2</f>
        <v>1.62</v>
      </c>
      <c r="M106" s="8">
        <f t="shared" ref="M106" si="22">K106*H106</f>
        <v>1.35</v>
      </c>
      <c r="N106" s="280">
        <f t="shared" ref="N106" si="23">M106*1.2</f>
        <v>1.62</v>
      </c>
      <c r="O106" s="259">
        <v>1.35</v>
      </c>
      <c r="P106" s="309">
        <v>1</v>
      </c>
    </row>
    <row r="107" spans="1:17" ht="15.6" hidden="1" x14ac:dyDescent="0.3">
      <c r="A107" s="230"/>
      <c r="B107" s="231"/>
      <c r="C107" s="231"/>
      <c r="D107" s="232"/>
      <c r="E107" s="233"/>
      <c r="F107" s="232"/>
      <c r="G107" s="234"/>
      <c r="H107" s="235"/>
      <c r="I107" s="232"/>
      <c r="J107" s="236"/>
      <c r="K107" s="242"/>
      <c r="L107" s="242"/>
      <c r="M107" s="239"/>
      <c r="N107" s="281"/>
      <c r="O107" s="260"/>
      <c r="P107" s="310"/>
    </row>
    <row r="108" spans="1:17" ht="93.6" hidden="1" x14ac:dyDescent="0.3">
      <c r="A108" s="20" t="s">
        <v>50</v>
      </c>
      <c r="B108" s="15" t="s">
        <v>112</v>
      </c>
      <c r="C108" s="15" t="s">
        <v>113</v>
      </c>
      <c r="D108" s="1" t="s">
        <v>34</v>
      </c>
      <c r="E108" s="110">
        <v>400</v>
      </c>
      <c r="F108" s="175" t="s">
        <v>1482</v>
      </c>
      <c r="G108" s="175" t="s">
        <v>1465</v>
      </c>
      <c r="H108" s="175">
        <v>50</v>
      </c>
      <c r="I108" s="175" t="s">
        <v>1483</v>
      </c>
      <c r="J108" s="175" t="s">
        <v>1484</v>
      </c>
      <c r="K108" s="241">
        <v>0.18</v>
      </c>
      <c r="L108" s="241">
        <f>MMULT(K108,1.2)</f>
        <v>0.216</v>
      </c>
      <c r="M108" s="8">
        <f>MMULT(H108,K108)</f>
        <v>9</v>
      </c>
      <c r="N108" s="280">
        <f>MMULT(M108,1.2)</f>
        <v>10.799999999999999</v>
      </c>
      <c r="O108" s="259">
        <v>0.18</v>
      </c>
      <c r="P108" s="309">
        <v>1</v>
      </c>
      <c r="Q108" t="s">
        <v>2172</v>
      </c>
    </row>
    <row r="109" spans="1:17" ht="93.6" hidden="1" x14ac:dyDescent="0.3">
      <c r="A109" s="20" t="s">
        <v>50</v>
      </c>
      <c r="B109" s="15" t="s">
        <v>112</v>
      </c>
      <c r="C109" s="15" t="s">
        <v>113</v>
      </c>
      <c r="D109" s="1" t="s">
        <v>34</v>
      </c>
      <c r="E109" s="110">
        <v>400</v>
      </c>
      <c r="F109" s="175" t="s">
        <v>2060</v>
      </c>
      <c r="G109" s="175" t="s">
        <v>2031</v>
      </c>
      <c r="H109" s="175">
        <v>50</v>
      </c>
      <c r="I109" s="175" t="s">
        <v>2061</v>
      </c>
      <c r="J109" s="175" t="s">
        <v>2062</v>
      </c>
      <c r="K109" s="241">
        <v>0.19</v>
      </c>
      <c r="L109" s="241">
        <v>0.22800000000000001</v>
      </c>
      <c r="M109" s="8">
        <v>9.5</v>
      </c>
      <c r="N109" s="280">
        <v>11.4</v>
      </c>
      <c r="O109" s="259">
        <v>0.19</v>
      </c>
      <c r="P109" s="309">
        <v>2</v>
      </c>
      <c r="Q109" t="s">
        <v>2172</v>
      </c>
    </row>
    <row r="110" spans="1:17" ht="93.6" hidden="1" x14ac:dyDescent="0.3">
      <c r="A110" s="20" t="s">
        <v>50</v>
      </c>
      <c r="B110" s="15" t="s">
        <v>112</v>
      </c>
      <c r="C110" s="15" t="s">
        <v>113</v>
      </c>
      <c r="D110" s="1" t="s">
        <v>34</v>
      </c>
      <c r="E110" s="110">
        <v>400</v>
      </c>
      <c r="F110" s="175" t="s">
        <v>2015</v>
      </c>
      <c r="G110" s="175" t="s">
        <v>2007</v>
      </c>
      <c r="H110" s="175" t="s">
        <v>2008</v>
      </c>
      <c r="I110" s="175" t="s">
        <v>2016</v>
      </c>
      <c r="J110" s="175" t="s">
        <v>2017</v>
      </c>
      <c r="K110" s="241">
        <v>0.24</v>
      </c>
      <c r="L110" s="241">
        <v>0.28799999999999998</v>
      </c>
      <c r="M110" s="8">
        <v>144</v>
      </c>
      <c r="N110" s="280">
        <v>172.8</v>
      </c>
      <c r="O110" s="259">
        <v>0.24</v>
      </c>
      <c r="P110" s="309">
        <v>3</v>
      </c>
    </row>
    <row r="111" spans="1:17" ht="93.6" hidden="1" x14ac:dyDescent="0.3">
      <c r="A111" s="20" t="s">
        <v>50</v>
      </c>
      <c r="B111" s="15" t="s">
        <v>112</v>
      </c>
      <c r="C111" s="15" t="s">
        <v>113</v>
      </c>
      <c r="D111" s="1" t="s">
        <v>34</v>
      </c>
      <c r="E111" s="110">
        <v>400</v>
      </c>
      <c r="F111" s="175" t="s">
        <v>1656</v>
      </c>
      <c r="G111" s="175" t="s">
        <v>1637</v>
      </c>
      <c r="H111" s="175">
        <v>1</v>
      </c>
      <c r="I111" s="175" t="s">
        <v>1657</v>
      </c>
      <c r="J111" s="175">
        <v>773499</v>
      </c>
      <c r="K111" s="241">
        <v>0.25</v>
      </c>
      <c r="L111" s="241">
        <f t="shared" ref="L111:L112" si="24">K111*1.2</f>
        <v>0.3</v>
      </c>
      <c r="M111" s="8">
        <f t="shared" ref="M111" si="25">H111*K111</f>
        <v>0.25</v>
      </c>
      <c r="N111" s="280">
        <f t="shared" ref="N111:N112" si="26">M111*1.2</f>
        <v>0.3</v>
      </c>
      <c r="O111" s="259">
        <v>0.25</v>
      </c>
      <c r="P111" s="309">
        <v>4</v>
      </c>
    </row>
    <row r="112" spans="1:17" ht="93.6" hidden="1" x14ac:dyDescent="0.3">
      <c r="A112" s="20" t="s">
        <v>50</v>
      </c>
      <c r="B112" s="15" t="s">
        <v>112</v>
      </c>
      <c r="C112" s="15" t="s">
        <v>113</v>
      </c>
      <c r="D112" s="1" t="s">
        <v>34</v>
      </c>
      <c r="E112" s="110">
        <v>400</v>
      </c>
      <c r="F112" s="175" t="s">
        <v>1267</v>
      </c>
      <c r="G112" s="175" t="s">
        <v>1259</v>
      </c>
      <c r="H112" s="175">
        <v>100</v>
      </c>
      <c r="I112" s="175" t="s">
        <v>1268</v>
      </c>
      <c r="J112" s="175" t="s">
        <v>1269</v>
      </c>
      <c r="K112" s="241">
        <v>0.51</v>
      </c>
      <c r="L112" s="241">
        <f t="shared" si="24"/>
        <v>0.61199999999999999</v>
      </c>
      <c r="M112" s="8">
        <f t="shared" ref="M112" si="27">K112*H112</f>
        <v>51</v>
      </c>
      <c r="N112" s="280">
        <f t="shared" si="26"/>
        <v>61.199999999999996</v>
      </c>
      <c r="O112" s="259">
        <v>0.51</v>
      </c>
      <c r="P112" s="309">
        <v>5</v>
      </c>
    </row>
    <row r="113" spans="1:16" ht="15.6" hidden="1" x14ac:dyDescent="0.3">
      <c r="A113" s="230"/>
      <c r="B113" s="231"/>
      <c r="C113" s="231"/>
      <c r="D113" s="232"/>
      <c r="E113" s="233"/>
      <c r="F113" s="232"/>
      <c r="G113" s="234"/>
      <c r="H113" s="235"/>
      <c r="I113" s="232"/>
      <c r="J113" s="236"/>
      <c r="K113" s="242"/>
      <c r="L113" s="242"/>
      <c r="M113" s="239"/>
      <c r="N113" s="281"/>
      <c r="O113" s="260"/>
      <c r="P113" s="310"/>
    </row>
    <row r="114" spans="1:16" ht="46.8" hidden="1" x14ac:dyDescent="0.3">
      <c r="A114" s="20" t="s">
        <v>887</v>
      </c>
      <c r="B114" s="15" t="s">
        <v>115</v>
      </c>
      <c r="C114" s="4" t="s">
        <v>116</v>
      </c>
      <c r="D114" s="1" t="s">
        <v>34</v>
      </c>
      <c r="E114" s="110">
        <v>100</v>
      </c>
      <c r="F114" s="5" t="s">
        <v>1485</v>
      </c>
      <c r="G114" s="152" t="s">
        <v>1465</v>
      </c>
      <c r="H114" s="133">
        <v>1</v>
      </c>
      <c r="I114" s="5" t="s">
        <v>1486</v>
      </c>
      <c r="J114" s="6" t="s">
        <v>1487</v>
      </c>
      <c r="K114" s="241">
        <v>10</v>
      </c>
      <c r="L114" s="241">
        <f>MMULT(K114,1.2)</f>
        <v>12</v>
      </c>
      <c r="M114" s="86">
        <f>MMULT(H114,K114)</f>
        <v>10</v>
      </c>
      <c r="N114" s="280">
        <f>MMULT(M114,1.2)</f>
        <v>12</v>
      </c>
      <c r="O114" s="259">
        <v>10</v>
      </c>
      <c r="P114" s="309">
        <v>1</v>
      </c>
    </row>
    <row r="115" spans="1:16" ht="15.6" hidden="1" x14ac:dyDescent="0.3">
      <c r="A115" s="230"/>
      <c r="B115" s="231"/>
      <c r="C115" s="231"/>
      <c r="D115" s="232"/>
      <c r="E115" s="233"/>
      <c r="F115" s="232"/>
      <c r="G115" s="234"/>
      <c r="H115" s="235"/>
      <c r="I115" s="232"/>
      <c r="J115" s="236"/>
      <c r="K115" s="242"/>
      <c r="L115" s="242"/>
      <c r="M115" s="239"/>
      <c r="N115" s="281"/>
      <c r="O115" s="260"/>
      <c r="P115" s="310"/>
    </row>
    <row r="116" spans="1:16" ht="109.2" hidden="1" x14ac:dyDescent="0.3">
      <c r="A116" s="20" t="s">
        <v>53</v>
      </c>
      <c r="B116" s="15" t="s">
        <v>118</v>
      </c>
      <c r="C116" s="1" t="s">
        <v>119</v>
      </c>
      <c r="D116" s="1" t="s">
        <v>34</v>
      </c>
      <c r="E116" s="110">
        <v>10</v>
      </c>
      <c r="F116" s="5" t="s">
        <v>2063</v>
      </c>
      <c r="G116" s="152" t="s">
        <v>2031</v>
      </c>
      <c r="H116" s="133">
        <v>1</v>
      </c>
      <c r="I116" s="5" t="s">
        <v>2064</v>
      </c>
      <c r="J116" s="6" t="s">
        <v>2065</v>
      </c>
      <c r="K116" s="241">
        <v>0.7</v>
      </c>
      <c r="L116" s="241">
        <v>0.84</v>
      </c>
      <c r="M116" s="8">
        <v>0.7</v>
      </c>
      <c r="N116" s="280">
        <v>0.84</v>
      </c>
      <c r="O116" s="259">
        <v>0.7</v>
      </c>
      <c r="P116" s="309">
        <v>1</v>
      </c>
    </row>
    <row r="117" spans="1:16" ht="15.6" hidden="1" x14ac:dyDescent="0.3">
      <c r="A117" s="230"/>
      <c r="B117" s="231"/>
      <c r="C117" s="231"/>
      <c r="D117" s="232"/>
      <c r="E117" s="233"/>
      <c r="F117" s="232"/>
      <c r="G117" s="234"/>
      <c r="H117" s="235"/>
      <c r="I117" s="232"/>
      <c r="J117" s="236"/>
      <c r="K117" s="242"/>
      <c r="L117" s="242"/>
      <c r="M117" s="239"/>
      <c r="N117" s="281"/>
      <c r="O117" s="260"/>
      <c r="P117" s="310"/>
    </row>
    <row r="118" spans="1:16" ht="15.6" x14ac:dyDescent="0.3">
      <c r="A118" s="20" t="s">
        <v>888</v>
      </c>
      <c r="B118" s="15" t="s">
        <v>121</v>
      </c>
      <c r="C118" s="4"/>
      <c r="D118" s="1" t="s">
        <v>34</v>
      </c>
      <c r="E118" s="110">
        <v>5</v>
      </c>
      <c r="F118" s="5"/>
      <c r="G118" s="152"/>
      <c r="H118" s="133"/>
      <c r="I118" s="5"/>
      <c r="J118" s="6"/>
      <c r="K118" s="241"/>
      <c r="L118" s="241"/>
      <c r="M118" s="86"/>
      <c r="N118" s="280"/>
      <c r="O118" s="259"/>
      <c r="P118" s="309">
        <v>0</v>
      </c>
    </row>
    <row r="119" spans="1:16" ht="15.6" hidden="1" x14ac:dyDescent="0.3">
      <c r="A119" s="230"/>
      <c r="B119" s="231"/>
      <c r="C119" s="231"/>
      <c r="D119" s="232"/>
      <c r="E119" s="233"/>
      <c r="F119" s="232"/>
      <c r="G119" s="234"/>
      <c r="H119" s="235"/>
      <c r="I119" s="232"/>
      <c r="J119" s="236"/>
      <c r="K119" s="242"/>
      <c r="L119" s="242"/>
      <c r="M119" s="239"/>
      <c r="N119" s="281"/>
      <c r="O119" s="260"/>
      <c r="P119" s="310"/>
    </row>
    <row r="120" spans="1:16" ht="93.6" hidden="1" x14ac:dyDescent="0.3">
      <c r="A120" s="20" t="s">
        <v>889</v>
      </c>
      <c r="B120" s="3" t="s">
        <v>123</v>
      </c>
      <c r="C120" s="3" t="s">
        <v>124</v>
      </c>
      <c r="D120" s="1" t="s">
        <v>34</v>
      </c>
      <c r="E120" s="110">
        <v>10</v>
      </c>
      <c r="F120" s="5" t="s">
        <v>2066</v>
      </c>
      <c r="G120" s="152" t="s">
        <v>2031</v>
      </c>
      <c r="H120" s="133">
        <v>1</v>
      </c>
      <c r="I120" s="5" t="s">
        <v>2067</v>
      </c>
      <c r="J120" s="6" t="s">
        <v>2068</v>
      </c>
      <c r="K120" s="241">
        <v>0.19</v>
      </c>
      <c r="L120" s="241">
        <v>0.22800000000000001</v>
      </c>
      <c r="M120" s="86">
        <v>0.19</v>
      </c>
      <c r="N120" s="280">
        <v>0.23</v>
      </c>
      <c r="O120" s="259">
        <v>0.19</v>
      </c>
      <c r="P120" s="309">
        <v>1</v>
      </c>
    </row>
    <row r="121" spans="1:16" ht="15.6" hidden="1" x14ac:dyDescent="0.3">
      <c r="A121" s="230"/>
      <c r="B121" s="231"/>
      <c r="C121" s="231"/>
      <c r="D121" s="232"/>
      <c r="E121" s="233"/>
      <c r="F121" s="232"/>
      <c r="G121" s="234"/>
      <c r="H121" s="235"/>
      <c r="I121" s="232"/>
      <c r="J121" s="236"/>
      <c r="K121" s="242"/>
      <c r="L121" s="242"/>
      <c r="M121" s="239"/>
      <c r="N121" s="281"/>
      <c r="O121" s="260"/>
      <c r="P121" s="310"/>
    </row>
    <row r="122" spans="1:16" ht="93.6" hidden="1" x14ac:dyDescent="0.3">
      <c r="A122" s="20" t="s">
        <v>890</v>
      </c>
      <c r="B122" s="1" t="s">
        <v>126</v>
      </c>
      <c r="C122" s="1" t="s">
        <v>127</v>
      </c>
      <c r="D122" s="1" t="s">
        <v>34</v>
      </c>
      <c r="E122" s="110">
        <v>10</v>
      </c>
      <c r="F122" s="5" t="s">
        <v>1897</v>
      </c>
      <c r="G122" s="152" t="s">
        <v>1898</v>
      </c>
      <c r="H122" s="133" t="s">
        <v>1903</v>
      </c>
      <c r="I122" s="5" t="s">
        <v>1908</v>
      </c>
      <c r="J122" s="6" t="s">
        <v>1909</v>
      </c>
      <c r="K122" s="241">
        <v>2</v>
      </c>
      <c r="L122" s="241">
        <v>2.4</v>
      </c>
      <c r="M122" s="8">
        <v>2</v>
      </c>
      <c r="N122" s="280">
        <v>2.4</v>
      </c>
      <c r="O122" s="259">
        <v>2</v>
      </c>
      <c r="P122" s="309">
        <v>1</v>
      </c>
    </row>
    <row r="123" spans="1:16" ht="15.6" hidden="1" x14ac:dyDescent="0.3">
      <c r="A123" s="230"/>
      <c r="B123" s="231"/>
      <c r="C123" s="231"/>
      <c r="D123" s="232"/>
      <c r="E123" s="233"/>
      <c r="F123" s="232"/>
      <c r="G123" s="234"/>
      <c r="H123" s="235"/>
      <c r="I123" s="232"/>
      <c r="J123" s="236"/>
      <c r="K123" s="242"/>
      <c r="L123" s="242"/>
      <c r="M123" s="239"/>
      <c r="N123" s="281"/>
      <c r="O123" s="260"/>
      <c r="P123" s="310"/>
    </row>
    <row r="124" spans="1:16" ht="93.6" hidden="1" x14ac:dyDescent="0.3">
      <c r="A124" s="20" t="s">
        <v>891</v>
      </c>
      <c r="B124" s="1" t="s">
        <v>126</v>
      </c>
      <c r="C124" s="1" t="s">
        <v>129</v>
      </c>
      <c r="D124" s="1" t="s">
        <v>34</v>
      </c>
      <c r="E124" s="110">
        <v>10</v>
      </c>
      <c r="F124" s="5" t="s">
        <v>1897</v>
      </c>
      <c r="G124" s="152" t="s">
        <v>1898</v>
      </c>
      <c r="H124" s="133" t="s">
        <v>1903</v>
      </c>
      <c r="I124" s="5" t="s">
        <v>1908</v>
      </c>
      <c r="J124" s="6" t="s">
        <v>1910</v>
      </c>
      <c r="K124" s="241">
        <v>2.6</v>
      </c>
      <c r="L124" s="241">
        <v>3.12</v>
      </c>
      <c r="M124" s="8">
        <v>2.6</v>
      </c>
      <c r="N124" s="280">
        <v>3.12</v>
      </c>
      <c r="O124" s="259">
        <v>2.6</v>
      </c>
      <c r="P124" s="309">
        <v>1</v>
      </c>
    </row>
    <row r="125" spans="1:16" ht="15.6" hidden="1" x14ac:dyDescent="0.3">
      <c r="A125" s="230"/>
      <c r="B125" s="231"/>
      <c r="C125" s="231"/>
      <c r="D125" s="232"/>
      <c r="E125" s="233"/>
      <c r="F125" s="232"/>
      <c r="G125" s="234"/>
      <c r="H125" s="235"/>
      <c r="I125" s="232"/>
      <c r="J125" s="236"/>
      <c r="K125" s="242"/>
      <c r="L125" s="242"/>
      <c r="M125" s="239"/>
      <c r="N125" s="281"/>
      <c r="O125" s="260"/>
      <c r="P125" s="310"/>
    </row>
    <row r="126" spans="1:16" ht="15.6" x14ac:dyDescent="0.3">
      <c r="A126" s="20" t="s">
        <v>892</v>
      </c>
      <c r="B126" s="15" t="s">
        <v>131</v>
      </c>
      <c r="C126" s="4" t="s">
        <v>132</v>
      </c>
      <c r="D126" s="1" t="s">
        <v>34</v>
      </c>
      <c r="E126" s="110">
        <v>10</v>
      </c>
      <c r="F126" s="5"/>
      <c r="G126" s="152"/>
      <c r="H126" s="133"/>
      <c r="I126" s="5"/>
      <c r="J126" s="6"/>
      <c r="K126" s="241"/>
      <c r="L126" s="241"/>
      <c r="M126" s="86"/>
      <c r="N126" s="280"/>
      <c r="O126" s="259">
        <v>0</v>
      </c>
      <c r="P126" s="309">
        <v>0</v>
      </c>
    </row>
    <row r="127" spans="1:16" ht="15.6" hidden="1" x14ac:dyDescent="0.3">
      <c r="A127" s="230"/>
      <c r="B127" s="231"/>
      <c r="C127" s="231"/>
      <c r="D127" s="232"/>
      <c r="E127" s="233"/>
      <c r="F127" s="232"/>
      <c r="G127" s="234"/>
      <c r="H127" s="235"/>
      <c r="I127" s="232"/>
      <c r="J127" s="236"/>
      <c r="K127" s="242"/>
      <c r="L127" s="242"/>
      <c r="M127" s="239"/>
      <c r="N127" s="281"/>
      <c r="O127" s="260"/>
      <c r="P127" s="310"/>
    </row>
    <row r="128" spans="1:16" ht="78" hidden="1" x14ac:dyDescent="0.3">
      <c r="A128" s="20" t="s">
        <v>56</v>
      </c>
      <c r="B128" s="1" t="s">
        <v>131</v>
      </c>
      <c r="C128" s="1" t="s">
        <v>134</v>
      </c>
      <c r="D128" s="1" t="s">
        <v>34</v>
      </c>
      <c r="E128" s="110">
        <v>10</v>
      </c>
      <c r="F128" s="5" t="s">
        <v>1897</v>
      </c>
      <c r="G128" s="152" t="s">
        <v>1898</v>
      </c>
      <c r="H128" s="133" t="s">
        <v>1903</v>
      </c>
      <c r="I128" s="5" t="s">
        <v>1911</v>
      </c>
      <c r="J128" s="6" t="s">
        <v>1912</v>
      </c>
      <c r="K128" s="241">
        <v>3</v>
      </c>
      <c r="L128" s="241">
        <v>3.6</v>
      </c>
      <c r="M128" s="8">
        <v>3</v>
      </c>
      <c r="N128" s="280">
        <v>3.6</v>
      </c>
      <c r="O128" s="259">
        <v>3</v>
      </c>
      <c r="P128" s="309">
        <v>1</v>
      </c>
    </row>
    <row r="129" spans="1:16" ht="15.6" hidden="1" x14ac:dyDescent="0.3">
      <c r="A129" s="230"/>
      <c r="B129" s="231"/>
      <c r="C129" s="231"/>
      <c r="D129" s="232"/>
      <c r="E129" s="233"/>
      <c r="F129" s="232"/>
      <c r="G129" s="234"/>
      <c r="H129" s="235"/>
      <c r="I129" s="232"/>
      <c r="J129" s="236"/>
      <c r="K129" s="242"/>
      <c r="L129" s="242"/>
      <c r="M129" s="239"/>
      <c r="N129" s="281"/>
      <c r="O129" s="260"/>
      <c r="P129" s="310"/>
    </row>
    <row r="130" spans="1:16" ht="78" hidden="1" x14ac:dyDescent="0.3">
      <c r="A130" s="20" t="s">
        <v>59</v>
      </c>
      <c r="B130" s="1" t="s">
        <v>136</v>
      </c>
      <c r="C130" s="1" t="s">
        <v>137</v>
      </c>
      <c r="D130" s="1" t="s">
        <v>34</v>
      </c>
      <c r="E130" s="110">
        <v>10</v>
      </c>
      <c r="F130" s="5" t="s">
        <v>1897</v>
      </c>
      <c r="G130" s="152" t="s">
        <v>1898</v>
      </c>
      <c r="H130" s="133" t="s">
        <v>1903</v>
      </c>
      <c r="I130" s="5" t="s">
        <v>1911</v>
      </c>
      <c r="J130" s="6" t="s">
        <v>1912</v>
      </c>
      <c r="K130" s="241">
        <v>3</v>
      </c>
      <c r="L130" s="241">
        <v>3.6</v>
      </c>
      <c r="M130" s="8">
        <v>3</v>
      </c>
      <c r="N130" s="280">
        <v>3.6</v>
      </c>
      <c r="O130" s="259">
        <v>3</v>
      </c>
      <c r="P130" s="309">
        <v>1</v>
      </c>
    </row>
    <row r="131" spans="1:16" ht="15.6" hidden="1" x14ac:dyDescent="0.3">
      <c r="A131" s="230"/>
      <c r="B131" s="231"/>
      <c r="C131" s="231"/>
      <c r="D131" s="232"/>
      <c r="E131" s="233"/>
      <c r="F131" s="232"/>
      <c r="G131" s="234"/>
      <c r="H131" s="235"/>
      <c r="I131" s="232"/>
      <c r="J131" s="236"/>
      <c r="K131" s="242"/>
      <c r="L131" s="242"/>
      <c r="M131" s="239"/>
      <c r="N131" s="281"/>
      <c r="O131" s="260"/>
      <c r="P131" s="310"/>
    </row>
    <row r="132" spans="1:16" ht="124.8" hidden="1" x14ac:dyDescent="0.3">
      <c r="A132" s="20" t="s">
        <v>60</v>
      </c>
      <c r="B132" s="1" t="s">
        <v>139</v>
      </c>
      <c r="C132" s="2" t="s">
        <v>140</v>
      </c>
      <c r="D132" s="1" t="s">
        <v>34</v>
      </c>
      <c r="E132" s="110">
        <v>100</v>
      </c>
      <c r="F132" s="175" t="s">
        <v>1267</v>
      </c>
      <c r="G132" s="175" t="s">
        <v>1259</v>
      </c>
      <c r="H132" s="176">
        <v>50</v>
      </c>
      <c r="I132" s="1" t="s">
        <v>1270</v>
      </c>
      <c r="J132" s="6" t="s">
        <v>1271</v>
      </c>
      <c r="K132" s="241">
        <v>1.2</v>
      </c>
      <c r="L132" s="241">
        <f t="shared" ref="L132:L139" si="28">K132*1.2</f>
        <v>1.44</v>
      </c>
      <c r="M132" s="8">
        <f t="shared" ref="M132:M139" si="29">K132*H132</f>
        <v>60</v>
      </c>
      <c r="N132" s="280">
        <f t="shared" ref="N132:N139" si="30">M132*1.2</f>
        <v>72</v>
      </c>
      <c r="O132" s="259">
        <v>1.2</v>
      </c>
      <c r="P132" s="309">
        <v>1</v>
      </c>
    </row>
    <row r="133" spans="1:16" ht="15.6" hidden="1" x14ac:dyDescent="0.3">
      <c r="A133" s="230"/>
      <c r="B133" s="231"/>
      <c r="C133" s="231"/>
      <c r="D133" s="232"/>
      <c r="E133" s="233"/>
      <c r="F133" s="232"/>
      <c r="G133" s="234"/>
      <c r="H133" s="235"/>
      <c r="I133" s="232"/>
      <c r="J133" s="236"/>
      <c r="K133" s="242"/>
      <c r="L133" s="242"/>
      <c r="M133" s="239"/>
      <c r="N133" s="281"/>
      <c r="O133" s="260"/>
      <c r="P133" s="310"/>
    </row>
    <row r="134" spans="1:16" ht="124.8" hidden="1" x14ac:dyDescent="0.3">
      <c r="A134" s="20" t="s">
        <v>62</v>
      </c>
      <c r="B134" s="1" t="s">
        <v>139</v>
      </c>
      <c r="C134" s="2" t="s">
        <v>142</v>
      </c>
      <c r="D134" s="1" t="s">
        <v>34</v>
      </c>
      <c r="E134" s="110">
        <v>100</v>
      </c>
      <c r="F134" s="175" t="s">
        <v>1656</v>
      </c>
      <c r="G134" s="175" t="s">
        <v>1637</v>
      </c>
      <c r="H134" s="176">
        <v>1</v>
      </c>
      <c r="I134" s="1" t="s">
        <v>1658</v>
      </c>
      <c r="J134" s="6">
        <v>767221</v>
      </c>
      <c r="K134" s="241">
        <v>0.75</v>
      </c>
      <c r="L134" s="241">
        <f>K134*1.2</f>
        <v>0.89999999999999991</v>
      </c>
      <c r="M134" s="8">
        <f t="shared" ref="M134" si="31">H134*K134</f>
        <v>0.75</v>
      </c>
      <c r="N134" s="280">
        <f>M134*1.2</f>
        <v>0.89999999999999991</v>
      </c>
      <c r="O134" s="259">
        <v>0.75</v>
      </c>
      <c r="P134" s="309">
        <v>1</v>
      </c>
    </row>
    <row r="135" spans="1:16" ht="124.8" hidden="1" x14ac:dyDescent="0.3">
      <c r="A135" s="20" t="s">
        <v>62</v>
      </c>
      <c r="B135" s="1" t="s">
        <v>139</v>
      </c>
      <c r="C135" s="2" t="s">
        <v>142</v>
      </c>
      <c r="D135" s="1" t="s">
        <v>34</v>
      </c>
      <c r="E135" s="110">
        <v>100</v>
      </c>
      <c r="F135" s="175" t="s">
        <v>1267</v>
      </c>
      <c r="G135" s="175" t="s">
        <v>1259</v>
      </c>
      <c r="H135" s="176">
        <v>50</v>
      </c>
      <c r="I135" s="1" t="s">
        <v>1272</v>
      </c>
      <c r="J135" s="6" t="s">
        <v>1273</v>
      </c>
      <c r="K135" s="241">
        <v>1.2</v>
      </c>
      <c r="L135" s="241">
        <f t="shared" ref="L135" si="32">K135*1.2</f>
        <v>1.44</v>
      </c>
      <c r="M135" s="8">
        <f t="shared" ref="M135" si="33">K135*H135</f>
        <v>60</v>
      </c>
      <c r="N135" s="280">
        <f t="shared" ref="N135" si="34">M135*1.2</f>
        <v>72</v>
      </c>
      <c r="O135" s="259">
        <v>1.2</v>
      </c>
      <c r="P135" s="309">
        <v>2</v>
      </c>
    </row>
    <row r="136" spans="1:16" ht="15.6" hidden="1" x14ac:dyDescent="0.3">
      <c r="A136" s="230"/>
      <c r="B136" s="231"/>
      <c r="C136" s="231"/>
      <c r="D136" s="232"/>
      <c r="E136" s="233"/>
      <c r="F136" s="232"/>
      <c r="G136" s="234"/>
      <c r="H136" s="235"/>
      <c r="I136" s="232"/>
      <c r="J136" s="236"/>
      <c r="K136" s="242"/>
      <c r="L136" s="242"/>
      <c r="M136" s="239"/>
      <c r="N136" s="281"/>
      <c r="O136" s="260"/>
      <c r="P136" s="310"/>
    </row>
    <row r="137" spans="1:16" ht="124.8" hidden="1" x14ac:dyDescent="0.3">
      <c r="A137" s="20" t="s">
        <v>893</v>
      </c>
      <c r="B137" s="1" t="s">
        <v>139</v>
      </c>
      <c r="C137" s="2" t="s">
        <v>144</v>
      </c>
      <c r="D137" s="1" t="s">
        <v>34</v>
      </c>
      <c r="E137" s="110">
        <v>100</v>
      </c>
      <c r="F137" s="175" t="s">
        <v>1267</v>
      </c>
      <c r="G137" s="175" t="s">
        <v>1259</v>
      </c>
      <c r="H137" s="176">
        <v>50</v>
      </c>
      <c r="I137" s="1" t="s">
        <v>1274</v>
      </c>
      <c r="J137" s="6" t="s">
        <v>1275</v>
      </c>
      <c r="K137" s="241">
        <v>1.2</v>
      </c>
      <c r="L137" s="241">
        <f t="shared" si="28"/>
        <v>1.44</v>
      </c>
      <c r="M137" s="8">
        <f t="shared" si="29"/>
        <v>60</v>
      </c>
      <c r="N137" s="280">
        <f t="shared" si="30"/>
        <v>72</v>
      </c>
      <c r="O137" s="259">
        <v>1.2</v>
      </c>
      <c r="P137" s="309">
        <v>1</v>
      </c>
    </row>
    <row r="138" spans="1:16" ht="15.6" hidden="1" x14ac:dyDescent="0.3">
      <c r="A138" s="230"/>
      <c r="B138" s="231"/>
      <c r="C138" s="231"/>
      <c r="D138" s="232"/>
      <c r="E138" s="233"/>
      <c r="F138" s="232"/>
      <c r="G138" s="234"/>
      <c r="H138" s="235"/>
      <c r="I138" s="232"/>
      <c r="J138" s="236"/>
      <c r="K138" s="242"/>
      <c r="L138" s="242"/>
      <c r="M138" s="239"/>
      <c r="N138" s="281"/>
      <c r="O138" s="260"/>
      <c r="P138" s="310"/>
    </row>
    <row r="139" spans="1:16" ht="46.8" hidden="1" x14ac:dyDescent="0.3">
      <c r="A139" s="20" t="s">
        <v>894</v>
      </c>
      <c r="B139" s="3" t="s">
        <v>146</v>
      </c>
      <c r="C139" s="3" t="s">
        <v>147</v>
      </c>
      <c r="D139" s="1" t="s">
        <v>34</v>
      </c>
      <c r="E139" s="110">
        <v>10</v>
      </c>
      <c r="F139" s="175" t="s">
        <v>1267</v>
      </c>
      <c r="G139" s="175" t="s">
        <v>1259</v>
      </c>
      <c r="H139" s="176">
        <v>10</v>
      </c>
      <c r="I139" s="1" t="s">
        <v>1276</v>
      </c>
      <c r="J139" s="6">
        <v>4462505</v>
      </c>
      <c r="K139" s="241">
        <v>38</v>
      </c>
      <c r="L139" s="241">
        <f t="shared" si="28"/>
        <v>45.6</v>
      </c>
      <c r="M139" s="8">
        <f t="shared" si="29"/>
        <v>380</v>
      </c>
      <c r="N139" s="280">
        <f t="shared" si="30"/>
        <v>456</v>
      </c>
      <c r="O139" s="259">
        <v>38</v>
      </c>
      <c r="P139" s="309">
        <v>1</v>
      </c>
    </row>
    <row r="140" spans="1:16" ht="15.6" hidden="1" x14ac:dyDescent="0.3">
      <c r="A140" s="230"/>
      <c r="B140" s="231"/>
      <c r="C140" s="231"/>
      <c r="D140" s="232"/>
      <c r="E140" s="233"/>
      <c r="F140" s="232"/>
      <c r="G140" s="234"/>
      <c r="H140" s="235"/>
      <c r="I140" s="232"/>
      <c r="J140" s="236"/>
      <c r="K140" s="242"/>
      <c r="L140" s="242"/>
      <c r="M140" s="239"/>
      <c r="N140" s="281"/>
      <c r="O140" s="260"/>
      <c r="P140" s="310"/>
    </row>
    <row r="141" spans="1:16" ht="16.2" hidden="1" x14ac:dyDescent="0.35">
      <c r="A141" s="20"/>
      <c r="B141" s="22" t="s">
        <v>148</v>
      </c>
      <c r="C141" s="3"/>
      <c r="D141" s="3"/>
      <c r="E141" s="108"/>
      <c r="F141" s="109"/>
      <c r="G141" s="152"/>
      <c r="H141" s="133"/>
      <c r="I141" s="109"/>
      <c r="J141" s="149"/>
      <c r="K141" s="241"/>
      <c r="L141" s="241"/>
      <c r="M141" s="8"/>
      <c r="N141" s="280"/>
      <c r="O141" s="259"/>
      <c r="P141" s="309"/>
    </row>
    <row r="142" spans="1:16" ht="15.6" x14ac:dyDescent="0.3">
      <c r="A142" s="20" t="s">
        <v>895</v>
      </c>
      <c r="B142" s="3" t="s">
        <v>842</v>
      </c>
      <c r="C142" s="3" t="s">
        <v>843</v>
      </c>
      <c r="D142" s="1" t="s">
        <v>34</v>
      </c>
      <c r="E142" s="110">
        <v>4</v>
      </c>
      <c r="F142" s="175"/>
      <c r="G142" s="175"/>
      <c r="H142" s="176"/>
      <c r="I142" s="1"/>
      <c r="J142" s="6"/>
      <c r="K142" s="241"/>
      <c r="L142" s="241"/>
      <c r="M142" s="8"/>
      <c r="N142" s="280"/>
      <c r="O142" s="259">
        <v>0</v>
      </c>
      <c r="P142" s="309">
        <v>0</v>
      </c>
    </row>
    <row r="143" spans="1:16" ht="15.6" hidden="1" x14ac:dyDescent="0.3">
      <c r="A143" s="230"/>
      <c r="B143" s="231"/>
      <c r="C143" s="231"/>
      <c r="D143" s="232"/>
      <c r="E143" s="233"/>
      <c r="F143" s="232"/>
      <c r="G143" s="234"/>
      <c r="H143" s="235"/>
      <c r="I143" s="232"/>
      <c r="J143" s="236"/>
      <c r="K143" s="242"/>
      <c r="L143" s="242"/>
      <c r="M143" s="239"/>
      <c r="N143" s="281"/>
      <c r="O143" s="260"/>
      <c r="P143" s="310"/>
    </row>
    <row r="144" spans="1:16" ht="15.6" x14ac:dyDescent="0.3">
      <c r="A144" s="20" t="s">
        <v>65</v>
      </c>
      <c r="B144" s="3" t="s">
        <v>840</v>
      </c>
      <c r="C144" s="3" t="s">
        <v>841</v>
      </c>
      <c r="D144" s="1" t="s">
        <v>34</v>
      </c>
      <c r="E144" s="110">
        <v>4</v>
      </c>
      <c r="F144" s="175"/>
      <c r="G144" s="175"/>
      <c r="H144" s="176"/>
      <c r="I144" s="1"/>
      <c r="J144" s="6"/>
      <c r="K144" s="241"/>
      <c r="L144" s="241"/>
      <c r="M144" s="8"/>
      <c r="N144" s="280"/>
      <c r="O144" s="259">
        <v>0</v>
      </c>
      <c r="P144" s="309">
        <v>0</v>
      </c>
    </row>
    <row r="145" spans="1:17" ht="15.6" hidden="1" x14ac:dyDescent="0.3">
      <c r="A145" s="230"/>
      <c r="B145" s="231"/>
      <c r="C145" s="231"/>
      <c r="D145" s="232"/>
      <c r="E145" s="233"/>
      <c r="F145" s="232"/>
      <c r="G145" s="234"/>
      <c r="H145" s="235"/>
      <c r="I145" s="232"/>
      <c r="J145" s="236"/>
      <c r="K145" s="242"/>
      <c r="L145" s="242"/>
      <c r="M145" s="239"/>
      <c r="N145" s="281"/>
      <c r="O145" s="260"/>
      <c r="P145" s="310"/>
    </row>
    <row r="146" spans="1:17" ht="202.8" hidden="1" x14ac:dyDescent="0.3">
      <c r="A146" s="20" t="s">
        <v>896</v>
      </c>
      <c r="B146" s="1" t="s">
        <v>150</v>
      </c>
      <c r="C146" s="1" t="s">
        <v>151</v>
      </c>
      <c r="D146" s="1" t="s">
        <v>34</v>
      </c>
      <c r="E146" s="110">
        <v>10</v>
      </c>
      <c r="F146" s="175" t="s">
        <v>1258</v>
      </c>
      <c r="G146" s="175" t="s">
        <v>1259</v>
      </c>
      <c r="H146" s="176">
        <v>10</v>
      </c>
      <c r="I146" s="1" t="s">
        <v>1277</v>
      </c>
      <c r="J146" s="177" t="s">
        <v>1278</v>
      </c>
      <c r="K146" s="241">
        <v>29</v>
      </c>
      <c r="L146" s="241">
        <f t="shared" ref="L146:L148" si="35">K146*1.2</f>
        <v>34.799999999999997</v>
      </c>
      <c r="M146" s="8">
        <f t="shared" ref="M146:M148" si="36">K146*H146</f>
        <v>290</v>
      </c>
      <c r="N146" s="280">
        <f t="shared" ref="N146:N148" si="37">M146*1.2</f>
        <v>348</v>
      </c>
      <c r="O146" s="259">
        <v>29</v>
      </c>
      <c r="P146" s="309">
        <v>1</v>
      </c>
    </row>
    <row r="147" spans="1:17" ht="15.6" hidden="1" x14ac:dyDescent="0.3">
      <c r="A147" s="230"/>
      <c r="B147" s="231"/>
      <c r="C147" s="231"/>
      <c r="D147" s="232"/>
      <c r="E147" s="233"/>
      <c r="F147" s="232"/>
      <c r="G147" s="234"/>
      <c r="H147" s="235"/>
      <c r="I147" s="232"/>
      <c r="J147" s="236"/>
      <c r="K147" s="242"/>
      <c r="L147" s="242"/>
      <c r="M147" s="239"/>
      <c r="N147" s="281"/>
      <c r="O147" s="260"/>
      <c r="P147" s="310"/>
    </row>
    <row r="148" spans="1:17" ht="62.4" hidden="1" x14ac:dyDescent="0.3">
      <c r="A148" s="20" t="s">
        <v>69</v>
      </c>
      <c r="B148" s="1" t="s">
        <v>153</v>
      </c>
      <c r="C148" s="1" t="s">
        <v>154</v>
      </c>
      <c r="D148" s="1" t="s">
        <v>34</v>
      </c>
      <c r="E148" s="110">
        <v>10</v>
      </c>
      <c r="F148" s="175" t="s">
        <v>1258</v>
      </c>
      <c r="G148" s="175" t="s">
        <v>1259</v>
      </c>
      <c r="H148" s="176">
        <v>100</v>
      </c>
      <c r="I148" s="1"/>
      <c r="J148" s="6" t="s">
        <v>1279</v>
      </c>
      <c r="K148" s="241">
        <v>0.47</v>
      </c>
      <c r="L148" s="241">
        <f t="shared" si="35"/>
        <v>0.56399999999999995</v>
      </c>
      <c r="M148" s="8">
        <f t="shared" si="36"/>
        <v>47</v>
      </c>
      <c r="N148" s="280">
        <f t="shared" si="37"/>
        <v>56.4</v>
      </c>
      <c r="O148" s="259">
        <v>0.47</v>
      </c>
      <c r="P148" s="309">
        <v>1</v>
      </c>
    </row>
    <row r="149" spans="1:17" ht="15.6" hidden="1" x14ac:dyDescent="0.3">
      <c r="A149" s="230"/>
      <c r="B149" s="231"/>
      <c r="C149" s="231"/>
      <c r="D149" s="232"/>
      <c r="E149" s="233"/>
      <c r="F149" s="232"/>
      <c r="G149" s="234"/>
      <c r="H149" s="235"/>
      <c r="I149" s="232"/>
      <c r="J149" s="236"/>
      <c r="K149" s="242"/>
      <c r="L149" s="242"/>
      <c r="M149" s="239"/>
      <c r="N149" s="281"/>
      <c r="O149" s="260"/>
      <c r="P149" s="310"/>
    </row>
    <row r="150" spans="1:17" ht="124.8" hidden="1" x14ac:dyDescent="0.3">
      <c r="A150" s="20" t="s">
        <v>71</v>
      </c>
      <c r="B150" s="1" t="s">
        <v>156</v>
      </c>
      <c r="C150" s="75" t="s">
        <v>839</v>
      </c>
      <c r="D150" s="1" t="s">
        <v>34</v>
      </c>
      <c r="E150" s="110">
        <v>10</v>
      </c>
      <c r="F150" s="5" t="s">
        <v>1473</v>
      </c>
      <c r="G150" s="152" t="s">
        <v>1465</v>
      </c>
      <c r="H150" s="133">
        <v>1</v>
      </c>
      <c r="I150" s="5" t="s">
        <v>1488</v>
      </c>
      <c r="J150" s="6" t="s">
        <v>1489</v>
      </c>
      <c r="K150" s="241">
        <v>4</v>
      </c>
      <c r="L150" s="241">
        <f>MMULT(K150,1.2)</f>
        <v>4.8</v>
      </c>
      <c r="M150" s="8">
        <f>MMULT(H150,K150)</f>
        <v>4</v>
      </c>
      <c r="N150" s="280">
        <f>MMULT(M150,1.2)</f>
        <v>4.8</v>
      </c>
      <c r="O150" s="259">
        <v>4</v>
      </c>
      <c r="P150" s="309">
        <v>1</v>
      </c>
    </row>
    <row r="151" spans="1:17" ht="15.6" hidden="1" x14ac:dyDescent="0.3">
      <c r="A151" s="230"/>
      <c r="B151" s="231"/>
      <c r="C151" s="231"/>
      <c r="D151" s="232"/>
      <c r="E151" s="233"/>
      <c r="F151" s="232"/>
      <c r="G151" s="234"/>
      <c r="H151" s="235"/>
      <c r="I151" s="232"/>
      <c r="J151" s="236"/>
      <c r="K151" s="242"/>
      <c r="L151" s="242"/>
      <c r="M151" s="239"/>
      <c r="N151" s="281"/>
      <c r="O151" s="260"/>
      <c r="P151" s="310"/>
    </row>
    <row r="152" spans="1:17" ht="46.8" hidden="1" x14ac:dyDescent="0.3">
      <c r="A152" s="20" t="s">
        <v>74</v>
      </c>
      <c r="B152" s="1" t="s">
        <v>158</v>
      </c>
      <c r="C152" s="1" t="s">
        <v>159</v>
      </c>
      <c r="D152" s="1" t="s">
        <v>34</v>
      </c>
      <c r="E152" s="110">
        <v>10</v>
      </c>
      <c r="F152" s="5" t="s">
        <v>1641</v>
      </c>
      <c r="G152" s="152" t="s">
        <v>1637</v>
      </c>
      <c r="H152" s="133">
        <v>1</v>
      </c>
      <c r="I152" s="5" t="s">
        <v>1659</v>
      </c>
      <c r="J152" s="6" t="s">
        <v>1660</v>
      </c>
      <c r="K152" s="241">
        <v>8.5</v>
      </c>
      <c r="L152" s="241">
        <f t="shared" ref="L152" si="38">K152*1.2</f>
        <v>10.199999999999999</v>
      </c>
      <c r="M152" s="8">
        <f t="shared" ref="M152" si="39">K152*H152</f>
        <v>8.5</v>
      </c>
      <c r="N152" s="280">
        <f t="shared" ref="N152" si="40">M152*1.2</f>
        <v>10.199999999999999</v>
      </c>
      <c r="O152" s="259">
        <v>8.5</v>
      </c>
      <c r="P152" s="309">
        <v>1</v>
      </c>
    </row>
    <row r="153" spans="1:17" ht="15.6" hidden="1" x14ac:dyDescent="0.3">
      <c r="A153" s="230"/>
      <c r="B153" s="231"/>
      <c r="C153" s="231"/>
      <c r="D153" s="232"/>
      <c r="E153" s="233"/>
      <c r="F153" s="232"/>
      <c r="G153" s="234"/>
      <c r="H153" s="235"/>
      <c r="I153" s="232"/>
      <c r="J153" s="236"/>
      <c r="K153" s="242"/>
      <c r="L153" s="242"/>
      <c r="M153" s="239"/>
      <c r="N153" s="281"/>
      <c r="O153" s="260"/>
      <c r="P153" s="310"/>
    </row>
    <row r="154" spans="1:17" ht="202.8" hidden="1" x14ac:dyDescent="0.3">
      <c r="A154" s="20" t="s">
        <v>76</v>
      </c>
      <c r="B154" s="1" t="s">
        <v>161</v>
      </c>
      <c r="C154" s="15" t="s">
        <v>162</v>
      </c>
      <c r="D154" s="1" t="s">
        <v>34</v>
      </c>
      <c r="E154" s="110">
        <v>10</v>
      </c>
      <c r="F154" s="175" t="s">
        <v>1641</v>
      </c>
      <c r="G154" s="175" t="s">
        <v>1637</v>
      </c>
      <c r="H154" s="176">
        <v>1</v>
      </c>
      <c r="I154" s="1" t="s">
        <v>1661</v>
      </c>
      <c r="J154" s="6" t="s">
        <v>1662</v>
      </c>
      <c r="K154" s="241">
        <v>45</v>
      </c>
      <c r="L154" s="241">
        <f>K154*1.2</f>
        <v>54</v>
      </c>
      <c r="M154" s="8">
        <f>K154*H154</f>
        <v>45</v>
      </c>
      <c r="N154" s="280">
        <f>M154*1.2</f>
        <v>54</v>
      </c>
      <c r="O154" s="259">
        <v>45</v>
      </c>
      <c r="P154" s="309">
        <v>1</v>
      </c>
    </row>
    <row r="155" spans="1:17" ht="202.8" hidden="1" x14ac:dyDescent="0.3">
      <c r="A155" s="20" t="s">
        <v>76</v>
      </c>
      <c r="B155" s="1" t="s">
        <v>161</v>
      </c>
      <c r="C155" s="15" t="s">
        <v>162</v>
      </c>
      <c r="D155" s="1" t="s">
        <v>34</v>
      </c>
      <c r="E155" s="110">
        <v>10</v>
      </c>
      <c r="F155" s="175" t="s">
        <v>1258</v>
      </c>
      <c r="G155" s="175" t="s">
        <v>1259</v>
      </c>
      <c r="H155" s="176">
        <v>10</v>
      </c>
      <c r="I155" s="1" t="s">
        <v>1280</v>
      </c>
      <c r="J155" s="6" t="s">
        <v>1281</v>
      </c>
      <c r="K155" s="241">
        <v>52.48</v>
      </c>
      <c r="L155" s="241">
        <f t="shared" ref="L155" si="41">K155*1.2</f>
        <v>62.975999999999992</v>
      </c>
      <c r="M155" s="8">
        <f t="shared" ref="M155" si="42">K155*H155</f>
        <v>524.79999999999995</v>
      </c>
      <c r="N155" s="280">
        <f t="shared" ref="N155" si="43">M155*1.2</f>
        <v>629.75999999999988</v>
      </c>
      <c r="O155" s="259">
        <v>52.48</v>
      </c>
      <c r="P155" s="309">
        <v>2</v>
      </c>
    </row>
    <row r="156" spans="1:17" ht="15.6" hidden="1" x14ac:dyDescent="0.3">
      <c r="A156" s="230"/>
      <c r="B156" s="231"/>
      <c r="C156" s="231"/>
      <c r="D156" s="232"/>
      <c r="E156" s="233"/>
      <c r="F156" s="232"/>
      <c r="G156" s="234"/>
      <c r="H156" s="235"/>
      <c r="I156" s="232"/>
      <c r="J156" s="236"/>
      <c r="K156" s="242"/>
      <c r="L156" s="242"/>
      <c r="M156" s="239"/>
      <c r="N156" s="281"/>
      <c r="O156" s="260"/>
      <c r="P156" s="310"/>
    </row>
    <row r="157" spans="1:17" ht="202.8" hidden="1" x14ac:dyDescent="0.3">
      <c r="A157" s="20" t="s">
        <v>80</v>
      </c>
      <c r="B157" s="1" t="s">
        <v>164</v>
      </c>
      <c r="C157" s="15" t="s">
        <v>165</v>
      </c>
      <c r="D157" s="1" t="s">
        <v>34</v>
      </c>
      <c r="E157" s="110">
        <v>10</v>
      </c>
      <c r="F157" s="175" t="s">
        <v>1641</v>
      </c>
      <c r="G157" s="175" t="s">
        <v>1637</v>
      </c>
      <c r="H157" s="176">
        <v>1</v>
      </c>
      <c r="I157" s="1" t="s">
        <v>1661</v>
      </c>
      <c r="J157" s="6" t="s">
        <v>1663</v>
      </c>
      <c r="K157" s="241">
        <v>45</v>
      </c>
      <c r="L157" s="241">
        <f>K157*1.2</f>
        <v>54</v>
      </c>
      <c r="M157" s="8">
        <f>K157*H157</f>
        <v>45</v>
      </c>
      <c r="N157" s="280">
        <f>M157*1.2</f>
        <v>54</v>
      </c>
      <c r="O157" s="259">
        <v>45</v>
      </c>
      <c r="P157" s="309">
        <v>1</v>
      </c>
    </row>
    <row r="158" spans="1:17" ht="202.8" hidden="1" x14ac:dyDescent="0.3">
      <c r="A158" s="20" t="s">
        <v>80</v>
      </c>
      <c r="B158" s="1" t="s">
        <v>164</v>
      </c>
      <c r="C158" s="15" t="s">
        <v>165</v>
      </c>
      <c r="D158" s="1" t="s">
        <v>34</v>
      </c>
      <c r="E158" s="110">
        <v>10</v>
      </c>
      <c r="F158" s="175" t="s">
        <v>1258</v>
      </c>
      <c r="G158" s="175" t="s">
        <v>1259</v>
      </c>
      <c r="H158" s="176">
        <v>10</v>
      </c>
      <c r="I158" s="1" t="s">
        <v>1282</v>
      </c>
      <c r="J158" s="6" t="s">
        <v>1283</v>
      </c>
      <c r="K158" s="241">
        <v>52.72</v>
      </c>
      <c r="L158" s="241">
        <f t="shared" ref="L158" si="44">K158*1.2</f>
        <v>63.263999999999996</v>
      </c>
      <c r="M158" s="8">
        <f t="shared" ref="M158" si="45">K158*H158</f>
        <v>527.20000000000005</v>
      </c>
      <c r="N158" s="280">
        <f t="shared" ref="N158" si="46">M158*1.2</f>
        <v>632.64</v>
      </c>
      <c r="O158" s="259">
        <v>52.72</v>
      </c>
      <c r="P158" s="309">
        <v>2</v>
      </c>
    </row>
    <row r="159" spans="1:17" ht="15.6" hidden="1" x14ac:dyDescent="0.3">
      <c r="A159" s="230"/>
      <c r="B159" s="231"/>
      <c r="C159" s="231"/>
      <c r="D159" s="232"/>
      <c r="E159" s="233"/>
      <c r="F159" s="232"/>
      <c r="G159" s="234"/>
      <c r="H159" s="235"/>
      <c r="I159" s="232"/>
      <c r="J159" s="236"/>
      <c r="K159" s="242"/>
      <c r="L159" s="242"/>
      <c r="M159" s="239"/>
      <c r="N159" s="281"/>
      <c r="O159" s="260"/>
      <c r="P159" s="310"/>
    </row>
    <row r="160" spans="1:17" ht="62.4" hidden="1" x14ac:dyDescent="0.3">
      <c r="A160" s="20" t="s">
        <v>897</v>
      </c>
      <c r="B160" s="1" t="s">
        <v>167</v>
      </c>
      <c r="C160" s="1" t="s">
        <v>168</v>
      </c>
      <c r="D160" s="1" t="s">
        <v>34</v>
      </c>
      <c r="E160" s="110">
        <v>50</v>
      </c>
      <c r="F160" s="175" t="s">
        <v>1473</v>
      </c>
      <c r="G160" s="175" t="s">
        <v>1465</v>
      </c>
      <c r="H160" s="176">
        <v>1</v>
      </c>
      <c r="I160" s="1" t="s">
        <v>1490</v>
      </c>
      <c r="J160" s="6" t="s">
        <v>1491</v>
      </c>
      <c r="K160" s="241">
        <v>4</v>
      </c>
      <c r="L160" s="241">
        <f>MMULT(K160,1.2)</f>
        <v>4.8</v>
      </c>
      <c r="M160" s="8">
        <f>MMULT(H160,K160)</f>
        <v>4</v>
      </c>
      <c r="N160" s="280">
        <f>MMULT(M160,1.2)</f>
        <v>4.8</v>
      </c>
      <c r="O160" s="259">
        <v>4</v>
      </c>
      <c r="P160" s="309">
        <v>1</v>
      </c>
      <c r="Q160" t="s">
        <v>2172</v>
      </c>
    </row>
    <row r="161" spans="1:17" ht="109.2" hidden="1" x14ac:dyDescent="0.3">
      <c r="A161" s="20" t="s">
        <v>897</v>
      </c>
      <c r="B161" s="1" t="s">
        <v>167</v>
      </c>
      <c r="C161" s="1" t="s">
        <v>168</v>
      </c>
      <c r="D161" s="1" t="s">
        <v>34</v>
      </c>
      <c r="E161" s="110">
        <v>50</v>
      </c>
      <c r="F161" s="175" t="s">
        <v>1258</v>
      </c>
      <c r="G161" s="175" t="s">
        <v>1259</v>
      </c>
      <c r="H161" s="176">
        <v>10</v>
      </c>
      <c r="I161" s="1" t="s">
        <v>1284</v>
      </c>
      <c r="J161" s="6" t="s">
        <v>1285</v>
      </c>
      <c r="K161" s="241">
        <v>4.51</v>
      </c>
      <c r="L161" s="241">
        <f t="shared" ref="L161:L162" si="47">K161*1.2</f>
        <v>5.4119999999999999</v>
      </c>
      <c r="M161" s="8">
        <f t="shared" ref="M161:M162" si="48">K161*H161</f>
        <v>45.099999999999994</v>
      </c>
      <c r="N161" s="280">
        <f t="shared" ref="N161:N162" si="49">M161*1.2</f>
        <v>54.11999999999999</v>
      </c>
      <c r="O161" s="259">
        <v>4.51</v>
      </c>
      <c r="P161" s="309">
        <v>2</v>
      </c>
      <c r="Q161" t="s">
        <v>2172</v>
      </c>
    </row>
    <row r="162" spans="1:17" ht="46.8" hidden="1" x14ac:dyDescent="0.3">
      <c r="A162" s="20" t="s">
        <v>897</v>
      </c>
      <c r="B162" s="1" t="s">
        <v>167</v>
      </c>
      <c r="C162" s="1" t="s">
        <v>168</v>
      </c>
      <c r="D162" s="1" t="s">
        <v>34</v>
      </c>
      <c r="E162" s="110">
        <v>50</v>
      </c>
      <c r="F162" s="175" t="s">
        <v>1641</v>
      </c>
      <c r="G162" s="175" t="s">
        <v>1637</v>
      </c>
      <c r="H162" s="176">
        <v>1</v>
      </c>
      <c r="I162" s="1" t="s">
        <v>1664</v>
      </c>
      <c r="J162" s="6" t="s">
        <v>1665</v>
      </c>
      <c r="K162" s="241">
        <v>12.5</v>
      </c>
      <c r="L162" s="241">
        <f t="shared" si="47"/>
        <v>15</v>
      </c>
      <c r="M162" s="8">
        <f t="shared" si="48"/>
        <v>12.5</v>
      </c>
      <c r="N162" s="280">
        <f t="shared" si="49"/>
        <v>15</v>
      </c>
      <c r="O162" s="259">
        <v>12.5</v>
      </c>
      <c r="P162" s="309">
        <v>3</v>
      </c>
    </row>
    <row r="163" spans="1:17" ht="15.6" hidden="1" x14ac:dyDescent="0.3">
      <c r="A163" s="230"/>
      <c r="B163" s="231"/>
      <c r="C163" s="231"/>
      <c r="D163" s="232"/>
      <c r="E163" s="233"/>
      <c r="F163" s="232"/>
      <c r="G163" s="234"/>
      <c r="H163" s="235"/>
      <c r="I163" s="232"/>
      <c r="J163" s="236"/>
      <c r="K163" s="242"/>
      <c r="L163" s="242"/>
      <c r="M163" s="239"/>
      <c r="N163" s="281"/>
      <c r="O163" s="260"/>
      <c r="P163" s="310"/>
    </row>
    <row r="164" spans="1:17" ht="46.8" hidden="1" x14ac:dyDescent="0.3">
      <c r="A164" s="20" t="s">
        <v>83</v>
      </c>
      <c r="B164" s="1" t="s">
        <v>170</v>
      </c>
      <c r="C164" s="1" t="s">
        <v>171</v>
      </c>
      <c r="D164" s="1" t="s">
        <v>34</v>
      </c>
      <c r="E164" s="110">
        <v>500</v>
      </c>
      <c r="F164" s="5" t="s">
        <v>1666</v>
      </c>
      <c r="G164" s="152" t="s">
        <v>1637</v>
      </c>
      <c r="H164" s="133">
        <v>50</v>
      </c>
      <c r="I164" s="5" t="s">
        <v>1667</v>
      </c>
      <c r="J164" s="216" t="s">
        <v>1668</v>
      </c>
      <c r="K164" s="241">
        <v>0.22500000000000001</v>
      </c>
      <c r="L164" s="241">
        <f t="shared" ref="L164" si="50">K164*1.2</f>
        <v>0.27</v>
      </c>
      <c r="M164" s="86">
        <f t="shared" ref="M164" si="51">K164*H164</f>
        <v>11.25</v>
      </c>
      <c r="N164" s="280">
        <f t="shared" ref="N164" si="52">M164*1.2</f>
        <v>13.5</v>
      </c>
      <c r="O164" s="259">
        <v>0.22500000000000001</v>
      </c>
      <c r="P164" s="309">
        <v>1</v>
      </c>
    </row>
    <row r="165" spans="1:17" ht="15.6" hidden="1" x14ac:dyDescent="0.3">
      <c r="A165" s="230"/>
      <c r="B165" s="231"/>
      <c r="C165" s="231"/>
      <c r="D165" s="232"/>
      <c r="E165" s="233"/>
      <c r="F165" s="232"/>
      <c r="G165" s="234"/>
      <c r="H165" s="235"/>
      <c r="I165" s="232"/>
      <c r="J165" s="236"/>
      <c r="K165" s="242"/>
      <c r="L165" s="242"/>
      <c r="M165" s="239"/>
      <c r="N165" s="281"/>
      <c r="O165" s="260"/>
      <c r="P165" s="310"/>
    </row>
    <row r="166" spans="1:17" ht="187.2" hidden="1" x14ac:dyDescent="0.3">
      <c r="A166" s="20" t="s">
        <v>898</v>
      </c>
      <c r="B166" s="1" t="s">
        <v>146</v>
      </c>
      <c r="C166" s="1" t="s">
        <v>173</v>
      </c>
      <c r="D166" s="1" t="s">
        <v>34</v>
      </c>
      <c r="E166" s="110">
        <v>5</v>
      </c>
      <c r="F166" s="175" t="s">
        <v>1258</v>
      </c>
      <c r="G166" s="175" t="s">
        <v>1259</v>
      </c>
      <c r="H166" s="176">
        <v>1</v>
      </c>
      <c r="I166" s="1" t="s">
        <v>1286</v>
      </c>
      <c r="J166" s="14" t="s">
        <v>1287</v>
      </c>
      <c r="K166" s="241">
        <v>37.5</v>
      </c>
      <c r="L166" s="241">
        <f t="shared" ref="L166" si="53">K166*1.2</f>
        <v>45</v>
      </c>
      <c r="M166" s="8">
        <f t="shared" ref="M166" si="54">K166*H166</f>
        <v>37.5</v>
      </c>
      <c r="N166" s="280">
        <f t="shared" ref="N166" si="55">M166*1.2</f>
        <v>45</v>
      </c>
      <c r="O166" s="259">
        <v>37.5</v>
      </c>
      <c r="P166" s="309">
        <v>1</v>
      </c>
    </row>
    <row r="167" spans="1:17" ht="15.6" hidden="1" x14ac:dyDescent="0.3">
      <c r="A167" s="230"/>
      <c r="B167" s="231"/>
      <c r="C167" s="231"/>
      <c r="D167" s="232"/>
      <c r="E167" s="233"/>
      <c r="F167" s="232"/>
      <c r="G167" s="234"/>
      <c r="H167" s="235"/>
      <c r="I167" s="232"/>
      <c r="J167" s="236"/>
      <c r="K167" s="242"/>
      <c r="L167" s="242"/>
      <c r="M167" s="239"/>
      <c r="N167" s="281"/>
      <c r="O167" s="260"/>
      <c r="P167" s="310"/>
    </row>
    <row r="168" spans="1:17" ht="187.2" x14ac:dyDescent="0.3">
      <c r="A168" s="20" t="s">
        <v>899</v>
      </c>
      <c r="B168" s="1" t="s">
        <v>175</v>
      </c>
      <c r="C168" s="1" t="s">
        <v>176</v>
      </c>
      <c r="D168" s="1" t="s">
        <v>793</v>
      </c>
      <c r="E168" s="110">
        <v>10</v>
      </c>
      <c r="F168" s="5"/>
      <c r="G168" s="152"/>
      <c r="H168" s="133"/>
      <c r="I168" s="5"/>
      <c r="J168" s="6"/>
      <c r="K168" s="241"/>
      <c r="L168" s="241"/>
      <c r="M168" s="86"/>
      <c r="N168" s="280"/>
      <c r="O168" s="259"/>
      <c r="P168" s="309">
        <v>0</v>
      </c>
    </row>
    <row r="169" spans="1:17" ht="15.6" hidden="1" x14ac:dyDescent="0.3">
      <c r="A169" s="230"/>
      <c r="B169" s="231"/>
      <c r="C169" s="231"/>
      <c r="D169" s="232"/>
      <c r="E169" s="233"/>
      <c r="F169" s="232"/>
      <c r="G169" s="234"/>
      <c r="H169" s="235"/>
      <c r="I169" s="232"/>
      <c r="J169" s="236"/>
      <c r="K169" s="242"/>
      <c r="L169" s="242"/>
      <c r="M169" s="239"/>
      <c r="N169" s="281"/>
      <c r="O169" s="260"/>
      <c r="P169" s="310"/>
    </row>
    <row r="170" spans="1:17" ht="187.2" hidden="1" x14ac:dyDescent="0.3">
      <c r="A170" s="20" t="s">
        <v>86</v>
      </c>
      <c r="B170" s="1" t="s">
        <v>178</v>
      </c>
      <c r="C170" s="1" t="s">
        <v>179</v>
      </c>
      <c r="D170" s="1" t="s">
        <v>793</v>
      </c>
      <c r="E170" s="110">
        <v>10</v>
      </c>
      <c r="F170" s="175" t="s">
        <v>1258</v>
      </c>
      <c r="G170" s="175" t="s">
        <v>1259</v>
      </c>
      <c r="H170" s="176">
        <v>1</v>
      </c>
      <c r="I170" s="1" t="s">
        <v>1288</v>
      </c>
      <c r="J170" s="6">
        <v>4435087</v>
      </c>
      <c r="K170" s="241">
        <v>73.75</v>
      </c>
      <c r="L170" s="241">
        <f t="shared" ref="L170:L177" si="56">K170*1.2</f>
        <v>88.5</v>
      </c>
      <c r="M170" s="8">
        <f t="shared" ref="M170:M177" si="57">K170*H170</f>
        <v>73.75</v>
      </c>
      <c r="N170" s="280">
        <f t="shared" ref="N170:N177" si="58">M170*1.2</f>
        <v>88.5</v>
      </c>
      <c r="O170" s="259">
        <v>73.75</v>
      </c>
      <c r="P170" s="309">
        <v>1</v>
      </c>
    </row>
    <row r="171" spans="1:17" ht="15.6" hidden="1" x14ac:dyDescent="0.3">
      <c r="A171" s="230"/>
      <c r="B171" s="231"/>
      <c r="C171" s="231"/>
      <c r="D171" s="232"/>
      <c r="E171" s="233"/>
      <c r="F171" s="232"/>
      <c r="G171" s="234"/>
      <c r="H171" s="235"/>
      <c r="I171" s="232"/>
      <c r="J171" s="236"/>
      <c r="K171" s="242"/>
      <c r="L171" s="242"/>
      <c r="M171" s="239"/>
      <c r="N171" s="281"/>
      <c r="O171" s="260"/>
      <c r="P171" s="310"/>
    </row>
    <row r="172" spans="1:17" ht="187.2" hidden="1" x14ac:dyDescent="0.3">
      <c r="A172" s="20" t="s">
        <v>89</v>
      </c>
      <c r="B172" s="1" t="s">
        <v>181</v>
      </c>
      <c r="C172" s="1" t="s">
        <v>182</v>
      </c>
      <c r="D172" s="1" t="s">
        <v>793</v>
      </c>
      <c r="E172" s="110">
        <v>10</v>
      </c>
      <c r="F172" s="175" t="s">
        <v>1258</v>
      </c>
      <c r="G172" s="175" t="s">
        <v>1259</v>
      </c>
      <c r="H172" s="176">
        <v>1</v>
      </c>
      <c r="I172" s="1" t="s">
        <v>1288</v>
      </c>
      <c r="J172" s="6">
        <v>4435117</v>
      </c>
      <c r="K172" s="241">
        <v>78.3</v>
      </c>
      <c r="L172" s="241">
        <f t="shared" si="56"/>
        <v>93.96</v>
      </c>
      <c r="M172" s="8">
        <f t="shared" si="57"/>
        <v>78.3</v>
      </c>
      <c r="N172" s="280">
        <f t="shared" si="58"/>
        <v>93.96</v>
      </c>
      <c r="O172" s="259">
        <v>78.3</v>
      </c>
      <c r="P172" s="309">
        <v>1</v>
      </c>
    </row>
    <row r="173" spans="1:17" ht="15.6" hidden="1" x14ac:dyDescent="0.3">
      <c r="A173" s="230"/>
      <c r="B173" s="231"/>
      <c r="C173" s="231"/>
      <c r="D173" s="232"/>
      <c r="E173" s="233"/>
      <c r="F173" s="232"/>
      <c r="G173" s="234"/>
      <c r="H173" s="235"/>
      <c r="I173" s="232"/>
      <c r="J173" s="236"/>
      <c r="K173" s="242"/>
      <c r="L173" s="242"/>
      <c r="M173" s="239"/>
      <c r="N173" s="281"/>
      <c r="O173" s="260"/>
      <c r="P173" s="310"/>
    </row>
    <row r="174" spans="1:17" ht="296.39999999999998" hidden="1" x14ac:dyDescent="0.3">
      <c r="A174" s="20" t="s">
        <v>91</v>
      </c>
      <c r="B174" s="1" t="s">
        <v>184</v>
      </c>
      <c r="C174" s="1" t="s">
        <v>185</v>
      </c>
      <c r="D174" s="1" t="s">
        <v>34</v>
      </c>
      <c r="E174" s="110">
        <v>10</v>
      </c>
      <c r="F174" s="175" t="s">
        <v>1902</v>
      </c>
      <c r="G174" s="175" t="s">
        <v>1898</v>
      </c>
      <c r="H174" s="176">
        <v>1</v>
      </c>
      <c r="I174" s="1"/>
      <c r="J174" s="6" t="s">
        <v>1913</v>
      </c>
      <c r="K174" s="241">
        <v>14</v>
      </c>
      <c r="L174" s="241">
        <v>16.8</v>
      </c>
      <c r="M174" s="8">
        <v>14</v>
      </c>
      <c r="N174" s="280">
        <v>16.8</v>
      </c>
      <c r="O174" s="259">
        <v>14</v>
      </c>
      <c r="P174" s="309">
        <v>1</v>
      </c>
    </row>
    <row r="175" spans="1:17" ht="296.39999999999998" hidden="1" x14ac:dyDescent="0.3">
      <c r="A175" s="20" t="s">
        <v>91</v>
      </c>
      <c r="B175" s="1" t="s">
        <v>184</v>
      </c>
      <c r="C175" s="1" t="s">
        <v>185</v>
      </c>
      <c r="D175" s="1" t="s">
        <v>34</v>
      </c>
      <c r="E175" s="110">
        <v>10</v>
      </c>
      <c r="F175" s="175" t="s">
        <v>1258</v>
      </c>
      <c r="G175" s="175" t="s">
        <v>1259</v>
      </c>
      <c r="H175" s="176">
        <v>10</v>
      </c>
      <c r="I175" s="1" t="s">
        <v>1289</v>
      </c>
      <c r="J175" s="6">
        <v>4417920</v>
      </c>
      <c r="K175" s="241">
        <v>14.32</v>
      </c>
      <c r="L175" s="241">
        <f t="shared" ref="L175" si="59">K175*1.2</f>
        <v>17.184000000000001</v>
      </c>
      <c r="M175" s="8">
        <f t="shared" ref="M175" si="60">K175*H175</f>
        <v>143.19999999999999</v>
      </c>
      <c r="N175" s="280">
        <f t="shared" ref="N175" si="61">M175*1.2</f>
        <v>171.83999999999997</v>
      </c>
      <c r="O175" s="259">
        <v>14.32</v>
      </c>
      <c r="P175" s="309">
        <v>2</v>
      </c>
    </row>
    <row r="176" spans="1:17" ht="15.6" hidden="1" x14ac:dyDescent="0.3">
      <c r="A176" s="230"/>
      <c r="B176" s="231"/>
      <c r="C176" s="231"/>
      <c r="D176" s="232"/>
      <c r="E176" s="233"/>
      <c r="F176" s="232"/>
      <c r="G176" s="234"/>
      <c r="H176" s="235"/>
      <c r="I176" s="232"/>
      <c r="J176" s="236"/>
      <c r="K176" s="242"/>
      <c r="L176" s="242"/>
      <c r="M176" s="239"/>
      <c r="N176" s="281"/>
      <c r="O176" s="260"/>
      <c r="P176" s="310"/>
    </row>
    <row r="177" spans="1:17" ht="62.4" hidden="1" x14ac:dyDescent="0.3">
      <c r="A177" s="20" t="s">
        <v>900</v>
      </c>
      <c r="B177" s="1" t="s">
        <v>187</v>
      </c>
      <c r="C177" s="1" t="s">
        <v>188</v>
      </c>
      <c r="D177" s="1" t="s">
        <v>34</v>
      </c>
      <c r="E177" s="110">
        <v>20</v>
      </c>
      <c r="F177" s="175" t="s">
        <v>1258</v>
      </c>
      <c r="G177" s="175" t="s">
        <v>1259</v>
      </c>
      <c r="H177" s="176">
        <v>100</v>
      </c>
      <c r="I177" s="1"/>
      <c r="J177" s="6">
        <v>29450</v>
      </c>
      <c r="K177" s="241">
        <v>0.63</v>
      </c>
      <c r="L177" s="241">
        <f t="shared" si="56"/>
        <v>0.75600000000000001</v>
      </c>
      <c r="M177" s="8">
        <f t="shared" si="57"/>
        <v>63</v>
      </c>
      <c r="N177" s="280">
        <f t="shared" si="58"/>
        <v>75.599999999999994</v>
      </c>
      <c r="O177" s="259">
        <v>0.63</v>
      </c>
      <c r="P177" s="309">
        <v>1</v>
      </c>
    </row>
    <row r="178" spans="1:17" ht="62.4" hidden="1" x14ac:dyDescent="0.3">
      <c r="A178" s="20" t="s">
        <v>900</v>
      </c>
      <c r="B178" s="1" t="s">
        <v>187</v>
      </c>
      <c r="C178" s="1" t="s">
        <v>188</v>
      </c>
      <c r="D178" s="1" t="s">
        <v>34</v>
      </c>
      <c r="E178" s="110">
        <v>20</v>
      </c>
      <c r="F178" s="175" t="s">
        <v>1902</v>
      </c>
      <c r="G178" s="175" t="s">
        <v>1898</v>
      </c>
      <c r="H178" s="176">
        <v>1</v>
      </c>
      <c r="I178" s="1"/>
      <c r="J178" s="6" t="s">
        <v>1914</v>
      </c>
      <c r="K178" s="241">
        <v>1.9</v>
      </c>
      <c r="L178" s="241">
        <v>2.2799999999999998</v>
      </c>
      <c r="M178" s="8">
        <v>1.9</v>
      </c>
      <c r="N178" s="280">
        <v>2.2799999999999998</v>
      </c>
      <c r="O178" s="259">
        <v>1.9</v>
      </c>
      <c r="P178" s="309">
        <v>2</v>
      </c>
    </row>
    <row r="179" spans="1:17" ht="15.6" hidden="1" x14ac:dyDescent="0.3">
      <c r="A179" s="230"/>
      <c r="B179" s="231"/>
      <c r="C179" s="231"/>
      <c r="D179" s="232"/>
      <c r="E179" s="233"/>
      <c r="F179" s="232"/>
      <c r="G179" s="234"/>
      <c r="H179" s="235"/>
      <c r="I179" s="232"/>
      <c r="J179" s="236"/>
      <c r="K179" s="242"/>
      <c r="L179" s="242"/>
      <c r="M179" s="239"/>
      <c r="N179" s="281"/>
      <c r="O179" s="260"/>
      <c r="P179" s="310"/>
    </row>
    <row r="180" spans="1:17" ht="124.8" x14ac:dyDescent="0.3">
      <c r="A180" s="20" t="s">
        <v>901</v>
      </c>
      <c r="B180" s="25" t="s">
        <v>189</v>
      </c>
      <c r="C180" s="21" t="s">
        <v>191</v>
      </c>
      <c r="D180" s="3" t="s">
        <v>34</v>
      </c>
      <c r="E180" s="108">
        <v>12</v>
      </c>
      <c r="F180" s="109"/>
      <c r="G180" s="152"/>
      <c r="H180" s="133"/>
      <c r="I180" s="109"/>
      <c r="J180" s="6"/>
      <c r="K180" s="241"/>
      <c r="L180" s="241"/>
      <c r="M180" s="8"/>
      <c r="N180" s="280"/>
      <c r="O180" s="259">
        <v>0</v>
      </c>
      <c r="P180" s="309">
        <v>0</v>
      </c>
    </row>
    <row r="181" spans="1:17" ht="15.6" hidden="1" x14ac:dyDescent="0.3">
      <c r="A181" s="230"/>
      <c r="B181" s="231"/>
      <c r="C181" s="231"/>
      <c r="D181" s="232"/>
      <c r="E181" s="233"/>
      <c r="F181" s="232"/>
      <c r="G181" s="234"/>
      <c r="H181" s="235"/>
      <c r="I181" s="232"/>
      <c r="J181" s="236"/>
      <c r="K181" s="242"/>
      <c r="L181" s="242"/>
      <c r="M181" s="239"/>
      <c r="N181" s="281"/>
      <c r="O181" s="260"/>
      <c r="P181" s="310"/>
    </row>
    <row r="182" spans="1:17" ht="32.4" x14ac:dyDescent="0.35">
      <c r="A182" s="20" t="s">
        <v>94</v>
      </c>
      <c r="B182" s="22" t="s">
        <v>192</v>
      </c>
      <c r="C182" s="21"/>
      <c r="D182" s="3"/>
      <c r="E182" s="108"/>
      <c r="F182" s="109"/>
      <c r="G182" s="152"/>
      <c r="H182" s="133"/>
      <c r="I182" s="109"/>
      <c r="J182" s="135"/>
      <c r="K182" s="241"/>
      <c r="L182" s="241"/>
      <c r="M182" s="8"/>
      <c r="N182" s="280"/>
      <c r="O182" s="259"/>
      <c r="P182" s="309"/>
    </row>
    <row r="183" spans="1:17" ht="15.6" hidden="1" x14ac:dyDescent="0.3">
      <c r="A183" s="230"/>
      <c r="B183" s="231"/>
      <c r="C183" s="231"/>
      <c r="D183" s="232"/>
      <c r="E183" s="233"/>
      <c r="F183" s="232"/>
      <c r="G183" s="234"/>
      <c r="H183" s="235"/>
      <c r="I183" s="232"/>
      <c r="J183" s="236"/>
      <c r="K183" s="242"/>
      <c r="L183" s="242"/>
      <c r="M183" s="239"/>
      <c r="N183" s="281"/>
      <c r="O183" s="260"/>
      <c r="P183" s="310"/>
    </row>
    <row r="184" spans="1:17" ht="171.6" hidden="1" x14ac:dyDescent="0.3">
      <c r="A184" s="20" t="s">
        <v>902</v>
      </c>
      <c r="B184" s="26" t="s">
        <v>831</v>
      </c>
      <c r="C184" s="27" t="s">
        <v>832</v>
      </c>
      <c r="D184" s="1" t="s">
        <v>193</v>
      </c>
      <c r="E184" s="110">
        <v>500</v>
      </c>
      <c r="F184" s="152" t="s">
        <v>2069</v>
      </c>
      <c r="G184" s="152" t="s">
        <v>2031</v>
      </c>
      <c r="H184" s="176">
        <v>50</v>
      </c>
      <c r="I184" s="1" t="s">
        <v>2070</v>
      </c>
      <c r="J184" s="14" t="s">
        <v>2071</v>
      </c>
      <c r="K184" s="241">
        <v>0.47</v>
      </c>
      <c r="L184" s="241">
        <v>0.56399999999999995</v>
      </c>
      <c r="M184" s="8">
        <v>23.5</v>
      </c>
      <c r="N184" s="280">
        <v>28.2</v>
      </c>
      <c r="O184" s="259">
        <v>0.47</v>
      </c>
      <c r="P184" s="309">
        <v>1</v>
      </c>
      <c r="Q184" t="s">
        <v>2172</v>
      </c>
    </row>
    <row r="185" spans="1:17" ht="171.6" hidden="1" x14ac:dyDescent="0.3">
      <c r="A185" s="20" t="s">
        <v>902</v>
      </c>
      <c r="B185" s="26" t="s">
        <v>831</v>
      </c>
      <c r="C185" s="27" t="s">
        <v>832</v>
      </c>
      <c r="D185" s="1" t="s">
        <v>193</v>
      </c>
      <c r="E185" s="110">
        <v>500</v>
      </c>
      <c r="F185" s="152" t="s">
        <v>1669</v>
      </c>
      <c r="G185" s="152" t="s">
        <v>1637</v>
      </c>
      <c r="H185" s="176">
        <v>1</v>
      </c>
      <c r="I185" s="1" t="s">
        <v>1670</v>
      </c>
      <c r="J185" s="14" t="s">
        <v>1671</v>
      </c>
      <c r="K185" s="241">
        <v>0.95</v>
      </c>
      <c r="L185" s="241">
        <f>SUM(K185*1.2)</f>
        <v>1.1399999999999999</v>
      </c>
      <c r="M185" s="8">
        <v>0.95</v>
      </c>
      <c r="N185" s="280">
        <f>SUM(M185*1.2)</f>
        <v>1.1399999999999999</v>
      </c>
      <c r="O185" s="259">
        <v>0.95</v>
      </c>
      <c r="P185" s="309">
        <v>2</v>
      </c>
    </row>
    <row r="186" spans="1:17" ht="171.6" hidden="1" x14ac:dyDescent="0.3">
      <c r="A186" s="20" t="s">
        <v>902</v>
      </c>
      <c r="B186" s="26" t="s">
        <v>831</v>
      </c>
      <c r="C186" s="27" t="s">
        <v>832</v>
      </c>
      <c r="D186" s="1" t="s">
        <v>193</v>
      </c>
      <c r="E186" s="110">
        <v>500</v>
      </c>
      <c r="F186" s="152" t="s">
        <v>1267</v>
      </c>
      <c r="G186" s="152" t="s">
        <v>1259</v>
      </c>
      <c r="H186" s="176">
        <v>40</v>
      </c>
      <c r="I186" s="1" t="s">
        <v>1290</v>
      </c>
      <c r="J186" s="14" t="s">
        <v>1291</v>
      </c>
      <c r="K186" s="241">
        <v>1</v>
      </c>
      <c r="L186" s="241">
        <f t="shared" ref="L186" si="62">K186*1.2</f>
        <v>1.2</v>
      </c>
      <c r="M186" s="8">
        <f t="shared" ref="M186" si="63">K186*H186</f>
        <v>40</v>
      </c>
      <c r="N186" s="280">
        <f t="shared" ref="N186" si="64">M186*1.2</f>
        <v>48</v>
      </c>
      <c r="O186" s="259">
        <v>1</v>
      </c>
      <c r="P186" s="309">
        <v>3</v>
      </c>
    </row>
    <row r="187" spans="1:17" ht="15.6" hidden="1" x14ac:dyDescent="0.3">
      <c r="A187" s="230"/>
      <c r="B187" s="231"/>
      <c r="C187" s="231"/>
      <c r="D187" s="232"/>
      <c r="E187" s="233"/>
      <c r="F187" s="232"/>
      <c r="G187" s="234"/>
      <c r="H187" s="235"/>
      <c r="I187" s="232"/>
      <c r="J187" s="236"/>
      <c r="K187" s="242"/>
      <c r="L187" s="242"/>
      <c r="M187" s="239"/>
      <c r="N187" s="281"/>
      <c r="O187" s="260"/>
      <c r="P187" s="310"/>
    </row>
    <row r="188" spans="1:17" ht="109.2" hidden="1" x14ac:dyDescent="0.3">
      <c r="A188" s="20" t="s">
        <v>903</v>
      </c>
      <c r="B188" s="1" t="s">
        <v>835</v>
      </c>
      <c r="C188" s="4" t="s">
        <v>836</v>
      </c>
      <c r="D188" s="1" t="s">
        <v>193</v>
      </c>
      <c r="E188" s="110">
        <v>200</v>
      </c>
      <c r="F188" s="5" t="s">
        <v>2036</v>
      </c>
      <c r="G188" s="152" t="s">
        <v>2031</v>
      </c>
      <c r="H188" s="133">
        <v>100</v>
      </c>
      <c r="I188" s="5" t="s">
        <v>2072</v>
      </c>
      <c r="J188" s="6" t="s">
        <v>2073</v>
      </c>
      <c r="K188" s="241">
        <v>0.158</v>
      </c>
      <c r="L188" s="241">
        <v>0.18959999999999999</v>
      </c>
      <c r="M188" s="86">
        <v>15.8</v>
      </c>
      <c r="N188" s="280">
        <v>18.96</v>
      </c>
      <c r="O188" s="259">
        <v>0.158</v>
      </c>
      <c r="P188" s="309">
        <v>1</v>
      </c>
      <c r="Q188" t="s">
        <v>2172</v>
      </c>
    </row>
    <row r="189" spans="1:17" ht="109.2" hidden="1" x14ac:dyDescent="0.3">
      <c r="A189" s="20" t="s">
        <v>903</v>
      </c>
      <c r="B189" s="1" t="s">
        <v>835</v>
      </c>
      <c r="C189" s="4" t="s">
        <v>836</v>
      </c>
      <c r="D189" s="1" t="s">
        <v>193</v>
      </c>
      <c r="E189" s="110">
        <v>200</v>
      </c>
      <c r="F189" s="5" t="s">
        <v>1669</v>
      </c>
      <c r="G189" s="152" t="s">
        <v>1637</v>
      </c>
      <c r="H189" s="133">
        <v>100</v>
      </c>
      <c r="I189" s="5" t="s">
        <v>1672</v>
      </c>
      <c r="J189" s="6" t="s">
        <v>1673</v>
      </c>
      <c r="K189" s="241">
        <v>0.245</v>
      </c>
      <c r="L189" s="241">
        <f>SUM(K189*1.2)</f>
        <v>0.29399999999999998</v>
      </c>
      <c r="M189" s="86">
        <f>SUM(K189*H189)</f>
        <v>24.5</v>
      </c>
      <c r="N189" s="280">
        <f t="shared" ref="N189" si="65">SUM(M189*1.2)</f>
        <v>29.4</v>
      </c>
      <c r="O189" s="259">
        <v>0.245</v>
      </c>
      <c r="P189" s="309">
        <v>2</v>
      </c>
    </row>
    <row r="190" spans="1:17" ht="140.4" hidden="1" x14ac:dyDescent="0.3">
      <c r="A190" s="20" t="s">
        <v>903</v>
      </c>
      <c r="B190" s="1" t="s">
        <v>835</v>
      </c>
      <c r="C190" s="4" t="s">
        <v>836</v>
      </c>
      <c r="D190" s="1" t="s">
        <v>193</v>
      </c>
      <c r="E190" s="110">
        <v>200</v>
      </c>
      <c r="F190" s="5" t="s">
        <v>2112</v>
      </c>
      <c r="G190" s="152" t="s">
        <v>2113</v>
      </c>
      <c r="H190" s="133" t="s">
        <v>2114</v>
      </c>
      <c r="I190" s="5" t="s">
        <v>2115</v>
      </c>
      <c r="J190" s="6" t="s">
        <v>2116</v>
      </c>
      <c r="K190" s="241">
        <v>0.3</v>
      </c>
      <c r="L190" s="241">
        <v>0.36</v>
      </c>
      <c r="M190" s="86">
        <f>K190*E190</f>
        <v>60</v>
      </c>
      <c r="N190" s="280">
        <f>E190*L190</f>
        <v>72</v>
      </c>
      <c r="O190" s="259">
        <v>0.3</v>
      </c>
      <c r="P190" s="309">
        <v>3</v>
      </c>
    </row>
    <row r="191" spans="1:17" ht="109.2" hidden="1" x14ac:dyDescent="0.3">
      <c r="A191" s="20" t="s">
        <v>903</v>
      </c>
      <c r="B191" s="1" t="s">
        <v>835</v>
      </c>
      <c r="C191" s="4" t="s">
        <v>836</v>
      </c>
      <c r="D191" s="1" t="s">
        <v>193</v>
      </c>
      <c r="E191" s="110">
        <v>200</v>
      </c>
      <c r="F191" s="5" t="s">
        <v>1492</v>
      </c>
      <c r="G191" s="152" t="s">
        <v>1465</v>
      </c>
      <c r="H191" s="133">
        <v>50</v>
      </c>
      <c r="I191" s="5" t="s">
        <v>1493</v>
      </c>
      <c r="J191" s="6" t="s">
        <v>1494</v>
      </c>
      <c r="K191" s="241">
        <v>0.36</v>
      </c>
      <c r="L191" s="241">
        <f>MMULT(K191,1.2)</f>
        <v>0.432</v>
      </c>
      <c r="M191" s="86">
        <f>MMULT(H191,K191)</f>
        <v>18</v>
      </c>
      <c r="N191" s="280">
        <f>MMULT(M191,1.2)</f>
        <v>21.599999999999998</v>
      </c>
      <c r="O191" s="259">
        <v>0.36</v>
      </c>
      <c r="P191" s="309">
        <v>4</v>
      </c>
    </row>
    <row r="192" spans="1:17" ht="15.6" hidden="1" x14ac:dyDescent="0.3">
      <c r="A192" s="230"/>
      <c r="B192" s="231"/>
      <c r="C192" s="231"/>
      <c r="D192" s="232"/>
      <c r="E192" s="233"/>
      <c r="F192" s="232"/>
      <c r="G192" s="234"/>
      <c r="H192" s="235"/>
      <c r="I192" s="232"/>
      <c r="J192" s="236"/>
      <c r="K192" s="242"/>
      <c r="L192" s="242"/>
      <c r="M192" s="239"/>
      <c r="N192" s="281"/>
      <c r="O192" s="260"/>
      <c r="P192" s="310"/>
    </row>
    <row r="193" spans="1:18" ht="78" hidden="1" x14ac:dyDescent="0.3">
      <c r="A193" s="300" t="s">
        <v>904</v>
      </c>
      <c r="B193" s="323" t="s">
        <v>196</v>
      </c>
      <c r="C193" s="333" t="s">
        <v>197</v>
      </c>
      <c r="D193" s="323" t="s">
        <v>34</v>
      </c>
      <c r="E193" s="334">
        <v>200</v>
      </c>
      <c r="F193" s="323" t="s">
        <v>2112</v>
      </c>
      <c r="G193" s="297" t="s">
        <v>2113</v>
      </c>
      <c r="H193" s="297" t="s">
        <v>2117</v>
      </c>
      <c r="I193" s="323" t="s">
        <v>2118</v>
      </c>
      <c r="J193" s="303" t="s">
        <v>2119</v>
      </c>
      <c r="K193" s="294">
        <v>2</v>
      </c>
      <c r="L193" s="294">
        <v>2.4</v>
      </c>
      <c r="M193" s="304">
        <f>E193*K193</f>
        <v>400</v>
      </c>
      <c r="N193" s="299">
        <f>L193*E193</f>
        <v>480</v>
      </c>
      <c r="O193" s="293">
        <v>2</v>
      </c>
      <c r="P193" s="311">
        <v>0</v>
      </c>
      <c r="Q193" t="s">
        <v>2172</v>
      </c>
      <c r="R193" t="s">
        <v>2173</v>
      </c>
    </row>
    <row r="194" spans="1:18" ht="46.8" hidden="1" x14ac:dyDescent="0.3">
      <c r="A194" s="20" t="s">
        <v>904</v>
      </c>
      <c r="B194" s="1" t="s">
        <v>196</v>
      </c>
      <c r="C194" s="4" t="s">
        <v>197</v>
      </c>
      <c r="D194" s="1" t="s">
        <v>34</v>
      </c>
      <c r="E194" s="110">
        <v>200</v>
      </c>
      <c r="F194" s="5" t="s">
        <v>1674</v>
      </c>
      <c r="G194" s="152" t="s">
        <v>1637</v>
      </c>
      <c r="H194" s="133">
        <v>10</v>
      </c>
      <c r="I194" s="5" t="s">
        <v>1675</v>
      </c>
      <c r="J194" s="6">
        <v>1131991</v>
      </c>
      <c r="K194" s="241">
        <v>2.75</v>
      </c>
      <c r="L194" s="241">
        <f>SUM(K194*1.2)</f>
        <v>3.3</v>
      </c>
      <c r="M194" s="86">
        <f>SUM(K194*H194)</f>
        <v>27.5</v>
      </c>
      <c r="N194" s="280">
        <f t="shared" ref="N194" si="66">SUM(M194*1.2)</f>
        <v>33</v>
      </c>
      <c r="O194" s="259">
        <v>2.75</v>
      </c>
      <c r="P194" s="309">
        <v>1</v>
      </c>
    </row>
    <row r="195" spans="1:18" ht="109.2" hidden="1" x14ac:dyDescent="0.3">
      <c r="A195" s="20" t="s">
        <v>904</v>
      </c>
      <c r="B195" s="1" t="s">
        <v>196</v>
      </c>
      <c r="C195" s="4" t="s">
        <v>197</v>
      </c>
      <c r="D195" s="1" t="s">
        <v>34</v>
      </c>
      <c r="E195" s="110">
        <v>200</v>
      </c>
      <c r="F195" s="5" t="s">
        <v>2074</v>
      </c>
      <c r="G195" s="152" t="s">
        <v>2031</v>
      </c>
      <c r="H195" s="133">
        <v>100</v>
      </c>
      <c r="I195" s="5" t="s">
        <v>2075</v>
      </c>
      <c r="J195" s="6" t="s">
        <v>2076</v>
      </c>
      <c r="K195" s="241">
        <v>2.9</v>
      </c>
      <c r="L195" s="241">
        <v>3.48</v>
      </c>
      <c r="M195" s="86">
        <v>290</v>
      </c>
      <c r="N195" s="280">
        <v>348</v>
      </c>
      <c r="O195" s="259">
        <v>2.9</v>
      </c>
      <c r="P195" s="309">
        <v>2</v>
      </c>
    </row>
    <row r="196" spans="1:18" ht="46.8" hidden="1" x14ac:dyDescent="0.3">
      <c r="A196" s="20" t="s">
        <v>904</v>
      </c>
      <c r="B196" s="1" t="s">
        <v>196</v>
      </c>
      <c r="C196" s="4" t="s">
        <v>197</v>
      </c>
      <c r="D196" s="1" t="s">
        <v>34</v>
      </c>
      <c r="E196" s="110">
        <v>200</v>
      </c>
      <c r="F196" s="5" t="s">
        <v>1485</v>
      </c>
      <c r="G196" s="152" t="s">
        <v>1465</v>
      </c>
      <c r="H196" s="133">
        <v>10</v>
      </c>
      <c r="I196" s="5" t="s">
        <v>1495</v>
      </c>
      <c r="J196" s="6" t="s">
        <v>1496</v>
      </c>
      <c r="K196" s="241">
        <v>3</v>
      </c>
      <c r="L196" s="241">
        <f>MMULT(K196,1.2)</f>
        <v>3.5999999999999996</v>
      </c>
      <c r="M196" s="86">
        <f>MMULT(H196,K196)</f>
        <v>30</v>
      </c>
      <c r="N196" s="280">
        <f>MMULT(M196,1.2)</f>
        <v>36</v>
      </c>
      <c r="O196" s="259">
        <v>3</v>
      </c>
      <c r="P196" s="309">
        <v>3</v>
      </c>
    </row>
    <row r="197" spans="1:18" ht="15.6" hidden="1" x14ac:dyDescent="0.3">
      <c r="A197" s="230"/>
      <c r="B197" s="231"/>
      <c r="C197" s="231"/>
      <c r="D197" s="232"/>
      <c r="E197" s="233"/>
      <c r="F197" s="232"/>
      <c r="G197" s="234"/>
      <c r="H197" s="235"/>
      <c r="I197" s="232"/>
      <c r="J197" s="236"/>
      <c r="K197" s="242"/>
      <c r="L197" s="242"/>
      <c r="M197" s="239"/>
      <c r="N197" s="281"/>
      <c r="O197" s="260"/>
      <c r="P197" s="310"/>
    </row>
    <row r="198" spans="1:18" ht="62.4" x14ac:dyDescent="0.3">
      <c r="A198" s="20" t="s">
        <v>905</v>
      </c>
      <c r="B198" s="3" t="s">
        <v>199</v>
      </c>
      <c r="C198" s="3" t="s">
        <v>801</v>
      </c>
      <c r="D198" s="1" t="s">
        <v>34</v>
      </c>
      <c r="E198" s="110">
        <v>100</v>
      </c>
      <c r="F198" s="5"/>
      <c r="G198" s="152"/>
      <c r="H198" s="133"/>
      <c r="I198" s="5"/>
      <c r="J198" s="6"/>
      <c r="K198" s="241"/>
      <c r="L198" s="241"/>
      <c r="M198" s="86"/>
      <c r="N198" s="280"/>
      <c r="O198" s="259">
        <v>0</v>
      </c>
      <c r="P198" s="309">
        <v>0</v>
      </c>
    </row>
    <row r="199" spans="1:18" ht="15.6" hidden="1" x14ac:dyDescent="0.3">
      <c r="A199" s="230"/>
      <c r="B199" s="231"/>
      <c r="C199" s="231"/>
      <c r="D199" s="232"/>
      <c r="E199" s="233"/>
      <c r="F199" s="232"/>
      <c r="G199" s="234"/>
      <c r="H199" s="235"/>
      <c r="I199" s="232"/>
      <c r="J199" s="236"/>
      <c r="K199" s="242"/>
      <c r="L199" s="242"/>
      <c r="M199" s="239"/>
      <c r="N199" s="281"/>
      <c r="O199" s="260"/>
      <c r="P199" s="310"/>
    </row>
    <row r="200" spans="1:18" ht="140.4" hidden="1" x14ac:dyDescent="0.3">
      <c r="A200" s="20" t="s">
        <v>99</v>
      </c>
      <c r="B200" s="3" t="s">
        <v>201</v>
      </c>
      <c r="C200" s="3" t="s">
        <v>202</v>
      </c>
      <c r="D200" s="1" t="s">
        <v>34</v>
      </c>
      <c r="E200" s="110">
        <v>20</v>
      </c>
      <c r="F200" s="5" t="s">
        <v>2036</v>
      </c>
      <c r="G200" s="152" t="s">
        <v>2031</v>
      </c>
      <c r="H200" s="133">
        <v>1</v>
      </c>
      <c r="I200" s="5" t="s">
        <v>2077</v>
      </c>
      <c r="J200" s="6">
        <v>938754</v>
      </c>
      <c r="K200" s="241">
        <v>17.350000000000001</v>
      </c>
      <c r="L200" s="241">
        <v>20.82</v>
      </c>
      <c r="M200" s="8">
        <v>17.350000000000001</v>
      </c>
      <c r="N200" s="280">
        <v>20.82</v>
      </c>
      <c r="O200" s="259">
        <v>17.350000000000001</v>
      </c>
      <c r="P200" s="309">
        <v>1</v>
      </c>
    </row>
    <row r="201" spans="1:18" ht="15.6" hidden="1" x14ac:dyDescent="0.3">
      <c r="A201" s="230"/>
      <c r="B201" s="231"/>
      <c r="C201" s="231"/>
      <c r="D201" s="232"/>
      <c r="E201" s="233"/>
      <c r="F201" s="232"/>
      <c r="G201" s="234"/>
      <c r="H201" s="235"/>
      <c r="I201" s="232"/>
      <c r="J201" s="236"/>
      <c r="K201" s="242"/>
      <c r="L201" s="242"/>
      <c r="M201" s="239"/>
      <c r="N201" s="281"/>
      <c r="O201" s="260"/>
      <c r="P201" s="310"/>
    </row>
    <row r="202" spans="1:18" ht="140.4" hidden="1" x14ac:dyDescent="0.3">
      <c r="A202" s="20" t="s">
        <v>906</v>
      </c>
      <c r="B202" s="3" t="s">
        <v>204</v>
      </c>
      <c r="C202" s="3" t="s">
        <v>205</v>
      </c>
      <c r="D202" s="1" t="s">
        <v>34</v>
      </c>
      <c r="E202" s="110">
        <v>20</v>
      </c>
      <c r="F202" s="5" t="s">
        <v>2036</v>
      </c>
      <c r="G202" s="152" t="s">
        <v>2031</v>
      </c>
      <c r="H202" s="133">
        <v>1</v>
      </c>
      <c r="I202" s="5" t="s">
        <v>2078</v>
      </c>
      <c r="J202" s="6">
        <v>938713</v>
      </c>
      <c r="K202" s="241">
        <v>37.450000000000003</v>
      </c>
      <c r="L202" s="241">
        <v>44.94</v>
      </c>
      <c r="M202" s="86">
        <v>37.450000000000003</v>
      </c>
      <c r="N202" s="280">
        <v>44.94</v>
      </c>
      <c r="O202" s="259">
        <v>37.450000000000003</v>
      </c>
      <c r="P202" s="309">
        <v>1</v>
      </c>
    </row>
    <row r="203" spans="1:18" ht="15.6" hidden="1" x14ac:dyDescent="0.3">
      <c r="A203" s="230"/>
      <c r="B203" s="231"/>
      <c r="C203" s="231"/>
      <c r="D203" s="232"/>
      <c r="E203" s="233"/>
      <c r="F203" s="232"/>
      <c r="G203" s="234"/>
      <c r="H203" s="235"/>
      <c r="I203" s="232"/>
      <c r="J203" s="236"/>
      <c r="K203" s="242"/>
      <c r="L203" s="242"/>
      <c r="M203" s="239"/>
      <c r="N203" s="281"/>
      <c r="O203" s="260"/>
      <c r="P203" s="310"/>
    </row>
    <row r="204" spans="1:18" ht="156" hidden="1" x14ac:dyDescent="0.3">
      <c r="A204" s="20" t="s">
        <v>907</v>
      </c>
      <c r="B204" s="3" t="s">
        <v>207</v>
      </c>
      <c r="C204" s="21" t="s">
        <v>208</v>
      </c>
      <c r="D204" s="1" t="s">
        <v>34</v>
      </c>
      <c r="E204" s="110">
        <v>20</v>
      </c>
      <c r="F204" s="5" t="s">
        <v>2036</v>
      </c>
      <c r="G204" s="152" t="s">
        <v>2031</v>
      </c>
      <c r="H204" s="133">
        <v>1</v>
      </c>
      <c r="I204" s="5" t="s">
        <v>2079</v>
      </c>
      <c r="J204" s="6">
        <v>475633</v>
      </c>
      <c r="K204" s="241">
        <v>5.6</v>
      </c>
      <c r="L204" s="241">
        <v>6.72</v>
      </c>
      <c r="M204" s="8">
        <v>5.6</v>
      </c>
      <c r="N204" s="280">
        <v>6.72</v>
      </c>
      <c r="O204" s="259">
        <v>5.6</v>
      </c>
      <c r="P204" s="309">
        <v>1</v>
      </c>
    </row>
    <row r="205" spans="1:18" ht="15.6" hidden="1" x14ac:dyDescent="0.3">
      <c r="A205" s="230"/>
      <c r="B205" s="231"/>
      <c r="C205" s="231"/>
      <c r="D205" s="232"/>
      <c r="E205" s="233"/>
      <c r="F205" s="232"/>
      <c r="G205" s="234"/>
      <c r="H205" s="235"/>
      <c r="I205" s="232"/>
      <c r="J205" s="236"/>
      <c r="K205" s="242"/>
      <c r="L205" s="242"/>
      <c r="M205" s="239"/>
      <c r="N205" s="281"/>
      <c r="O205" s="260"/>
      <c r="P205" s="310"/>
    </row>
    <row r="206" spans="1:18" ht="78" hidden="1" x14ac:dyDescent="0.3">
      <c r="A206" s="196" t="s">
        <v>908</v>
      </c>
      <c r="B206" s="197" t="s">
        <v>210</v>
      </c>
      <c r="C206" s="197" t="s">
        <v>211</v>
      </c>
      <c r="D206" s="198" t="s">
        <v>34</v>
      </c>
      <c r="E206" s="199">
        <v>900</v>
      </c>
      <c r="F206" s="200" t="s">
        <v>2036</v>
      </c>
      <c r="G206" s="152" t="s">
        <v>2031</v>
      </c>
      <c r="H206" s="133">
        <v>35</v>
      </c>
      <c r="I206" s="200" t="s">
        <v>2080</v>
      </c>
      <c r="J206" s="201">
        <v>277502</v>
      </c>
      <c r="K206" s="202">
        <v>1.03</v>
      </c>
      <c r="L206" s="202">
        <v>1.236</v>
      </c>
      <c r="M206" s="203">
        <v>36.049999999999997</v>
      </c>
      <c r="N206" s="283">
        <v>43.26</v>
      </c>
      <c r="O206" s="264">
        <v>1.03</v>
      </c>
      <c r="P206" s="309">
        <v>1</v>
      </c>
    </row>
    <row r="207" spans="1:18" ht="46.8" hidden="1" x14ac:dyDescent="0.3">
      <c r="A207" s="196" t="s">
        <v>908</v>
      </c>
      <c r="B207" s="197" t="s">
        <v>210</v>
      </c>
      <c r="C207" s="197" t="s">
        <v>211</v>
      </c>
      <c r="D207" s="198" t="s">
        <v>34</v>
      </c>
      <c r="E207" s="199">
        <v>900</v>
      </c>
      <c r="F207" s="200" t="s">
        <v>1522</v>
      </c>
      <c r="G207" s="152" t="s">
        <v>1523</v>
      </c>
      <c r="H207" s="133">
        <v>100</v>
      </c>
      <c r="I207" s="200" t="s">
        <v>1524</v>
      </c>
      <c r="J207" s="201">
        <v>402916</v>
      </c>
      <c r="K207" s="202">
        <v>2</v>
      </c>
      <c r="L207" s="202">
        <f t="shared" ref="L207" si="67">K207*1.2</f>
        <v>2.4</v>
      </c>
      <c r="M207" s="203">
        <f>H207*K207</f>
        <v>200</v>
      </c>
      <c r="N207" s="283">
        <f t="shared" ref="N207" si="68">H207*L207</f>
        <v>240</v>
      </c>
      <c r="O207" s="264">
        <v>2</v>
      </c>
      <c r="P207" s="309">
        <v>2</v>
      </c>
    </row>
    <row r="208" spans="1:18" ht="15.6" hidden="1" x14ac:dyDescent="0.3">
      <c r="A208" s="230"/>
      <c r="B208" s="231"/>
      <c r="C208" s="231"/>
      <c r="D208" s="232"/>
      <c r="E208" s="233"/>
      <c r="F208" s="232"/>
      <c r="G208" s="234"/>
      <c r="H208" s="235"/>
      <c r="I208" s="232"/>
      <c r="J208" s="236"/>
      <c r="K208" s="242"/>
      <c r="L208" s="242"/>
      <c r="M208" s="239"/>
      <c r="N208" s="281"/>
      <c r="O208" s="260"/>
      <c r="P208" s="310"/>
    </row>
    <row r="209" spans="1:17" ht="78" hidden="1" x14ac:dyDescent="0.3">
      <c r="A209" s="196" t="s">
        <v>909</v>
      </c>
      <c r="B209" s="197" t="s">
        <v>807</v>
      </c>
      <c r="C209" s="197" t="s">
        <v>213</v>
      </c>
      <c r="D209" s="198" t="s">
        <v>34</v>
      </c>
      <c r="E209" s="199">
        <v>600</v>
      </c>
      <c r="F209" s="200" t="s">
        <v>2036</v>
      </c>
      <c r="G209" s="152" t="s">
        <v>2031</v>
      </c>
      <c r="H209" s="133">
        <v>20</v>
      </c>
      <c r="I209" s="200" t="s">
        <v>2080</v>
      </c>
      <c r="J209" s="201">
        <v>277506</v>
      </c>
      <c r="K209" s="202">
        <v>1.91</v>
      </c>
      <c r="L209" s="202">
        <v>2.2919999999999998</v>
      </c>
      <c r="M209" s="203">
        <v>38.200000000000003</v>
      </c>
      <c r="N209" s="283">
        <v>45.84</v>
      </c>
      <c r="O209" s="264">
        <v>1.91</v>
      </c>
      <c r="P209" s="309">
        <v>1</v>
      </c>
    </row>
    <row r="210" spans="1:17" ht="15.6" hidden="1" x14ac:dyDescent="0.3">
      <c r="A210" s="230"/>
      <c r="B210" s="231"/>
      <c r="C210" s="231"/>
      <c r="D210" s="232"/>
      <c r="E210" s="233"/>
      <c r="F210" s="232"/>
      <c r="G210" s="234"/>
      <c r="H210" s="235"/>
      <c r="I210" s="232"/>
      <c r="J210" s="236"/>
      <c r="K210" s="242"/>
      <c r="L210" s="242"/>
      <c r="M210" s="239"/>
      <c r="N210" s="281"/>
      <c r="O210" s="260"/>
      <c r="P210" s="310"/>
    </row>
    <row r="211" spans="1:17" ht="62.4" hidden="1" x14ac:dyDescent="0.3">
      <c r="A211" s="196" t="s">
        <v>910</v>
      </c>
      <c r="B211" s="197" t="s">
        <v>806</v>
      </c>
      <c r="C211" s="197" t="s">
        <v>215</v>
      </c>
      <c r="D211" s="198" t="s">
        <v>34</v>
      </c>
      <c r="E211" s="199">
        <v>390</v>
      </c>
      <c r="F211" s="200" t="s">
        <v>2120</v>
      </c>
      <c r="G211" s="152" t="s">
        <v>2113</v>
      </c>
      <c r="H211" s="152" t="s">
        <v>2117</v>
      </c>
      <c r="I211" s="200" t="s">
        <v>2133</v>
      </c>
      <c r="J211" s="201" t="s">
        <v>2134</v>
      </c>
      <c r="K211" s="202">
        <v>2.4</v>
      </c>
      <c r="L211" s="202">
        <v>2.88</v>
      </c>
      <c r="M211" s="203">
        <f>K211*E211</f>
        <v>936</v>
      </c>
      <c r="N211" s="283">
        <f>L211*E211</f>
        <v>1123.2</v>
      </c>
      <c r="O211" s="264">
        <v>2.4</v>
      </c>
      <c r="P211" s="309">
        <v>1</v>
      </c>
      <c r="Q211" t="s">
        <v>2172</v>
      </c>
    </row>
    <row r="212" spans="1:17" ht="78" hidden="1" x14ac:dyDescent="0.3">
      <c r="A212" s="196" t="s">
        <v>910</v>
      </c>
      <c r="B212" s="197" t="s">
        <v>806</v>
      </c>
      <c r="C212" s="197" t="s">
        <v>215</v>
      </c>
      <c r="D212" s="198" t="s">
        <v>34</v>
      </c>
      <c r="E212" s="199">
        <v>390</v>
      </c>
      <c r="F212" s="200" t="s">
        <v>2036</v>
      </c>
      <c r="G212" s="152" t="s">
        <v>2031</v>
      </c>
      <c r="H212" s="133">
        <v>13</v>
      </c>
      <c r="I212" s="200" t="s">
        <v>2080</v>
      </c>
      <c r="J212" s="201">
        <v>938810</v>
      </c>
      <c r="K212" s="202">
        <v>4.3600000000000003</v>
      </c>
      <c r="L212" s="202">
        <v>5.2320000000000002</v>
      </c>
      <c r="M212" s="203">
        <v>56.68</v>
      </c>
      <c r="N212" s="283">
        <v>68.02</v>
      </c>
      <c r="O212" s="264">
        <v>4.3600000000000003</v>
      </c>
      <c r="P212" s="309">
        <v>2</v>
      </c>
    </row>
    <row r="213" spans="1:17" ht="46.8" hidden="1" x14ac:dyDescent="0.3">
      <c r="A213" s="196" t="s">
        <v>910</v>
      </c>
      <c r="B213" s="197" t="s">
        <v>806</v>
      </c>
      <c r="C213" s="197" t="s">
        <v>215</v>
      </c>
      <c r="D213" s="198" t="s">
        <v>34</v>
      </c>
      <c r="E213" s="199">
        <v>390</v>
      </c>
      <c r="F213" s="200" t="s">
        <v>1522</v>
      </c>
      <c r="G213" s="152" t="s">
        <v>1523</v>
      </c>
      <c r="H213" s="133">
        <v>75</v>
      </c>
      <c r="I213" s="200" t="s">
        <v>1524</v>
      </c>
      <c r="J213" s="201">
        <v>404416</v>
      </c>
      <c r="K213" s="202">
        <v>4.45</v>
      </c>
      <c r="L213" s="202">
        <f t="shared" ref="L213" si="69">K213*1.2</f>
        <v>5.34</v>
      </c>
      <c r="M213" s="203">
        <f t="shared" ref="M213" si="70">H213*K213</f>
        <v>333.75</v>
      </c>
      <c r="N213" s="283">
        <f t="shared" ref="N213" si="71">H213*L213</f>
        <v>400.5</v>
      </c>
      <c r="O213" s="264">
        <v>4.45</v>
      </c>
      <c r="P213" s="309">
        <v>3</v>
      </c>
    </row>
    <row r="214" spans="1:17" ht="15.6" hidden="1" x14ac:dyDescent="0.3">
      <c r="A214" s="230"/>
      <c r="B214" s="231"/>
      <c r="C214" s="231"/>
      <c r="D214" s="232"/>
      <c r="E214" s="233"/>
      <c r="F214" s="232"/>
      <c r="G214" s="234"/>
      <c r="H214" s="235"/>
      <c r="I214" s="232"/>
      <c r="J214" s="236"/>
      <c r="K214" s="242"/>
      <c r="L214" s="242"/>
      <c r="M214" s="239"/>
      <c r="N214" s="281"/>
      <c r="O214" s="260"/>
      <c r="P214" s="310"/>
    </row>
    <row r="215" spans="1:17" ht="78" hidden="1" x14ac:dyDescent="0.3">
      <c r="A215" s="196" t="s">
        <v>911</v>
      </c>
      <c r="B215" s="197" t="s">
        <v>805</v>
      </c>
      <c r="C215" s="197" t="s">
        <v>217</v>
      </c>
      <c r="D215" s="198" t="s">
        <v>34</v>
      </c>
      <c r="E215" s="199">
        <v>3000</v>
      </c>
      <c r="F215" s="200" t="s">
        <v>2036</v>
      </c>
      <c r="G215" s="152" t="s">
        <v>2031</v>
      </c>
      <c r="H215" s="133">
        <v>90</v>
      </c>
      <c r="I215" s="200" t="s">
        <v>2080</v>
      </c>
      <c r="J215" s="201">
        <v>277546</v>
      </c>
      <c r="K215" s="202">
        <v>0.624</v>
      </c>
      <c r="L215" s="202">
        <v>0.74880000000000002</v>
      </c>
      <c r="M215" s="203">
        <v>56.16</v>
      </c>
      <c r="N215" s="283">
        <v>67.39</v>
      </c>
      <c r="O215" s="264">
        <v>0.624</v>
      </c>
      <c r="P215" s="305">
        <v>1</v>
      </c>
    </row>
    <row r="216" spans="1:17" ht="15.6" hidden="1" x14ac:dyDescent="0.3">
      <c r="A216" s="230"/>
      <c r="B216" s="231"/>
      <c r="C216" s="231"/>
      <c r="D216" s="232"/>
      <c r="E216" s="233"/>
      <c r="F216" s="232"/>
      <c r="G216" s="234"/>
      <c r="H216" s="235"/>
      <c r="I216" s="232"/>
      <c r="J216" s="236"/>
      <c r="K216" s="242"/>
      <c r="L216" s="242"/>
      <c r="M216" s="239"/>
      <c r="N216" s="281"/>
      <c r="O216" s="260"/>
      <c r="P216" s="310"/>
    </row>
    <row r="217" spans="1:17" ht="78" hidden="1" x14ac:dyDescent="0.3">
      <c r="A217" s="196" t="s">
        <v>102</v>
      </c>
      <c r="B217" s="197" t="s">
        <v>803</v>
      </c>
      <c r="C217" s="197" t="s">
        <v>219</v>
      </c>
      <c r="D217" s="198" t="s">
        <v>34</v>
      </c>
      <c r="E217" s="199">
        <v>1200</v>
      </c>
      <c r="F217" s="200" t="s">
        <v>2036</v>
      </c>
      <c r="G217" s="152" t="s">
        <v>2031</v>
      </c>
      <c r="H217" s="133">
        <v>40</v>
      </c>
      <c r="I217" s="200" t="s">
        <v>2080</v>
      </c>
      <c r="J217" s="201">
        <v>277508</v>
      </c>
      <c r="K217" s="202">
        <v>1.1870000000000001</v>
      </c>
      <c r="L217" s="202">
        <v>1.4244000000000001</v>
      </c>
      <c r="M217" s="203">
        <v>47.48</v>
      </c>
      <c r="N217" s="283">
        <v>56.98</v>
      </c>
      <c r="O217" s="264">
        <v>1.1870000000000001</v>
      </c>
      <c r="P217" s="305">
        <v>1</v>
      </c>
    </row>
    <row r="218" spans="1:17" ht="15.6" hidden="1" x14ac:dyDescent="0.3">
      <c r="A218" s="230"/>
      <c r="B218" s="231"/>
      <c r="C218" s="231"/>
      <c r="D218" s="232"/>
      <c r="E218" s="233"/>
      <c r="F218" s="232"/>
      <c r="G218" s="234"/>
      <c r="H218" s="235"/>
      <c r="I218" s="232"/>
      <c r="J218" s="236"/>
      <c r="K218" s="242"/>
      <c r="L218" s="242"/>
      <c r="M218" s="239"/>
      <c r="N218" s="281"/>
      <c r="O218" s="260"/>
      <c r="P218" s="310"/>
    </row>
    <row r="219" spans="1:17" ht="78" hidden="1" x14ac:dyDescent="0.3">
      <c r="A219" s="196" t="s">
        <v>105</v>
      </c>
      <c r="B219" s="197" t="s">
        <v>804</v>
      </c>
      <c r="C219" s="197" t="s">
        <v>802</v>
      </c>
      <c r="D219" s="198" t="s">
        <v>34</v>
      </c>
      <c r="E219" s="199">
        <v>420</v>
      </c>
      <c r="F219" s="200" t="s">
        <v>2036</v>
      </c>
      <c r="G219" s="152" t="s">
        <v>2031</v>
      </c>
      <c r="H219" s="133">
        <v>19</v>
      </c>
      <c r="I219" s="200" t="s">
        <v>2080</v>
      </c>
      <c r="J219" s="201">
        <v>277543</v>
      </c>
      <c r="K219" s="202">
        <v>5.0599999999999996</v>
      </c>
      <c r="L219" s="202">
        <v>6.0720000000000001</v>
      </c>
      <c r="M219" s="203">
        <v>96.14</v>
      </c>
      <c r="N219" s="283">
        <v>115.37</v>
      </c>
      <c r="O219" s="264">
        <v>5.0599999999999996</v>
      </c>
      <c r="P219" s="305">
        <v>1</v>
      </c>
    </row>
    <row r="220" spans="1:17" ht="15.6" hidden="1" x14ac:dyDescent="0.3">
      <c r="A220" s="230"/>
      <c r="B220" s="231"/>
      <c r="C220" s="231"/>
      <c r="D220" s="232"/>
      <c r="E220" s="233"/>
      <c r="F220" s="232"/>
      <c r="G220" s="234"/>
      <c r="H220" s="235"/>
      <c r="I220" s="232"/>
      <c r="J220" s="236"/>
      <c r="K220" s="242"/>
      <c r="L220" s="242"/>
      <c r="M220" s="239"/>
      <c r="N220" s="281"/>
      <c r="O220" s="260"/>
      <c r="P220" s="310"/>
    </row>
    <row r="221" spans="1:17" ht="109.2" hidden="1" x14ac:dyDescent="0.3">
      <c r="A221" s="196" t="s">
        <v>108</v>
      </c>
      <c r="B221" s="197" t="s">
        <v>808</v>
      </c>
      <c r="C221" s="197" t="s">
        <v>222</v>
      </c>
      <c r="D221" s="198" t="s">
        <v>34</v>
      </c>
      <c r="E221" s="199">
        <v>360</v>
      </c>
      <c r="F221" s="200" t="s">
        <v>2074</v>
      </c>
      <c r="G221" s="152" t="s">
        <v>2031</v>
      </c>
      <c r="H221" s="133">
        <v>40</v>
      </c>
      <c r="I221" s="200" t="s">
        <v>2081</v>
      </c>
      <c r="J221" s="201">
        <v>10391127</v>
      </c>
      <c r="K221" s="202">
        <v>2.5</v>
      </c>
      <c r="L221" s="202">
        <v>3</v>
      </c>
      <c r="M221" s="203">
        <v>100</v>
      </c>
      <c r="N221" s="283">
        <v>120</v>
      </c>
      <c r="O221" s="264">
        <v>2.5</v>
      </c>
      <c r="P221" s="305">
        <v>1</v>
      </c>
    </row>
    <row r="222" spans="1:17" ht="15.6" hidden="1" x14ac:dyDescent="0.3">
      <c r="A222" s="230"/>
      <c r="B222" s="231"/>
      <c r="C222" s="231"/>
      <c r="D222" s="232"/>
      <c r="E222" s="233"/>
      <c r="F222" s="232"/>
      <c r="G222" s="234"/>
      <c r="H222" s="235"/>
      <c r="I222" s="232"/>
      <c r="J222" s="236"/>
      <c r="K222" s="242"/>
      <c r="L222" s="242"/>
      <c r="M222" s="239"/>
      <c r="N222" s="281"/>
      <c r="O222" s="260"/>
      <c r="P222" s="310"/>
    </row>
    <row r="223" spans="1:17" ht="124.8" hidden="1" x14ac:dyDescent="0.3">
      <c r="A223" s="196" t="s">
        <v>912</v>
      </c>
      <c r="B223" s="197" t="s">
        <v>224</v>
      </c>
      <c r="C223" s="197" t="s">
        <v>225</v>
      </c>
      <c r="D223" s="198" t="s">
        <v>34</v>
      </c>
      <c r="E223" s="199">
        <v>30</v>
      </c>
      <c r="F223" s="200" t="s">
        <v>2036</v>
      </c>
      <c r="G223" s="152" t="s">
        <v>2031</v>
      </c>
      <c r="H223" s="133">
        <v>1</v>
      </c>
      <c r="I223" s="200" t="s">
        <v>2077</v>
      </c>
      <c r="J223" s="204">
        <v>938721</v>
      </c>
      <c r="K223" s="202">
        <v>17.21</v>
      </c>
      <c r="L223" s="202">
        <v>20.652000000000001</v>
      </c>
      <c r="M223" s="203">
        <v>17.21</v>
      </c>
      <c r="N223" s="283">
        <v>20.65</v>
      </c>
      <c r="O223" s="264">
        <v>17.21</v>
      </c>
      <c r="P223" s="305">
        <v>1</v>
      </c>
    </row>
    <row r="224" spans="1:17" ht="15.6" hidden="1" x14ac:dyDescent="0.3">
      <c r="A224" s="230"/>
      <c r="B224" s="231"/>
      <c r="C224" s="231"/>
      <c r="D224" s="232"/>
      <c r="E224" s="233"/>
      <c r="F224" s="232"/>
      <c r="G224" s="234"/>
      <c r="H224" s="235"/>
      <c r="I224" s="232"/>
      <c r="J224" s="236"/>
      <c r="K224" s="242"/>
      <c r="L224" s="242"/>
      <c r="M224" s="239"/>
      <c r="N224" s="281"/>
      <c r="O224" s="260"/>
      <c r="P224" s="310"/>
    </row>
    <row r="225" spans="1:16" ht="46.8" hidden="1" x14ac:dyDescent="0.3">
      <c r="A225" s="20" t="s">
        <v>913</v>
      </c>
      <c r="B225" s="3" t="s">
        <v>227</v>
      </c>
      <c r="C225" s="3" t="s">
        <v>228</v>
      </c>
      <c r="D225" s="1" t="s">
        <v>34</v>
      </c>
      <c r="E225" s="110">
        <v>10</v>
      </c>
      <c r="F225" s="5" t="s">
        <v>1636</v>
      </c>
      <c r="G225" s="152" t="s">
        <v>1637</v>
      </c>
      <c r="H225" s="133">
        <v>1</v>
      </c>
      <c r="I225" s="5" t="s">
        <v>1676</v>
      </c>
      <c r="J225" s="135">
        <v>717915</v>
      </c>
      <c r="K225" s="241">
        <v>2.8</v>
      </c>
      <c r="L225" s="241">
        <f>SUM(K225*1.2)</f>
        <v>3.36</v>
      </c>
      <c r="M225" s="8">
        <f>SUM(H225*K225)</f>
        <v>2.8</v>
      </c>
      <c r="N225" s="280">
        <f>SUM(M225*1.2)</f>
        <v>3.36</v>
      </c>
      <c r="O225" s="259">
        <v>2.8</v>
      </c>
      <c r="P225" s="309">
        <v>1</v>
      </c>
    </row>
    <row r="226" spans="1:16" ht="15.6" hidden="1" x14ac:dyDescent="0.3">
      <c r="A226" s="230"/>
      <c r="B226" s="231"/>
      <c r="C226" s="231"/>
      <c r="D226" s="232"/>
      <c r="E226" s="233"/>
      <c r="F226" s="232"/>
      <c r="G226" s="234"/>
      <c r="H226" s="235"/>
      <c r="I226" s="232"/>
      <c r="J226" s="236"/>
      <c r="K226" s="242"/>
      <c r="L226" s="242"/>
      <c r="M226" s="239"/>
      <c r="N226" s="281"/>
      <c r="O226" s="260"/>
      <c r="P226" s="310"/>
    </row>
    <row r="227" spans="1:16" ht="31.2" x14ac:dyDescent="0.3">
      <c r="A227" s="20" t="s">
        <v>111</v>
      </c>
      <c r="B227" s="3" t="s">
        <v>230</v>
      </c>
      <c r="C227" s="3" t="s">
        <v>231</v>
      </c>
      <c r="D227" s="1" t="s">
        <v>34</v>
      </c>
      <c r="E227" s="110">
        <v>10</v>
      </c>
      <c r="F227" s="5"/>
      <c r="G227" s="152"/>
      <c r="H227" s="133"/>
      <c r="I227" s="5"/>
      <c r="J227" s="135"/>
      <c r="K227" s="241"/>
      <c r="L227" s="241"/>
      <c r="M227" s="8"/>
      <c r="N227" s="280"/>
      <c r="O227" s="259">
        <v>0</v>
      </c>
      <c r="P227" s="309">
        <v>0</v>
      </c>
    </row>
    <row r="228" spans="1:16" ht="15.6" hidden="1" x14ac:dyDescent="0.3">
      <c r="A228" s="230"/>
      <c r="B228" s="231"/>
      <c r="C228" s="231"/>
      <c r="D228" s="232"/>
      <c r="E228" s="233"/>
      <c r="F228" s="232"/>
      <c r="G228" s="234"/>
      <c r="H228" s="235"/>
      <c r="I228" s="232"/>
      <c r="J228" s="236"/>
      <c r="K228" s="242"/>
      <c r="L228" s="242"/>
      <c r="M228" s="239"/>
      <c r="N228" s="281"/>
      <c r="O228" s="260"/>
      <c r="P228" s="310"/>
    </row>
    <row r="229" spans="1:16" ht="46.8" hidden="1" x14ac:dyDescent="0.3">
      <c r="A229" s="20" t="s">
        <v>914</v>
      </c>
      <c r="B229" s="3" t="s">
        <v>233</v>
      </c>
      <c r="C229" s="3" t="s">
        <v>234</v>
      </c>
      <c r="D229" s="1" t="s">
        <v>34</v>
      </c>
      <c r="E229" s="110">
        <v>10</v>
      </c>
      <c r="F229" s="5" t="s">
        <v>1636</v>
      </c>
      <c r="G229" s="152" t="s">
        <v>1637</v>
      </c>
      <c r="H229" s="133">
        <v>1</v>
      </c>
      <c r="I229" s="5" t="s">
        <v>1677</v>
      </c>
      <c r="J229" s="135">
        <v>717960</v>
      </c>
      <c r="K229" s="241">
        <v>9.6</v>
      </c>
      <c r="L229" s="241">
        <f>SUM(K229*1.2)</f>
        <v>11.52</v>
      </c>
      <c r="M229" s="8">
        <f>SUM(H229*K229)</f>
        <v>9.6</v>
      </c>
      <c r="N229" s="280">
        <f>SUM(M229*1.2)</f>
        <v>11.52</v>
      </c>
      <c r="O229" s="259">
        <v>9.6</v>
      </c>
      <c r="P229" s="309">
        <v>1</v>
      </c>
    </row>
    <row r="230" spans="1:16" ht="15.6" hidden="1" x14ac:dyDescent="0.3">
      <c r="A230" s="230"/>
      <c r="B230" s="231"/>
      <c r="C230" s="231"/>
      <c r="D230" s="232"/>
      <c r="E230" s="233"/>
      <c r="F230" s="232"/>
      <c r="G230" s="234"/>
      <c r="H230" s="235"/>
      <c r="I230" s="232"/>
      <c r="J230" s="236"/>
      <c r="K230" s="242"/>
      <c r="L230" s="242"/>
      <c r="M230" s="239"/>
      <c r="N230" s="281"/>
      <c r="O230" s="260"/>
      <c r="P230" s="310"/>
    </row>
    <row r="231" spans="1:16" ht="46.8" hidden="1" x14ac:dyDescent="0.3">
      <c r="A231" s="20" t="s">
        <v>915</v>
      </c>
      <c r="B231" s="3" t="s">
        <v>236</v>
      </c>
      <c r="C231" s="3" t="s">
        <v>237</v>
      </c>
      <c r="D231" s="1" t="s">
        <v>34</v>
      </c>
      <c r="E231" s="110">
        <v>10</v>
      </c>
      <c r="F231" s="5" t="s">
        <v>1636</v>
      </c>
      <c r="G231" s="152" t="s">
        <v>1637</v>
      </c>
      <c r="H231" s="133">
        <v>1</v>
      </c>
      <c r="I231" s="5" t="s">
        <v>1678</v>
      </c>
      <c r="J231" s="135">
        <v>717980</v>
      </c>
      <c r="K231" s="241">
        <v>12.9</v>
      </c>
      <c r="L231" s="241">
        <f>SUM(K231*1.2)</f>
        <v>15.48</v>
      </c>
      <c r="M231" s="8">
        <f>SUM(H231*K231)</f>
        <v>12.9</v>
      </c>
      <c r="N231" s="280">
        <f>SUM(M231*1.2)</f>
        <v>15.48</v>
      </c>
      <c r="O231" s="259">
        <v>12.9</v>
      </c>
      <c r="P231" s="309">
        <v>1</v>
      </c>
    </row>
    <row r="232" spans="1:16" ht="15.6" hidden="1" x14ac:dyDescent="0.3">
      <c r="A232" s="230"/>
      <c r="B232" s="231"/>
      <c r="C232" s="231"/>
      <c r="D232" s="232"/>
      <c r="E232" s="233"/>
      <c r="F232" s="232"/>
      <c r="G232" s="234"/>
      <c r="H232" s="235"/>
      <c r="I232" s="232"/>
      <c r="J232" s="236"/>
      <c r="K232" s="242"/>
      <c r="L232" s="242"/>
      <c r="M232" s="239"/>
      <c r="N232" s="281"/>
      <c r="O232" s="260"/>
      <c r="P232" s="310"/>
    </row>
    <row r="233" spans="1:16" ht="31.2" hidden="1" x14ac:dyDescent="0.3">
      <c r="A233" s="20"/>
      <c r="B233" s="19" t="s">
        <v>238</v>
      </c>
      <c r="C233" s="3"/>
      <c r="D233" s="3"/>
      <c r="E233" s="108"/>
      <c r="F233" s="109"/>
      <c r="G233" s="152"/>
      <c r="H233" s="133"/>
      <c r="I233" s="109"/>
      <c r="J233" s="149"/>
      <c r="K233" s="241"/>
      <c r="L233" s="241"/>
      <c r="M233" s="8"/>
      <c r="N233" s="280"/>
      <c r="O233" s="259"/>
      <c r="P233" s="309"/>
    </row>
    <row r="234" spans="1:16" ht="46.8" hidden="1" x14ac:dyDescent="0.3">
      <c r="A234" s="196" t="s">
        <v>114</v>
      </c>
      <c r="B234" s="198" t="s">
        <v>239</v>
      </c>
      <c r="C234" s="205" t="s">
        <v>241</v>
      </c>
      <c r="D234" s="198" t="s">
        <v>34</v>
      </c>
      <c r="E234" s="199">
        <v>30000</v>
      </c>
      <c r="F234" s="200" t="s">
        <v>1656</v>
      </c>
      <c r="G234" s="152" t="s">
        <v>1637</v>
      </c>
      <c r="H234" s="133">
        <v>100</v>
      </c>
      <c r="I234" s="200" t="s">
        <v>1679</v>
      </c>
      <c r="J234" s="204">
        <v>810200</v>
      </c>
      <c r="K234" s="202">
        <v>0.05</v>
      </c>
      <c r="L234" s="202">
        <f t="shared" ref="L234" si="72">K234*1.2</f>
        <v>0.06</v>
      </c>
      <c r="M234" s="203">
        <f t="shared" ref="M234" si="73">H234*K234</f>
        <v>5</v>
      </c>
      <c r="N234" s="283">
        <f t="shared" ref="N234" si="74">M234*1.2</f>
        <v>6</v>
      </c>
      <c r="O234" s="264">
        <v>0.05</v>
      </c>
      <c r="P234" s="305">
        <v>1</v>
      </c>
    </row>
    <row r="235" spans="1:16" ht="124.8" hidden="1" x14ac:dyDescent="0.3">
      <c r="A235" s="196" t="s">
        <v>114</v>
      </c>
      <c r="B235" s="198" t="s">
        <v>239</v>
      </c>
      <c r="C235" s="205" t="s">
        <v>241</v>
      </c>
      <c r="D235" s="198" t="s">
        <v>34</v>
      </c>
      <c r="E235" s="199">
        <v>30000</v>
      </c>
      <c r="F235" s="200" t="s">
        <v>2082</v>
      </c>
      <c r="G235" s="152" t="s">
        <v>2031</v>
      </c>
      <c r="H235" s="133">
        <v>100</v>
      </c>
      <c r="I235" s="200" t="s">
        <v>2083</v>
      </c>
      <c r="J235" s="204">
        <v>102710</v>
      </c>
      <c r="K235" s="202">
        <v>5.5E-2</v>
      </c>
      <c r="L235" s="202">
        <v>6.6000000000000003E-2</v>
      </c>
      <c r="M235" s="203">
        <v>5.5</v>
      </c>
      <c r="N235" s="283">
        <v>6.6</v>
      </c>
      <c r="O235" s="264">
        <v>5.5E-2</v>
      </c>
      <c r="P235" s="305">
        <v>2</v>
      </c>
    </row>
    <row r="236" spans="1:16" ht="46.8" hidden="1" x14ac:dyDescent="0.3">
      <c r="A236" s="196" t="s">
        <v>114</v>
      </c>
      <c r="B236" s="198" t="s">
        <v>239</v>
      </c>
      <c r="C236" s="205" t="s">
        <v>241</v>
      </c>
      <c r="D236" s="198" t="s">
        <v>34</v>
      </c>
      <c r="E236" s="199">
        <v>30000</v>
      </c>
      <c r="F236" s="200" t="s">
        <v>2018</v>
      </c>
      <c r="G236" s="152" t="s">
        <v>2007</v>
      </c>
      <c r="H236" s="133" t="s">
        <v>2008</v>
      </c>
      <c r="I236" s="200" t="s">
        <v>2019</v>
      </c>
      <c r="J236" s="204" t="s">
        <v>2020</v>
      </c>
      <c r="K236" s="202">
        <v>5.9799999999999999E-2</v>
      </c>
      <c r="L236" s="202">
        <v>7.1800000000000003E-2</v>
      </c>
      <c r="M236" s="203">
        <f>K236*E236</f>
        <v>1794</v>
      </c>
      <c r="N236" s="283">
        <f>L236*E236</f>
        <v>2154</v>
      </c>
      <c r="O236" s="264">
        <v>5.9799999999999999E-2</v>
      </c>
      <c r="P236" s="305">
        <v>3</v>
      </c>
    </row>
    <row r="237" spans="1:16" ht="109.2" hidden="1" x14ac:dyDescent="0.3">
      <c r="A237" s="196" t="s">
        <v>114</v>
      </c>
      <c r="B237" s="198" t="s">
        <v>239</v>
      </c>
      <c r="C237" s="205" t="s">
        <v>241</v>
      </c>
      <c r="D237" s="198" t="s">
        <v>34</v>
      </c>
      <c r="E237" s="199">
        <v>30000</v>
      </c>
      <c r="F237" s="200" t="s">
        <v>1527</v>
      </c>
      <c r="G237" s="152" t="s">
        <v>1523</v>
      </c>
      <c r="H237" s="133">
        <v>1600</v>
      </c>
      <c r="I237" s="200" t="s">
        <v>1528</v>
      </c>
      <c r="J237" s="204" t="s">
        <v>1529</v>
      </c>
      <c r="K237" s="202">
        <v>0.06</v>
      </c>
      <c r="L237" s="202">
        <f>K237*1.2</f>
        <v>7.1999999999999995E-2</v>
      </c>
      <c r="M237" s="203">
        <f>H237*K237</f>
        <v>96</v>
      </c>
      <c r="N237" s="283">
        <f>H237*L237</f>
        <v>115.19999999999999</v>
      </c>
      <c r="O237" s="264">
        <v>0.06</v>
      </c>
      <c r="P237" s="305">
        <v>4</v>
      </c>
    </row>
    <row r="238" spans="1:16" ht="15.6" hidden="1" x14ac:dyDescent="0.3">
      <c r="A238" s="230"/>
      <c r="B238" s="231"/>
      <c r="C238" s="231"/>
      <c r="D238" s="232"/>
      <c r="E238" s="233"/>
      <c r="F238" s="232"/>
      <c r="G238" s="234"/>
      <c r="H238" s="235"/>
      <c r="I238" s="232"/>
      <c r="J238" s="236"/>
      <c r="K238" s="242"/>
      <c r="L238" s="242"/>
      <c r="M238" s="239"/>
      <c r="N238" s="281"/>
      <c r="O238" s="260"/>
      <c r="P238" s="310"/>
    </row>
    <row r="239" spans="1:16" ht="124.8" hidden="1" x14ac:dyDescent="0.3">
      <c r="A239" s="196" t="s">
        <v>916</v>
      </c>
      <c r="B239" s="198" t="s">
        <v>239</v>
      </c>
      <c r="C239" s="205" t="s">
        <v>243</v>
      </c>
      <c r="D239" s="198" t="s">
        <v>34</v>
      </c>
      <c r="E239" s="199">
        <v>15000</v>
      </c>
      <c r="F239" s="200" t="s">
        <v>2082</v>
      </c>
      <c r="G239" s="152" t="s">
        <v>2031</v>
      </c>
      <c r="H239" s="133">
        <v>50</v>
      </c>
      <c r="I239" s="200" t="s">
        <v>2083</v>
      </c>
      <c r="J239" s="204">
        <v>102720</v>
      </c>
      <c r="K239" s="202">
        <v>0.08</v>
      </c>
      <c r="L239" s="202">
        <v>9.6000000000000002E-2</v>
      </c>
      <c r="M239" s="203">
        <v>4</v>
      </c>
      <c r="N239" s="283">
        <v>4.8</v>
      </c>
      <c r="O239" s="264">
        <v>0.08</v>
      </c>
      <c r="P239" s="305">
        <v>1</v>
      </c>
    </row>
    <row r="240" spans="1:16" ht="46.8" hidden="1" x14ac:dyDescent="0.3">
      <c r="A240" s="196" t="s">
        <v>916</v>
      </c>
      <c r="B240" s="198" t="s">
        <v>239</v>
      </c>
      <c r="C240" s="205" t="s">
        <v>243</v>
      </c>
      <c r="D240" s="198" t="s">
        <v>34</v>
      </c>
      <c r="E240" s="199">
        <v>15000</v>
      </c>
      <c r="F240" s="200" t="s">
        <v>1656</v>
      </c>
      <c r="G240" s="152" t="s">
        <v>1637</v>
      </c>
      <c r="H240" s="133">
        <v>100</v>
      </c>
      <c r="I240" s="200" t="s">
        <v>1680</v>
      </c>
      <c r="J240" s="204">
        <v>820209</v>
      </c>
      <c r="K240" s="202">
        <v>8.7499999999999994E-2</v>
      </c>
      <c r="L240" s="202">
        <f t="shared" ref="L240" si="75">K240*1.2</f>
        <v>0.105</v>
      </c>
      <c r="M240" s="203">
        <f t="shared" ref="M240" si="76">H240*K240</f>
        <v>8.75</v>
      </c>
      <c r="N240" s="283">
        <f t="shared" ref="N240" si="77">M240*1.2</f>
        <v>10.5</v>
      </c>
      <c r="O240" s="264">
        <v>8.7499999999999994E-2</v>
      </c>
      <c r="P240" s="305">
        <v>2</v>
      </c>
    </row>
    <row r="241" spans="1:17" ht="46.8" hidden="1" x14ac:dyDescent="0.3">
      <c r="A241" s="196" t="s">
        <v>916</v>
      </c>
      <c r="B241" s="198" t="s">
        <v>239</v>
      </c>
      <c r="C241" s="205" t="s">
        <v>243</v>
      </c>
      <c r="D241" s="198" t="s">
        <v>34</v>
      </c>
      <c r="E241" s="199">
        <v>15000</v>
      </c>
      <c r="F241" s="200" t="s">
        <v>2018</v>
      </c>
      <c r="G241" s="152" t="s">
        <v>2007</v>
      </c>
      <c r="H241" s="133" t="s">
        <v>2008</v>
      </c>
      <c r="I241" s="200" t="s">
        <v>2021</v>
      </c>
      <c r="J241" s="204" t="s">
        <v>2022</v>
      </c>
      <c r="K241" s="202">
        <v>8.8400000000000006E-2</v>
      </c>
      <c r="L241" s="202">
        <f>K241*1.2</f>
        <v>0.10608000000000001</v>
      </c>
      <c r="M241" s="203">
        <f>K241*E241</f>
        <v>1326</v>
      </c>
      <c r="N241" s="283">
        <f>L241*E241</f>
        <v>1591.2</v>
      </c>
      <c r="O241" s="264">
        <v>8.8400000000000006E-2</v>
      </c>
      <c r="P241" s="305">
        <v>3</v>
      </c>
    </row>
    <row r="242" spans="1:17" ht="109.2" hidden="1" x14ac:dyDescent="0.3">
      <c r="A242" s="196" t="s">
        <v>916</v>
      </c>
      <c r="B242" s="198" t="s">
        <v>239</v>
      </c>
      <c r="C242" s="205" t="s">
        <v>243</v>
      </c>
      <c r="D242" s="198" t="s">
        <v>34</v>
      </c>
      <c r="E242" s="199">
        <v>15000</v>
      </c>
      <c r="F242" s="200" t="s">
        <v>1527</v>
      </c>
      <c r="G242" s="152" t="s">
        <v>1523</v>
      </c>
      <c r="H242" s="133">
        <v>800</v>
      </c>
      <c r="I242" s="200" t="s">
        <v>1528</v>
      </c>
      <c r="J242" s="204" t="s">
        <v>1530</v>
      </c>
      <c r="K242" s="202">
        <v>0.09</v>
      </c>
      <c r="L242" s="202">
        <f>K242*1.2</f>
        <v>0.108</v>
      </c>
      <c r="M242" s="203">
        <f>H242*K242</f>
        <v>72</v>
      </c>
      <c r="N242" s="283">
        <f>H242*L242</f>
        <v>86.4</v>
      </c>
      <c r="O242" s="264">
        <v>0.09</v>
      </c>
      <c r="P242" s="305">
        <v>4</v>
      </c>
    </row>
    <row r="243" spans="1:17" ht="15.6" hidden="1" x14ac:dyDescent="0.3">
      <c r="A243" s="230"/>
      <c r="B243" s="231"/>
      <c r="C243" s="231"/>
      <c r="D243" s="232"/>
      <c r="E243" s="233"/>
      <c r="F243" s="232"/>
      <c r="G243" s="234"/>
      <c r="H243" s="235"/>
      <c r="I243" s="232"/>
      <c r="J243" s="236"/>
      <c r="K243" s="242"/>
      <c r="L243" s="242"/>
      <c r="M243" s="239"/>
      <c r="N243" s="281"/>
      <c r="O243" s="260"/>
      <c r="P243" s="310"/>
    </row>
    <row r="244" spans="1:17" ht="124.8" hidden="1" x14ac:dyDescent="0.3">
      <c r="A244" s="196" t="s">
        <v>117</v>
      </c>
      <c r="B244" s="198" t="s">
        <v>239</v>
      </c>
      <c r="C244" s="205" t="s">
        <v>245</v>
      </c>
      <c r="D244" s="198" t="s">
        <v>34</v>
      </c>
      <c r="E244" s="199">
        <v>1000</v>
      </c>
      <c r="F244" s="200" t="s">
        <v>2082</v>
      </c>
      <c r="G244" s="152" t="s">
        <v>2031</v>
      </c>
      <c r="H244" s="133">
        <v>25</v>
      </c>
      <c r="I244" s="200" t="s">
        <v>2084</v>
      </c>
      <c r="J244" s="204">
        <v>102550</v>
      </c>
      <c r="K244" s="202">
        <v>0.21</v>
      </c>
      <c r="L244" s="202">
        <v>0.252</v>
      </c>
      <c r="M244" s="203">
        <v>5.25</v>
      </c>
      <c r="N244" s="283">
        <v>6.3</v>
      </c>
      <c r="O244" s="264">
        <v>0.21</v>
      </c>
      <c r="P244" s="305">
        <v>1</v>
      </c>
      <c r="Q244" t="s">
        <v>2172</v>
      </c>
    </row>
    <row r="245" spans="1:17" ht="109.2" hidden="1" x14ac:dyDescent="0.3">
      <c r="A245" s="196" t="s">
        <v>117</v>
      </c>
      <c r="B245" s="198" t="s">
        <v>239</v>
      </c>
      <c r="C245" s="205" t="s">
        <v>245</v>
      </c>
      <c r="D245" s="198" t="s">
        <v>34</v>
      </c>
      <c r="E245" s="199">
        <v>1000</v>
      </c>
      <c r="F245" s="200" t="s">
        <v>1527</v>
      </c>
      <c r="G245" s="152" t="s">
        <v>1523</v>
      </c>
      <c r="H245" s="133">
        <v>400</v>
      </c>
      <c r="I245" s="200" t="s">
        <v>1528</v>
      </c>
      <c r="J245" s="204" t="s">
        <v>1531</v>
      </c>
      <c r="K245" s="202">
        <v>0.4</v>
      </c>
      <c r="L245" s="202">
        <f>K245*1.2</f>
        <v>0.48</v>
      </c>
      <c r="M245" s="203">
        <f>H245*K245</f>
        <v>160</v>
      </c>
      <c r="N245" s="283">
        <f>H245*L245</f>
        <v>192</v>
      </c>
      <c r="O245" s="264">
        <v>0.4</v>
      </c>
      <c r="P245" s="305">
        <v>2</v>
      </c>
    </row>
    <row r="246" spans="1:17" ht="62.4" hidden="1" x14ac:dyDescent="0.3">
      <c r="A246" s="196" t="s">
        <v>117</v>
      </c>
      <c r="B246" s="198" t="s">
        <v>239</v>
      </c>
      <c r="C246" s="205" t="s">
        <v>245</v>
      </c>
      <c r="D246" s="198" t="s">
        <v>34</v>
      </c>
      <c r="E246" s="199">
        <v>1000</v>
      </c>
      <c r="F246" s="200" t="s">
        <v>2018</v>
      </c>
      <c r="G246" s="152" t="s">
        <v>2007</v>
      </c>
      <c r="H246" s="133" t="s">
        <v>2008</v>
      </c>
      <c r="I246" s="200" t="s">
        <v>2023</v>
      </c>
      <c r="J246" s="204" t="s">
        <v>2024</v>
      </c>
      <c r="K246" s="202">
        <v>0.4587</v>
      </c>
      <c r="L246" s="202">
        <f>K246*1.2</f>
        <v>0.55043999999999993</v>
      </c>
      <c r="M246" s="203">
        <f>K246*E246</f>
        <v>458.7</v>
      </c>
      <c r="N246" s="283">
        <f>L246*E246</f>
        <v>550.43999999999994</v>
      </c>
      <c r="O246" s="264">
        <v>0.4587</v>
      </c>
      <c r="P246" s="305">
        <v>3</v>
      </c>
    </row>
    <row r="247" spans="1:17" ht="15.6" hidden="1" x14ac:dyDescent="0.3">
      <c r="A247" s="230"/>
      <c r="B247" s="231"/>
      <c r="C247" s="231"/>
      <c r="D247" s="232"/>
      <c r="E247" s="233"/>
      <c r="F247" s="232"/>
      <c r="G247" s="234"/>
      <c r="H247" s="235"/>
      <c r="I247" s="232"/>
      <c r="J247" s="236"/>
      <c r="K247" s="242"/>
      <c r="L247" s="242"/>
      <c r="M247" s="239"/>
      <c r="N247" s="281"/>
      <c r="O247" s="260"/>
      <c r="P247" s="310"/>
    </row>
    <row r="248" spans="1:17" ht="100.8" hidden="1" x14ac:dyDescent="0.3">
      <c r="A248" s="20" t="s">
        <v>917</v>
      </c>
      <c r="B248" s="1" t="s">
        <v>247</v>
      </c>
      <c r="C248" s="1" t="s">
        <v>248</v>
      </c>
      <c r="D248" s="1" t="s">
        <v>34</v>
      </c>
      <c r="E248" s="110">
        <v>10000</v>
      </c>
      <c r="F248" s="152" t="s">
        <v>2082</v>
      </c>
      <c r="G248" s="152" t="s">
        <v>2031</v>
      </c>
      <c r="H248" s="176">
        <v>100</v>
      </c>
      <c r="I248" s="1" t="s">
        <v>2085</v>
      </c>
      <c r="J248" s="6" t="s">
        <v>2086</v>
      </c>
      <c r="K248" s="241">
        <v>4.8000000000000001E-2</v>
      </c>
      <c r="L248" s="241">
        <v>5.7599999999999998E-2</v>
      </c>
      <c r="M248" s="8">
        <v>4.8</v>
      </c>
      <c r="N248" s="280">
        <v>5.76</v>
      </c>
      <c r="O248" s="259">
        <v>4.8000000000000001E-2</v>
      </c>
      <c r="P248" s="309">
        <v>1</v>
      </c>
      <c r="Q248" t="s">
        <v>2172</v>
      </c>
    </row>
    <row r="249" spans="1:17" ht="93.6" hidden="1" x14ac:dyDescent="0.3">
      <c r="A249" s="20" t="s">
        <v>917</v>
      </c>
      <c r="B249" s="1" t="s">
        <v>247</v>
      </c>
      <c r="C249" s="1" t="s">
        <v>248</v>
      </c>
      <c r="D249" s="1" t="s">
        <v>34</v>
      </c>
      <c r="E249" s="110">
        <v>10000</v>
      </c>
      <c r="F249" s="152" t="s">
        <v>1656</v>
      </c>
      <c r="G249" s="152" t="s">
        <v>1637</v>
      </c>
      <c r="H249" s="176">
        <v>100</v>
      </c>
      <c r="I249" s="1" t="s">
        <v>1681</v>
      </c>
      <c r="J249" s="6">
        <v>831922</v>
      </c>
      <c r="K249" s="241">
        <v>7.0000000000000007E-2</v>
      </c>
      <c r="L249" s="241">
        <f t="shared" ref="L249" si="78">K249*1.2</f>
        <v>8.4000000000000005E-2</v>
      </c>
      <c r="M249" s="8">
        <f t="shared" ref="M249" si="79">H249*K249</f>
        <v>7.0000000000000009</v>
      </c>
      <c r="N249" s="280">
        <f t="shared" ref="N249" si="80">M249*1.2</f>
        <v>8.4</v>
      </c>
      <c r="O249" s="259">
        <v>7.0000000000000007E-2</v>
      </c>
      <c r="P249" s="309">
        <v>2</v>
      </c>
      <c r="Q249" t="s">
        <v>2172</v>
      </c>
    </row>
    <row r="250" spans="1:17" ht="93.6" hidden="1" x14ac:dyDescent="0.3">
      <c r="A250" s="20" t="s">
        <v>917</v>
      </c>
      <c r="B250" s="1" t="s">
        <v>247</v>
      </c>
      <c r="C250" s="1" t="s">
        <v>248</v>
      </c>
      <c r="D250" s="1" t="s">
        <v>34</v>
      </c>
      <c r="E250" s="110">
        <v>10000</v>
      </c>
      <c r="F250" s="152" t="s">
        <v>1267</v>
      </c>
      <c r="G250" s="152" t="s">
        <v>1259</v>
      </c>
      <c r="H250" s="176">
        <v>20</v>
      </c>
      <c r="I250" s="1" t="s">
        <v>1292</v>
      </c>
      <c r="J250" s="6" t="s">
        <v>1293</v>
      </c>
      <c r="K250" s="241">
        <v>0.13</v>
      </c>
      <c r="L250" s="241">
        <f>K250*1.2</f>
        <v>0.156</v>
      </c>
      <c r="M250" s="8">
        <f t="shared" ref="M250" si="81">K250*H250</f>
        <v>2.6</v>
      </c>
      <c r="N250" s="280">
        <f>M250*1.2</f>
        <v>3.12</v>
      </c>
      <c r="O250" s="259">
        <v>0.13</v>
      </c>
      <c r="P250" s="309">
        <v>3</v>
      </c>
    </row>
    <row r="251" spans="1:17" ht="15.6" hidden="1" x14ac:dyDescent="0.3">
      <c r="A251" s="230"/>
      <c r="B251" s="231"/>
      <c r="C251" s="231"/>
      <c r="D251" s="232"/>
      <c r="E251" s="233"/>
      <c r="F251" s="232"/>
      <c r="G251" s="234"/>
      <c r="H251" s="235"/>
      <c r="I251" s="232"/>
      <c r="J251" s="236"/>
      <c r="K251" s="242"/>
      <c r="L251" s="242"/>
      <c r="M251" s="239"/>
      <c r="N251" s="281"/>
      <c r="O251" s="260"/>
      <c r="P251" s="310"/>
    </row>
    <row r="252" spans="1:17" ht="31.2" x14ac:dyDescent="0.3">
      <c r="A252" s="20" t="s">
        <v>120</v>
      </c>
      <c r="B252" s="1" t="s">
        <v>250</v>
      </c>
      <c r="C252" s="3" t="s">
        <v>251</v>
      </c>
      <c r="D252" s="1" t="s">
        <v>34</v>
      </c>
      <c r="E252" s="110">
        <v>50</v>
      </c>
      <c r="F252" s="5"/>
      <c r="G252" s="152"/>
      <c r="H252" s="133"/>
      <c r="I252" s="5"/>
      <c r="J252" s="6"/>
      <c r="K252" s="241"/>
      <c r="L252" s="241"/>
      <c r="M252" s="8"/>
      <c r="N252" s="280"/>
      <c r="O252" s="259"/>
      <c r="P252" s="309">
        <v>0</v>
      </c>
    </row>
    <row r="253" spans="1:17" ht="15.6" hidden="1" x14ac:dyDescent="0.3">
      <c r="A253" s="230"/>
      <c r="B253" s="231"/>
      <c r="C253" s="231"/>
      <c r="D253" s="232"/>
      <c r="E253" s="233"/>
      <c r="F253" s="232"/>
      <c r="G253" s="234"/>
      <c r="H253" s="235"/>
      <c r="I253" s="232"/>
      <c r="J253" s="236"/>
      <c r="K253" s="242"/>
      <c r="L253" s="242"/>
      <c r="M253" s="239"/>
      <c r="N253" s="281"/>
      <c r="O253" s="260"/>
      <c r="P253" s="310"/>
    </row>
    <row r="254" spans="1:17" ht="15.6" hidden="1" x14ac:dyDescent="0.3">
      <c r="A254" s="20"/>
      <c r="B254" s="19" t="s">
        <v>252</v>
      </c>
      <c r="C254" s="3"/>
      <c r="D254" s="1"/>
      <c r="E254" s="110"/>
      <c r="F254" s="5"/>
      <c r="G254" s="152"/>
      <c r="H254" s="133"/>
      <c r="I254" s="5"/>
      <c r="J254" s="6"/>
      <c r="K254" s="241"/>
      <c r="L254" s="241"/>
      <c r="M254" s="8"/>
      <c r="N254" s="280"/>
      <c r="O254" s="259"/>
      <c r="P254" s="309"/>
    </row>
    <row r="255" spans="1:17" ht="100.8" hidden="1" x14ac:dyDescent="0.3">
      <c r="A255" s="20" t="s">
        <v>122</v>
      </c>
      <c r="B255" s="2" t="s">
        <v>253</v>
      </c>
      <c r="C255" s="3" t="s">
        <v>255</v>
      </c>
      <c r="D255" s="1" t="s">
        <v>34</v>
      </c>
      <c r="E255" s="110">
        <v>500</v>
      </c>
      <c r="F255" s="152" t="s">
        <v>2082</v>
      </c>
      <c r="G255" s="152" t="s">
        <v>2031</v>
      </c>
      <c r="H255" s="176">
        <v>40</v>
      </c>
      <c r="I255" s="1" t="s">
        <v>2087</v>
      </c>
      <c r="J255" s="6" t="s">
        <v>2088</v>
      </c>
      <c r="K255" s="241">
        <v>0.22</v>
      </c>
      <c r="L255" s="241">
        <v>0.26400000000000001</v>
      </c>
      <c r="M255" s="8">
        <v>8.8000000000000007</v>
      </c>
      <c r="N255" s="280">
        <v>10.56</v>
      </c>
      <c r="O255" s="259">
        <v>0.22</v>
      </c>
      <c r="P255" s="309">
        <v>1</v>
      </c>
      <c r="Q255" t="s">
        <v>2172</v>
      </c>
    </row>
    <row r="256" spans="1:17" ht="93.6" hidden="1" x14ac:dyDescent="0.3">
      <c r="A256" s="20" t="s">
        <v>122</v>
      </c>
      <c r="B256" s="2" t="s">
        <v>253</v>
      </c>
      <c r="C256" s="3" t="s">
        <v>255</v>
      </c>
      <c r="D256" s="1" t="s">
        <v>34</v>
      </c>
      <c r="E256" s="110">
        <v>500</v>
      </c>
      <c r="F256" s="152" t="s">
        <v>1482</v>
      </c>
      <c r="G256" s="152" t="s">
        <v>1465</v>
      </c>
      <c r="H256" s="176">
        <v>25</v>
      </c>
      <c r="I256" s="1" t="s">
        <v>1497</v>
      </c>
      <c r="J256" s="6" t="s">
        <v>1498</v>
      </c>
      <c r="K256" s="241">
        <v>0.23</v>
      </c>
      <c r="L256" s="241">
        <f>MMULT(K256,1.2)</f>
        <v>0.27600000000000002</v>
      </c>
      <c r="M256" s="8">
        <f>MMULT(H256,K256)</f>
        <v>5.75</v>
      </c>
      <c r="N256" s="280">
        <f>MMULT(M256,1.2)</f>
        <v>6.8999999999999995</v>
      </c>
      <c r="O256" s="259">
        <v>0.23</v>
      </c>
      <c r="P256" s="309">
        <v>2</v>
      </c>
      <c r="Q256" t="s">
        <v>2172</v>
      </c>
    </row>
    <row r="257" spans="1:18" ht="93.6" hidden="1" x14ac:dyDescent="0.3">
      <c r="A257" s="300" t="s">
        <v>122</v>
      </c>
      <c r="B257" s="301" t="s">
        <v>253</v>
      </c>
      <c r="C257" s="219" t="s">
        <v>255</v>
      </c>
      <c r="D257" s="323" t="s">
        <v>34</v>
      </c>
      <c r="E257" s="334">
        <v>500</v>
      </c>
      <c r="F257" s="297" t="s">
        <v>2018</v>
      </c>
      <c r="G257" s="297" t="s">
        <v>2007</v>
      </c>
      <c r="H257" s="302" t="s">
        <v>2008</v>
      </c>
      <c r="I257" s="323" t="s">
        <v>2025</v>
      </c>
      <c r="J257" s="303" t="s">
        <v>2026</v>
      </c>
      <c r="K257" s="294">
        <v>0.44829999999999998</v>
      </c>
      <c r="L257" s="294">
        <f>K257*1.2</f>
        <v>0.53795999999999999</v>
      </c>
      <c r="M257" s="298">
        <f>K257*E257</f>
        <v>224.14999999999998</v>
      </c>
      <c r="N257" s="299">
        <f>L257*E257</f>
        <v>268.98</v>
      </c>
      <c r="O257" s="293">
        <v>0.44829999999999998</v>
      </c>
      <c r="P257" s="311">
        <v>0</v>
      </c>
      <c r="Q257" t="s">
        <v>2172</v>
      </c>
      <c r="R257" t="s">
        <v>2173</v>
      </c>
    </row>
    <row r="258" spans="1:18" ht="93.6" hidden="1" x14ac:dyDescent="0.3">
      <c r="A258" s="20" t="s">
        <v>122</v>
      </c>
      <c r="B258" s="2" t="s">
        <v>253</v>
      </c>
      <c r="C258" s="3" t="s">
        <v>255</v>
      </c>
      <c r="D258" s="1" t="s">
        <v>34</v>
      </c>
      <c r="E258" s="110">
        <v>500</v>
      </c>
      <c r="F258" s="152" t="s">
        <v>1905</v>
      </c>
      <c r="G258" s="152" t="s">
        <v>1898</v>
      </c>
      <c r="H258" s="176" t="s">
        <v>1903</v>
      </c>
      <c r="I258" s="1" t="s">
        <v>1915</v>
      </c>
      <c r="J258" s="6" t="s">
        <v>1916</v>
      </c>
      <c r="K258" s="241">
        <v>0.95</v>
      </c>
      <c r="L258" s="241">
        <v>1.1399999999999999</v>
      </c>
      <c r="M258" s="8">
        <v>0.95</v>
      </c>
      <c r="N258" s="280">
        <v>1.1399999999999999</v>
      </c>
      <c r="O258" s="259">
        <v>0.95</v>
      </c>
      <c r="P258" s="309">
        <v>3</v>
      </c>
    </row>
    <row r="259" spans="1:18" ht="93.6" hidden="1" x14ac:dyDescent="0.3">
      <c r="A259" s="20" t="s">
        <v>122</v>
      </c>
      <c r="B259" s="2" t="s">
        <v>253</v>
      </c>
      <c r="C259" s="3" t="s">
        <v>255</v>
      </c>
      <c r="D259" s="1" t="s">
        <v>34</v>
      </c>
      <c r="E259" s="110">
        <v>500</v>
      </c>
      <c r="F259" s="152" t="s">
        <v>1267</v>
      </c>
      <c r="G259" s="152" t="s">
        <v>1259</v>
      </c>
      <c r="H259" s="176">
        <v>100</v>
      </c>
      <c r="I259" s="1" t="s">
        <v>1294</v>
      </c>
      <c r="J259" s="6">
        <v>8722960</v>
      </c>
      <c r="K259" s="241">
        <v>1.1499999999999999</v>
      </c>
      <c r="L259" s="241">
        <f>K259*1.2</f>
        <v>1.38</v>
      </c>
      <c r="M259" s="8">
        <f>K259*H259</f>
        <v>114.99999999999999</v>
      </c>
      <c r="N259" s="280">
        <f>M259*1.2</f>
        <v>137.99999999999997</v>
      </c>
      <c r="O259" s="259">
        <v>1.1499999999999999</v>
      </c>
      <c r="P259" s="309">
        <v>4</v>
      </c>
    </row>
    <row r="260" spans="1:18" ht="15.6" hidden="1" x14ac:dyDescent="0.3">
      <c r="A260" s="230"/>
      <c r="B260" s="231"/>
      <c r="C260" s="231"/>
      <c r="D260" s="232"/>
      <c r="E260" s="233"/>
      <c r="F260" s="232"/>
      <c r="G260" s="234"/>
      <c r="H260" s="235"/>
      <c r="I260" s="232"/>
      <c r="J260" s="236"/>
      <c r="K260" s="242"/>
      <c r="L260" s="242"/>
      <c r="M260" s="239"/>
      <c r="N260" s="281"/>
      <c r="O260" s="260"/>
      <c r="P260" s="310"/>
    </row>
    <row r="261" spans="1:18" ht="109.2" hidden="1" x14ac:dyDescent="0.3">
      <c r="A261" s="20" t="s">
        <v>125</v>
      </c>
      <c r="B261" s="1" t="s">
        <v>257</v>
      </c>
      <c r="C261" s="1" t="s">
        <v>258</v>
      </c>
      <c r="D261" s="1" t="s">
        <v>34</v>
      </c>
      <c r="E261" s="110">
        <v>2000</v>
      </c>
      <c r="F261" s="152" t="s">
        <v>1905</v>
      </c>
      <c r="G261" s="152" t="s">
        <v>1898</v>
      </c>
      <c r="H261" s="176" t="s">
        <v>1903</v>
      </c>
      <c r="I261" s="1" t="s">
        <v>1917</v>
      </c>
      <c r="J261" s="6" t="s">
        <v>1918</v>
      </c>
      <c r="K261" s="241">
        <v>7.5</v>
      </c>
      <c r="L261" s="241">
        <v>9</v>
      </c>
      <c r="M261" s="8">
        <v>7.5</v>
      </c>
      <c r="N261" s="280">
        <v>9</v>
      </c>
      <c r="O261" s="259">
        <v>7.5</v>
      </c>
      <c r="P261" s="309">
        <v>1</v>
      </c>
    </row>
    <row r="262" spans="1:18" ht="109.2" hidden="1" x14ac:dyDescent="0.3">
      <c r="A262" s="20" t="s">
        <v>125</v>
      </c>
      <c r="B262" s="1" t="s">
        <v>257</v>
      </c>
      <c r="C262" s="1" t="s">
        <v>258</v>
      </c>
      <c r="D262" s="1" t="s">
        <v>34</v>
      </c>
      <c r="E262" s="110">
        <v>2000</v>
      </c>
      <c r="F262" s="152" t="s">
        <v>1267</v>
      </c>
      <c r="G262" s="152" t="s">
        <v>1259</v>
      </c>
      <c r="H262" s="176">
        <v>20</v>
      </c>
      <c r="I262" s="1" t="s">
        <v>1295</v>
      </c>
      <c r="J262" s="6" t="s">
        <v>1296</v>
      </c>
      <c r="K262" s="241">
        <v>10.5</v>
      </c>
      <c r="L262" s="241">
        <f t="shared" ref="L262" si="82">K262*1.2</f>
        <v>12.6</v>
      </c>
      <c r="M262" s="8">
        <f t="shared" ref="M262" si="83">K262*H262</f>
        <v>210</v>
      </c>
      <c r="N262" s="280">
        <f t="shared" ref="N262" si="84">M262*1.2</f>
        <v>252</v>
      </c>
      <c r="O262" s="259">
        <v>10.5</v>
      </c>
      <c r="P262" s="309">
        <v>2</v>
      </c>
    </row>
    <row r="263" spans="1:18" ht="15.6" hidden="1" x14ac:dyDescent="0.3">
      <c r="A263" s="230"/>
      <c r="B263" s="231"/>
      <c r="C263" s="231"/>
      <c r="D263" s="232"/>
      <c r="E263" s="233"/>
      <c r="F263" s="232"/>
      <c r="G263" s="234"/>
      <c r="H263" s="235"/>
      <c r="I263" s="232"/>
      <c r="J263" s="236"/>
      <c r="K263" s="242"/>
      <c r="L263" s="242"/>
      <c r="M263" s="239"/>
      <c r="N263" s="281"/>
      <c r="O263" s="260"/>
      <c r="P263" s="310"/>
    </row>
    <row r="264" spans="1:18" ht="78" hidden="1" x14ac:dyDescent="0.3">
      <c r="A264" s="20" t="s">
        <v>128</v>
      </c>
      <c r="B264" s="1" t="s">
        <v>259</v>
      </c>
      <c r="C264" s="1" t="s">
        <v>260</v>
      </c>
      <c r="D264" s="1" t="s">
        <v>34</v>
      </c>
      <c r="E264" s="110">
        <v>1000</v>
      </c>
      <c r="F264" s="152" t="s">
        <v>1473</v>
      </c>
      <c r="G264" s="152" t="s">
        <v>1465</v>
      </c>
      <c r="H264" s="176">
        <v>100</v>
      </c>
      <c r="I264" s="1" t="s">
        <v>1499</v>
      </c>
      <c r="J264" s="6" t="s">
        <v>1500</v>
      </c>
      <c r="K264" s="241">
        <v>0.75</v>
      </c>
      <c r="L264" s="241">
        <f>MMULT(K264,1.2)</f>
        <v>0.89999999999999991</v>
      </c>
      <c r="M264" s="8">
        <f>MMULT(H264,K264)</f>
        <v>75</v>
      </c>
      <c r="N264" s="280">
        <f>MMULT(M264,1.2)</f>
        <v>90</v>
      </c>
      <c r="O264" s="259">
        <v>0.75</v>
      </c>
      <c r="P264" s="309">
        <v>1</v>
      </c>
    </row>
    <row r="265" spans="1:18" ht="78" hidden="1" x14ac:dyDescent="0.3">
      <c r="A265" s="20" t="s">
        <v>128</v>
      </c>
      <c r="B265" s="1" t="s">
        <v>259</v>
      </c>
      <c r="C265" s="1" t="s">
        <v>260</v>
      </c>
      <c r="D265" s="1" t="s">
        <v>34</v>
      </c>
      <c r="E265" s="110">
        <v>1000</v>
      </c>
      <c r="F265" s="152" t="s">
        <v>1267</v>
      </c>
      <c r="G265" s="152" t="s">
        <v>1259</v>
      </c>
      <c r="H265" s="176">
        <v>50</v>
      </c>
      <c r="I265" s="1" t="s">
        <v>1297</v>
      </c>
      <c r="J265" s="6">
        <v>4550579</v>
      </c>
      <c r="K265" s="241">
        <v>1.55</v>
      </c>
      <c r="L265" s="241">
        <f t="shared" ref="L265" si="85">K265*1.2</f>
        <v>1.8599999999999999</v>
      </c>
      <c r="M265" s="8">
        <f t="shared" ref="M265" si="86">K265*H265</f>
        <v>77.5</v>
      </c>
      <c r="N265" s="280">
        <f t="shared" ref="N265" si="87">M265*1.2</f>
        <v>93</v>
      </c>
      <c r="O265" s="259">
        <v>1.55</v>
      </c>
      <c r="P265" s="309">
        <v>2</v>
      </c>
    </row>
    <row r="266" spans="1:18" ht="15.6" hidden="1" x14ac:dyDescent="0.3">
      <c r="A266" s="230"/>
      <c r="B266" s="231"/>
      <c r="C266" s="231"/>
      <c r="D266" s="232"/>
      <c r="E266" s="233"/>
      <c r="F266" s="232"/>
      <c r="G266" s="234"/>
      <c r="H266" s="235"/>
      <c r="I266" s="232"/>
      <c r="J266" s="236"/>
      <c r="K266" s="242"/>
      <c r="L266" s="242"/>
      <c r="M266" s="239"/>
      <c r="N266" s="281"/>
      <c r="O266" s="260"/>
      <c r="P266" s="310"/>
    </row>
    <row r="267" spans="1:18" ht="109.2" hidden="1" x14ac:dyDescent="0.3">
      <c r="A267" s="196" t="s">
        <v>130</v>
      </c>
      <c r="B267" s="198" t="s">
        <v>261</v>
      </c>
      <c r="C267" s="198" t="s">
        <v>262</v>
      </c>
      <c r="D267" s="205" t="s">
        <v>34</v>
      </c>
      <c r="E267" s="207">
        <v>2000</v>
      </c>
      <c r="F267" s="200" t="s">
        <v>2063</v>
      </c>
      <c r="G267" s="152" t="s">
        <v>2031</v>
      </c>
      <c r="H267" s="133">
        <v>10</v>
      </c>
      <c r="I267" s="208" t="s">
        <v>2089</v>
      </c>
      <c r="J267" s="201" t="s">
        <v>2090</v>
      </c>
      <c r="K267" s="202">
        <v>0.31</v>
      </c>
      <c r="L267" s="202">
        <v>0.372</v>
      </c>
      <c r="M267" s="203">
        <v>3.1</v>
      </c>
      <c r="N267" s="283">
        <v>3.72</v>
      </c>
      <c r="O267" s="264">
        <v>0.31</v>
      </c>
      <c r="P267" s="305">
        <v>1</v>
      </c>
    </row>
    <row r="268" spans="1:18" ht="109.2" hidden="1" x14ac:dyDescent="0.3">
      <c r="A268" s="196" t="s">
        <v>130</v>
      </c>
      <c r="B268" s="198" t="s">
        <v>261</v>
      </c>
      <c r="C268" s="198" t="s">
        <v>262</v>
      </c>
      <c r="D268" s="205" t="s">
        <v>34</v>
      </c>
      <c r="E268" s="207">
        <v>2000</v>
      </c>
      <c r="F268" s="200" t="s">
        <v>1527</v>
      </c>
      <c r="G268" s="152" t="s">
        <v>1523</v>
      </c>
      <c r="H268" s="133">
        <v>160</v>
      </c>
      <c r="I268" s="208" t="s">
        <v>1532</v>
      </c>
      <c r="J268" s="201" t="s">
        <v>1533</v>
      </c>
      <c r="K268" s="202">
        <v>0.32</v>
      </c>
      <c r="L268" s="202">
        <f>K268*1.2</f>
        <v>0.38400000000000001</v>
      </c>
      <c r="M268" s="203">
        <f>H268*K268</f>
        <v>51.2</v>
      </c>
      <c r="N268" s="283">
        <f>H268*L268</f>
        <v>61.44</v>
      </c>
      <c r="O268" s="264">
        <v>0.32</v>
      </c>
      <c r="P268" s="305">
        <v>2</v>
      </c>
    </row>
    <row r="269" spans="1:18" ht="46.8" hidden="1" x14ac:dyDescent="0.3">
      <c r="A269" s="20" t="s">
        <v>130</v>
      </c>
      <c r="B269" s="1" t="s">
        <v>261</v>
      </c>
      <c r="C269" s="1" t="s">
        <v>262</v>
      </c>
      <c r="D269" s="3" t="s">
        <v>34</v>
      </c>
      <c r="E269" s="108">
        <v>2000</v>
      </c>
      <c r="F269" s="109" t="s">
        <v>1501</v>
      </c>
      <c r="G269" s="152" t="s">
        <v>1465</v>
      </c>
      <c r="H269" s="133">
        <v>10</v>
      </c>
      <c r="I269" s="109" t="s">
        <v>1502</v>
      </c>
      <c r="J269" s="135" t="s">
        <v>1503</v>
      </c>
      <c r="K269" s="241">
        <v>0.35</v>
      </c>
      <c r="L269" s="241">
        <f>MMULT(K269,1.2)</f>
        <v>0.42</v>
      </c>
      <c r="M269" s="86">
        <f>MMULT(H269,K269)</f>
        <v>3.5</v>
      </c>
      <c r="N269" s="280">
        <f>MMULT(M269,1.2)</f>
        <v>4.2</v>
      </c>
      <c r="O269" s="259">
        <v>0.35</v>
      </c>
      <c r="P269" s="309">
        <v>3</v>
      </c>
    </row>
    <row r="270" spans="1:18" ht="62.4" hidden="1" x14ac:dyDescent="0.3">
      <c r="A270" s="196" t="s">
        <v>130</v>
      </c>
      <c r="B270" s="198" t="s">
        <v>261</v>
      </c>
      <c r="C270" s="198" t="s">
        <v>262</v>
      </c>
      <c r="D270" s="205" t="s">
        <v>34</v>
      </c>
      <c r="E270" s="207">
        <v>2000</v>
      </c>
      <c r="F270" s="200" t="s">
        <v>2015</v>
      </c>
      <c r="G270" s="152" t="s">
        <v>2007</v>
      </c>
      <c r="H270" s="133" t="s">
        <v>2008</v>
      </c>
      <c r="I270" s="208" t="s">
        <v>2027</v>
      </c>
      <c r="J270" s="201" t="s">
        <v>1931</v>
      </c>
      <c r="K270" s="202">
        <v>0.35549999999999998</v>
      </c>
      <c r="L270" s="202">
        <f>K270*1.2</f>
        <v>0.42659999999999998</v>
      </c>
      <c r="M270" s="203">
        <f>K270*E270</f>
        <v>711</v>
      </c>
      <c r="N270" s="283">
        <f>L270*E270</f>
        <v>853.19999999999993</v>
      </c>
      <c r="O270" s="264">
        <v>0.35549999999999998</v>
      </c>
      <c r="P270" s="305">
        <v>4</v>
      </c>
    </row>
    <row r="271" spans="1:18" ht="62.4" hidden="1" x14ac:dyDescent="0.3">
      <c r="A271" s="196" t="s">
        <v>130</v>
      </c>
      <c r="B271" s="198" t="s">
        <v>261</v>
      </c>
      <c r="C271" s="198" t="s">
        <v>262</v>
      </c>
      <c r="D271" s="205" t="s">
        <v>34</v>
      </c>
      <c r="E271" s="207">
        <v>2000</v>
      </c>
      <c r="F271" s="200" t="s">
        <v>1682</v>
      </c>
      <c r="G271" s="152" t="s">
        <v>1637</v>
      </c>
      <c r="H271" s="133">
        <v>10</v>
      </c>
      <c r="I271" s="208" t="s">
        <v>1683</v>
      </c>
      <c r="J271" s="201">
        <v>203869</v>
      </c>
      <c r="K271" s="202">
        <v>0.47</v>
      </c>
      <c r="L271" s="202">
        <f t="shared" ref="L271" si="88">K271*1.2</f>
        <v>0.56399999999999995</v>
      </c>
      <c r="M271" s="203">
        <f t="shared" ref="M271" si="89">H271*K271</f>
        <v>4.6999999999999993</v>
      </c>
      <c r="N271" s="283">
        <f t="shared" ref="N271" si="90">M271*1.2</f>
        <v>5.6399999999999988</v>
      </c>
      <c r="O271" s="264">
        <v>0.47</v>
      </c>
      <c r="P271" s="305">
        <v>5</v>
      </c>
    </row>
    <row r="272" spans="1:18" ht="15.6" hidden="1" x14ac:dyDescent="0.3">
      <c r="A272" s="230"/>
      <c r="B272" s="231"/>
      <c r="C272" s="231"/>
      <c r="D272" s="232"/>
      <c r="E272" s="233"/>
      <c r="F272" s="232"/>
      <c r="G272" s="234"/>
      <c r="H272" s="235"/>
      <c r="I272" s="232"/>
      <c r="J272" s="236"/>
      <c r="K272" s="242"/>
      <c r="L272" s="242"/>
      <c r="M272" s="239"/>
      <c r="N272" s="281"/>
      <c r="O272" s="260"/>
      <c r="P272" s="310"/>
    </row>
    <row r="273" spans="1:18" ht="93.6" hidden="1" x14ac:dyDescent="0.3">
      <c r="A273" s="20" t="s">
        <v>133</v>
      </c>
      <c r="B273" s="1" t="s">
        <v>263</v>
      </c>
      <c r="C273" s="3" t="s">
        <v>264</v>
      </c>
      <c r="D273" s="3" t="s">
        <v>34</v>
      </c>
      <c r="E273" s="108">
        <v>1000</v>
      </c>
      <c r="F273" s="109" t="s">
        <v>2091</v>
      </c>
      <c r="G273" s="152" t="s">
        <v>2031</v>
      </c>
      <c r="H273" s="133">
        <v>100</v>
      </c>
      <c r="I273" s="109" t="s">
        <v>2092</v>
      </c>
      <c r="J273" s="135" t="s">
        <v>2093</v>
      </c>
      <c r="K273" s="241">
        <v>7.4999999999999997E-2</v>
      </c>
      <c r="L273" s="241">
        <v>0.09</v>
      </c>
      <c r="M273" s="86">
        <v>7.5</v>
      </c>
      <c r="N273" s="280">
        <v>9</v>
      </c>
      <c r="O273" s="259">
        <v>7.4999999999999997E-2</v>
      </c>
      <c r="P273" s="309">
        <v>1</v>
      </c>
    </row>
    <row r="274" spans="1:18" ht="62.4" hidden="1" x14ac:dyDescent="0.3">
      <c r="A274" s="20" t="s">
        <v>133</v>
      </c>
      <c r="B274" s="1" t="s">
        <v>263</v>
      </c>
      <c r="C274" s="3" t="s">
        <v>264</v>
      </c>
      <c r="D274" s="3" t="s">
        <v>34</v>
      </c>
      <c r="E274" s="108">
        <v>1000</v>
      </c>
      <c r="F274" s="109" t="s">
        <v>2018</v>
      </c>
      <c r="G274" s="152" t="s">
        <v>2007</v>
      </c>
      <c r="H274" s="133" t="s">
        <v>2008</v>
      </c>
      <c r="I274" s="109" t="s">
        <v>2028</v>
      </c>
      <c r="J274" s="135" t="s">
        <v>2029</v>
      </c>
      <c r="K274" s="241">
        <v>9.4399999999999998E-2</v>
      </c>
      <c r="L274" s="241">
        <f>K274*1.2</f>
        <v>0.11327999999999999</v>
      </c>
      <c r="M274" s="86">
        <f>K274*E274</f>
        <v>94.399999999999991</v>
      </c>
      <c r="N274" s="280">
        <f>L274*E274</f>
        <v>113.27999999999999</v>
      </c>
      <c r="O274" s="259">
        <v>9.4399999999999998E-2</v>
      </c>
      <c r="P274" s="309">
        <v>2</v>
      </c>
    </row>
    <row r="275" spans="1:18" ht="15.6" hidden="1" x14ac:dyDescent="0.3">
      <c r="A275" s="230"/>
      <c r="B275" s="231"/>
      <c r="C275" s="231"/>
      <c r="D275" s="232"/>
      <c r="E275" s="233"/>
      <c r="F275" s="232"/>
      <c r="G275" s="234"/>
      <c r="H275" s="235"/>
      <c r="I275" s="232"/>
      <c r="J275" s="236"/>
      <c r="K275" s="242"/>
      <c r="L275" s="242"/>
      <c r="M275" s="239"/>
      <c r="N275" s="281"/>
      <c r="O275" s="260"/>
      <c r="P275" s="310"/>
    </row>
    <row r="276" spans="1:18" ht="156" hidden="1" x14ac:dyDescent="0.3">
      <c r="A276" s="20" t="s">
        <v>135</v>
      </c>
      <c r="B276" s="3" t="s">
        <v>265</v>
      </c>
      <c r="C276" s="3" t="s">
        <v>266</v>
      </c>
      <c r="D276" s="3" t="s">
        <v>34</v>
      </c>
      <c r="E276" s="35">
        <v>5000</v>
      </c>
      <c r="F276" s="175" t="s">
        <v>1504</v>
      </c>
      <c r="G276" s="175" t="s">
        <v>1465</v>
      </c>
      <c r="H276" s="175">
        <v>500</v>
      </c>
      <c r="I276" s="1" t="s">
        <v>1505</v>
      </c>
      <c r="J276" s="42" t="s">
        <v>1506</v>
      </c>
      <c r="K276" s="327">
        <v>0.18</v>
      </c>
      <c r="L276" s="327">
        <f>MMULT(K276,1.2)</f>
        <v>0.216</v>
      </c>
      <c r="M276" s="328">
        <f>MMULT(H276,K276)</f>
        <v>90</v>
      </c>
      <c r="N276" s="329">
        <f>MMULT(M276,1.2)</f>
        <v>108</v>
      </c>
      <c r="O276" s="330">
        <v>0.18</v>
      </c>
      <c r="P276" s="331">
        <v>1</v>
      </c>
      <c r="Q276" t="s">
        <v>2172</v>
      </c>
      <c r="R276" t="s">
        <v>2170</v>
      </c>
    </row>
    <row r="277" spans="1:18" ht="156" hidden="1" x14ac:dyDescent="0.3">
      <c r="A277" s="196" t="s">
        <v>135</v>
      </c>
      <c r="B277" s="205" t="s">
        <v>265</v>
      </c>
      <c r="C277" s="205" t="s">
        <v>266</v>
      </c>
      <c r="D277" s="205" t="s">
        <v>34</v>
      </c>
      <c r="E277" s="335">
        <v>5000</v>
      </c>
      <c r="F277" s="205" t="s">
        <v>2082</v>
      </c>
      <c r="G277" s="325" t="s">
        <v>2031</v>
      </c>
      <c r="H277" s="176">
        <v>25</v>
      </c>
      <c r="I277" s="205" t="s">
        <v>2094</v>
      </c>
      <c r="J277" s="336" t="s">
        <v>2095</v>
      </c>
      <c r="K277" s="337">
        <v>0.18</v>
      </c>
      <c r="L277" s="338">
        <v>0.216</v>
      </c>
      <c r="M277" s="339">
        <v>4.5</v>
      </c>
      <c r="N277" s="340">
        <v>5.4</v>
      </c>
      <c r="O277" s="341">
        <v>0.18</v>
      </c>
      <c r="P277" s="342">
        <v>2</v>
      </c>
      <c r="Q277" t="s">
        <v>2172</v>
      </c>
      <c r="R277" t="s">
        <v>2170</v>
      </c>
    </row>
    <row r="278" spans="1:18" ht="156" hidden="1" x14ac:dyDescent="0.3">
      <c r="A278" s="196" t="s">
        <v>135</v>
      </c>
      <c r="B278" s="205" t="s">
        <v>265</v>
      </c>
      <c r="C278" s="205" t="s">
        <v>266</v>
      </c>
      <c r="D278" s="205" t="s">
        <v>34</v>
      </c>
      <c r="E278" s="207">
        <v>5000</v>
      </c>
      <c r="F278" s="208" t="s">
        <v>1527</v>
      </c>
      <c r="G278" s="152" t="s">
        <v>1523</v>
      </c>
      <c r="H278" s="133">
        <v>500</v>
      </c>
      <c r="I278" s="208" t="s">
        <v>1534</v>
      </c>
      <c r="J278" s="201" t="s">
        <v>1535</v>
      </c>
      <c r="K278" s="209">
        <v>0.22</v>
      </c>
      <c r="L278" s="202">
        <f>K278*1.2</f>
        <v>0.26400000000000001</v>
      </c>
      <c r="M278" s="203">
        <f>H278*K278</f>
        <v>110</v>
      </c>
      <c r="N278" s="283">
        <f>H278*L278</f>
        <v>132</v>
      </c>
      <c r="O278" s="265">
        <v>0.22</v>
      </c>
      <c r="P278" s="313">
        <v>3</v>
      </c>
      <c r="Q278" t="s">
        <v>2172</v>
      </c>
    </row>
    <row r="279" spans="1:18" ht="156" hidden="1" x14ac:dyDescent="0.3">
      <c r="A279" s="196" t="s">
        <v>135</v>
      </c>
      <c r="B279" s="205" t="s">
        <v>265</v>
      </c>
      <c r="C279" s="205" t="s">
        <v>266</v>
      </c>
      <c r="D279" s="205" t="s">
        <v>34</v>
      </c>
      <c r="E279" s="207">
        <v>5000</v>
      </c>
      <c r="F279" s="208" t="s">
        <v>1905</v>
      </c>
      <c r="G279" s="152" t="s">
        <v>1898</v>
      </c>
      <c r="H279" s="133">
        <v>1</v>
      </c>
      <c r="I279" s="208" t="s">
        <v>1919</v>
      </c>
      <c r="J279" s="201" t="s">
        <v>1920</v>
      </c>
      <c r="K279" s="209">
        <v>2.8</v>
      </c>
      <c r="L279" s="202">
        <v>3.36</v>
      </c>
      <c r="M279" s="203">
        <v>2.8</v>
      </c>
      <c r="N279" s="283">
        <v>3.36</v>
      </c>
      <c r="O279" s="265">
        <v>2.8</v>
      </c>
      <c r="P279" s="313">
        <v>4</v>
      </c>
    </row>
    <row r="280" spans="1:18" ht="156" hidden="1" x14ac:dyDescent="0.3">
      <c r="A280" s="20" t="s">
        <v>135</v>
      </c>
      <c r="B280" s="3" t="s">
        <v>265</v>
      </c>
      <c r="C280" s="3" t="s">
        <v>266</v>
      </c>
      <c r="D280" s="3" t="s">
        <v>34</v>
      </c>
      <c r="E280" s="108">
        <v>5000</v>
      </c>
      <c r="F280" s="175" t="s">
        <v>1267</v>
      </c>
      <c r="G280" s="175" t="s">
        <v>1259</v>
      </c>
      <c r="H280" s="175">
        <v>50</v>
      </c>
      <c r="I280" s="1" t="s">
        <v>1298</v>
      </c>
      <c r="J280" s="6">
        <v>4061209</v>
      </c>
      <c r="K280" s="241">
        <v>3.9</v>
      </c>
      <c r="L280" s="241">
        <f>K280*1.2</f>
        <v>4.68</v>
      </c>
      <c r="M280" s="8">
        <f>K280*H280</f>
        <v>195</v>
      </c>
      <c r="N280" s="280">
        <f>M280*1.2</f>
        <v>234</v>
      </c>
      <c r="O280" s="259">
        <v>3.9</v>
      </c>
      <c r="P280" s="309">
        <v>5</v>
      </c>
    </row>
    <row r="281" spans="1:18" ht="15.6" hidden="1" x14ac:dyDescent="0.3">
      <c r="A281" s="230"/>
      <c r="B281" s="231"/>
      <c r="C281" s="231"/>
      <c r="D281" s="232"/>
      <c r="E281" s="233"/>
      <c r="F281" s="232"/>
      <c r="G281" s="234"/>
      <c r="H281" s="235"/>
      <c r="I281" s="232"/>
      <c r="J281" s="236"/>
      <c r="K281" s="242"/>
      <c r="L281" s="242"/>
      <c r="M281" s="239"/>
      <c r="N281" s="281"/>
      <c r="O281" s="260"/>
      <c r="P281" s="310"/>
    </row>
    <row r="282" spans="1:18" ht="218.4" hidden="1" x14ac:dyDescent="0.3">
      <c r="A282" s="20" t="s">
        <v>918</v>
      </c>
      <c r="B282" s="3" t="s">
        <v>265</v>
      </c>
      <c r="C282" s="3" t="s">
        <v>267</v>
      </c>
      <c r="D282" s="3" t="s">
        <v>34</v>
      </c>
      <c r="E282" s="108">
        <v>1000</v>
      </c>
      <c r="F282" s="175" t="s">
        <v>1267</v>
      </c>
      <c r="G282" s="175" t="s">
        <v>1259</v>
      </c>
      <c r="H282" s="176">
        <v>100</v>
      </c>
      <c r="I282" s="1" t="s">
        <v>1299</v>
      </c>
      <c r="J282" s="6" t="s">
        <v>1300</v>
      </c>
      <c r="K282" s="241">
        <v>2.2000000000000002</v>
      </c>
      <c r="L282" s="241">
        <f t="shared" ref="L282:L291" si="91">K282*1.2</f>
        <v>2.64</v>
      </c>
      <c r="M282" s="8">
        <f t="shared" ref="M282:M291" si="92">K282*H282</f>
        <v>220.00000000000003</v>
      </c>
      <c r="N282" s="280">
        <f t="shared" ref="N282:N291" si="93">M282*1.2</f>
        <v>264</v>
      </c>
      <c r="O282" s="259">
        <v>2.2000000000000002</v>
      </c>
      <c r="P282" s="309">
        <v>1</v>
      </c>
    </row>
    <row r="283" spans="1:18" ht="218.4" hidden="1" x14ac:dyDescent="0.3">
      <c r="A283" s="20" t="s">
        <v>918</v>
      </c>
      <c r="B283" s="3" t="s">
        <v>265</v>
      </c>
      <c r="C283" s="3" t="s">
        <v>1923</v>
      </c>
      <c r="D283" s="3" t="s">
        <v>34</v>
      </c>
      <c r="E283" s="108">
        <v>1000</v>
      </c>
      <c r="F283" s="175" t="s">
        <v>1905</v>
      </c>
      <c r="G283" s="175" t="s">
        <v>1898</v>
      </c>
      <c r="H283" s="176">
        <v>1</v>
      </c>
      <c r="I283" s="1" t="s">
        <v>1921</v>
      </c>
      <c r="J283" s="6" t="s">
        <v>1922</v>
      </c>
      <c r="K283" s="241">
        <v>2.6</v>
      </c>
      <c r="L283" s="241">
        <v>3.12</v>
      </c>
      <c r="M283" s="8">
        <v>2.6</v>
      </c>
      <c r="N283" s="280">
        <v>3.12</v>
      </c>
      <c r="O283" s="259">
        <v>2.6</v>
      </c>
      <c r="P283" s="309">
        <v>2</v>
      </c>
    </row>
    <row r="284" spans="1:18" ht="15.6" hidden="1" x14ac:dyDescent="0.3">
      <c r="A284" s="230"/>
      <c r="B284" s="231"/>
      <c r="C284" s="231"/>
      <c r="D284" s="232"/>
      <c r="E284" s="233"/>
      <c r="F284" s="232"/>
      <c r="G284" s="234"/>
      <c r="H284" s="235"/>
      <c r="I284" s="232"/>
      <c r="J284" s="236"/>
      <c r="K284" s="242"/>
      <c r="L284" s="242"/>
      <c r="M284" s="239"/>
      <c r="N284" s="281"/>
      <c r="O284" s="260"/>
      <c r="P284" s="310"/>
    </row>
    <row r="285" spans="1:18" ht="93.6" hidden="1" x14ac:dyDescent="0.3">
      <c r="A285" s="20" t="s">
        <v>138</v>
      </c>
      <c r="B285" s="3" t="s">
        <v>268</v>
      </c>
      <c r="C285" s="3" t="s">
        <v>269</v>
      </c>
      <c r="D285" s="3" t="s">
        <v>34</v>
      </c>
      <c r="E285" s="108">
        <v>10</v>
      </c>
      <c r="F285" s="175" t="s">
        <v>1267</v>
      </c>
      <c r="G285" s="175" t="s">
        <v>1259</v>
      </c>
      <c r="H285" s="176">
        <v>20</v>
      </c>
      <c r="I285" s="3" t="s">
        <v>1301</v>
      </c>
      <c r="J285" s="6" t="s">
        <v>1302</v>
      </c>
      <c r="K285" s="241">
        <v>16</v>
      </c>
      <c r="L285" s="241">
        <f t="shared" si="91"/>
        <v>19.2</v>
      </c>
      <c r="M285" s="8">
        <f t="shared" si="92"/>
        <v>320</v>
      </c>
      <c r="N285" s="280">
        <f t="shared" si="93"/>
        <v>384</v>
      </c>
      <c r="O285" s="259">
        <v>16</v>
      </c>
      <c r="P285" s="309">
        <v>1</v>
      </c>
    </row>
    <row r="286" spans="1:18" ht="15.6" hidden="1" x14ac:dyDescent="0.3">
      <c r="A286" s="230"/>
      <c r="B286" s="231"/>
      <c r="C286" s="231"/>
      <c r="D286" s="232"/>
      <c r="E286" s="233"/>
      <c r="F286" s="232"/>
      <c r="G286" s="234"/>
      <c r="H286" s="235"/>
      <c r="I286" s="232"/>
      <c r="J286" s="236"/>
      <c r="K286" s="242"/>
      <c r="L286" s="242"/>
      <c r="M286" s="239"/>
      <c r="N286" s="281"/>
      <c r="O286" s="260"/>
      <c r="P286" s="310"/>
    </row>
    <row r="287" spans="1:18" ht="62.4" hidden="1" x14ac:dyDescent="0.3">
      <c r="A287" s="20" t="s">
        <v>141</v>
      </c>
      <c r="B287" s="3" t="s">
        <v>270</v>
      </c>
      <c r="C287" s="3" t="s">
        <v>271</v>
      </c>
      <c r="D287" s="3" t="s">
        <v>34</v>
      </c>
      <c r="E287" s="108">
        <v>100</v>
      </c>
      <c r="F287" s="175" t="s">
        <v>1267</v>
      </c>
      <c r="G287" s="175" t="s">
        <v>1259</v>
      </c>
      <c r="H287" s="176">
        <v>20</v>
      </c>
      <c r="I287" s="3"/>
      <c r="J287" s="6" t="s">
        <v>1303</v>
      </c>
      <c r="K287" s="241">
        <v>10.8</v>
      </c>
      <c r="L287" s="241">
        <f t="shared" si="91"/>
        <v>12.96</v>
      </c>
      <c r="M287" s="8">
        <f t="shared" si="92"/>
        <v>216</v>
      </c>
      <c r="N287" s="280">
        <f t="shared" si="93"/>
        <v>259.2</v>
      </c>
      <c r="O287" s="259">
        <v>10.8</v>
      </c>
      <c r="P287" s="309">
        <v>1</v>
      </c>
    </row>
    <row r="288" spans="1:18" ht="15.6" hidden="1" x14ac:dyDescent="0.3">
      <c r="A288" s="230"/>
      <c r="B288" s="231"/>
      <c r="C288" s="231"/>
      <c r="D288" s="232"/>
      <c r="E288" s="233"/>
      <c r="F288" s="232"/>
      <c r="G288" s="234"/>
      <c r="H288" s="235"/>
      <c r="I288" s="232"/>
      <c r="J288" s="236"/>
      <c r="K288" s="242"/>
      <c r="L288" s="242"/>
      <c r="M288" s="239"/>
      <c r="N288" s="281"/>
      <c r="O288" s="260"/>
      <c r="P288" s="310"/>
    </row>
    <row r="289" spans="1:16" ht="46.8" hidden="1" x14ac:dyDescent="0.3">
      <c r="A289" s="20" t="s">
        <v>143</v>
      </c>
      <c r="B289" s="3" t="s">
        <v>272</v>
      </c>
      <c r="C289" s="3" t="s">
        <v>273</v>
      </c>
      <c r="D289" s="3" t="s">
        <v>34</v>
      </c>
      <c r="E289" s="108">
        <v>100</v>
      </c>
      <c r="F289" s="175" t="s">
        <v>1267</v>
      </c>
      <c r="G289" s="175" t="s">
        <v>1259</v>
      </c>
      <c r="H289" s="176">
        <v>20</v>
      </c>
      <c r="I289" s="3" t="s">
        <v>1304</v>
      </c>
      <c r="J289" s="6" t="s">
        <v>1305</v>
      </c>
      <c r="K289" s="241">
        <v>3.1</v>
      </c>
      <c r="L289" s="241">
        <f t="shared" si="91"/>
        <v>3.7199999999999998</v>
      </c>
      <c r="M289" s="8">
        <f t="shared" si="92"/>
        <v>62</v>
      </c>
      <c r="N289" s="280">
        <f t="shared" si="93"/>
        <v>74.399999999999991</v>
      </c>
      <c r="O289" s="259">
        <v>3.1</v>
      </c>
      <c r="P289" s="309">
        <v>1</v>
      </c>
    </row>
    <row r="290" spans="1:16" ht="15.6" hidden="1" x14ac:dyDescent="0.3">
      <c r="A290" s="230"/>
      <c r="B290" s="231"/>
      <c r="C290" s="231"/>
      <c r="D290" s="232"/>
      <c r="E290" s="233"/>
      <c r="F290" s="232"/>
      <c r="G290" s="234"/>
      <c r="H290" s="235"/>
      <c r="I290" s="232"/>
      <c r="J290" s="236"/>
      <c r="K290" s="242"/>
      <c r="L290" s="242"/>
      <c r="M290" s="239"/>
      <c r="N290" s="281"/>
      <c r="O290" s="260"/>
      <c r="P290" s="310"/>
    </row>
    <row r="291" spans="1:16" ht="46.8" hidden="1" x14ac:dyDescent="0.3">
      <c r="A291" s="20" t="s">
        <v>919</v>
      </c>
      <c r="B291" s="28" t="s">
        <v>274</v>
      </c>
      <c r="C291" s="28" t="s">
        <v>275</v>
      </c>
      <c r="D291" s="3" t="s">
        <v>34</v>
      </c>
      <c r="E291" s="108">
        <v>100</v>
      </c>
      <c r="F291" s="175" t="s">
        <v>1267</v>
      </c>
      <c r="G291" s="175" t="s">
        <v>1259</v>
      </c>
      <c r="H291" s="176">
        <v>250</v>
      </c>
      <c r="I291" s="3" t="s">
        <v>1306</v>
      </c>
      <c r="J291" s="6">
        <v>16401</v>
      </c>
      <c r="K291" s="241">
        <v>0.65</v>
      </c>
      <c r="L291" s="241">
        <f t="shared" si="91"/>
        <v>0.78</v>
      </c>
      <c r="M291" s="8">
        <f t="shared" si="92"/>
        <v>162.5</v>
      </c>
      <c r="N291" s="280">
        <f t="shared" si="93"/>
        <v>195</v>
      </c>
      <c r="O291" s="259">
        <v>0.65</v>
      </c>
      <c r="P291" s="309">
        <v>1</v>
      </c>
    </row>
    <row r="292" spans="1:16" ht="15.6" hidden="1" x14ac:dyDescent="0.3">
      <c r="A292" s="230"/>
      <c r="B292" s="231"/>
      <c r="C292" s="231"/>
      <c r="D292" s="232"/>
      <c r="E292" s="233"/>
      <c r="F292" s="232"/>
      <c r="G292" s="234"/>
      <c r="H292" s="235"/>
      <c r="I292" s="232"/>
      <c r="J292" s="236"/>
      <c r="K292" s="242"/>
      <c r="L292" s="242"/>
      <c r="M292" s="239"/>
      <c r="N292" s="281"/>
      <c r="O292" s="260"/>
      <c r="P292" s="310"/>
    </row>
    <row r="293" spans="1:16" ht="62.4" x14ac:dyDescent="0.3">
      <c r="A293" s="20" t="s">
        <v>145</v>
      </c>
      <c r="B293" s="29" t="s">
        <v>276</v>
      </c>
      <c r="C293" s="28"/>
      <c r="D293" s="3" t="s">
        <v>34</v>
      </c>
      <c r="E293" s="108">
        <v>100</v>
      </c>
      <c r="F293" s="109"/>
      <c r="G293" s="152"/>
      <c r="H293" s="133"/>
      <c r="I293" s="109"/>
      <c r="J293" s="135"/>
      <c r="K293" s="241"/>
      <c r="L293" s="241"/>
      <c r="M293" s="86"/>
      <c r="N293" s="280"/>
      <c r="O293" s="259">
        <v>0</v>
      </c>
      <c r="P293" s="309">
        <v>0</v>
      </c>
    </row>
    <row r="294" spans="1:16" ht="15.6" hidden="1" x14ac:dyDescent="0.3">
      <c r="A294" s="230"/>
      <c r="B294" s="231"/>
      <c r="C294" s="231"/>
      <c r="D294" s="232"/>
      <c r="E294" s="233"/>
      <c r="F294" s="232"/>
      <c r="G294" s="234"/>
      <c r="H294" s="235"/>
      <c r="I294" s="232"/>
      <c r="J294" s="236"/>
      <c r="K294" s="242"/>
      <c r="L294" s="242"/>
      <c r="M294" s="239"/>
      <c r="N294" s="281"/>
      <c r="O294" s="260"/>
      <c r="P294" s="310"/>
    </row>
    <row r="295" spans="1:16" ht="62.4" hidden="1" x14ac:dyDescent="0.3">
      <c r="A295" s="20" t="s">
        <v>149</v>
      </c>
      <c r="B295" s="29" t="s">
        <v>277</v>
      </c>
      <c r="C295" s="28"/>
      <c r="D295" s="3" t="s">
        <v>34</v>
      </c>
      <c r="E295" s="108">
        <v>100</v>
      </c>
      <c r="F295" s="175" t="s">
        <v>1267</v>
      </c>
      <c r="G295" s="175" t="s">
        <v>1259</v>
      </c>
      <c r="H295" s="176">
        <v>20</v>
      </c>
      <c r="I295" s="3" t="s">
        <v>1304</v>
      </c>
      <c r="J295" s="6" t="s">
        <v>1305</v>
      </c>
      <c r="K295" s="241">
        <v>3.1</v>
      </c>
      <c r="L295" s="241">
        <f t="shared" ref="L295" si="94">K295*1.2</f>
        <v>3.7199999999999998</v>
      </c>
      <c r="M295" s="8">
        <f t="shared" ref="M295" si="95">K295*H295</f>
        <v>62</v>
      </c>
      <c r="N295" s="280">
        <f t="shared" ref="N295" si="96">M295*1.2</f>
        <v>74.399999999999991</v>
      </c>
      <c r="O295" s="259">
        <v>3.1</v>
      </c>
      <c r="P295" s="309">
        <v>1</v>
      </c>
    </row>
    <row r="296" spans="1:16" ht="15.6" hidden="1" x14ac:dyDescent="0.3">
      <c r="A296" s="230"/>
      <c r="B296" s="231"/>
      <c r="C296" s="231"/>
      <c r="D296" s="232"/>
      <c r="E296" s="233"/>
      <c r="F296" s="232"/>
      <c r="G296" s="234"/>
      <c r="H296" s="235"/>
      <c r="I296" s="232"/>
      <c r="J296" s="236"/>
      <c r="K296" s="242"/>
      <c r="L296" s="242"/>
      <c r="M296" s="239"/>
      <c r="N296" s="281"/>
      <c r="O296" s="260"/>
      <c r="P296" s="310"/>
    </row>
    <row r="297" spans="1:16" ht="78" x14ac:dyDescent="0.3">
      <c r="A297" s="20" t="s">
        <v>920</v>
      </c>
      <c r="B297" s="29" t="s">
        <v>278</v>
      </c>
      <c r="C297" s="28"/>
      <c r="D297" s="3" t="s">
        <v>34</v>
      </c>
      <c r="E297" s="108">
        <v>100</v>
      </c>
      <c r="F297" s="109"/>
      <c r="G297" s="152"/>
      <c r="H297" s="133"/>
      <c r="I297" s="109"/>
      <c r="J297" s="135"/>
      <c r="K297" s="241"/>
      <c r="L297" s="241"/>
      <c r="M297" s="86"/>
      <c r="N297" s="280"/>
      <c r="O297" s="259">
        <v>0</v>
      </c>
      <c r="P297" s="309">
        <v>0</v>
      </c>
    </row>
    <row r="298" spans="1:16" ht="15.6" hidden="1" x14ac:dyDescent="0.3">
      <c r="A298" s="230"/>
      <c r="B298" s="231"/>
      <c r="C298" s="231"/>
      <c r="D298" s="232"/>
      <c r="E298" s="233"/>
      <c r="F298" s="232"/>
      <c r="G298" s="234"/>
      <c r="H298" s="235"/>
      <c r="I298" s="232"/>
      <c r="J298" s="236"/>
      <c r="K298" s="242"/>
      <c r="L298" s="242"/>
      <c r="M298" s="239"/>
      <c r="N298" s="281"/>
      <c r="O298" s="260"/>
      <c r="P298" s="310"/>
    </row>
    <row r="299" spans="1:16" ht="31.2" x14ac:dyDescent="0.3">
      <c r="A299" s="20" t="s">
        <v>152</v>
      </c>
      <c r="B299" s="30" t="s">
        <v>279</v>
      </c>
      <c r="C299" s="28"/>
      <c r="D299" s="3" t="s">
        <v>34</v>
      </c>
      <c r="E299" s="108">
        <v>100</v>
      </c>
      <c r="F299" s="109"/>
      <c r="G299" s="152"/>
      <c r="H299" s="133"/>
      <c r="I299" s="109"/>
      <c r="J299" s="135"/>
      <c r="K299" s="241"/>
      <c r="L299" s="241"/>
      <c r="M299" s="8"/>
      <c r="N299" s="280"/>
      <c r="O299" s="259"/>
      <c r="P299" s="309">
        <v>0</v>
      </c>
    </row>
    <row r="300" spans="1:16" ht="15.6" hidden="1" x14ac:dyDescent="0.3">
      <c r="A300" s="230"/>
      <c r="B300" s="231"/>
      <c r="C300" s="231"/>
      <c r="D300" s="232"/>
      <c r="E300" s="233"/>
      <c r="F300" s="232"/>
      <c r="G300" s="234"/>
      <c r="H300" s="235"/>
      <c r="I300" s="232"/>
      <c r="J300" s="236"/>
      <c r="K300" s="242"/>
      <c r="L300" s="242"/>
      <c r="M300" s="239"/>
      <c r="N300" s="281"/>
      <c r="O300" s="260"/>
      <c r="P300" s="310"/>
    </row>
    <row r="301" spans="1:16" ht="46.8" hidden="1" x14ac:dyDescent="0.3">
      <c r="A301" s="20" t="s">
        <v>155</v>
      </c>
      <c r="B301" s="66" t="s">
        <v>280</v>
      </c>
      <c r="C301" s="28"/>
      <c r="D301" s="3" t="s">
        <v>34</v>
      </c>
      <c r="E301" s="108">
        <v>100</v>
      </c>
      <c r="F301" s="175" t="s">
        <v>1267</v>
      </c>
      <c r="G301" s="175" t="s">
        <v>1259</v>
      </c>
      <c r="H301" s="176">
        <v>50</v>
      </c>
      <c r="I301" s="3" t="s">
        <v>1307</v>
      </c>
      <c r="J301" s="135">
        <v>4550587</v>
      </c>
      <c r="K301" s="241">
        <v>2</v>
      </c>
      <c r="L301" s="241">
        <f t="shared" ref="L301" si="97">K301*1.2</f>
        <v>2.4</v>
      </c>
      <c r="M301" s="8">
        <f t="shared" ref="M301" si="98">K301*H301</f>
        <v>100</v>
      </c>
      <c r="N301" s="280">
        <f t="shared" ref="N301" si="99">M301*1.2</f>
        <v>120</v>
      </c>
      <c r="O301" s="259">
        <v>2</v>
      </c>
      <c r="P301" s="309">
        <v>1</v>
      </c>
    </row>
    <row r="302" spans="1:16" ht="15.6" hidden="1" x14ac:dyDescent="0.3">
      <c r="A302" s="230"/>
      <c r="B302" s="231"/>
      <c r="C302" s="231"/>
      <c r="D302" s="232"/>
      <c r="E302" s="233"/>
      <c r="F302" s="232"/>
      <c r="G302" s="234"/>
      <c r="H302" s="235"/>
      <c r="I302" s="232"/>
      <c r="J302" s="236"/>
      <c r="K302" s="242"/>
      <c r="L302" s="242"/>
      <c r="M302" s="239"/>
      <c r="N302" s="281"/>
      <c r="O302" s="260"/>
      <c r="P302" s="310"/>
    </row>
    <row r="303" spans="1:16" ht="46.8" x14ac:dyDescent="0.3">
      <c r="A303" s="20" t="s">
        <v>157</v>
      </c>
      <c r="B303" s="30" t="s">
        <v>281</v>
      </c>
      <c r="C303" s="28"/>
      <c r="D303" s="3" t="s">
        <v>34</v>
      </c>
      <c r="E303" s="108">
        <v>100</v>
      </c>
      <c r="F303" s="109"/>
      <c r="G303" s="152"/>
      <c r="H303" s="133"/>
      <c r="I303" s="109"/>
      <c r="J303" s="135"/>
      <c r="K303" s="241"/>
      <c r="L303" s="241"/>
      <c r="M303" s="8"/>
      <c r="N303" s="280"/>
      <c r="O303" s="259"/>
      <c r="P303" s="309">
        <v>0</v>
      </c>
    </row>
    <row r="304" spans="1:16" ht="15.6" hidden="1" x14ac:dyDescent="0.3">
      <c r="A304" s="230"/>
      <c r="B304" s="231"/>
      <c r="C304" s="231"/>
      <c r="D304" s="232"/>
      <c r="E304" s="233"/>
      <c r="F304" s="232"/>
      <c r="G304" s="234"/>
      <c r="H304" s="235"/>
      <c r="I304" s="232"/>
      <c r="J304" s="236"/>
      <c r="K304" s="242"/>
      <c r="L304" s="242"/>
      <c r="M304" s="239"/>
      <c r="N304" s="281"/>
      <c r="O304" s="260"/>
      <c r="P304" s="310"/>
    </row>
    <row r="305" spans="1:16" ht="46.8" x14ac:dyDescent="0.3">
      <c r="A305" s="20" t="s">
        <v>921</v>
      </c>
      <c r="B305" s="67" t="s">
        <v>282</v>
      </c>
      <c r="C305" s="28"/>
      <c r="D305" s="3" t="s">
        <v>34</v>
      </c>
      <c r="E305" s="108">
        <v>100</v>
      </c>
      <c r="F305" s="109"/>
      <c r="G305" s="152"/>
      <c r="H305" s="133"/>
      <c r="I305" s="109"/>
      <c r="J305" s="135"/>
      <c r="K305" s="241"/>
      <c r="L305" s="241"/>
      <c r="M305" s="8"/>
      <c r="N305" s="280"/>
      <c r="O305" s="259"/>
      <c r="P305" s="309">
        <v>0</v>
      </c>
    </row>
    <row r="306" spans="1:16" ht="15.6" hidden="1" x14ac:dyDescent="0.3">
      <c r="A306" s="230"/>
      <c r="B306" s="231"/>
      <c r="C306" s="231"/>
      <c r="D306" s="232"/>
      <c r="E306" s="233"/>
      <c r="F306" s="232"/>
      <c r="G306" s="234"/>
      <c r="H306" s="235"/>
      <c r="I306" s="232"/>
      <c r="J306" s="236"/>
      <c r="K306" s="242"/>
      <c r="L306" s="242"/>
      <c r="M306" s="239"/>
      <c r="N306" s="281"/>
      <c r="O306" s="260"/>
      <c r="P306" s="310"/>
    </row>
    <row r="307" spans="1:16" ht="46.8" hidden="1" x14ac:dyDescent="0.3">
      <c r="A307" s="20" t="s">
        <v>160</v>
      </c>
      <c r="B307" s="31" t="s">
        <v>283</v>
      </c>
      <c r="C307" s="28"/>
      <c r="D307" s="3" t="s">
        <v>34</v>
      </c>
      <c r="E307" s="108">
        <v>100</v>
      </c>
      <c r="F307" s="178" t="s">
        <v>1267</v>
      </c>
      <c r="G307" s="178" t="s">
        <v>1259</v>
      </c>
      <c r="H307" s="176">
        <v>100</v>
      </c>
      <c r="I307" s="3" t="s">
        <v>1308</v>
      </c>
      <c r="J307" s="135">
        <v>4110001</v>
      </c>
      <c r="K307" s="241">
        <v>0.92</v>
      </c>
      <c r="L307" s="241">
        <f t="shared" ref="L307" si="100">K307*1.2</f>
        <v>1.1040000000000001</v>
      </c>
      <c r="M307" s="8">
        <f t="shared" ref="M307" si="101">K307*H307</f>
        <v>92</v>
      </c>
      <c r="N307" s="280">
        <f t="shared" ref="N307" si="102">M307*1.2</f>
        <v>110.39999999999999</v>
      </c>
      <c r="O307" s="259">
        <v>0.92</v>
      </c>
      <c r="P307" s="309">
        <v>1</v>
      </c>
    </row>
    <row r="308" spans="1:16" ht="15.6" hidden="1" x14ac:dyDescent="0.3">
      <c r="A308" s="230"/>
      <c r="B308" s="231"/>
      <c r="C308" s="231"/>
      <c r="D308" s="232"/>
      <c r="E308" s="233"/>
      <c r="F308" s="232"/>
      <c r="G308" s="234"/>
      <c r="H308" s="235"/>
      <c r="I308" s="232"/>
      <c r="J308" s="236"/>
      <c r="K308" s="242"/>
      <c r="L308" s="242"/>
      <c r="M308" s="239"/>
      <c r="N308" s="281"/>
      <c r="O308" s="260"/>
      <c r="P308" s="310"/>
    </row>
    <row r="309" spans="1:16" ht="62.4" x14ac:dyDescent="0.3">
      <c r="A309" s="20" t="s">
        <v>163</v>
      </c>
      <c r="B309" s="31" t="s">
        <v>284</v>
      </c>
      <c r="C309" s="28"/>
      <c r="D309" s="3" t="s">
        <v>34</v>
      </c>
      <c r="E309" s="108">
        <v>100</v>
      </c>
      <c r="F309" s="109"/>
      <c r="G309" s="152"/>
      <c r="H309" s="133"/>
      <c r="I309" s="109"/>
      <c r="J309" s="135"/>
      <c r="K309" s="241"/>
      <c r="L309" s="241"/>
      <c r="M309" s="8"/>
      <c r="N309" s="280"/>
      <c r="O309" s="259"/>
      <c r="P309" s="309">
        <v>0</v>
      </c>
    </row>
    <row r="310" spans="1:16" ht="15.6" hidden="1" x14ac:dyDescent="0.3">
      <c r="A310" s="230"/>
      <c r="B310" s="231"/>
      <c r="C310" s="231"/>
      <c r="D310" s="232"/>
      <c r="E310" s="233"/>
      <c r="F310" s="232"/>
      <c r="G310" s="234"/>
      <c r="H310" s="235"/>
      <c r="I310" s="232"/>
      <c r="J310" s="236"/>
      <c r="K310" s="242"/>
      <c r="L310" s="242"/>
      <c r="M310" s="239"/>
      <c r="N310" s="281"/>
      <c r="O310" s="260"/>
      <c r="P310" s="310"/>
    </row>
    <row r="311" spans="1:16" ht="78" x14ac:dyDescent="0.3">
      <c r="A311" s="20" t="s">
        <v>922</v>
      </c>
      <c r="B311" s="32" t="s">
        <v>285</v>
      </c>
      <c r="C311" s="28"/>
      <c r="D311" s="3" t="s">
        <v>34</v>
      </c>
      <c r="E311" s="108">
        <v>100</v>
      </c>
      <c r="F311" s="109"/>
      <c r="G311" s="152"/>
      <c r="H311" s="133"/>
      <c r="I311" s="109"/>
      <c r="J311" s="135"/>
      <c r="K311" s="241"/>
      <c r="L311" s="241"/>
      <c r="M311" s="8"/>
      <c r="N311" s="280"/>
      <c r="O311" s="259"/>
      <c r="P311" s="309">
        <v>0</v>
      </c>
    </row>
    <row r="312" spans="1:16" ht="15.6" hidden="1" x14ac:dyDescent="0.3">
      <c r="A312" s="230"/>
      <c r="B312" s="231"/>
      <c r="C312" s="231"/>
      <c r="D312" s="232"/>
      <c r="E312" s="233"/>
      <c r="F312" s="232"/>
      <c r="G312" s="234"/>
      <c r="H312" s="235"/>
      <c r="I312" s="232"/>
      <c r="J312" s="236"/>
      <c r="K312" s="242"/>
      <c r="L312" s="242"/>
      <c r="M312" s="239"/>
      <c r="N312" s="281"/>
      <c r="O312" s="260"/>
      <c r="P312" s="310"/>
    </row>
    <row r="313" spans="1:16" ht="265.2" x14ac:dyDescent="0.3">
      <c r="A313" s="20" t="s">
        <v>166</v>
      </c>
      <c r="B313" s="32" t="s">
        <v>286</v>
      </c>
      <c r="C313" s="28" t="s">
        <v>287</v>
      </c>
      <c r="D313" s="3" t="s">
        <v>34</v>
      </c>
      <c r="E313" s="108">
        <v>500</v>
      </c>
      <c r="F313" s="109"/>
      <c r="G313" s="152"/>
      <c r="H313" s="133"/>
      <c r="I313" s="109"/>
      <c r="J313" s="135"/>
      <c r="K313" s="241"/>
      <c r="L313" s="241"/>
      <c r="M313" s="86"/>
      <c r="N313" s="280"/>
      <c r="O313" s="259"/>
      <c r="P313" s="309">
        <v>0</v>
      </c>
    </row>
    <row r="314" spans="1:16" ht="15.6" hidden="1" x14ac:dyDescent="0.3">
      <c r="A314" s="230"/>
      <c r="B314" s="231"/>
      <c r="C314" s="231"/>
      <c r="D314" s="232"/>
      <c r="E314" s="233"/>
      <c r="F314" s="232"/>
      <c r="G314" s="234"/>
      <c r="H314" s="235"/>
      <c r="I314" s="232"/>
      <c r="J314" s="236"/>
      <c r="K314" s="242"/>
      <c r="L314" s="242"/>
      <c r="M314" s="239"/>
      <c r="N314" s="281"/>
      <c r="O314" s="260"/>
      <c r="P314" s="310"/>
    </row>
    <row r="315" spans="1:16" ht="31.2" hidden="1" x14ac:dyDescent="0.3">
      <c r="A315" s="20"/>
      <c r="B315" s="19" t="s">
        <v>288</v>
      </c>
      <c r="C315" s="3"/>
      <c r="D315" s="33"/>
      <c r="E315" s="111"/>
      <c r="F315" s="212"/>
      <c r="G315" s="152"/>
      <c r="H315" s="133"/>
      <c r="I315" s="212"/>
      <c r="J315" s="149"/>
      <c r="K315" s="241"/>
      <c r="L315" s="241"/>
      <c r="M315" s="8"/>
      <c r="N315" s="280"/>
      <c r="O315" s="259"/>
      <c r="P315" s="309"/>
    </row>
    <row r="316" spans="1:16" ht="72" hidden="1" x14ac:dyDescent="0.3">
      <c r="A316" s="20" t="s">
        <v>169</v>
      </c>
      <c r="B316" s="1" t="s">
        <v>289</v>
      </c>
      <c r="C316" s="1" t="s">
        <v>290</v>
      </c>
      <c r="D316" s="3" t="s">
        <v>34</v>
      </c>
      <c r="E316" s="108">
        <v>700</v>
      </c>
      <c r="F316" s="175" t="s">
        <v>1238</v>
      </c>
      <c r="G316" s="175" t="s">
        <v>1239</v>
      </c>
      <c r="H316" s="176">
        <v>1</v>
      </c>
      <c r="I316" s="1" t="s">
        <v>1240</v>
      </c>
      <c r="J316" s="6" t="s">
        <v>1241</v>
      </c>
      <c r="K316" s="241">
        <v>4.2165999999999997</v>
      </c>
      <c r="L316" s="241">
        <v>5.0599999999999996</v>
      </c>
      <c r="M316" s="8">
        <v>4.22</v>
      </c>
      <c r="N316" s="280">
        <v>5.0599999999999996</v>
      </c>
      <c r="O316" s="259">
        <v>4.2165999999999997</v>
      </c>
      <c r="P316" s="309">
        <v>1</v>
      </c>
    </row>
    <row r="317" spans="1:16" ht="78" hidden="1" x14ac:dyDescent="0.3">
      <c r="A317" s="20" t="s">
        <v>169</v>
      </c>
      <c r="B317" s="1" t="s">
        <v>289</v>
      </c>
      <c r="C317" s="1" t="s">
        <v>290</v>
      </c>
      <c r="D317" s="3" t="s">
        <v>34</v>
      </c>
      <c r="E317" s="108">
        <v>700</v>
      </c>
      <c r="F317" s="175" t="s">
        <v>1924</v>
      </c>
      <c r="G317" s="175" t="s">
        <v>1898</v>
      </c>
      <c r="H317" s="176">
        <v>10</v>
      </c>
      <c r="I317" s="1" t="s">
        <v>1925</v>
      </c>
      <c r="J317" s="6" t="s">
        <v>1926</v>
      </c>
      <c r="K317" s="241">
        <f>L317/1.2</f>
        <v>5.2083333333333339</v>
      </c>
      <c r="L317" s="241">
        <v>6.25</v>
      </c>
      <c r="M317" s="8">
        <f>E317*K317</f>
        <v>3645.8333333333339</v>
      </c>
      <c r="N317" s="280">
        <f>E317*L317</f>
        <v>4375</v>
      </c>
      <c r="O317" s="259">
        <v>5.2083333333333339</v>
      </c>
      <c r="P317" s="309">
        <v>2</v>
      </c>
    </row>
    <row r="318" spans="1:16" ht="15.6" hidden="1" x14ac:dyDescent="0.3">
      <c r="A318" s="230"/>
      <c r="B318" s="231"/>
      <c r="C318" s="231"/>
      <c r="D318" s="232"/>
      <c r="E318" s="233"/>
      <c r="F318" s="232"/>
      <c r="G318" s="234"/>
      <c r="H318" s="235"/>
      <c r="I318" s="232"/>
      <c r="J318" s="236"/>
      <c r="K318" s="242"/>
      <c r="L318" s="242"/>
      <c r="M318" s="239"/>
      <c r="N318" s="281"/>
      <c r="O318" s="260"/>
      <c r="P318" s="310"/>
    </row>
    <row r="319" spans="1:16" ht="171.6" hidden="1" x14ac:dyDescent="0.3">
      <c r="A319" s="20" t="s">
        <v>172</v>
      </c>
      <c r="B319" s="1" t="s">
        <v>289</v>
      </c>
      <c r="C319" s="1" t="s">
        <v>291</v>
      </c>
      <c r="D319" s="3" t="s">
        <v>34</v>
      </c>
      <c r="E319" s="108">
        <v>700</v>
      </c>
      <c r="F319" s="175" t="s">
        <v>1334</v>
      </c>
      <c r="G319" s="175" t="s">
        <v>1335</v>
      </c>
      <c r="H319" s="176" t="s">
        <v>1336</v>
      </c>
      <c r="I319" s="1" t="s">
        <v>1337</v>
      </c>
      <c r="J319" s="6" t="s">
        <v>1338</v>
      </c>
      <c r="K319" s="241">
        <v>5.62</v>
      </c>
      <c r="L319" s="241">
        <v>6.74</v>
      </c>
      <c r="M319" s="8">
        <f>K319*30</f>
        <v>168.6</v>
      </c>
      <c r="N319" s="280">
        <f>L319*30</f>
        <v>202.20000000000002</v>
      </c>
      <c r="O319" s="259">
        <v>5.62</v>
      </c>
      <c r="P319" s="309">
        <v>1</v>
      </c>
    </row>
    <row r="320" spans="1:16" ht="15.6" hidden="1" x14ac:dyDescent="0.3">
      <c r="A320" s="230"/>
      <c r="B320" s="231"/>
      <c r="C320" s="231"/>
      <c r="D320" s="232"/>
      <c r="E320" s="233"/>
      <c r="F320" s="232"/>
      <c r="G320" s="234"/>
      <c r="H320" s="235"/>
      <c r="I320" s="232"/>
      <c r="J320" s="236"/>
      <c r="K320" s="242"/>
      <c r="L320" s="242"/>
      <c r="M320" s="239"/>
      <c r="N320" s="281"/>
      <c r="O320" s="260"/>
      <c r="P320" s="310"/>
    </row>
    <row r="321" spans="1:16" ht="46.8" hidden="1" x14ac:dyDescent="0.3">
      <c r="A321" s="20" t="s">
        <v>174</v>
      </c>
      <c r="B321" s="1" t="s">
        <v>292</v>
      </c>
      <c r="C321" s="1"/>
      <c r="D321" s="1" t="s">
        <v>34</v>
      </c>
      <c r="E321" s="110">
        <v>10</v>
      </c>
      <c r="F321" s="5" t="s">
        <v>1507</v>
      </c>
      <c r="G321" s="152" t="s">
        <v>1465</v>
      </c>
      <c r="H321" s="133">
        <v>1</v>
      </c>
      <c r="I321" s="5" t="s">
        <v>1508</v>
      </c>
      <c r="J321" s="6" t="s">
        <v>1509</v>
      </c>
      <c r="K321" s="241">
        <v>5</v>
      </c>
      <c r="L321" s="241">
        <f>MMULT(K321,1.2)</f>
        <v>6</v>
      </c>
      <c r="M321" s="8">
        <f>MMULT(H321,K321)</f>
        <v>5</v>
      </c>
      <c r="N321" s="280">
        <f>MMULT(M321,1.2)</f>
        <v>6</v>
      </c>
      <c r="O321" s="259">
        <v>5</v>
      </c>
      <c r="P321" s="309">
        <v>1</v>
      </c>
    </row>
    <row r="322" spans="1:16" ht="15.6" hidden="1" x14ac:dyDescent="0.3">
      <c r="A322" s="230"/>
      <c r="B322" s="231"/>
      <c r="C322" s="231"/>
      <c r="D322" s="232"/>
      <c r="E322" s="233"/>
      <c r="F322" s="232"/>
      <c r="G322" s="234"/>
      <c r="H322" s="235"/>
      <c r="I322" s="232"/>
      <c r="J322" s="236"/>
      <c r="K322" s="242"/>
      <c r="L322" s="242"/>
      <c r="M322" s="239"/>
      <c r="N322" s="281"/>
      <c r="O322" s="260"/>
      <c r="P322" s="310"/>
    </row>
    <row r="323" spans="1:16" ht="46.8" hidden="1" x14ac:dyDescent="0.3">
      <c r="A323" s="20" t="s">
        <v>177</v>
      </c>
      <c r="B323" s="1" t="s">
        <v>293</v>
      </c>
      <c r="C323" s="1"/>
      <c r="D323" s="1" t="s">
        <v>34</v>
      </c>
      <c r="E323" s="110">
        <v>10</v>
      </c>
      <c r="F323" s="5" t="s">
        <v>1485</v>
      </c>
      <c r="G323" s="152" t="s">
        <v>1465</v>
      </c>
      <c r="H323" s="133">
        <v>1</v>
      </c>
      <c r="I323" s="5" t="s">
        <v>1508</v>
      </c>
      <c r="J323" s="6" t="s">
        <v>1510</v>
      </c>
      <c r="K323" s="241">
        <v>2</v>
      </c>
      <c r="L323" s="241">
        <f>MMULT(K323,1.2)</f>
        <v>2.4</v>
      </c>
      <c r="M323" s="8">
        <f>MMULT(H323,K323)</f>
        <v>2</v>
      </c>
      <c r="N323" s="280">
        <f>MMULT(M323,1.2)</f>
        <v>2.4</v>
      </c>
      <c r="O323" s="259">
        <v>2</v>
      </c>
      <c r="P323" s="309">
        <v>1</v>
      </c>
    </row>
    <row r="324" spans="1:16" ht="15.6" hidden="1" x14ac:dyDescent="0.3">
      <c r="A324" s="230"/>
      <c r="B324" s="231"/>
      <c r="C324" s="231"/>
      <c r="D324" s="232"/>
      <c r="E324" s="233"/>
      <c r="F324" s="232"/>
      <c r="G324" s="234"/>
      <c r="H324" s="235"/>
      <c r="I324" s="232"/>
      <c r="J324" s="236"/>
      <c r="K324" s="242"/>
      <c r="L324" s="242"/>
      <c r="M324" s="239"/>
      <c r="N324" s="281"/>
      <c r="O324" s="260"/>
      <c r="P324" s="310"/>
    </row>
    <row r="325" spans="1:16" ht="15.6" x14ac:dyDescent="0.3">
      <c r="A325" s="20" t="s">
        <v>180</v>
      </c>
      <c r="B325" s="1" t="s">
        <v>294</v>
      </c>
      <c r="C325" s="1" t="s">
        <v>295</v>
      </c>
      <c r="D325" s="1" t="s">
        <v>34</v>
      </c>
      <c r="E325" s="110">
        <v>10</v>
      </c>
      <c r="F325" s="5"/>
      <c r="G325" s="152"/>
      <c r="H325" s="133"/>
      <c r="I325" s="5"/>
      <c r="J325" s="6"/>
      <c r="K325" s="241"/>
      <c r="L325" s="241"/>
      <c r="M325" s="8"/>
      <c r="N325" s="280"/>
      <c r="O325" s="259"/>
      <c r="P325" s="309">
        <v>0</v>
      </c>
    </row>
    <row r="326" spans="1:16" ht="15.6" hidden="1" x14ac:dyDescent="0.3">
      <c r="A326" s="230"/>
      <c r="B326" s="231"/>
      <c r="C326" s="231"/>
      <c r="D326" s="232"/>
      <c r="E326" s="233"/>
      <c r="F326" s="232"/>
      <c r="G326" s="234"/>
      <c r="H326" s="235"/>
      <c r="I326" s="232"/>
      <c r="J326" s="236"/>
      <c r="K326" s="242"/>
      <c r="L326" s="242"/>
      <c r="M326" s="239"/>
      <c r="N326" s="281"/>
      <c r="O326" s="260"/>
      <c r="P326" s="310"/>
    </row>
    <row r="327" spans="1:16" ht="15.6" x14ac:dyDescent="0.3">
      <c r="A327" s="20" t="s">
        <v>183</v>
      </c>
      <c r="B327" s="1" t="s">
        <v>296</v>
      </c>
      <c r="C327" s="15" t="s">
        <v>297</v>
      </c>
      <c r="D327" s="1" t="s">
        <v>34</v>
      </c>
      <c r="E327" s="110">
        <v>50</v>
      </c>
      <c r="F327" s="5"/>
      <c r="G327" s="152"/>
      <c r="H327" s="133"/>
      <c r="I327" s="5"/>
      <c r="J327" s="6"/>
      <c r="K327" s="241"/>
      <c r="L327" s="241"/>
      <c r="M327" s="8"/>
      <c r="N327" s="280"/>
      <c r="O327" s="259"/>
      <c r="P327" s="309">
        <v>0</v>
      </c>
    </row>
    <row r="328" spans="1:16" ht="15.6" hidden="1" x14ac:dyDescent="0.3">
      <c r="A328" s="230"/>
      <c r="B328" s="231"/>
      <c r="C328" s="231"/>
      <c r="D328" s="232"/>
      <c r="E328" s="233"/>
      <c r="F328" s="232"/>
      <c r="G328" s="234"/>
      <c r="H328" s="235"/>
      <c r="I328" s="232"/>
      <c r="J328" s="236"/>
      <c r="K328" s="242"/>
      <c r="L328" s="242"/>
      <c r="M328" s="239"/>
      <c r="N328" s="281"/>
      <c r="O328" s="260"/>
      <c r="P328" s="310"/>
    </row>
    <row r="329" spans="1:16" ht="31.2" hidden="1" x14ac:dyDescent="0.3">
      <c r="A329" s="20"/>
      <c r="B329" s="19" t="s">
        <v>298</v>
      </c>
      <c r="C329" s="3"/>
      <c r="D329" s="3"/>
      <c r="E329" s="108"/>
      <c r="F329" s="109"/>
      <c r="G329" s="152"/>
      <c r="H329" s="133"/>
      <c r="I329" s="109"/>
      <c r="J329" s="135"/>
      <c r="K329" s="241"/>
      <c r="L329" s="241"/>
      <c r="M329" s="8"/>
      <c r="N329" s="280"/>
      <c r="O329" s="259"/>
      <c r="P329" s="309"/>
    </row>
    <row r="330" spans="1:16" ht="46.8" hidden="1" x14ac:dyDescent="0.3">
      <c r="A330" s="20" t="s">
        <v>186</v>
      </c>
      <c r="B330" s="3" t="s">
        <v>299</v>
      </c>
      <c r="C330" s="3" t="s">
        <v>300</v>
      </c>
      <c r="D330" s="3" t="s">
        <v>34</v>
      </c>
      <c r="E330" s="108">
        <v>100</v>
      </c>
      <c r="F330" s="109" t="s">
        <v>1511</v>
      </c>
      <c r="G330" s="152" t="s">
        <v>1465</v>
      </c>
      <c r="H330" s="133">
        <v>50</v>
      </c>
      <c r="I330" s="109" t="s">
        <v>1512</v>
      </c>
      <c r="J330" s="135" t="s">
        <v>1513</v>
      </c>
      <c r="K330" s="241">
        <v>7.8E-2</v>
      </c>
      <c r="L330" s="241">
        <f t="shared" ref="L330:L335" si="103">MMULT(K330,1.2)</f>
        <v>9.3600000000000003E-2</v>
      </c>
      <c r="M330" s="8">
        <f t="shared" ref="M330:M335" si="104">MMULT(H330,K330)</f>
        <v>3.9</v>
      </c>
      <c r="N330" s="280">
        <f t="shared" ref="N330:N335" si="105">MMULT(M330,1.2)</f>
        <v>4.68</v>
      </c>
      <c r="O330" s="259">
        <v>7.8E-2</v>
      </c>
      <c r="P330" s="309">
        <v>1</v>
      </c>
    </row>
    <row r="331" spans="1:16" ht="62.4" hidden="1" x14ac:dyDescent="0.3">
      <c r="A331" s="20" t="s">
        <v>186</v>
      </c>
      <c r="B331" s="3" t="s">
        <v>299</v>
      </c>
      <c r="C331" s="3" t="s">
        <v>300</v>
      </c>
      <c r="D331" s="3" t="s">
        <v>34</v>
      </c>
      <c r="E331" s="108">
        <v>100</v>
      </c>
      <c r="F331" s="109" t="s">
        <v>1684</v>
      </c>
      <c r="G331" s="152" t="s">
        <v>1637</v>
      </c>
      <c r="H331" s="133">
        <v>30</v>
      </c>
      <c r="I331" s="109" t="s">
        <v>1685</v>
      </c>
      <c r="J331" s="135">
        <v>59651</v>
      </c>
      <c r="K331" s="241">
        <v>8.5000000000000006E-2</v>
      </c>
      <c r="L331" s="241">
        <f>SUM(K331*1.2)</f>
        <v>0.10200000000000001</v>
      </c>
      <c r="M331" s="8">
        <f>SUM(H331*K331)</f>
        <v>2.5500000000000003</v>
      </c>
      <c r="N331" s="280">
        <f>SUM(M331*1.2)</f>
        <v>3.06</v>
      </c>
      <c r="O331" s="259">
        <v>8.5000000000000006E-2</v>
      </c>
      <c r="P331" s="309">
        <v>2</v>
      </c>
    </row>
    <row r="332" spans="1:16" ht="46.8" hidden="1" x14ac:dyDescent="0.3">
      <c r="A332" s="20" t="s">
        <v>186</v>
      </c>
      <c r="B332" s="3" t="s">
        <v>299</v>
      </c>
      <c r="C332" s="3" t="s">
        <v>300</v>
      </c>
      <c r="D332" s="3" t="s">
        <v>34</v>
      </c>
      <c r="E332" s="108">
        <v>100</v>
      </c>
      <c r="F332" s="109" t="s">
        <v>2138</v>
      </c>
      <c r="G332" s="152" t="s">
        <v>2139</v>
      </c>
      <c r="H332" s="133" t="s">
        <v>2140</v>
      </c>
      <c r="I332" s="109"/>
      <c r="J332" s="135" t="s">
        <v>2141</v>
      </c>
      <c r="K332" s="241">
        <v>0.09</v>
      </c>
      <c r="L332" s="241">
        <v>0.1</v>
      </c>
      <c r="M332" s="8">
        <v>4.5</v>
      </c>
      <c r="N332" s="280">
        <v>5.4</v>
      </c>
      <c r="O332" s="259">
        <v>0.09</v>
      </c>
      <c r="P332" s="309">
        <v>3</v>
      </c>
    </row>
    <row r="333" spans="1:16" ht="46.8" hidden="1" x14ac:dyDescent="0.3">
      <c r="A333" s="20" t="s">
        <v>186</v>
      </c>
      <c r="B333" s="3" t="s">
        <v>299</v>
      </c>
      <c r="C333" s="3" t="s">
        <v>300</v>
      </c>
      <c r="D333" s="3" t="s">
        <v>34</v>
      </c>
      <c r="E333" s="108">
        <v>100</v>
      </c>
      <c r="F333" s="109" t="s">
        <v>2096</v>
      </c>
      <c r="G333" s="152" t="s">
        <v>2031</v>
      </c>
      <c r="H333" s="133">
        <v>50</v>
      </c>
      <c r="I333" s="109" t="s">
        <v>2097</v>
      </c>
      <c r="J333" s="135" t="s">
        <v>2098</v>
      </c>
      <c r="K333" s="241">
        <v>0.1</v>
      </c>
      <c r="L333" s="241">
        <v>0.12</v>
      </c>
      <c r="M333" s="8">
        <v>5</v>
      </c>
      <c r="N333" s="280">
        <v>6</v>
      </c>
      <c r="O333" s="259">
        <v>0.1</v>
      </c>
      <c r="P333" s="309">
        <v>4</v>
      </c>
    </row>
    <row r="334" spans="1:16" ht="15.6" hidden="1" x14ac:dyDescent="0.3">
      <c r="A334" s="230"/>
      <c r="B334" s="231"/>
      <c r="C334" s="231"/>
      <c r="D334" s="232"/>
      <c r="E334" s="233"/>
      <c r="F334" s="232"/>
      <c r="G334" s="234"/>
      <c r="H334" s="235"/>
      <c r="I334" s="232"/>
      <c r="J334" s="236"/>
      <c r="K334" s="242"/>
      <c r="L334" s="242"/>
      <c r="M334" s="239"/>
      <c r="N334" s="281"/>
      <c r="O334" s="260"/>
      <c r="P334" s="310"/>
    </row>
    <row r="335" spans="1:16" ht="46.8" hidden="1" x14ac:dyDescent="0.3">
      <c r="A335" s="20" t="s">
        <v>923</v>
      </c>
      <c r="B335" s="3" t="s">
        <v>301</v>
      </c>
      <c r="C335" s="3" t="s">
        <v>300</v>
      </c>
      <c r="D335" s="3" t="s">
        <v>34</v>
      </c>
      <c r="E335" s="108">
        <v>100</v>
      </c>
      <c r="F335" s="109" t="s">
        <v>1511</v>
      </c>
      <c r="G335" s="152" t="s">
        <v>1465</v>
      </c>
      <c r="H335" s="133">
        <v>50</v>
      </c>
      <c r="I335" s="109" t="s">
        <v>1512</v>
      </c>
      <c r="J335" s="135" t="s">
        <v>1513</v>
      </c>
      <c r="K335" s="241">
        <v>7.8E-2</v>
      </c>
      <c r="L335" s="241">
        <f t="shared" si="103"/>
        <v>9.3600000000000003E-2</v>
      </c>
      <c r="M335" s="86">
        <f t="shared" si="104"/>
        <v>3.9</v>
      </c>
      <c r="N335" s="280">
        <f t="shared" si="105"/>
        <v>4.68</v>
      </c>
      <c r="O335" s="259">
        <v>7.8E-2</v>
      </c>
      <c r="P335" s="309">
        <v>1</v>
      </c>
    </row>
    <row r="336" spans="1:16" ht="46.8" hidden="1" x14ac:dyDescent="0.3">
      <c r="A336" s="20" t="s">
        <v>923</v>
      </c>
      <c r="B336" s="3" t="s">
        <v>301</v>
      </c>
      <c r="C336" s="3" t="s">
        <v>300</v>
      </c>
      <c r="D336" s="3" t="s">
        <v>34</v>
      </c>
      <c r="E336" s="108">
        <v>100</v>
      </c>
      <c r="F336" s="109" t="s">
        <v>2138</v>
      </c>
      <c r="G336" s="152" t="s">
        <v>2139</v>
      </c>
      <c r="H336" s="133" t="s">
        <v>2140</v>
      </c>
      <c r="I336" s="109"/>
      <c r="J336" s="135" t="s">
        <v>2142</v>
      </c>
      <c r="K336" s="241">
        <v>0.09</v>
      </c>
      <c r="L336" s="241">
        <v>0.1</v>
      </c>
      <c r="M336" s="86">
        <v>4.5</v>
      </c>
      <c r="N336" s="280">
        <v>5.4</v>
      </c>
      <c r="O336" s="259">
        <v>0.09</v>
      </c>
      <c r="P336" s="309">
        <v>2</v>
      </c>
    </row>
    <row r="337" spans="1:16" ht="46.8" hidden="1" x14ac:dyDescent="0.3">
      <c r="A337" s="20" t="s">
        <v>923</v>
      </c>
      <c r="B337" s="3" t="s">
        <v>301</v>
      </c>
      <c r="C337" s="3" t="s">
        <v>300</v>
      </c>
      <c r="D337" s="3" t="s">
        <v>34</v>
      </c>
      <c r="E337" s="108">
        <v>100</v>
      </c>
      <c r="F337" s="109" t="s">
        <v>2096</v>
      </c>
      <c r="G337" s="152" t="s">
        <v>2031</v>
      </c>
      <c r="H337" s="133">
        <v>50</v>
      </c>
      <c r="I337" s="109" t="s">
        <v>2097</v>
      </c>
      <c r="J337" s="135" t="s">
        <v>2098</v>
      </c>
      <c r="K337" s="241">
        <v>0.1</v>
      </c>
      <c r="L337" s="241">
        <v>0.12</v>
      </c>
      <c r="M337" s="86">
        <v>5</v>
      </c>
      <c r="N337" s="280">
        <v>6</v>
      </c>
      <c r="O337" s="259">
        <v>0.1</v>
      </c>
      <c r="P337" s="309">
        <v>3</v>
      </c>
    </row>
    <row r="338" spans="1:16" ht="15.6" hidden="1" x14ac:dyDescent="0.3">
      <c r="A338" s="230"/>
      <c r="B338" s="231"/>
      <c r="C338" s="231"/>
      <c r="D338" s="232"/>
      <c r="E338" s="233"/>
      <c r="F338" s="232"/>
      <c r="G338" s="234"/>
      <c r="H338" s="235"/>
      <c r="I338" s="232"/>
      <c r="J338" s="236"/>
      <c r="K338" s="242"/>
      <c r="L338" s="242"/>
      <c r="M338" s="239"/>
      <c r="N338" s="281"/>
      <c r="O338" s="260"/>
      <c r="P338" s="310"/>
    </row>
    <row r="339" spans="1:16" ht="46.8" hidden="1" x14ac:dyDescent="0.3">
      <c r="A339" s="20" t="s">
        <v>190</v>
      </c>
      <c r="B339" s="3" t="s">
        <v>302</v>
      </c>
      <c r="C339" s="3"/>
      <c r="D339" s="3" t="s">
        <v>34</v>
      </c>
      <c r="E339" s="108">
        <v>4</v>
      </c>
      <c r="F339" s="109" t="s">
        <v>2143</v>
      </c>
      <c r="G339" s="152" t="s">
        <v>2139</v>
      </c>
      <c r="H339" s="133" t="s">
        <v>34</v>
      </c>
      <c r="I339" s="109"/>
      <c r="J339" s="135" t="s">
        <v>2144</v>
      </c>
      <c r="K339" s="241">
        <v>90</v>
      </c>
      <c r="L339" s="241">
        <v>108</v>
      </c>
      <c r="M339" s="86" t="s">
        <v>2145</v>
      </c>
      <c r="N339" s="280" t="s">
        <v>2146</v>
      </c>
      <c r="O339" s="324">
        <v>90</v>
      </c>
      <c r="P339" s="309">
        <v>1</v>
      </c>
    </row>
    <row r="340" spans="1:16" ht="15.6" hidden="1" x14ac:dyDescent="0.3">
      <c r="A340" s="230"/>
      <c r="B340" s="231"/>
      <c r="C340" s="231"/>
      <c r="D340" s="232"/>
      <c r="E340" s="233"/>
      <c r="F340" s="232"/>
      <c r="G340" s="234"/>
      <c r="H340" s="235"/>
      <c r="I340" s="232"/>
      <c r="J340" s="236"/>
      <c r="K340" s="242"/>
      <c r="L340" s="242"/>
      <c r="M340" s="239"/>
      <c r="N340" s="281"/>
      <c r="O340" s="260"/>
      <c r="P340" s="310"/>
    </row>
    <row r="341" spans="1:16" ht="78" hidden="1" x14ac:dyDescent="0.3">
      <c r="A341" s="20" t="s">
        <v>924</v>
      </c>
      <c r="B341" s="3" t="s">
        <v>303</v>
      </c>
      <c r="C341" s="3" t="s">
        <v>304</v>
      </c>
      <c r="D341" s="3" t="s">
        <v>34</v>
      </c>
      <c r="E341" s="108">
        <v>10</v>
      </c>
      <c r="F341" s="109" t="s">
        <v>2143</v>
      </c>
      <c r="G341" s="152" t="s">
        <v>2139</v>
      </c>
      <c r="H341" s="133" t="s">
        <v>34</v>
      </c>
      <c r="I341" s="109"/>
      <c r="J341" s="135" t="s">
        <v>2147</v>
      </c>
      <c r="K341" s="241">
        <v>6</v>
      </c>
      <c r="L341" s="241">
        <v>7.2</v>
      </c>
      <c r="M341" s="8" t="s">
        <v>2148</v>
      </c>
      <c r="N341" s="280">
        <v>7.2</v>
      </c>
      <c r="O341" s="259">
        <v>6</v>
      </c>
      <c r="P341" s="309">
        <v>1</v>
      </c>
    </row>
    <row r="342" spans="1:16" ht="15.6" hidden="1" x14ac:dyDescent="0.3">
      <c r="A342" s="230"/>
      <c r="B342" s="231"/>
      <c r="C342" s="231"/>
      <c r="D342" s="232"/>
      <c r="E342" s="233"/>
      <c r="F342" s="232"/>
      <c r="G342" s="234"/>
      <c r="H342" s="235"/>
      <c r="I342" s="232"/>
      <c r="J342" s="236"/>
      <c r="K342" s="242"/>
      <c r="L342" s="242"/>
      <c r="M342" s="239"/>
      <c r="N342" s="281"/>
      <c r="O342" s="260"/>
      <c r="P342" s="310"/>
    </row>
    <row r="343" spans="1:16" ht="31.2" hidden="1" x14ac:dyDescent="0.3">
      <c r="A343" s="20"/>
      <c r="B343" s="19" t="s">
        <v>305</v>
      </c>
      <c r="C343" s="3"/>
      <c r="D343" s="3"/>
      <c r="E343" s="108"/>
      <c r="F343" s="109"/>
      <c r="G343" s="152"/>
      <c r="H343" s="133"/>
      <c r="I343" s="109"/>
      <c r="J343" s="135"/>
      <c r="K343" s="241"/>
      <c r="L343" s="241"/>
      <c r="M343" s="8"/>
      <c r="N343" s="280"/>
      <c r="O343" s="259"/>
      <c r="P343" s="309"/>
    </row>
    <row r="344" spans="1:16" ht="15.6" x14ac:dyDescent="0.3">
      <c r="A344" s="20" t="s">
        <v>925</v>
      </c>
      <c r="B344" s="1" t="s">
        <v>306</v>
      </c>
      <c r="C344" s="1" t="s">
        <v>307</v>
      </c>
      <c r="D344" s="1" t="s">
        <v>34</v>
      </c>
      <c r="E344" s="110">
        <v>1000</v>
      </c>
      <c r="F344" s="5"/>
      <c r="G344" s="152"/>
      <c r="H344" s="133"/>
      <c r="I344" s="5"/>
      <c r="J344" s="6"/>
      <c r="K344" s="241"/>
      <c r="L344" s="241"/>
      <c r="M344" s="8"/>
      <c r="N344" s="280"/>
      <c r="O344" s="259"/>
      <c r="P344" s="309">
        <v>0</v>
      </c>
    </row>
    <row r="345" spans="1:16" ht="15.6" hidden="1" x14ac:dyDescent="0.3">
      <c r="A345" s="230"/>
      <c r="B345" s="231"/>
      <c r="C345" s="231"/>
      <c r="D345" s="232"/>
      <c r="E345" s="233"/>
      <c r="F345" s="232"/>
      <c r="G345" s="234"/>
      <c r="H345" s="235"/>
      <c r="I345" s="232"/>
      <c r="J345" s="236"/>
      <c r="K345" s="242"/>
      <c r="L345" s="242"/>
      <c r="M345" s="239"/>
      <c r="N345" s="281"/>
      <c r="O345" s="260"/>
      <c r="P345" s="310"/>
    </row>
    <row r="346" spans="1:16" ht="15.6" x14ac:dyDescent="0.3">
      <c r="A346" s="20" t="s">
        <v>926</v>
      </c>
      <c r="B346" s="1" t="s">
        <v>306</v>
      </c>
      <c r="C346" s="1" t="s">
        <v>308</v>
      </c>
      <c r="D346" s="1" t="s">
        <v>34</v>
      </c>
      <c r="E346" s="110">
        <v>500</v>
      </c>
      <c r="F346" s="5"/>
      <c r="G346" s="152"/>
      <c r="H346" s="133"/>
      <c r="I346" s="5"/>
      <c r="J346" s="135"/>
      <c r="K346" s="241"/>
      <c r="L346" s="241"/>
      <c r="M346" s="8"/>
      <c r="N346" s="280"/>
      <c r="O346" s="259"/>
      <c r="P346" s="309">
        <v>0</v>
      </c>
    </row>
    <row r="347" spans="1:16" ht="15.6" hidden="1" x14ac:dyDescent="0.3">
      <c r="A347" s="230"/>
      <c r="B347" s="231"/>
      <c r="C347" s="231"/>
      <c r="D347" s="232"/>
      <c r="E347" s="233"/>
      <c r="F347" s="232"/>
      <c r="G347" s="234"/>
      <c r="H347" s="235"/>
      <c r="I347" s="232"/>
      <c r="J347" s="236"/>
      <c r="K347" s="242"/>
      <c r="L347" s="242"/>
      <c r="M347" s="239"/>
      <c r="N347" s="281"/>
      <c r="O347" s="260"/>
      <c r="P347" s="310"/>
    </row>
    <row r="348" spans="1:16" ht="156" x14ac:dyDescent="0.3">
      <c r="A348" s="20" t="s">
        <v>927</v>
      </c>
      <c r="B348" s="1" t="s">
        <v>309</v>
      </c>
      <c r="C348" s="1" t="s">
        <v>310</v>
      </c>
      <c r="D348" s="1" t="s">
        <v>34</v>
      </c>
      <c r="E348" s="110">
        <v>10</v>
      </c>
      <c r="F348" s="5"/>
      <c r="G348" s="152"/>
      <c r="H348" s="133"/>
      <c r="I348" s="5"/>
      <c r="J348" s="135"/>
      <c r="K348" s="241"/>
      <c r="L348" s="241"/>
      <c r="M348" s="8"/>
      <c r="N348" s="280"/>
      <c r="O348" s="259"/>
      <c r="P348" s="309">
        <v>0</v>
      </c>
    </row>
    <row r="349" spans="1:16" ht="15.6" hidden="1" x14ac:dyDescent="0.3">
      <c r="A349" s="230"/>
      <c r="B349" s="231"/>
      <c r="C349" s="231"/>
      <c r="D349" s="232"/>
      <c r="E349" s="233"/>
      <c r="F349" s="232"/>
      <c r="G349" s="234"/>
      <c r="H349" s="235"/>
      <c r="I349" s="232"/>
      <c r="J349" s="236"/>
      <c r="K349" s="242"/>
      <c r="L349" s="242"/>
      <c r="M349" s="239"/>
      <c r="N349" s="281"/>
      <c r="O349" s="260"/>
      <c r="P349" s="310"/>
    </row>
    <row r="350" spans="1:16" ht="156" x14ac:dyDescent="0.3">
      <c r="A350" s="20" t="s">
        <v>928</v>
      </c>
      <c r="B350" s="1" t="s">
        <v>311</v>
      </c>
      <c r="C350" s="1" t="s">
        <v>312</v>
      </c>
      <c r="D350" s="1" t="s">
        <v>34</v>
      </c>
      <c r="E350" s="110">
        <v>10</v>
      </c>
      <c r="F350" s="5"/>
      <c r="G350" s="152"/>
      <c r="H350" s="133"/>
      <c r="I350" s="5"/>
      <c r="J350" s="135"/>
      <c r="K350" s="241"/>
      <c r="L350" s="241"/>
      <c r="M350" s="8"/>
      <c r="N350" s="280"/>
      <c r="O350" s="259"/>
      <c r="P350" s="309">
        <v>0</v>
      </c>
    </row>
    <row r="351" spans="1:16" ht="15.6" hidden="1" x14ac:dyDescent="0.3">
      <c r="A351" s="230"/>
      <c r="B351" s="231"/>
      <c r="C351" s="231"/>
      <c r="D351" s="232"/>
      <c r="E351" s="233"/>
      <c r="F351" s="232"/>
      <c r="G351" s="234"/>
      <c r="H351" s="235"/>
      <c r="I351" s="232"/>
      <c r="J351" s="236"/>
      <c r="K351" s="242"/>
      <c r="L351" s="242"/>
      <c r="M351" s="239"/>
      <c r="N351" s="281"/>
      <c r="O351" s="260"/>
      <c r="P351" s="310"/>
    </row>
    <row r="352" spans="1:16" ht="409.6" hidden="1" x14ac:dyDescent="0.3">
      <c r="A352" s="179" t="s">
        <v>929</v>
      </c>
      <c r="B352" s="5" t="s">
        <v>313</v>
      </c>
      <c r="C352" s="5" t="s">
        <v>314</v>
      </c>
      <c r="D352" s="5" t="s">
        <v>34</v>
      </c>
      <c r="E352" s="110">
        <v>100</v>
      </c>
      <c r="F352" s="5" t="s">
        <v>1258</v>
      </c>
      <c r="G352" s="152" t="s">
        <v>1259</v>
      </c>
      <c r="H352" s="176">
        <v>15</v>
      </c>
      <c r="I352" s="1" t="s">
        <v>1313</v>
      </c>
      <c r="J352" s="134" t="s">
        <v>1314</v>
      </c>
      <c r="K352" s="241">
        <v>4.87</v>
      </c>
      <c r="L352" s="241">
        <v>5.8440000000000003</v>
      </c>
      <c r="M352" s="86">
        <v>73.05</v>
      </c>
      <c r="N352" s="280">
        <v>87.66</v>
      </c>
      <c r="O352" s="259">
        <v>4.87</v>
      </c>
      <c r="P352" s="309">
        <v>1</v>
      </c>
    </row>
    <row r="353" spans="1:16" ht="140.4" hidden="1" x14ac:dyDescent="0.3">
      <c r="A353" s="179" t="s">
        <v>929</v>
      </c>
      <c r="B353" s="5" t="s">
        <v>313</v>
      </c>
      <c r="C353" s="5" t="s">
        <v>314</v>
      </c>
      <c r="D353" s="5" t="s">
        <v>34</v>
      </c>
      <c r="E353" s="110">
        <v>100</v>
      </c>
      <c r="F353" s="5" t="s">
        <v>1905</v>
      </c>
      <c r="G353" s="152" t="s">
        <v>1898</v>
      </c>
      <c r="H353" s="176" t="s">
        <v>1903</v>
      </c>
      <c r="I353" s="1"/>
      <c r="J353" s="134" t="s">
        <v>1930</v>
      </c>
      <c r="K353" s="241">
        <v>8.7799999999999994</v>
      </c>
      <c r="L353" s="241">
        <v>10.536</v>
      </c>
      <c r="M353" s="86">
        <v>8.7799999999999994</v>
      </c>
      <c r="N353" s="280">
        <v>10.536</v>
      </c>
      <c r="O353" s="259">
        <v>8.7799999999999994</v>
      </c>
      <c r="P353" s="309">
        <v>2</v>
      </c>
    </row>
    <row r="354" spans="1:16" ht="15.6" hidden="1" x14ac:dyDescent="0.3">
      <c r="A354" s="230"/>
      <c r="B354" s="231"/>
      <c r="C354" s="231"/>
      <c r="D354" s="232"/>
      <c r="E354" s="233"/>
      <c r="F354" s="232"/>
      <c r="G354" s="234"/>
      <c r="H354" s="235"/>
      <c r="I354" s="232"/>
      <c r="J354" s="236"/>
      <c r="K354" s="242"/>
      <c r="L354" s="242"/>
      <c r="M354" s="239"/>
      <c r="N354" s="281"/>
      <c r="O354" s="260"/>
      <c r="P354" s="310"/>
    </row>
    <row r="355" spans="1:16" ht="171.6" x14ac:dyDescent="0.3">
      <c r="A355" s="20" t="s">
        <v>930</v>
      </c>
      <c r="B355" s="1" t="s">
        <v>315</v>
      </c>
      <c r="C355" s="1" t="s">
        <v>316</v>
      </c>
      <c r="D355" s="1" t="s">
        <v>34</v>
      </c>
      <c r="E355" s="110">
        <v>5</v>
      </c>
      <c r="F355" s="5"/>
      <c r="G355" s="152"/>
      <c r="H355" s="133"/>
      <c r="I355" s="5"/>
      <c r="J355" s="135"/>
      <c r="K355" s="241"/>
      <c r="L355" s="241"/>
      <c r="M355" s="8"/>
      <c r="N355" s="280"/>
      <c r="O355" s="259"/>
      <c r="P355" s="309">
        <v>0</v>
      </c>
    </row>
    <row r="356" spans="1:16" ht="15.6" hidden="1" x14ac:dyDescent="0.3">
      <c r="A356" s="230"/>
      <c r="B356" s="231"/>
      <c r="C356" s="231"/>
      <c r="D356" s="232"/>
      <c r="E356" s="233"/>
      <c r="F356" s="232"/>
      <c r="G356" s="234"/>
      <c r="H356" s="235"/>
      <c r="I356" s="232"/>
      <c r="J356" s="236"/>
      <c r="K356" s="242"/>
      <c r="L356" s="242"/>
      <c r="M356" s="239"/>
      <c r="N356" s="281"/>
      <c r="O356" s="260"/>
      <c r="P356" s="310"/>
    </row>
    <row r="357" spans="1:16" ht="62.4" x14ac:dyDescent="0.3">
      <c r="A357" s="20" t="s">
        <v>931</v>
      </c>
      <c r="B357" s="1" t="s">
        <v>317</v>
      </c>
      <c r="C357" s="1" t="s">
        <v>318</v>
      </c>
      <c r="D357" s="1" t="s">
        <v>34</v>
      </c>
      <c r="E357" s="110">
        <v>5</v>
      </c>
      <c r="F357" s="5"/>
      <c r="G357" s="152"/>
      <c r="H357" s="133"/>
      <c r="I357" s="5"/>
      <c r="J357" s="135"/>
      <c r="K357" s="241"/>
      <c r="L357" s="241"/>
      <c r="M357" s="8"/>
      <c r="N357" s="280"/>
      <c r="O357" s="259"/>
      <c r="P357" s="309">
        <v>0</v>
      </c>
    </row>
    <row r="358" spans="1:16" ht="15.6" hidden="1" x14ac:dyDescent="0.3">
      <c r="A358" s="230"/>
      <c r="B358" s="231"/>
      <c r="C358" s="231"/>
      <c r="D358" s="232"/>
      <c r="E358" s="233"/>
      <c r="F358" s="232"/>
      <c r="G358" s="234"/>
      <c r="H358" s="235"/>
      <c r="I358" s="232"/>
      <c r="J358" s="236"/>
      <c r="K358" s="242"/>
      <c r="L358" s="242"/>
      <c r="M358" s="239"/>
      <c r="N358" s="281"/>
      <c r="O358" s="260"/>
      <c r="P358" s="310"/>
    </row>
    <row r="359" spans="1:16" ht="46.8" hidden="1" x14ac:dyDescent="0.3">
      <c r="A359" s="20"/>
      <c r="B359" s="90" t="s">
        <v>319</v>
      </c>
      <c r="C359" s="90"/>
      <c r="D359" s="3"/>
      <c r="E359" s="108"/>
      <c r="F359" s="109"/>
      <c r="G359" s="152"/>
      <c r="H359" s="133"/>
      <c r="I359" s="109"/>
      <c r="J359" s="135"/>
      <c r="K359" s="241"/>
      <c r="L359" s="241"/>
      <c r="M359" s="8"/>
      <c r="N359" s="280"/>
      <c r="O359" s="259"/>
      <c r="P359" s="309"/>
    </row>
    <row r="360" spans="1:16" ht="93.6" hidden="1" x14ac:dyDescent="0.3">
      <c r="A360" s="20" t="s">
        <v>932</v>
      </c>
      <c r="B360" s="3" t="s">
        <v>320</v>
      </c>
      <c r="C360" s="3" t="s">
        <v>321</v>
      </c>
      <c r="D360" s="3" t="s">
        <v>34</v>
      </c>
      <c r="E360" s="108">
        <v>120</v>
      </c>
      <c r="F360" s="109" t="s">
        <v>1686</v>
      </c>
      <c r="G360" s="152" t="s">
        <v>1637</v>
      </c>
      <c r="H360" s="133">
        <v>12</v>
      </c>
      <c r="I360" s="109" t="s">
        <v>1687</v>
      </c>
      <c r="J360" s="135" t="s">
        <v>1688</v>
      </c>
      <c r="K360" s="241">
        <v>0.95</v>
      </c>
      <c r="L360" s="241">
        <f t="shared" ref="L360:L380" si="106">K360*1.2</f>
        <v>1.1399999999999999</v>
      </c>
      <c r="M360" s="86">
        <f t="shared" ref="M360:M380" si="107">K360*H360</f>
        <v>11.399999999999999</v>
      </c>
      <c r="N360" s="280">
        <f t="shared" ref="N360:N380" si="108">M360*1.2</f>
        <v>13.679999999999998</v>
      </c>
      <c r="O360" s="259">
        <v>0.95</v>
      </c>
      <c r="P360" s="309">
        <v>1</v>
      </c>
    </row>
    <row r="361" spans="1:16" ht="15.6" hidden="1" x14ac:dyDescent="0.3">
      <c r="A361" s="230"/>
      <c r="B361" s="231"/>
      <c r="C361" s="231"/>
      <c r="D361" s="232"/>
      <c r="E361" s="233"/>
      <c r="F361" s="232"/>
      <c r="G361" s="234"/>
      <c r="H361" s="235"/>
      <c r="I361" s="232"/>
      <c r="J361" s="236"/>
      <c r="K361" s="242"/>
      <c r="L361" s="242"/>
      <c r="M361" s="239"/>
      <c r="N361" s="281"/>
      <c r="O361" s="260"/>
      <c r="P361" s="310"/>
    </row>
    <row r="362" spans="1:16" ht="93.6" hidden="1" x14ac:dyDescent="0.3">
      <c r="A362" s="20" t="s">
        <v>933</v>
      </c>
      <c r="B362" s="3" t="s">
        <v>322</v>
      </c>
      <c r="C362" s="3" t="s">
        <v>323</v>
      </c>
      <c r="D362" s="3" t="s">
        <v>34</v>
      </c>
      <c r="E362" s="108">
        <v>120</v>
      </c>
      <c r="F362" s="109" t="s">
        <v>1686</v>
      </c>
      <c r="G362" s="152" t="s">
        <v>1637</v>
      </c>
      <c r="H362" s="133">
        <v>12</v>
      </c>
      <c r="I362" s="109" t="s">
        <v>1689</v>
      </c>
      <c r="J362" s="135" t="s">
        <v>1690</v>
      </c>
      <c r="K362" s="241">
        <v>0.8</v>
      </c>
      <c r="L362" s="241">
        <f t="shared" si="106"/>
        <v>0.96</v>
      </c>
      <c r="M362" s="86">
        <f t="shared" si="107"/>
        <v>9.6000000000000014</v>
      </c>
      <c r="N362" s="280">
        <f t="shared" si="108"/>
        <v>11.520000000000001</v>
      </c>
      <c r="O362" s="259">
        <v>0.8</v>
      </c>
      <c r="P362" s="309">
        <v>1</v>
      </c>
    </row>
    <row r="363" spans="1:16" ht="15.6" hidden="1" x14ac:dyDescent="0.3">
      <c r="A363" s="230"/>
      <c r="B363" s="231"/>
      <c r="C363" s="231"/>
      <c r="D363" s="232"/>
      <c r="E363" s="233"/>
      <c r="F363" s="232"/>
      <c r="G363" s="234"/>
      <c r="H363" s="235"/>
      <c r="I363" s="232"/>
      <c r="J363" s="236"/>
      <c r="K363" s="242"/>
      <c r="L363" s="242"/>
      <c r="M363" s="239"/>
      <c r="N363" s="281"/>
      <c r="O363" s="260"/>
      <c r="P363" s="310"/>
    </row>
    <row r="364" spans="1:16" ht="93.6" hidden="1" x14ac:dyDescent="0.3">
      <c r="A364" s="20" t="s">
        <v>194</v>
      </c>
      <c r="B364" s="3" t="s">
        <v>324</v>
      </c>
      <c r="C364" s="3" t="s">
        <v>325</v>
      </c>
      <c r="D364" s="3" t="s">
        <v>34</v>
      </c>
      <c r="E364" s="108">
        <v>120</v>
      </c>
      <c r="F364" s="109" t="s">
        <v>1686</v>
      </c>
      <c r="G364" s="152" t="s">
        <v>1637</v>
      </c>
      <c r="H364" s="133">
        <v>12</v>
      </c>
      <c r="I364" s="109" t="s">
        <v>1691</v>
      </c>
      <c r="J364" s="135" t="s">
        <v>1692</v>
      </c>
      <c r="K364" s="241">
        <v>1.1000000000000001</v>
      </c>
      <c r="L364" s="241">
        <f t="shared" si="106"/>
        <v>1.32</v>
      </c>
      <c r="M364" s="86">
        <f t="shared" si="107"/>
        <v>13.200000000000001</v>
      </c>
      <c r="N364" s="280">
        <f t="shared" si="108"/>
        <v>15.84</v>
      </c>
      <c r="O364" s="259">
        <v>1.1000000000000001</v>
      </c>
      <c r="P364" s="309">
        <v>1</v>
      </c>
    </row>
    <row r="365" spans="1:16" ht="15.6" hidden="1" x14ac:dyDescent="0.3">
      <c r="A365" s="230"/>
      <c r="B365" s="231"/>
      <c r="C365" s="231"/>
      <c r="D365" s="232"/>
      <c r="E365" s="233"/>
      <c r="F365" s="232"/>
      <c r="G365" s="234"/>
      <c r="H365" s="235"/>
      <c r="I365" s="232"/>
      <c r="J365" s="236"/>
      <c r="K365" s="242"/>
      <c r="L365" s="242"/>
      <c r="M365" s="239"/>
      <c r="N365" s="281"/>
      <c r="O365" s="260"/>
      <c r="P365" s="310"/>
    </row>
    <row r="366" spans="1:16" ht="93.6" hidden="1" x14ac:dyDescent="0.3">
      <c r="A366" s="20" t="s">
        <v>837</v>
      </c>
      <c r="B366" s="3" t="s">
        <v>324</v>
      </c>
      <c r="C366" s="3" t="s">
        <v>326</v>
      </c>
      <c r="D366" s="3" t="s">
        <v>34</v>
      </c>
      <c r="E366" s="108">
        <v>120</v>
      </c>
      <c r="F366" s="109" t="s">
        <v>1686</v>
      </c>
      <c r="G366" s="152" t="s">
        <v>1637</v>
      </c>
      <c r="H366" s="133">
        <v>12</v>
      </c>
      <c r="I366" s="109" t="s">
        <v>1693</v>
      </c>
      <c r="J366" s="135" t="s">
        <v>1694</v>
      </c>
      <c r="K366" s="241">
        <v>0.95</v>
      </c>
      <c r="L366" s="241">
        <f t="shared" si="106"/>
        <v>1.1399999999999999</v>
      </c>
      <c r="M366" s="86">
        <f t="shared" si="107"/>
        <v>11.399999999999999</v>
      </c>
      <c r="N366" s="280">
        <f t="shared" si="108"/>
        <v>13.679999999999998</v>
      </c>
      <c r="O366" s="259">
        <v>0.95</v>
      </c>
      <c r="P366" s="309">
        <v>1</v>
      </c>
    </row>
    <row r="367" spans="1:16" ht="15.6" hidden="1" x14ac:dyDescent="0.3">
      <c r="A367" s="230"/>
      <c r="B367" s="231"/>
      <c r="C367" s="231"/>
      <c r="D367" s="232"/>
      <c r="E367" s="233"/>
      <c r="F367" s="232"/>
      <c r="G367" s="234"/>
      <c r="H367" s="235"/>
      <c r="I367" s="232"/>
      <c r="J367" s="236"/>
      <c r="K367" s="242"/>
      <c r="L367" s="242"/>
      <c r="M367" s="239"/>
      <c r="N367" s="281"/>
      <c r="O367" s="260"/>
      <c r="P367" s="310"/>
    </row>
    <row r="368" spans="1:16" ht="46.8" hidden="1" x14ac:dyDescent="0.3">
      <c r="A368" s="20" t="s">
        <v>934</v>
      </c>
      <c r="B368" s="3" t="s">
        <v>327</v>
      </c>
      <c r="C368" s="3" t="s">
        <v>328</v>
      </c>
      <c r="D368" s="3" t="s">
        <v>34</v>
      </c>
      <c r="E368" s="108">
        <v>120</v>
      </c>
      <c r="F368" s="109" t="s">
        <v>1686</v>
      </c>
      <c r="G368" s="152" t="s">
        <v>1637</v>
      </c>
      <c r="H368" s="133">
        <v>12</v>
      </c>
      <c r="I368" s="109" t="s">
        <v>1695</v>
      </c>
      <c r="J368" s="135" t="s">
        <v>1696</v>
      </c>
      <c r="K368" s="241">
        <v>0.8</v>
      </c>
      <c r="L368" s="241">
        <f t="shared" si="106"/>
        <v>0.96</v>
      </c>
      <c r="M368" s="86">
        <f t="shared" si="107"/>
        <v>9.6000000000000014</v>
      </c>
      <c r="N368" s="280">
        <f t="shared" si="108"/>
        <v>11.520000000000001</v>
      </c>
      <c r="O368" s="259">
        <v>0.8</v>
      </c>
      <c r="P368" s="309">
        <v>1</v>
      </c>
    </row>
    <row r="369" spans="1:16" ht="15.6" hidden="1" x14ac:dyDescent="0.3">
      <c r="A369" s="230"/>
      <c r="B369" s="231"/>
      <c r="C369" s="231"/>
      <c r="D369" s="232"/>
      <c r="E369" s="233"/>
      <c r="F369" s="232"/>
      <c r="G369" s="234"/>
      <c r="H369" s="235"/>
      <c r="I369" s="232"/>
      <c r="J369" s="236"/>
      <c r="K369" s="242"/>
      <c r="L369" s="242"/>
      <c r="M369" s="239"/>
      <c r="N369" s="281"/>
      <c r="O369" s="260"/>
      <c r="P369" s="310"/>
    </row>
    <row r="370" spans="1:16" ht="46.8" hidden="1" x14ac:dyDescent="0.3">
      <c r="A370" s="20" t="s">
        <v>935</v>
      </c>
      <c r="B370" s="3" t="s">
        <v>327</v>
      </c>
      <c r="C370" s="3" t="s">
        <v>329</v>
      </c>
      <c r="D370" s="3" t="s">
        <v>34</v>
      </c>
      <c r="E370" s="108">
        <v>120</v>
      </c>
      <c r="F370" s="109" t="s">
        <v>1686</v>
      </c>
      <c r="G370" s="152" t="s">
        <v>1637</v>
      </c>
      <c r="H370" s="133">
        <v>12</v>
      </c>
      <c r="I370" s="109" t="s">
        <v>1697</v>
      </c>
      <c r="J370" s="135" t="s">
        <v>1698</v>
      </c>
      <c r="K370" s="241">
        <v>0.9</v>
      </c>
      <c r="L370" s="241">
        <f t="shared" si="106"/>
        <v>1.08</v>
      </c>
      <c r="M370" s="86">
        <f t="shared" si="107"/>
        <v>10.8</v>
      </c>
      <c r="N370" s="280">
        <f t="shared" si="108"/>
        <v>12.96</v>
      </c>
      <c r="O370" s="259">
        <v>0.9</v>
      </c>
      <c r="P370" s="309">
        <v>1</v>
      </c>
    </row>
    <row r="371" spans="1:16" ht="15.6" hidden="1" x14ac:dyDescent="0.3">
      <c r="A371" s="230"/>
      <c r="B371" s="231"/>
      <c r="C371" s="231"/>
      <c r="D371" s="232"/>
      <c r="E371" s="233"/>
      <c r="F371" s="232"/>
      <c r="G371" s="234"/>
      <c r="H371" s="235"/>
      <c r="I371" s="232"/>
      <c r="J371" s="236"/>
      <c r="K371" s="242"/>
      <c r="L371" s="242"/>
      <c r="M371" s="239"/>
      <c r="N371" s="281"/>
      <c r="O371" s="260"/>
      <c r="P371" s="310"/>
    </row>
    <row r="372" spans="1:16" ht="46.8" hidden="1" x14ac:dyDescent="0.3">
      <c r="A372" s="20" t="s">
        <v>936</v>
      </c>
      <c r="B372" s="3" t="s">
        <v>322</v>
      </c>
      <c r="C372" s="3" t="s">
        <v>330</v>
      </c>
      <c r="D372" s="3" t="s">
        <v>34</v>
      </c>
      <c r="E372" s="108">
        <v>120</v>
      </c>
      <c r="F372" s="109" t="s">
        <v>1686</v>
      </c>
      <c r="G372" s="152" t="s">
        <v>1637</v>
      </c>
      <c r="H372" s="133">
        <v>12</v>
      </c>
      <c r="I372" s="109" t="s">
        <v>1699</v>
      </c>
      <c r="J372" s="135" t="s">
        <v>1700</v>
      </c>
      <c r="K372" s="241">
        <v>0.9</v>
      </c>
      <c r="L372" s="241">
        <f t="shared" si="106"/>
        <v>1.08</v>
      </c>
      <c r="M372" s="86">
        <f t="shared" si="107"/>
        <v>10.8</v>
      </c>
      <c r="N372" s="280">
        <f t="shared" si="108"/>
        <v>12.96</v>
      </c>
      <c r="O372" s="259">
        <v>0.9</v>
      </c>
      <c r="P372" s="309">
        <v>1</v>
      </c>
    </row>
    <row r="373" spans="1:16" ht="15.6" hidden="1" x14ac:dyDescent="0.3">
      <c r="A373" s="230"/>
      <c r="B373" s="231"/>
      <c r="C373" s="231"/>
      <c r="D373" s="232"/>
      <c r="E373" s="233"/>
      <c r="F373" s="232"/>
      <c r="G373" s="234"/>
      <c r="H373" s="235"/>
      <c r="I373" s="232"/>
      <c r="J373" s="236"/>
      <c r="K373" s="242"/>
      <c r="L373" s="242"/>
      <c r="M373" s="239"/>
      <c r="N373" s="281"/>
      <c r="O373" s="260"/>
      <c r="P373" s="310"/>
    </row>
    <row r="374" spans="1:16" ht="46.8" hidden="1" x14ac:dyDescent="0.3">
      <c r="A374" s="20" t="s">
        <v>937</v>
      </c>
      <c r="B374" s="3" t="s">
        <v>331</v>
      </c>
      <c r="C374" s="3" t="s">
        <v>332</v>
      </c>
      <c r="D374" s="3" t="s">
        <v>34</v>
      </c>
      <c r="E374" s="108">
        <v>120</v>
      </c>
      <c r="F374" s="109" t="s">
        <v>1686</v>
      </c>
      <c r="G374" s="152" t="s">
        <v>1637</v>
      </c>
      <c r="H374" s="133">
        <v>12</v>
      </c>
      <c r="I374" s="109" t="s">
        <v>1697</v>
      </c>
      <c r="J374" s="135" t="s">
        <v>1701</v>
      </c>
      <c r="K374" s="241">
        <v>0.9</v>
      </c>
      <c r="L374" s="241">
        <f t="shared" si="106"/>
        <v>1.08</v>
      </c>
      <c r="M374" s="86">
        <f t="shared" si="107"/>
        <v>10.8</v>
      </c>
      <c r="N374" s="280">
        <f t="shared" si="108"/>
        <v>12.96</v>
      </c>
      <c r="O374" s="259">
        <v>0.9</v>
      </c>
      <c r="P374" s="309">
        <v>1</v>
      </c>
    </row>
    <row r="375" spans="1:16" ht="15.6" hidden="1" x14ac:dyDescent="0.3">
      <c r="A375" s="230"/>
      <c r="B375" s="231"/>
      <c r="C375" s="231"/>
      <c r="D375" s="232"/>
      <c r="E375" s="233"/>
      <c r="F375" s="232"/>
      <c r="G375" s="234"/>
      <c r="H375" s="235"/>
      <c r="I375" s="232"/>
      <c r="J375" s="236"/>
      <c r="K375" s="242"/>
      <c r="L375" s="242"/>
      <c r="M375" s="239"/>
      <c r="N375" s="281"/>
      <c r="O375" s="260"/>
      <c r="P375" s="310"/>
    </row>
    <row r="376" spans="1:16" ht="46.8" hidden="1" x14ac:dyDescent="0.3">
      <c r="A376" s="20" t="s">
        <v>195</v>
      </c>
      <c r="B376" s="3" t="s">
        <v>331</v>
      </c>
      <c r="C376" s="34" t="s">
        <v>333</v>
      </c>
      <c r="D376" s="3" t="s">
        <v>34</v>
      </c>
      <c r="E376" s="108">
        <v>120</v>
      </c>
      <c r="F376" s="109" t="s">
        <v>1686</v>
      </c>
      <c r="G376" s="152" t="s">
        <v>1637</v>
      </c>
      <c r="H376" s="133">
        <v>12</v>
      </c>
      <c r="I376" s="109" t="s">
        <v>1695</v>
      </c>
      <c r="J376" s="135" t="s">
        <v>1702</v>
      </c>
      <c r="K376" s="241">
        <v>0.8</v>
      </c>
      <c r="L376" s="241">
        <f t="shared" si="106"/>
        <v>0.96</v>
      </c>
      <c r="M376" s="86">
        <f t="shared" si="107"/>
        <v>9.6000000000000014</v>
      </c>
      <c r="N376" s="280">
        <f t="shared" si="108"/>
        <v>11.520000000000001</v>
      </c>
      <c r="O376" s="259">
        <v>0.8</v>
      </c>
      <c r="P376" s="309">
        <v>1</v>
      </c>
    </row>
    <row r="377" spans="1:16" ht="15.6" hidden="1" x14ac:dyDescent="0.3">
      <c r="A377" s="230"/>
      <c r="B377" s="231"/>
      <c r="C377" s="231"/>
      <c r="D377" s="232"/>
      <c r="E377" s="233"/>
      <c r="F377" s="232"/>
      <c r="G377" s="234"/>
      <c r="H377" s="235"/>
      <c r="I377" s="232"/>
      <c r="J377" s="236"/>
      <c r="K377" s="242"/>
      <c r="L377" s="242"/>
      <c r="M377" s="239"/>
      <c r="N377" s="281"/>
      <c r="O377" s="260"/>
      <c r="P377" s="310"/>
    </row>
    <row r="378" spans="1:16" ht="62.4" hidden="1" x14ac:dyDescent="0.3">
      <c r="A378" s="20" t="s">
        <v>938</v>
      </c>
      <c r="B378" s="3" t="s">
        <v>331</v>
      </c>
      <c r="C378" s="34" t="s">
        <v>334</v>
      </c>
      <c r="D378" s="3" t="s">
        <v>34</v>
      </c>
      <c r="E378" s="108">
        <v>120</v>
      </c>
      <c r="F378" s="109" t="s">
        <v>1686</v>
      </c>
      <c r="G378" s="152" t="s">
        <v>1637</v>
      </c>
      <c r="H378" s="133">
        <v>12</v>
      </c>
      <c r="I378" s="109" t="s">
        <v>1703</v>
      </c>
      <c r="J378" s="135" t="s">
        <v>1704</v>
      </c>
      <c r="K378" s="241">
        <v>0.95</v>
      </c>
      <c r="L378" s="241">
        <f t="shared" si="106"/>
        <v>1.1399999999999999</v>
      </c>
      <c r="M378" s="86">
        <f t="shared" si="107"/>
        <v>11.399999999999999</v>
      </c>
      <c r="N378" s="280">
        <f t="shared" si="108"/>
        <v>13.679999999999998</v>
      </c>
      <c r="O378" s="259">
        <v>0.95</v>
      </c>
      <c r="P378" s="309">
        <v>1</v>
      </c>
    </row>
    <row r="379" spans="1:16" ht="15.6" hidden="1" x14ac:dyDescent="0.3">
      <c r="A379" s="230"/>
      <c r="B379" s="231"/>
      <c r="C379" s="231"/>
      <c r="D379" s="232"/>
      <c r="E379" s="233"/>
      <c r="F379" s="232"/>
      <c r="G379" s="234"/>
      <c r="H379" s="235"/>
      <c r="I379" s="232"/>
      <c r="J379" s="236"/>
      <c r="K379" s="242"/>
      <c r="L379" s="242"/>
      <c r="M379" s="239"/>
      <c r="N379" s="281"/>
      <c r="O379" s="260"/>
      <c r="P379" s="310"/>
    </row>
    <row r="380" spans="1:16" ht="46.8" hidden="1" x14ac:dyDescent="0.3">
      <c r="A380" s="20" t="s">
        <v>198</v>
      </c>
      <c r="B380" s="3" t="s">
        <v>331</v>
      </c>
      <c r="C380" s="34" t="s">
        <v>335</v>
      </c>
      <c r="D380" s="3" t="s">
        <v>34</v>
      </c>
      <c r="E380" s="108">
        <v>120</v>
      </c>
      <c r="F380" s="109" t="s">
        <v>1686</v>
      </c>
      <c r="G380" s="152" t="s">
        <v>1637</v>
      </c>
      <c r="H380" s="133">
        <v>12</v>
      </c>
      <c r="I380" s="109" t="s">
        <v>1697</v>
      </c>
      <c r="J380" s="135" t="s">
        <v>1705</v>
      </c>
      <c r="K380" s="241">
        <v>0.9</v>
      </c>
      <c r="L380" s="241">
        <f t="shared" si="106"/>
        <v>1.08</v>
      </c>
      <c r="M380" s="8">
        <f t="shared" si="107"/>
        <v>10.8</v>
      </c>
      <c r="N380" s="280">
        <f t="shared" si="108"/>
        <v>12.96</v>
      </c>
      <c r="O380" s="259">
        <v>0.9</v>
      </c>
      <c r="P380" s="309">
        <v>1</v>
      </c>
    </row>
    <row r="381" spans="1:16" ht="15.6" hidden="1" x14ac:dyDescent="0.3">
      <c r="A381" s="230"/>
      <c r="B381" s="231"/>
      <c r="C381" s="231"/>
      <c r="D381" s="232"/>
      <c r="E381" s="233"/>
      <c r="F381" s="232"/>
      <c r="G381" s="234"/>
      <c r="H381" s="235"/>
      <c r="I381" s="232"/>
      <c r="J381" s="236"/>
      <c r="K381" s="242"/>
      <c r="L381" s="242"/>
      <c r="M381" s="239"/>
      <c r="N381" s="281"/>
      <c r="O381" s="260"/>
      <c r="P381" s="310"/>
    </row>
    <row r="382" spans="1:16" ht="46.8" hidden="1" x14ac:dyDescent="0.3">
      <c r="A382" s="20" t="s">
        <v>939</v>
      </c>
      <c r="B382" s="3" t="s">
        <v>336</v>
      </c>
      <c r="C382" s="21" t="s">
        <v>337</v>
      </c>
      <c r="D382" s="3" t="s">
        <v>34</v>
      </c>
      <c r="E382" s="108">
        <v>100</v>
      </c>
      <c r="F382" s="109" t="s">
        <v>1514</v>
      </c>
      <c r="G382" s="152" t="s">
        <v>1465</v>
      </c>
      <c r="H382" s="133">
        <v>1</v>
      </c>
      <c r="I382" s="109" t="s">
        <v>1515</v>
      </c>
      <c r="J382" s="135" t="s">
        <v>1516</v>
      </c>
      <c r="K382" s="241">
        <v>0.28000000000000003</v>
      </c>
      <c r="L382" s="241">
        <f t="shared" ref="L382" si="109">MMULT(K382,1.2)</f>
        <v>0.33600000000000002</v>
      </c>
      <c r="M382" s="8">
        <f t="shared" ref="M382" si="110">MMULT(H382,K382)</f>
        <v>0.28000000000000003</v>
      </c>
      <c r="N382" s="280">
        <f t="shared" ref="N382" si="111">MMULT(M382,1.2)</f>
        <v>0.33600000000000002</v>
      </c>
      <c r="O382" s="259">
        <v>0.28000000000000003</v>
      </c>
      <c r="P382" s="309">
        <v>1</v>
      </c>
    </row>
    <row r="383" spans="1:16" ht="15.6" hidden="1" x14ac:dyDescent="0.3">
      <c r="A383" s="230"/>
      <c r="B383" s="231"/>
      <c r="C383" s="231"/>
      <c r="D383" s="232"/>
      <c r="E383" s="233"/>
      <c r="F383" s="232"/>
      <c r="G383" s="234"/>
      <c r="H383" s="235"/>
      <c r="I383" s="232"/>
      <c r="J383" s="236"/>
      <c r="K383" s="242"/>
      <c r="L383" s="242"/>
      <c r="M383" s="239"/>
      <c r="N383" s="281"/>
      <c r="O383" s="260"/>
      <c r="P383" s="310"/>
    </row>
    <row r="384" spans="1:16" ht="15.6" x14ac:dyDescent="0.3">
      <c r="A384" s="20" t="s">
        <v>940</v>
      </c>
      <c r="B384" s="3" t="s">
        <v>833</v>
      </c>
      <c r="C384" s="1" t="s">
        <v>338</v>
      </c>
      <c r="D384" s="3" t="s">
        <v>34</v>
      </c>
      <c r="E384" s="108">
        <v>10</v>
      </c>
      <c r="F384" s="109"/>
      <c r="G384" s="152"/>
      <c r="H384" s="133"/>
      <c r="I384" s="109"/>
      <c r="J384" s="135"/>
      <c r="K384" s="241"/>
      <c r="L384" s="241"/>
      <c r="M384" s="8"/>
      <c r="N384" s="280"/>
      <c r="O384" s="259"/>
      <c r="P384" s="309">
        <v>0</v>
      </c>
    </row>
    <row r="385" spans="1:16" ht="15.6" hidden="1" x14ac:dyDescent="0.3">
      <c r="A385" s="230"/>
      <c r="B385" s="231"/>
      <c r="C385" s="231"/>
      <c r="D385" s="232"/>
      <c r="E385" s="233"/>
      <c r="F385" s="232"/>
      <c r="G385" s="234"/>
      <c r="H385" s="235"/>
      <c r="I385" s="232"/>
      <c r="J385" s="236"/>
      <c r="K385" s="242"/>
      <c r="L385" s="242"/>
      <c r="M385" s="239"/>
      <c r="N385" s="281"/>
      <c r="O385" s="260"/>
      <c r="P385" s="310"/>
    </row>
    <row r="386" spans="1:16" ht="78" hidden="1" x14ac:dyDescent="0.3">
      <c r="A386" s="20" t="s">
        <v>941</v>
      </c>
      <c r="B386" s="3" t="s">
        <v>339</v>
      </c>
      <c r="C386" s="21" t="s">
        <v>340</v>
      </c>
      <c r="D386" s="3" t="s">
        <v>34</v>
      </c>
      <c r="E386" s="108">
        <v>20</v>
      </c>
      <c r="F386" s="109" t="s">
        <v>1242</v>
      </c>
      <c r="G386" s="152" t="s">
        <v>1239</v>
      </c>
      <c r="H386" s="133">
        <v>1</v>
      </c>
      <c r="I386" s="109" t="s">
        <v>1243</v>
      </c>
      <c r="J386" s="135" t="s">
        <v>1244</v>
      </c>
      <c r="K386" s="241">
        <v>180</v>
      </c>
      <c r="L386" s="241">
        <v>216</v>
      </c>
      <c r="M386" s="8">
        <v>180</v>
      </c>
      <c r="N386" s="280">
        <v>216</v>
      </c>
      <c r="O386" s="259">
        <v>180</v>
      </c>
      <c r="P386" s="309">
        <v>1</v>
      </c>
    </row>
    <row r="387" spans="1:16" ht="15.6" hidden="1" x14ac:dyDescent="0.3">
      <c r="A387" s="230"/>
      <c r="B387" s="231"/>
      <c r="C387" s="231"/>
      <c r="D387" s="232"/>
      <c r="E387" s="233"/>
      <c r="F387" s="232"/>
      <c r="G387" s="234"/>
      <c r="H387" s="235"/>
      <c r="I387" s="232"/>
      <c r="J387" s="236"/>
      <c r="K387" s="242"/>
      <c r="L387" s="242"/>
      <c r="M387" s="239"/>
      <c r="N387" s="281"/>
      <c r="O387" s="260"/>
      <c r="P387" s="310"/>
    </row>
    <row r="388" spans="1:16" ht="31.2" hidden="1" x14ac:dyDescent="0.3">
      <c r="A388" s="20"/>
      <c r="B388" s="19" t="s">
        <v>341</v>
      </c>
      <c r="C388" s="3"/>
      <c r="D388" s="3"/>
      <c r="E388" s="108"/>
      <c r="F388" s="109"/>
      <c r="G388" s="152"/>
      <c r="H388" s="133"/>
      <c r="I388" s="109"/>
      <c r="J388" s="135"/>
      <c r="K388" s="8"/>
      <c r="L388" s="241"/>
      <c r="M388" s="8"/>
      <c r="N388" s="280"/>
      <c r="O388" s="257"/>
      <c r="P388" s="309"/>
    </row>
    <row r="389" spans="1:16" ht="15.6" x14ac:dyDescent="0.3">
      <c r="A389" s="20" t="s">
        <v>942</v>
      </c>
      <c r="B389" s="1" t="s">
        <v>342</v>
      </c>
      <c r="C389" s="1" t="s">
        <v>343</v>
      </c>
      <c r="D389" s="3" t="s">
        <v>34</v>
      </c>
      <c r="E389" s="108">
        <v>20</v>
      </c>
      <c r="F389" s="109"/>
      <c r="G389" s="152"/>
      <c r="H389" s="133"/>
      <c r="I389" s="109"/>
      <c r="J389" s="6"/>
      <c r="K389" s="8"/>
      <c r="L389" s="241"/>
      <c r="M389" s="8"/>
      <c r="N389" s="280"/>
      <c r="O389" s="257"/>
      <c r="P389" s="309">
        <v>0</v>
      </c>
    </row>
    <row r="390" spans="1:16" ht="15.6" hidden="1" x14ac:dyDescent="0.3">
      <c r="A390" s="230"/>
      <c r="B390" s="231"/>
      <c r="C390" s="231"/>
      <c r="D390" s="232"/>
      <c r="E390" s="233"/>
      <c r="F390" s="232"/>
      <c r="G390" s="234"/>
      <c r="H390" s="235"/>
      <c r="I390" s="232"/>
      <c r="J390" s="236"/>
      <c r="K390" s="237"/>
      <c r="L390" s="242"/>
      <c r="M390" s="239"/>
      <c r="N390" s="281"/>
      <c r="O390" s="258"/>
      <c r="P390" s="310"/>
    </row>
    <row r="391" spans="1:16" ht="15.6" hidden="1" x14ac:dyDescent="0.3">
      <c r="A391" s="20"/>
      <c r="B391" s="19" t="s">
        <v>344</v>
      </c>
      <c r="C391" s="19"/>
      <c r="D391" s="19"/>
      <c r="E391" s="106"/>
      <c r="F391" s="107"/>
      <c r="G391" s="152"/>
      <c r="H391" s="133"/>
      <c r="I391" s="107"/>
      <c r="J391" s="151"/>
      <c r="K391" s="8"/>
      <c r="L391" s="241"/>
      <c r="M391" s="8"/>
      <c r="N391" s="280"/>
      <c r="O391" s="257"/>
      <c r="P391" s="309"/>
    </row>
    <row r="392" spans="1:16" ht="46.8" hidden="1" x14ac:dyDescent="0.3">
      <c r="A392" s="20" t="s">
        <v>943</v>
      </c>
      <c r="B392" s="1" t="s">
        <v>345</v>
      </c>
      <c r="C392" s="1" t="s">
        <v>346</v>
      </c>
      <c r="D392" s="3" t="s">
        <v>34</v>
      </c>
      <c r="E392" s="108">
        <v>100</v>
      </c>
      <c r="F392" s="109" t="s">
        <v>2149</v>
      </c>
      <c r="G392" s="152" t="s">
        <v>2139</v>
      </c>
      <c r="H392" s="133" t="s">
        <v>2150</v>
      </c>
      <c r="I392" s="109"/>
      <c r="J392" s="134" t="s">
        <v>2151</v>
      </c>
      <c r="K392" s="241">
        <v>6.75</v>
      </c>
      <c r="L392" s="241">
        <v>8.1</v>
      </c>
      <c r="M392" s="8">
        <v>6.75</v>
      </c>
      <c r="N392" s="280">
        <v>8.1</v>
      </c>
      <c r="O392" s="259">
        <v>6.75</v>
      </c>
      <c r="P392" s="309">
        <v>1</v>
      </c>
    </row>
    <row r="393" spans="1:16" ht="62.4" hidden="1" x14ac:dyDescent="0.3">
      <c r="A393" s="20" t="s">
        <v>943</v>
      </c>
      <c r="B393" s="1" t="s">
        <v>345</v>
      </c>
      <c r="C393" s="1" t="s">
        <v>346</v>
      </c>
      <c r="D393" s="3" t="s">
        <v>34</v>
      </c>
      <c r="E393" s="108">
        <v>100</v>
      </c>
      <c r="F393" s="109" t="s">
        <v>2096</v>
      </c>
      <c r="G393" s="152" t="s">
        <v>2031</v>
      </c>
      <c r="H393" s="133">
        <v>1</v>
      </c>
      <c r="I393" s="109" t="s">
        <v>2099</v>
      </c>
      <c r="J393" s="134" t="s">
        <v>2100</v>
      </c>
      <c r="K393" s="241">
        <v>6.875</v>
      </c>
      <c r="L393" s="241">
        <v>8.25</v>
      </c>
      <c r="M393" s="8">
        <v>6.88</v>
      </c>
      <c r="N393" s="280">
        <v>8.26</v>
      </c>
      <c r="O393" s="241">
        <v>6.875</v>
      </c>
      <c r="P393" s="309">
        <v>2</v>
      </c>
    </row>
    <row r="394" spans="1:16" ht="46.8" hidden="1" x14ac:dyDescent="0.3">
      <c r="A394" s="20" t="s">
        <v>943</v>
      </c>
      <c r="B394" s="1" t="s">
        <v>345</v>
      </c>
      <c r="C394" s="1" t="s">
        <v>346</v>
      </c>
      <c r="D394" s="3" t="s">
        <v>34</v>
      </c>
      <c r="E394" s="108">
        <v>100</v>
      </c>
      <c r="F394" s="109" t="s">
        <v>1706</v>
      </c>
      <c r="G394" s="152" t="s">
        <v>1637</v>
      </c>
      <c r="H394" s="133">
        <v>1</v>
      </c>
      <c r="I394" s="109" t="s">
        <v>1707</v>
      </c>
      <c r="J394" s="134">
        <v>10924</v>
      </c>
      <c r="K394" s="241">
        <v>7.85</v>
      </c>
      <c r="L394" s="241">
        <f t="shared" ref="L394" si="112">K394*1.2</f>
        <v>9.42</v>
      </c>
      <c r="M394" s="8">
        <f t="shared" ref="M394" si="113">K394*H394</f>
        <v>7.85</v>
      </c>
      <c r="N394" s="280">
        <f t="shared" ref="N394" si="114">M394*1.2</f>
        <v>9.42</v>
      </c>
      <c r="O394" s="241">
        <v>7.85</v>
      </c>
      <c r="P394" s="309">
        <v>3</v>
      </c>
    </row>
    <row r="395" spans="1:16" ht="46.8" hidden="1" x14ac:dyDescent="0.3">
      <c r="A395" s="20" t="s">
        <v>943</v>
      </c>
      <c r="B395" s="1" t="s">
        <v>345</v>
      </c>
      <c r="C395" s="1" t="s">
        <v>346</v>
      </c>
      <c r="D395" s="3" t="s">
        <v>34</v>
      </c>
      <c r="E395" s="108">
        <v>100</v>
      </c>
      <c r="F395" s="109" t="s">
        <v>1517</v>
      </c>
      <c r="G395" s="152" t="s">
        <v>1465</v>
      </c>
      <c r="H395" s="133">
        <v>1</v>
      </c>
      <c r="I395" s="109" t="s">
        <v>1518</v>
      </c>
      <c r="J395" s="135">
        <v>300957</v>
      </c>
      <c r="K395" s="241">
        <v>8.8000000000000007</v>
      </c>
      <c r="L395" s="241">
        <f>MMULT(K395,1.2)</f>
        <v>10.56</v>
      </c>
      <c r="M395" s="8">
        <f>MMULT(H395,K395)</f>
        <v>8.8000000000000007</v>
      </c>
      <c r="N395" s="280">
        <f>MMULT(M395,1.2)</f>
        <v>10.56</v>
      </c>
      <c r="O395" s="259">
        <v>8.8000000000000007</v>
      </c>
      <c r="P395" s="309">
        <v>4</v>
      </c>
    </row>
    <row r="396" spans="1:16" ht="15.6" hidden="1" x14ac:dyDescent="0.3">
      <c r="A396" s="230"/>
      <c r="B396" s="231"/>
      <c r="C396" s="231"/>
      <c r="D396" s="232"/>
      <c r="E396" s="233"/>
      <c r="F396" s="232"/>
      <c r="G396" s="234"/>
      <c r="H396" s="235"/>
      <c r="I396" s="232"/>
      <c r="J396" s="236"/>
      <c r="K396" s="242"/>
      <c r="L396" s="242"/>
      <c r="M396" s="239"/>
      <c r="N396" s="281"/>
      <c r="O396" s="260"/>
      <c r="P396" s="310"/>
    </row>
    <row r="397" spans="1:16" ht="46.8" hidden="1" x14ac:dyDescent="0.3">
      <c r="A397" s="20" t="s">
        <v>200</v>
      </c>
      <c r="B397" s="1" t="s">
        <v>345</v>
      </c>
      <c r="C397" s="1" t="s">
        <v>347</v>
      </c>
      <c r="D397" s="3" t="s">
        <v>34</v>
      </c>
      <c r="E397" s="108">
        <v>8</v>
      </c>
      <c r="F397" s="109" t="s">
        <v>1517</v>
      </c>
      <c r="G397" s="152" t="s">
        <v>1465</v>
      </c>
      <c r="H397" s="133">
        <v>1</v>
      </c>
      <c r="I397" s="109" t="s">
        <v>1518</v>
      </c>
      <c r="J397" s="135">
        <v>300352</v>
      </c>
      <c r="K397" s="241">
        <v>4</v>
      </c>
      <c r="L397" s="241">
        <f t="shared" ref="L397" si="115">MMULT(K397,1.2)</f>
        <v>4.8</v>
      </c>
      <c r="M397" s="8">
        <f t="shared" ref="M397" si="116">MMULT(H397,K397)</f>
        <v>4</v>
      </c>
      <c r="N397" s="280">
        <f t="shared" ref="N397" si="117">MMULT(M397,1.2)</f>
        <v>4.8</v>
      </c>
      <c r="O397" s="259">
        <v>4</v>
      </c>
      <c r="P397" s="309">
        <v>1</v>
      </c>
    </row>
    <row r="398" spans="1:16" ht="46.8" hidden="1" x14ac:dyDescent="0.3">
      <c r="A398" s="20" t="s">
        <v>200</v>
      </c>
      <c r="B398" s="1" t="s">
        <v>345</v>
      </c>
      <c r="C398" s="1" t="s">
        <v>347</v>
      </c>
      <c r="D398" s="3" t="s">
        <v>34</v>
      </c>
      <c r="E398" s="108">
        <v>8</v>
      </c>
      <c r="F398" s="109" t="s">
        <v>2149</v>
      </c>
      <c r="G398" s="152" t="s">
        <v>2139</v>
      </c>
      <c r="H398" s="133" t="s">
        <v>2150</v>
      </c>
      <c r="I398" s="109"/>
      <c r="J398" s="134" t="s">
        <v>2152</v>
      </c>
      <c r="K398" s="241">
        <v>4.25</v>
      </c>
      <c r="L398" s="241">
        <v>5.0999999999999996</v>
      </c>
      <c r="M398" s="8">
        <v>4.25</v>
      </c>
      <c r="N398" s="280">
        <v>5.0999999999999996</v>
      </c>
      <c r="O398" s="259">
        <v>4.25</v>
      </c>
      <c r="P398" s="309">
        <v>2</v>
      </c>
    </row>
    <row r="399" spans="1:16" ht="15.6" hidden="1" x14ac:dyDescent="0.3">
      <c r="A399" s="230"/>
      <c r="B399" s="231"/>
      <c r="C399" s="231"/>
      <c r="D399" s="232"/>
      <c r="E399" s="233"/>
      <c r="F399" s="232"/>
      <c r="G399" s="234"/>
      <c r="H399" s="235"/>
      <c r="I399" s="232"/>
      <c r="J399" s="236"/>
      <c r="K399" s="242"/>
      <c r="L399" s="242"/>
      <c r="M399" s="239"/>
      <c r="N399" s="281"/>
      <c r="O399" s="260"/>
      <c r="P399" s="310"/>
    </row>
    <row r="400" spans="1:16" ht="46.8" hidden="1" x14ac:dyDescent="0.3">
      <c r="A400" s="20" t="s">
        <v>203</v>
      </c>
      <c r="B400" s="1" t="s">
        <v>345</v>
      </c>
      <c r="C400" s="41" t="s">
        <v>348</v>
      </c>
      <c r="D400" s="3" t="s">
        <v>34</v>
      </c>
      <c r="E400" s="108">
        <v>40</v>
      </c>
      <c r="F400" s="109" t="s">
        <v>2149</v>
      </c>
      <c r="G400" s="152" t="s">
        <v>2139</v>
      </c>
      <c r="H400" s="133" t="s">
        <v>2150</v>
      </c>
      <c r="I400" s="109"/>
      <c r="J400" s="134" t="s">
        <v>2153</v>
      </c>
      <c r="K400" s="241">
        <v>2.2999999999999998</v>
      </c>
      <c r="L400" s="241">
        <v>2.76</v>
      </c>
      <c r="M400" s="8">
        <v>2.2999999999999998</v>
      </c>
      <c r="N400" s="280">
        <v>2.76</v>
      </c>
      <c r="O400" s="259">
        <v>2.2999999999999998</v>
      </c>
      <c r="P400" s="309">
        <v>1</v>
      </c>
    </row>
    <row r="401" spans="1:16" ht="46.8" hidden="1" x14ac:dyDescent="0.3">
      <c r="A401" s="20" t="s">
        <v>203</v>
      </c>
      <c r="B401" s="1" t="s">
        <v>345</v>
      </c>
      <c r="C401" s="41" t="s">
        <v>348</v>
      </c>
      <c r="D401" s="3" t="s">
        <v>34</v>
      </c>
      <c r="E401" s="108">
        <v>40</v>
      </c>
      <c r="F401" s="109" t="s">
        <v>1706</v>
      </c>
      <c r="G401" s="152" t="s">
        <v>1637</v>
      </c>
      <c r="H401" s="133">
        <v>1</v>
      </c>
      <c r="I401" s="109" t="s">
        <v>1708</v>
      </c>
      <c r="J401" s="135">
        <v>12417</v>
      </c>
      <c r="K401" s="241">
        <v>2.5</v>
      </c>
      <c r="L401" s="241">
        <f t="shared" ref="L401" si="118">K401*1.2</f>
        <v>3</v>
      </c>
      <c r="M401" s="8">
        <f t="shared" ref="M401" si="119">K401*H401</f>
        <v>2.5</v>
      </c>
      <c r="N401" s="280">
        <f t="shared" ref="N401" si="120">M401*1.2</f>
        <v>3</v>
      </c>
      <c r="O401" s="259">
        <v>2.5</v>
      </c>
      <c r="P401" s="309">
        <v>2</v>
      </c>
    </row>
    <row r="402" spans="1:16" ht="46.8" hidden="1" x14ac:dyDescent="0.3">
      <c r="A402" s="20" t="s">
        <v>203</v>
      </c>
      <c r="B402" s="1" t="s">
        <v>345</v>
      </c>
      <c r="C402" s="41" t="s">
        <v>348</v>
      </c>
      <c r="D402" s="3" t="s">
        <v>34</v>
      </c>
      <c r="E402" s="108">
        <v>40</v>
      </c>
      <c r="F402" s="109" t="s">
        <v>1517</v>
      </c>
      <c r="G402" s="152" t="s">
        <v>1465</v>
      </c>
      <c r="H402" s="133">
        <v>1</v>
      </c>
      <c r="I402" s="109" t="s">
        <v>1518</v>
      </c>
      <c r="J402" s="135">
        <v>300123</v>
      </c>
      <c r="K402" s="241">
        <v>2.6</v>
      </c>
      <c r="L402" s="241">
        <f>MMULT(K402,1.2)</f>
        <v>3.12</v>
      </c>
      <c r="M402" s="8">
        <f>MMULT(H402,K402)</f>
        <v>2.6</v>
      </c>
      <c r="N402" s="280">
        <f>MMULT(M402,1.2)</f>
        <v>3.12</v>
      </c>
      <c r="O402" s="259">
        <v>2.6</v>
      </c>
      <c r="P402" s="309">
        <v>3</v>
      </c>
    </row>
    <row r="403" spans="1:16" ht="15.6" hidden="1" x14ac:dyDescent="0.3">
      <c r="A403" s="230"/>
      <c r="B403" s="231"/>
      <c r="C403" s="231"/>
      <c r="D403" s="232"/>
      <c r="E403" s="233"/>
      <c r="F403" s="232"/>
      <c r="G403" s="234"/>
      <c r="H403" s="235"/>
      <c r="I403" s="232"/>
      <c r="J403" s="236"/>
      <c r="K403" s="242"/>
      <c r="L403" s="242"/>
      <c r="M403" s="239"/>
      <c r="N403" s="281"/>
      <c r="O403" s="260"/>
      <c r="P403" s="310"/>
    </row>
    <row r="404" spans="1:16" ht="46.8" hidden="1" x14ac:dyDescent="0.3">
      <c r="A404" s="20"/>
      <c r="B404" s="87" t="s">
        <v>349</v>
      </c>
      <c r="C404" s="87"/>
      <c r="D404" s="3"/>
      <c r="E404" s="108"/>
      <c r="F404" s="109"/>
      <c r="G404" s="152"/>
      <c r="H404" s="133"/>
      <c r="I404" s="109"/>
      <c r="J404" s="135"/>
      <c r="K404" s="241"/>
      <c r="L404" s="241"/>
      <c r="M404" s="8"/>
      <c r="N404" s="280"/>
      <c r="O404" s="259"/>
      <c r="P404" s="309"/>
    </row>
    <row r="405" spans="1:16" ht="109.2" hidden="1" x14ac:dyDescent="0.3">
      <c r="A405" s="20" t="s">
        <v>206</v>
      </c>
      <c r="B405" s="35" t="s">
        <v>350</v>
      </c>
      <c r="C405" s="35" t="s">
        <v>351</v>
      </c>
      <c r="D405" s="3" t="s">
        <v>34</v>
      </c>
      <c r="E405" s="108">
        <v>2</v>
      </c>
      <c r="F405" s="109" t="s">
        <v>1353</v>
      </c>
      <c r="G405" s="152" t="s">
        <v>1354</v>
      </c>
      <c r="H405" s="133" t="s">
        <v>1355</v>
      </c>
      <c r="I405" s="109" t="s">
        <v>1356</v>
      </c>
      <c r="J405" s="135" t="s">
        <v>1357</v>
      </c>
      <c r="K405" s="241">
        <v>358.5</v>
      </c>
      <c r="L405" s="241">
        <v>430.2</v>
      </c>
      <c r="M405" s="8">
        <v>358.5</v>
      </c>
      <c r="N405" s="280">
        <v>430.2</v>
      </c>
      <c r="O405" s="259">
        <v>358.5</v>
      </c>
      <c r="P405" s="309">
        <v>1</v>
      </c>
    </row>
    <row r="406" spans="1:16" ht="15.6" hidden="1" x14ac:dyDescent="0.3">
      <c r="A406" s="230"/>
      <c r="B406" s="231"/>
      <c r="C406" s="231"/>
      <c r="D406" s="232"/>
      <c r="E406" s="233"/>
      <c r="F406" s="232"/>
      <c r="G406" s="234"/>
      <c r="H406" s="235"/>
      <c r="I406" s="232"/>
      <c r="J406" s="236"/>
      <c r="K406" s="242"/>
      <c r="L406" s="242"/>
      <c r="M406" s="239"/>
      <c r="N406" s="281"/>
      <c r="O406" s="260"/>
      <c r="P406" s="310"/>
    </row>
    <row r="407" spans="1:16" ht="109.2" hidden="1" x14ac:dyDescent="0.3">
      <c r="A407" s="20" t="s">
        <v>944</v>
      </c>
      <c r="B407" s="35" t="s">
        <v>350</v>
      </c>
      <c r="C407" s="35" t="s">
        <v>352</v>
      </c>
      <c r="D407" s="3" t="s">
        <v>34</v>
      </c>
      <c r="E407" s="108">
        <v>2</v>
      </c>
      <c r="F407" s="109" t="s">
        <v>1353</v>
      </c>
      <c r="G407" s="152" t="s">
        <v>1354</v>
      </c>
      <c r="H407" s="133" t="s">
        <v>1355</v>
      </c>
      <c r="I407" s="109" t="s">
        <v>1358</v>
      </c>
      <c r="J407" s="135" t="s">
        <v>1359</v>
      </c>
      <c r="K407" s="241">
        <v>368.1</v>
      </c>
      <c r="L407" s="241">
        <v>441.72</v>
      </c>
      <c r="M407" s="8">
        <v>368.1</v>
      </c>
      <c r="N407" s="280">
        <v>441.72</v>
      </c>
      <c r="O407" s="259">
        <v>368.1</v>
      </c>
      <c r="P407" s="309">
        <v>1</v>
      </c>
    </row>
    <row r="408" spans="1:16" ht="15.6" hidden="1" x14ac:dyDescent="0.3">
      <c r="A408" s="230"/>
      <c r="B408" s="231"/>
      <c r="C408" s="231"/>
      <c r="D408" s="232"/>
      <c r="E408" s="233"/>
      <c r="F408" s="232"/>
      <c r="G408" s="234"/>
      <c r="H408" s="235"/>
      <c r="I408" s="232"/>
      <c r="J408" s="236"/>
      <c r="K408" s="242"/>
      <c r="L408" s="242"/>
      <c r="M408" s="239"/>
      <c r="N408" s="281"/>
      <c r="O408" s="260"/>
      <c r="P408" s="310"/>
    </row>
    <row r="409" spans="1:16" ht="46.8" x14ac:dyDescent="0.3">
      <c r="A409" s="20" t="s">
        <v>945</v>
      </c>
      <c r="B409" s="35" t="s">
        <v>353</v>
      </c>
      <c r="C409" s="35" t="s">
        <v>354</v>
      </c>
      <c r="D409" s="3" t="s">
        <v>34</v>
      </c>
      <c r="E409" s="108">
        <v>2</v>
      </c>
      <c r="F409" s="109"/>
      <c r="G409" s="152"/>
      <c r="H409" s="133"/>
      <c r="I409" s="109"/>
      <c r="J409" s="135"/>
      <c r="K409" s="241"/>
      <c r="L409" s="241"/>
      <c r="M409" s="8"/>
      <c r="N409" s="280"/>
      <c r="O409" s="259"/>
      <c r="P409" s="309">
        <v>0</v>
      </c>
    </row>
    <row r="410" spans="1:16" ht="15.6" hidden="1" x14ac:dyDescent="0.3">
      <c r="A410" s="230"/>
      <c r="B410" s="231"/>
      <c r="C410" s="231"/>
      <c r="D410" s="232"/>
      <c r="E410" s="233"/>
      <c r="F410" s="232"/>
      <c r="G410" s="234"/>
      <c r="H410" s="235"/>
      <c r="I410" s="232"/>
      <c r="J410" s="236"/>
      <c r="K410" s="242"/>
      <c r="L410" s="242"/>
      <c r="M410" s="239"/>
      <c r="N410" s="281"/>
      <c r="O410" s="260"/>
      <c r="P410" s="310"/>
    </row>
    <row r="411" spans="1:16" ht="31.2" x14ac:dyDescent="0.3">
      <c r="A411" s="20" t="s">
        <v>209</v>
      </c>
      <c r="B411" s="35" t="s">
        <v>355</v>
      </c>
      <c r="C411" s="35" t="s">
        <v>356</v>
      </c>
      <c r="D411" s="3" t="s">
        <v>34</v>
      </c>
      <c r="E411" s="108">
        <v>2</v>
      </c>
      <c r="F411" s="109"/>
      <c r="G411" s="152"/>
      <c r="H411" s="133"/>
      <c r="I411" s="109"/>
      <c r="J411" s="135"/>
      <c r="K411" s="241"/>
      <c r="L411" s="241"/>
      <c r="M411" s="8"/>
      <c r="N411" s="280"/>
      <c r="O411" s="259"/>
      <c r="P411" s="309">
        <v>0</v>
      </c>
    </row>
    <row r="412" spans="1:16" ht="15.6" hidden="1" x14ac:dyDescent="0.3">
      <c r="A412" s="230"/>
      <c r="B412" s="231"/>
      <c r="C412" s="231"/>
      <c r="D412" s="232"/>
      <c r="E412" s="233"/>
      <c r="F412" s="232"/>
      <c r="G412" s="234"/>
      <c r="H412" s="235"/>
      <c r="I412" s="232"/>
      <c r="J412" s="236"/>
      <c r="K412" s="242"/>
      <c r="L412" s="242"/>
      <c r="M412" s="239"/>
      <c r="N412" s="281"/>
      <c r="O412" s="260"/>
      <c r="P412" s="310"/>
    </row>
    <row r="413" spans="1:16" ht="109.2" hidden="1" x14ac:dyDescent="0.3">
      <c r="A413" s="20" t="s">
        <v>212</v>
      </c>
      <c r="B413" s="2" t="s">
        <v>357</v>
      </c>
      <c r="C413" s="3" t="s">
        <v>358</v>
      </c>
      <c r="D413" s="3" t="s">
        <v>34</v>
      </c>
      <c r="E413" s="108">
        <v>2</v>
      </c>
      <c r="F413" s="109" t="s">
        <v>1353</v>
      </c>
      <c r="G413" s="152" t="s">
        <v>1354</v>
      </c>
      <c r="H413" s="133" t="s">
        <v>1355</v>
      </c>
      <c r="I413" s="109" t="s">
        <v>1360</v>
      </c>
      <c r="J413" s="135" t="s">
        <v>1361</v>
      </c>
      <c r="K413" s="241">
        <v>524.95000000000005</v>
      </c>
      <c r="L413" s="241">
        <v>629.94000000000005</v>
      </c>
      <c r="M413" s="8">
        <v>524.95000000000005</v>
      </c>
      <c r="N413" s="280">
        <v>629.94000000000005</v>
      </c>
      <c r="O413" s="259">
        <v>524.95000000000005</v>
      </c>
      <c r="P413" s="309">
        <v>1</v>
      </c>
    </row>
    <row r="414" spans="1:16" ht="140.4" hidden="1" x14ac:dyDescent="0.3">
      <c r="A414" s="20" t="s">
        <v>212</v>
      </c>
      <c r="B414" s="2" t="s">
        <v>357</v>
      </c>
      <c r="C414" s="3" t="s">
        <v>358</v>
      </c>
      <c r="D414" s="3" t="s">
        <v>34</v>
      </c>
      <c r="E414" s="108">
        <v>2</v>
      </c>
      <c r="F414" s="109" t="s">
        <v>1339</v>
      </c>
      <c r="G414" s="152" t="s">
        <v>1335</v>
      </c>
      <c r="H414" s="133" t="s">
        <v>34</v>
      </c>
      <c r="I414" s="109" t="s">
        <v>1340</v>
      </c>
      <c r="J414" s="135" t="s">
        <v>1341</v>
      </c>
      <c r="K414" s="241">
        <v>669</v>
      </c>
      <c r="L414" s="241">
        <f>K414*1.2</f>
        <v>802.8</v>
      </c>
      <c r="M414" s="8">
        <f>K414*1</f>
        <v>669</v>
      </c>
      <c r="N414" s="280">
        <f>L414*1</f>
        <v>802.8</v>
      </c>
      <c r="O414" s="259">
        <v>669</v>
      </c>
      <c r="P414" s="309">
        <v>2</v>
      </c>
    </row>
    <row r="415" spans="1:16" ht="15.6" hidden="1" x14ac:dyDescent="0.3">
      <c r="A415" s="230"/>
      <c r="B415" s="231"/>
      <c r="C415" s="231"/>
      <c r="D415" s="232"/>
      <c r="E415" s="233"/>
      <c r="F415" s="232"/>
      <c r="G415" s="234"/>
      <c r="H415" s="235"/>
      <c r="I415" s="232"/>
      <c r="J415" s="236"/>
      <c r="K415" s="242"/>
      <c r="L415" s="242"/>
      <c r="M415" s="239"/>
      <c r="N415" s="281"/>
      <c r="O415" s="260"/>
      <c r="P415" s="310"/>
    </row>
    <row r="416" spans="1:16" ht="109.2" hidden="1" x14ac:dyDescent="0.3">
      <c r="A416" s="20" t="s">
        <v>214</v>
      </c>
      <c r="B416" s="2" t="s">
        <v>359</v>
      </c>
      <c r="C416" s="3" t="s">
        <v>360</v>
      </c>
      <c r="D416" s="3" t="s">
        <v>34</v>
      </c>
      <c r="E416" s="108">
        <v>2</v>
      </c>
      <c r="F416" s="109" t="s">
        <v>1353</v>
      </c>
      <c r="G416" s="152" t="s">
        <v>1354</v>
      </c>
      <c r="H416" s="133" t="s">
        <v>1355</v>
      </c>
      <c r="I416" s="109" t="s">
        <v>1362</v>
      </c>
      <c r="J416" s="135" t="s">
        <v>1363</v>
      </c>
      <c r="K416" s="241">
        <v>524.95000000000005</v>
      </c>
      <c r="L416" s="241">
        <v>629.94000000000005</v>
      </c>
      <c r="M416" s="8">
        <v>524.95000000000005</v>
      </c>
      <c r="N416" s="280">
        <v>629.94000000000005</v>
      </c>
      <c r="O416" s="259">
        <v>524.95000000000005</v>
      </c>
      <c r="P416" s="309">
        <v>1</v>
      </c>
    </row>
    <row r="417" spans="1:17" ht="15.6" hidden="1" x14ac:dyDescent="0.3">
      <c r="A417" s="230"/>
      <c r="B417" s="231"/>
      <c r="C417" s="231"/>
      <c r="D417" s="232"/>
      <c r="E417" s="233"/>
      <c r="F417" s="232"/>
      <c r="G417" s="234"/>
      <c r="H417" s="235"/>
      <c r="I417" s="232"/>
      <c r="J417" s="236"/>
      <c r="K417" s="242"/>
      <c r="L417" s="242"/>
      <c r="M417" s="239"/>
      <c r="N417" s="281"/>
      <c r="O417" s="260"/>
      <c r="P417" s="310"/>
    </row>
    <row r="418" spans="1:17" ht="109.2" hidden="1" x14ac:dyDescent="0.3">
      <c r="A418" s="181" t="s">
        <v>216</v>
      </c>
      <c r="B418" s="2" t="s">
        <v>357</v>
      </c>
      <c r="C418" s="2" t="s">
        <v>361</v>
      </c>
      <c r="D418" s="2" t="s">
        <v>34</v>
      </c>
      <c r="E418" s="183">
        <v>2</v>
      </c>
      <c r="F418" s="183" t="s">
        <v>1353</v>
      </c>
      <c r="G418" s="184" t="s">
        <v>1354</v>
      </c>
      <c r="H418" s="184" t="s">
        <v>1355</v>
      </c>
      <c r="I418" s="183" t="s">
        <v>1364</v>
      </c>
      <c r="J418" s="183" t="s">
        <v>1365</v>
      </c>
      <c r="K418" s="246">
        <v>160</v>
      </c>
      <c r="L418" s="246">
        <v>192</v>
      </c>
      <c r="M418" s="186">
        <v>160</v>
      </c>
      <c r="N418" s="285">
        <v>192</v>
      </c>
      <c r="O418" s="267">
        <v>160</v>
      </c>
      <c r="P418" s="309">
        <v>1</v>
      </c>
    </row>
    <row r="419" spans="1:17" ht="140.4" hidden="1" x14ac:dyDescent="0.3">
      <c r="A419" s="181" t="s">
        <v>216</v>
      </c>
      <c r="B419" s="2" t="s">
        <v>357</v>
      </c>
      <c r="C419" s="2" t="s">
        <v>361</v>
      </c>
      <c r="D419" s="2" t="s">
        <v>34</v>
      </c>
      <c r="E419" s="183">
        <v>2</v>
      </c>
      <c r="F419" s="183" t="s">
        <v>1339</v>
      </c>
      <c r="G419" s="184" t="s">
        <v>1335</v>
      </c>
      <c r="H419" s="184" t="s">
        <v>34</v>
      </c>
      <c r="I419" s="183" t="s">
        <v>1342</v>
      </c>
      <c r="J419" s="183" t="s">
        <v>1343</v>
      </c>
      <c r="K419" s="246">
        <v>669</v>
      </c>
      <c r="L419" s="246">
        <f>K419*1.2</f>
        <v>802.8</v>
      </c>
      <c r="M419" s="186">
        <f t="shared" ref="M419:N419" si="121">K419*1</f>
        <v>669</v>
      </c>
      <c r="N419" s="285">
        <f t="shared" si="121"/>
        <v>802.8</v>
      </c>
      <c r="O419" s="267">
        <v>669</v>
      </c>
      <c r="P419" s="309">
        <v>2</v>
      </c>
    </row>
    <row r="420" spans="1:17" ht="15.6" hidden="1" x14ac:dyDescent="0.3">
      <c r="A420" s="230"/>
      <c r="B420" s="231"/>
      <c r="C420" s="231"/>
      <c r="D420" s="232"/>
      <c r="E420" s="233"/>
      <c r="F420" s="232"/>
      <c r="G420" s="234"/>
      <c r="H420" s="235"/>
      <c r="I420" s="232"/>
      <c r="J420" s="236"/>
      <c r="K420" s="242"/>
      <c r="L420" s="242"/>
      <c r="M420" s="239"/>
      <c r="N420" s="281"/>
      <c r="O420" s="260"/>
      <c r="P420" s="310"/>
    </row>
    <row r="421" spans="1:17" ht="109.2" hidden="1" x14ac:dyDescent="0.3">
      <c r="A421" s="181" t="s">
        <v>218</v>
      </c>
      <c r="B421" s="2" t="s">
        <v>362</v>
      </c>
      <c r="C421" s="2" t="s">
        <v>363</v>
      </c>
      <c r="D421" s="2" t="s">
        <v>34</v>
      </c>
      <c r="E421" s="183">
        <v>2</v>
      </c>
      <c r="F421" s="183" t="s">
        <v>1353</v>
      </c>
      <c r="G421" s="184" t="s">
        <v>1354</v>
      </c>
      <c r="H421" s="184" t="s">
        <v>1355</v>
      </c>
      <c r="I421" s="183" t="s">
        <v>1366</v>
      </c>
      <c r="J421" s="183" t="s">
        <v>1367</v>
      </c>
      <c r="K421" s="246">
        <v>160</v>
      </c>
      <c r="L421" s="246">
        <v>192</v>
      </c>
      <c r="M421" s="186">
        <v>160</v>
      </c>
      <c r="N421" s="285">
        <v>192</v>
      </c>
      <c r="O421" s="267">
        <v>160</v>
      </c>
      <c r="P421" s="309">
        <v>1</v>
      </c>
      <c r="Q421" t="s">
        <v>2172</v>
      </c>
    </row>
    <row r="422" spans="1:17" ht="78" hidden="1" x14ac:dyDescent="0.3">
      <c r="A422" s="20" t="s">
        <v>218</v>
      </c>
      <c r="B422" s="2" t="s">
        <v>362</v>
      </c>
      <c r="C422" s="3" t="s">
        <v>363</v>
      </c>
      <c r="D422" s="3" t="s">
        <v>34</v>
      </c>
      <c r="E422" s="108">
        <v>2</v>
      </c>
      <c r="F422" s="166" t="s">
        <v>1242</v>
      </c>
      <c r="G422" s="167" t="s">
        <v>1239</v>
      </c>
      <c r="H422" s="168">
        <v>1</v>
      </c>
      <c r="I422" s="172" t="s">
        <v>1245</v>
      </c>
      <c r="J422" s="173" t="s">
        <v>1246</v>
      </c>
      <c r="K422" s="170">
        <v>250</v>
      </c>
      <c r="L422" s="254">
        <v>300</v>
      </c>
      <c r="M422" s="171">
        <v>250</v>
      </c>
      <c r="N422" s="284">
        <v>300</v>
      </c>
      <c r="O422" s="266">
        <v>250</v>
      </c>
      <c r="P422" s="309">
        <v>2</v>
      </c>
      <c r="Q422" t="s">
        <v>2172</v>
      </c>
    </row>
    <row r="423" spans="1:17" ht="140.4" hidden="1" x14ac:dyDescent="0.3">
      <c r="A423" s="181" t="s">
        <v>218</v>
      </c>
      <c r="B423" s="2" t="s">
        <v>362</v>
      </c>
      <c r="C423" s="2" t="s">
        <v>363</v>
      </c>
      <c r="D423" s="2" t="s">
        <v>34</v>
      </c>
      <c r="E423" s="183">
        <v>2</v>
      </c>
      <c r="F423" s="183" t="s">
        <v>1339</v>
      </c>
      <c r="G423" s="184" t="s">
        <v>1335</v>
      </c>
      <c r="H423" s="184" t="s">
        <v>34</v>
      </c>
      <c r="I423" s="183" t="s">
        <v>1344</v>
      </c>
      <c r="J423" s="183" t="s">
        <v>1345</v>
      </c>
      <c r="K423" s="246">
        <v>669</v>
      </c>
      <c r="L423" s="246">
        <f>K423*1.2</f>
        <v>802.8</v>
      </c>
      <c r="M423" s="186">
        <f t="shared" ref="M423:N423" si="122">K423*1</f>
        <v>669</v>
      </c>
      <c r="N423" s="285">
        <f t="shared" si="122"/>
        <v>802.8</v>
      </c>
      <c r="O423" s="267">
        <v>669</v>
      </c>
      <c r="P423" s="309">
        <v>3</v>
      </c>
    </row>
    <row r="424" spans="1:17" ht="15.6" hidden="1" x14ac:dyDescent="0.3">
      <c r="A424" s="230"/>
      <c r="B424" s="231"/>
      <c r="C424" s="231"/>
      <c r="D424" s="232"/>
      <c r="E424" s="233"/>
      <c r="F424" s="232"/>
      <c r="G424" s="234"/>
      <c r="H424" s="235"/>
      <c r="I424" s="232"/>
      <c r="J424" s="236"/>
      <c r="K424" s="242"/>
      <c r="L424" s="242"/>
      <c r="M424" s="239"/>
      <c r="N424" s="281"/>
      <c r="O424" s="260"/>
      <c r="P424" s="310"/>
    </row>
    <row r="425" spans="1:17" ht="15.6" x14ac:dyDescent="0.3">
      <c r="A425" s="20" t="s">
        <v>220</v>
      </c>
      <c r="B425" s="2" t="s">
        <v>364</v>
      </c>
      <c r="C425" s="3" t="s">
        <v>365</v>
      </c>
      <c r="D425" s="3" t="s">
        <v>34</v>
      </c>
      <c r="E425" s="108">
        <v>2</v>
      </c>
      <c r="F425" s="109"/>
      <c r="G425" s="152"/>
      <c r="H425" s="133"/>
      <c r="I425" s="109"/>
      <c r="J425" s="135"/>
      <c r="K425" s="241"/>
      <c r="L425" s="241"/>
      <c r="M425" s="8"/>
      <c r="N425" s="280"/>
      <c r="O425" s="259"/>
      <c r="P425" s="309"/>
    </row>
    <row r="426" spans="1:17" ht="109.2" hidden="1" x14ac:dyDescent="0.3">
      <c r="A426" s="181" t="s">
        <v>220</v>
      </c>
      <c r="B426" s="2" t="s">
        <v>364</v>
      </c>
      <c r="C426" s="2" t="s">
        <v>365</v>
      </c>
      <c r="D426" s="2" t="s">
        <v>34</v>
      </c>
      <c r="E426" s="183">
        <v>2</v>
      </c>
      <c r="F426" s="183" t="s">
        <v>1353</v>
      </c>
      <c r="G426" s="184" t="s">
        <v>1354</v>
      </c>
      <c r="H426" s="184" t="s">
        <v>1355</v>
      </c>
      <c r="I426" s="183" t="s">
        <v>1368</v>
      </c>
      <c r="J426" s="183" t="s">
        <v>1369</v>
      </c>
      <c r="K426" s="246">
        <v>192.05</v>
      </c>
      <c r="L426" s="246">
        <v>230.46</v>
      </c>
      <c r="M426" s="186">
        <v>192.05</v>
      </c>
      <c r="N426" s="285">
        <v>230.46</v>
      </c>
      <c r="O426" s="267">
        <v>192.05</v>
      </c>
      <c r="P426" s="309">
        <v>1</v>
      </c>
    </row>
    <row r="427" spans="1:17" ht="140.4" hidden="1" x14ac:dyDescent="0.3">
      <c r="A427" s="181" t="s">
        <v>220</v>
      </c>
      <c r="B427" s="2" t="s">
        <v>364</v>
      </c>
      <c r="C427" s="2" t="s">
        <v>365</v>
      </c>
      <c r="D427" s="2" t="s">
        <v>34</v>
      </c>
      <c r="E427" s="183">
        <v>2</v>
      </c>
      <c r="F427" s="183" t="s">
        <v>1339</v>
      </c>
      <c r="G427" s="184" t="s">
        <v>1335</v>
      </c>
      <c r="H427" s="184" t="s">
        <v>34</v>
      </c>
      <c r="I427" s="183" t="s">
        <v>1340</v>
      </c>
      <c r="J427" s="183" t="s">
        <v>1341</v>
      </c>
      <c r="K427" s="246">
        <v>669</v>
      </c>
      <c r="L427" s="246">
        <f>K427*1.2</f>
        <v>802.8</v>
      </c>
      <c r="M427" s="186">
        <f t="shared" ref="M427:N427" si="123">K427*1</f>
        <v>669</v>
      </c>
      <c r="N427" s="285">
        <f t="shared" si="123"/>
        <v>802.8</v>
      </c>
      <c r="O427" s="267">
        <v>669</v>
      </c>
      <c r="P427" s="309">
        <v>2</v>
      </c>
    </row>
    <row r="428" spans="1:17" ht="15.6" hidden="1" x14ac:dyDescent="0.3">
      <c r="A428" s="230"/>
      <c r="B428" s="231"/>
      <c r="C428" s="231"/>
      <c r="D428" s="232"/>
      <c r="E428" s="233"/>
      <c r="F428" s="232"/>
      <c r="G428" s="234"/>
      <c r="H428" s="235"/>
      <c r="I428" s="232"/>
      <c r="J428" s="236"/>
      <c r="K428" s="242"/>
      <c r="L428" s="242"/>
      <c r="M428" s="239"/>
      <c r="N428" s="281"/>
      <c r="O428" s="260"/>
      <c r="P428" s="310"/>
    </row>
    <row r="429" spans="1:17" ht="78" hidden="1" x14ac:dyDescent="0.3">
      <c r="A429" s="20" t="s">
        <v>221</v>
      </c>
      <c r="B429" s="2" t="s">
        <v>366</v>
      </c>
      <c r="C429" s="3" t="s">
        <v>367</v>
      </c>
      <c r="D429" s="3" t="s">
        <v>34</v>
      </c>
      <c r="E429" s="108">
        <v>2</v>
      </c>
      <c r="F429" s="166" t="s">
        <v>1242</v>
      </c>
      <c r="G429" s="167" t="s">
        <v>1239</v>
      </c>
      <c r="H429" s="168">
        <v>1</v>
      </c>
      <c r="I429" s="172" t="s">
        <v>1247</v>
      </c>
      <c r="J429" s="173" t="s">
        <v>1248</v>
      </c>
      <c r="K429" s="170">
        <v>28</v>
      </c>
      <c r="L429" s="254">
        <v>33.6</v>
      </c>
      <c r="M429" s="171">
        <v>28</v>
      </c>
      <c r="N429" s="284">
        <v>33.6</v>
      </c>
      <c r="O429" s="266">
        <v>28</v>
      </c>
      <c r="P429" s="314">
        <v>1</v>
      </c>
    </row>
    <row r="430" spans="1:17" ht="109.2" hidden="1" x14ac:dyDescent="0.3">
      <c r="A430" s="20" t="s">
        <v>221</v>
      </c>
      <c r="B430" s="2" t="s">
        <v>366</v>
      </c>
      <c r="C430" s="3" t="s">
        <v>367</v>
      </c>
      <c r="D430" s="3" t="s">
        <v>34</v>
      </c>
      <c r="E430" s="108">
        <v>2</v>
      </c>
      <c r="F430" s="166" t="s">
        <v>1353</v>
      </c>
      <c r="G430" s="167" t="s">
        <v>1354</v>
      </c>
      <c r="H430" s="168" t="s">
        <v>1355</v>
      </c>
      <c r="I430" s="172" t="s">
        <v>1370</v>
      </c>
      <c r="J430" s="173" t="s">
        <v>1371</v>
      </c>
      <c r="K430" s="170">
        <v>48</v>
      </c>
      <c r="L430" s="254">
        <v>57.599999999999994</v>
      </c>
      <c r="M430" s="171">
        <v>48</v>
      </c>
      <c r="N430" s="284">
        <v>57.6</v>
      </c>
      <c r="O430" s="266">
        <v>48</v>
      </c>
      <c r="P430" s="314">
        <v>2</v>
      </c>
    </row>
    <row r="431" spans="1:17" ht="15.6" hidden="1" x14ac:dyDescent="0.3">
      <c r="A431" s="230"/>
      <c r="B431" s="231"/>
      <c r="C431" s="231"/>
      <c r="D431" s="232"/>
      <c r="E431" s="233"/>
      <c r="F431" s="232"/>
      <c r="G431" s="234"/>
      <c r="H431" s="235"/>
      <c r="I431" s="232"/>
      <c r="J431" s="236"/>
      <c r="K431" s="242"/>
      <c r="L431" s="242"/>
      <c r="M431" s="239"/>
      <c r="N431" s="281"/>
      <c r="O431" s="260"/>
      <c r="P431" s="310"/>
    </row>
    <row r="432" spans="1:17" ht="78" hidden="1" x14ac:dyDescent="0.3">
      <c r="A432" s="20" t="s">
        <v>223</v>
      </c>
      <c r="B432" s="2" t="s">
        <v>368</v>
      </c>
      <c r="C432" s="3" t="s">
        <v>369</v>
      </c>
      <c r="D432" s="3" t="s">
        <v>34</v>
      </c>
      <c r="E432" s="108">
        <v>2</v>
      </c>
      <c r="F432" s="166" t="s">
        <v>1242</v>
      </c>
      <c r="G432" s="167" t="s">
        <v>1239</v>
      </c>
      <c r="H432" s="168">
        <v>1</v>
      </c>
      <c r="I432" s="172" t="s">
        <v>1249</v>
      </c>
      <c r="J432" s="173" t="s">
        <v>1250</v>
      </c>
      <c r="K432" s="170">
        <v>250</v>
      </c>
      <c r="L432" s="254">
        <v>300</v>
      </c>
      <c r="M432" s="171">
        <v>250</v>
      </c>
      <c r="N432" s="284">
        <v>300</v>
      </c>
      <c r="O432" s="266">
        <v>250</v>
      </c>
      <c r="P432" s="314">
        <v>1</v>
      </c>
    </row>
    <row r="433" spans="1:16" ht="140.4" hidden="1" x14ac:dyDescent="0.3">
      <c r="A433" s="181" t="s">
        <v>223</v>
      </c>
      <c r="B433" s="2" t="s">
        <v>368</v>
      </c>
      <c r="C433" s="2" t="s">
        <v>369</v>
      </c>
      <c r="D433" s="2" t="s">
        <v>34</v>
      </c>
      <c r="E433" s="183">
        <v>2</v>
      </c>
      <c r="F433" s="183" t="s">
        <v>1339</v>
      </c>
      <c r="G433" s="184" t="s">
        <v>1335</v>
      </c>
      <c r="H433" s="184" t="s">
        <v>34</v>
      </c>
      <c r="I433" s="183" t="s">
        <v>1346</v>
      </c>
      <c r="J433" s="183" t="s">
        <v>1347</v>
      </c>
      <c r="K433" s="246">
        <v>669</v>
      </c>
      <c r="L433" s="246">
        <f>K433*1.2</f>
        <v>802.8</v>
      </c>
      <c r="M433" s="186">
        <f t="shared" ref="M433:N433" si="124">K433*1</f>
        <v>669</v>
      </c>
      <c r="N433" s="285">
        <f t="shared" si="124"/>
        <v>802.8</v>
      </c>
      <c r="O433" s="267">
        <v>669</v>
      </c>
      <c r="P433" s="315">
        <v>2</v>
      </c>
    </row>
    <row r="434" spans="1:16" ht="15.6" hidden="1" x14ac:dyDescent="0.3">
      <c r="A434" s="230"/>
      <c r="B434" s="231"/>
      <c r="C434" s="231"/>
      <c r="D434" s="232"/>
      <c r="E434" s="233"/>
      <c r="F434" s="232"/>
      <c r="G434" s="234"/>
      <c r="H434" s="235"/>
      <c r="I434" s="232"/>
      <c r="J434" s="236"/>
      <c r="K434" s="242"/>
      <c r="L434" s="242"/>
      <c r="M434" s="239"/>
      <c r="N434" s="281"/>
      <c r="O434" s="260"/>
      <c r="P434" s="310"/>
    </row>
    <row r="435" spans="1:16" ht="78" x14ac:dyDescent="0.3">
      <c r="A435" s="20" t="s">
        <v>226</v>
      </c>
      <c r="B435" s="2" t="s">
        <v>357</v>
      </c>
      <c r="C435" s="3" t="s">
        <v>370</v>
      </c>
      <c r="D435" s="3" t="s">
        <v>34</v>
      </c>
      <c r="E435" s="108">
        <v>1</v>
      </c>
      <c r="F435" s="109"/>
      <c r="G435" s="152"/>
      <c r="H435" s="133"/>
      <c r="I435" s="109"/>
      <c r="J435" s="135"/>
      <c r="K435" s="241"/>
      <c r="L435" s="241"/>
      <c r="M435" s="8"/>
      <c r="N435" s="280"/>
      <c r="O435" s="259"/>
      <c r="P435" s="309">
        <v>0</v>
      </c>
    </row>
    <row r="436" spans="1:16" ht="15.6" hidden="1" x14ac:dyDescent="0.3">
      <c r="A436" s="230"/>
      <c r="B436" s="231"/>
      <c r="C436" s="231"/>
      <c r="D436" s="232"/>
      <c r="E436" s="233"/>
      <c r="F436" s="232"/>
      <c r="G436" s="234"/>
      <c r="H436" s="235"/>
      <c r="I436" s="232"/>
      <c r="J436" s="236"/>
      <c r="K436" s="242"/>
      <c r="L436" s="242"/>
      <c r="M436" s="239"/>
      <c r="N436" s="281"/>
      <c r="O436" s="260"/>
      <c r="P436" s="310"/>
    </row>
    <row r="437" spans="1:16" ht="46.8" x14ac:dyDescent="0.3">
      <c r="A437" s="20" t="s">
        <v>229</v>
      </c>
      <c r="B437" s="2" t="s">
        <v>371</v>
      </c>
      <c r="C437" s="3" t="s">
        <v>372</v>
      </c>
      <c r="D437" s="3" t="s">
        <v>34</v>
      </c>
      <c r="E437" s="108">
        <v>1</v>
      </c>
      <c r="F437" s="109"/>
      <c r="G437" s="152"/>
      <c r="H437" s="133"/>
      <c r="I437" s="109"/>
      <c r="J437" s="135"/>
      <c r="K437" s="241"/>
      <c r="L437" s="241"/>
      <c r="M437" s="8"/>
      <c r="N437" s="280"/>
      <c r="O437" s="259"/>
      <c r="P437" s="309">
        <v>0</v>
      </c>
    </row>
    <row r="438" spans="1:16" ht="15.6" hidden="1" x14ac:dyDescent="0.3">
      <c r="A438" s="230"/>
      <c r="B438" s="231"/>
      <c r="C438" s="231"/>
      <c r="D438" s="232"/>
      <c r="E438" s="233"/>
      <c r="F438" s="232"/>
      <c r="G438" s="234"/>
      <c r="H438" s="235"/>
      <c r="I438" s="232"/>
      <c r="J438" s="236"/>
      <c r="K438" s="242"/>
      <c r="L438" s="242"/>
      <c r="M438" s="239"/>
      <c r="N438" s="281"/>
      <c r="O438" s="260"/>
      <c r="P438" s="310"/>
    </row>
    <row r="439" spans="1:16" ht="62.4" x14ac:dyDescent="0.3">
      <c r="A439" s="20" t="s">
        <v>232</v>
      </c>
      <c r="B439" s="2" t="s">
        <v>357</v>
      </c>
      <c r="C439" s="3" t="s">
        <v>373</v>
      </c>
      <c r="D439" s="3" t="s">
        <v>34</v>
      </c>
      <c r="E439" s="108">
        <v>1</v>
      </c>
      <c r="F439" s="109"/>
      <c r="G439" s="152"/>
      <c r="H439" s="133"/>
      <c r="I439" s="109"/>
      <c r="J439" s="135"/>
      <c r="K439" s="241"/>
      <c r="L439" s="241"/>
      <c r="M439" s="8"/>
      <c r="N439" s="280"/>
      <c r="O439" s="259"/>
      <c r="P439" s="309">
        <v>0</v>
      </c>
    </row>
    <row r="440" spans="1:16" ht="15.6" hidden="1" x14ac:dyDescent="0.3">
      <c r="A440" s="230"/>
      <c r="B440" s="231"/>
      <c r="C440" s="231"/>
      <c r="D440" s="232"/>
      <c r="E440" s="233"/>
      <c r="F440" s="232"/>
      <c r="G440" s="234"/>
      <c r="H440" s="235"/>
      <c r="I440" s="232"/>
      <c r="J440" s="236"/>
      <c r="K440" s="242"/>
      <c r="L440" s="242"/>
      <c r="M440" s="239"/>
      <c r="N440" s="281"/>
      <c r="O440" s="260"/>
      <c r="P440" s="310"/>
    </row>
    <row r="441" spans="1:16" ht="15.6" hidden="1" x14ac:dyDescent="0.3">
      <c r="A441" s="20"/>
      <c r="B441" s="1" t="s">
        <v>374</v>
      </c>
      <c r="C441" s="3"/>
      <c r="D441" s="3"/>
      <c r="E441" s="108"/>
      <c r="F441" s="109"/>
      <c r="G441" s="152"/>
      <c r="H441" s="133"/>
      <c r="I441" s="109"/>
      <c r="J441" s="135"/>
      <c r="K441" s="241"/>
      <c r="L441" s="241"/>
      <c r="M441" s="8"/>
      <c r="N441" s="280"/>
      <c r="O441" s="259"/>
      <c r="P441" s="309"/>
    </row>
    <row r="442" spans="1:16" ht="109.2" hidden="1" x14ac:dyDescent="0.3">
      <c r="A442" s="20" t="s">
        <v>235</v>
      </c>
      <c r="B442" s="2" t="s">
        <v>375</v>
      </c>
      <c r="C442" s="3" t="s">
        <v>376</v>
      </c>
      <c r="D442" s="3" t="s">
        <v>34</v>
      </c>
      <c r="E442" s="108">
        <v>5</v>
      </c>
      <c r="F442" s="109" t="s">
        <v>1353</v>
      </c>
      <c r="G442" s="152" t="s">
        <v>1354</v>
      </c>
      <c r="H442" s="133" t="s">
        <v>1355</v>
      </c>
      <c r="I442" s="109" t="s">
        <v>1372</v>
      </c>
      <c r="J442" s="135" t="s">
        <v>1373</v>
      </c>
      <c r="K442" s="241">
        <v>190.15</v>
      </c>
      <c r="L442" s="241">
        <v>228.18</v>
      </c>
      <c r="M442" s="8">
        <v>190.15</v>
      </c>
      <c r="N442" s="280">
        <v>228.18</v>
      </c>
      <c r="O442" s="259">
        <v>190.15</v>
      </c>
      <c r="P442" s="309">
        <v>1</v>
      </c>
    </row>
    <row r="443" spans="1:16" ht="15.6" hidden="1" x14ac:dyDescent="0.3">
      <c r="A443" s="230"/>
      <c r="B443" s="231"/>
      <c r="C443" s="231"/>
      <c r="D443" s="232"/>
      <c r="E443" s="233"/>
      <c r="F443" s="232"/>
      <c r="G443" s="234"/>
      <c r="H443" s="235"/>
      <c r="I443" s="232"/>
      <c r="J443" s="236"/>
      <c r="K443" s="242"/>
      <c r="L443" s="242"/>
      <c r="M443" s="239"/>
      <c r="N443" s="281"/>
      <c r="O443" s="260"/>
      <c r="P443" s="310"/>
    </row>
    <row r="444" spans="1:16" ht="109.2" hidden="1" x14ac:dyDescent="0.3">
      <c r="A444" s="20" t="s">
        <v>946</v>
      </c>
      <c r="B444" s="2" t="s">
        <v>377</v>
      </c>
      <c r="C444" s="3" t="s">
        <v>378</v>
      </c>
      <c r="D444" s="3" t="s">
        <v>34</v>
      </c>
      <c r="E444" s="108">
        <v>5</v>
      </c>
      <c r="F444" s="109" t="s">
        <v>1353</v>
      </c>
      <c r="G444" s="152" t="s">
        <v>1354</v>
      </c>
      <c r="H444" s="133" t="s">
        <v>1355</v>
      </c>
      <c r="I444" s="109" t="s">
        <v>1374</v>
      </c>
      <c r="J444" s="135" t="s">
        <v>1375</v>
      </c>
      <c r="K444" s="241">
        <v>239.43</v>
      </c>
      <c r="L444" s="241">
        <v>287.31599999999997</v>
      </c>
      <c r="M444" s="8">
        <v>239.43</v>
      </c>
      <c r="N444" s="280">
        <v>287.32</v>
      </c>
      <c r="O444" s="259">
        <v>239.43</v>
      </c>
      <c r="P444" s="309">
        <v>1</v>
      </c>
    </row>
    <row r="445" spans="1:16" ht="15.6" hidden="1" x14ac:dyDescent="0.3">
      <c r="A445" s="230"/>
      <c r="B445" s="231"/>
      <c r="C445" s="231"/>
      <c r="D445" s="232"/>
      <c r="E445" s="233"/>
      <c r="F445" s="232"/>
      <c r="G445" s="234"/>
      <c r="H445" s="235"/>
      <c r="I445" s="232"/>
      <c r="J445" s="236"/>
      <c r="K445" s="242"/>
      <c r="L445" s="242"/>
      <c r="M445" s="239"/>
      <c r="N445" s="281"/>
      <c r="O445" s="260"/>
      <c r="P445" s="310"/>
    </row>
    <row r="446" spans="1:16" ht="109.2" hidden="1" x14ac:dyDescent="0.3">
      <c r="A446" s="20" t="s">
        <v>947</v>
      </c>
      <c r="B446" s="2" t="s">
        <v>377</v>
      </c>
      <c r="C446" s="3" t="s">
        <v>379</v>
      </c>
      <c r="D446" s="3" t="s">
        <v>34</v>
      </c>
      <c r="E446" s="108">
        <v>5</v>
      </c>
      <c r="F446" s="109" t="s">
        <v>1353</v>
      </c>
      <c r="G446" s="152" t="s">
        <v>1354</v>
      </c>
      <c r="H446" s="133" t="s">
        <v>1355</v>
      </c>
      <c r="I446" s="109" t="s">
        <v>1372</v>
      </c>
      <c r="J446" s="135" t="s">
        <v>1376</v>
      </c>
      <c r="K446" s="241">
        <v>190.15</v>
      </c>
      <c r="L446" s="241">
        <v>228.18</v>
      </c>
      <c r="M446" s="86">
        <v>190.15</v>
      </c>
      <c r="N446" s="280">
        <v>228.18</v>
      </c>
      <c r="O446" s="259">
        <v>190.15</v>
      </c>
      <c r="P446" s="309">
        <v>1</v>
      </c>
    </row>
    <row r="447" spans="1:16" ht="15.6" hidden="1" x14ac:dyDescent="0.3">
      <c r="A447" s="230"/>
      <c r="B447" s="231"/>
      <c r="C447" s="231"/>
      <c r="D447" s="232"/>
      <c r="E447" s="233"/>
      <c r="F447" s="232"/>
      <c r="G447" s="234"/>
      <c r="H447" s="235"/>
      <c r="I447" s="232"/>
      <c r="J447" s="236"/>
      <c r="K447" s="242"/>
      <c r="L447" s="242"/>
      <c r="M447" s="239"/>
      <c r="N447" s="281"/>
      <c r="O447" s="260"/>
      <c r="P447" s="310"/>
    </row>
    <row r="448" spans="1:16" ht="109.2" hidden="1" x14ac:dyDescent="0.3">
      <c r="A448" s="20" t="s">
        <v>948</v>
      </c>
      <c r="B448" s="2" t="s">
        <v>380</v>
      </c>
      <c r="C448" s="3" t="s">
        <v>79</v>
      </c>
      <c r="D448" s="3" t="s">
        <v>34</v>
      </c>
      <c r="E448" s="108">
        <v>5</v>
      </c>
      <c r="F448" s="109" t="s">
        <v>1353</v>
      </c>
      <c r="G448" s="152" t="s">
        <v>1354</v>
      </c>
      <c r="H448" s="133" t="s">
        <v>1355</v>
      </c>
      <c r="I448" s="109" t="s">
        <v>1377</v>
      </c>
      <c r="J448" s="135" t="s">
        <v>1378</v>
      </c>
      <c r="K448" s="241">
        <v>66.55</v>
      </c>
      <c r="L448" s="241">
        <v>79.86</v>
      </c>
      <c r="M448" s="8">
        <v>66.55</v>
      </c>
      <c r="N448" s="280">
        <v>79.86</v>
      </c>
      <c r="O448" s="259">
        <v>66.55</v>
      </c>
      <c r="P448" s="309">
        <v>1</v>
      </c>
    </row>
    <row r="449" spans="1:16" ht="15.6" hidden="1" x14ac:dyDescent="0.3">
      <c r="A449" s="230"/>
      <c r="B449" s="231"/>
      <c r="C449" s="231"/>
      <c r="D449" s="232"/>
      <c r="E449" s="233"/>
      <c r="F449" s="232"/>
      <c r="G449" s="234"/>
      <c r="H449" s="235"/>
      <c r="I449" s="232"/>
      <c r="J449" s="236"/>
      <c r="K449" s="242"/>
      <c r="L449" s="242"/>
      <c r="M449" s="239"/>
      <c r="N449" s="281"/>
      <c r="O449" s="260"/>
      <c r="P449" s="310"/>
    </row>
    <row r="450" spans="1:16" ht="109.2" hidden="1" x14ac:dyDescent="0.3">
      <c r="A450" s="20" t="s">
        <v>949</v>
      </c>
      <c r="B450" s="2" t="s">
        <v>381</v>
      </c>
      <c r="C450" s="3" t="s">
        <v>79</v>
      </c>
      <c r="D450" s="3" t="s">
        <v>34</v>
      </c>
      <c r="E450" s="108">
        <v>5</v>
      </c>
      <c r="F450" s="109" t="s">
        <v>1353</v>
      </c>
      <c r="G450" s="152" t="s">
        <v>1354</v>
      </c>
      <c r="H450" s="133" t="s">
        <v>1355</v>
      </c>
      <c r="I450" s="109" t="s">
        <v>1377</v>
      </c>
      <c r="J450" s="135" t="s">
        <v>1379</v>
      </c>
      <c r="K450" s="241">
        <v>66.55</v>
      </c>
      <c r="L450" s="241">
        <v>79.86</v>
      </c>
      <c r="M450" s="8">
        <v>66.55</v>
      </c>
      <c r="N450" s="280">
        <v>79.86</v>
      </c>
      <c r="O450" s="259">
        <v>66.55</v>
      </c>
      <c r="P450" s="309">
        <v>1</v>
      </c>
    </row>
    <row r="451" spans="1:16" ht="15.6" hidden="1" x14ac:dyDescent="0.3">
      <c r="A451" s="230"/>
      <c r="B451" s="231"/>
      <c r="C451" s="231"/>
      <c r="D451" s="232"/>
      <c r="E451" s="233"/>
      <c r="F451" s="232"/>
      <c r="G451" s="234"/>
      <c r="H451" s="235"/>
      <c r="I451" s="232"/>
      <c r="J451" s="236"/>
      <c r="K451" s="242"/>
      <c r="L451" s="242"/>
      <c r="M451" s="239"/>
      <c r="N451" s="281"/>
      <c r="O451" s="260"/>
      <c r="P451" s="310"/>
    </row>
    <row r="452" spans="1:16" ht="109.2" hidden="1" x14ac:dyDescent="0.3">
      <c r="A452" s="20" t="s">
        <v>950</v>
      </c>
      <c r="B452" s="2" t="s">
        <v>382</v>
      </c>
      <c r="C452" s="3" t="s">
        <v>79</v>
      </c>
      <c r="D452" s="3" t="s">
        <v>34</v>
      </c>
      <c r="E452" s="108">
        <v>5</v>
      </c>
      <c r="F452" s="109" t="s">
        <v>1353</v>
      </c>
      <c r="G452" s="152" t="s">
        <v>1354</v>
      </c>
      <c r="H452" s="133" t="s">
        <v>1355</v>
      </c>
      <c r="I452" s="109" t="s">
        <v>1380</v>
      </c>
      <c r="J452" s="135" t="s">
        <v>1381</v>
      </c>
      <c r="K452" s="241">
        <v>41.2</v>
      </c>
      <c r="L452" s="241">
        <v>49.440000000000005</v>
      </c>
      <c r="M452" s="8">
        <v>41.2</v>
      </c>
      <c r="N452" s="280">
        <v>49.44</v>
      </c>
      <c r="O452" s="259">
        <v>41.2</v>
      </c>
      <c r="P452" s="309">
        <v>1</v>
      </c>
    </row>
    <row r="453" spans="1:16" ht="15.6" hidden="1" x14ac:dyDescent="0.3">
      <c r="A453" s="230"/>
      <c r="B453" s="231"/>
      <c r="C453" s="231"/>
      <c r="D453" s="232"/>
      <c r="E453" s="233"/>
      <c r="F453" s="232"/>
      <c r="G453" s="234"/>
      <c r="H453" s="235"/>
      <c r="I453" s="232"/>
      <c r="J453" s="236"/>
      <c r="K453" s="242"/>
      <c r="L453" s="242"/>
      <c r="M453" s="239"/>
      <c r="N453" s="281"/>
      <c r="O453" s="260"/>
      <c r="P453" s="310"/>
    </row>
    <row r="454" spans="1:16" ht="109.2" hidden="1" x14ac:dyDescent="0.3">
      <c r="A454" s="20" t="s">
        <v>240</v>
      </c>
      <c r="B454" s="2" t="s">
        <v>383</v>
      </c>
      <c r="C454" s="3" t="s">
        <v>79</v>
      </c>
      <c r="D454" s="3" t="s">
        <v>34</v>
      </c>
      <c r="E454" s="108">
        <v>5</v>
      </c>
      <c r="F454" s="109" t="s">
        <v>1353</v>
      </c>
      <c r="G454" s="152" t="s">
        <v>1354</v>
      </c>
      <c r="H454" s="133" t="s">
        <v>1355</v>
      </c>
      <c r="I454" s="109" t="s">
        <v>1380</v>
      </c>
      <c r="J454" s="135" t="s">
        <v>1382</v>
      </c>
      <c r="K454" s="241">
        <v>41.2</v>
      </c>
      <c r="L454" s="241">
        <v>49.440000000000005</v>
      </c>
      <c r="M454" s="8">
        <v>41.2</v>
      </c>
      <c r="N454" s="280">
        <v>49.44</v>
      </c>
      <c r="O454" s="259">
        <v>41.2</v>
      </c>
      <c r="P454" s="309">
        <v>1</v>
      </c>
    </row>
    <row r="455" spans="1:16" ht="15.6" hidden="1" x14ac:dyDescent="0.3">
      <c r="A455" s="230"/>
      <c r="B455" s="231"/>
      <c r="C455" s="231"/>
      <c r="D455" s="232"/>
      <c r="E455" s="233"/>
      <c r="F455" s="232"/>
      <c r="G455" s="234"/>
      <c r="H455" s="235"/>
      <c r="I455" s="232"/>
      <c r="J455" s="236"/>
      <c r="K455" s="242"/>
      <c r="L455" s="242"/>
      <c r="M455" s="239"/>
      <c r="N455" s="281"/>
      <c r="O455" s="260"/>
      <c r="P455" s="310"/>
    </row>
    <row r="456" spans="1:16" ht="15.6" hidden="1" x14ac:dyDescent="0.3">
      <c r="A456" s="20"/>
      <c r="B456" s="366" t="s">
        <v>384</v>
      </c>
      <c r="C456" s="367"/>
      <c r="D456" s="3"/>
      <c r="E456" s="108"/>
      <c r="F456" s="109"/>
      <c r="G456" s="152"/>
      <c r="H456" s="133"/>
      <c r="I456" s="109"/>
      <c r="J456" s="135"/>
      <c r="K456" s="241"/>
      <c r="L456" s="241"/>
      <c r="M456" s="8"/>
      <c r="N456" s="280"/>
      <c r="O456" s="259"/>
      <c r="P456" s="309"/>
    </row>
    <row r="457" spans="1:16" ht="109.2" hidden="1" x14ac:dyDescent="0.3">
      <c r="A457" s="20" t="s">
        <v>242</v>
      </c>
      <c r="B457" s="2" t="s">
        <v>385</v>
      </c>
      <c r="C457" s="3" t="s">
        <v>386</v>
      </c>
      <c r="D457" s="3" t="s">
        <v>34</v>
      </c>
      <c r="E457" s="108">
        <v>6</v>
      </c>
      <c r="F457" s="109" t="s">
        <v>1353</v>
      </c>
      <c r="G457" s="152" t="s">
        <v>1354</v>
      </c>
      <c r="H457" s="133" t="s">
        <v>1355</v>
      </c>
      <c r="I457" s="109" t="s">
        <v>1383</v>
      </c>
      <c r="J457" s="135" t="s">
        <v>1384</v>
      </c>
      <c r="K457" s="241">
        <v>1239.71</v>
      </c>
      <c r="L457" s="241">
        <v>1487.652</v>
      </c>
      <c r="M457" s="8">
        <v>1239.71</v>
      </c>
      <c r="N457" s="280">
        <v>1487.65</v>
      </c>
      <c r="O457" s="259">
        <v>1239.71</v>
      </c>
      <c r="P457" s="309">
        <v>1</v>
      </c>
    </row>
    <row r="458" spans="1:16" ht="15.6" hidden="1" x14ac:dyDescent="0.3">
      <c r="A458" s="230"/>
      <c r="B458" s="231"/>
      <c r="C458" s="231"/>
      <c r="D458" s="232"/>
      <c r="E458" s="233"/>
      <c r="F458" s="232"/>
      <c r="G458" s="234"/>
      <c r="H458" s="235"/>
      <c r="I458" s="232"/>
      <c r="J458" s="236"/>
      <c r="K458" s="242"/>
      <c r="L458" s="242"/>
      <c r="M458" s="239"/>
      <c r="N458" s="281"/>
      <c r="O458" s="260"/>
      <c r="P458" s="310"/>
    </row>
    <row r="459" spans="1:16" ht="109.2" hidden="1" x14ac:dyDescent="0.3">
      <c r="A459" s="20" t="s">
        <v>244</v>
      </c>
      <c r="B459" s="2" t="s">
        <v>387</v>
      </c>
      <c r="C459" s="3" t="s">
        <v>388</v>
      </c>
      <c r="D459" s="3" t="s">
        <v>34</v>
      </c>
      <c r="E459" s="108">
        <v>6</v>
      </c>
      <c r="F459" s="109" t="s">
        <v>1353</v>
      </c>
      <c r="G459" s="152" t="s">
        <v>1354</v>
      </c>
      <c r="H459" s="133" t="s">
        <v>1355</v>
      </c>
      <c r="I459" s="109" t="s">
        <v>1385</v>
      </c>
      <c r="J459" s="135" t="s">
        <v>1386</v>
      </c>
      <c r="K459" s="241">
        <v>1312.38</v>
      </c>
      <c r="L459" s="241">
        <v>1574.856</v>
      </c>
      <c r="M459" s="8">
        <v>1312.38</v>
      </c>
      <c r="N459" s="280">
        <v>1574.86</v>
      </c>
      <c r="O459" s="259">
        <v>1312.38</v>
      </c>
      <c r="P459" s="309">
        <v>1</v>
      </c>
    </row>
    <row r="460" spans="1:16" ht="15.6" hidden="1" x14ac:dyDescent="0.3">
      <c r="A460" s="230"/>
      <c r="B460" s="231"/>
      <c r="C460" s="231"/>
      <c r="D460" s="232"/>
      <c r="E460" s="233"/>
      <c r="F460" s="232"/>
      <c r="G460" s="234"/>
      <c r="H460" s="235"/>
      <c r="I460" s="232"/>
      <c r="J460" s="236"/>
      <c r="K460" s="242"/>
      <c r="L460" s="242"/>
      <c r="M460" s="239"/>
      <c r="N460" s="281"/>
      <c r="O460" s="260"/>
      <c r="P460" s="310"/>
    </row>
    <row r="461" spans="1:16" ht="109.2" hidden="1" x14ac:dyDescent="0.3">
      <c r="A461" s="20" t="s">
        <v>951</v>
      </c>
      <c r="B461" s="2" t="s">
        <v>389</v>
      </c>
      <c r="C461" s="3" t="s">
        <v>390</v>
      </c>
      <c r="D461" s="3" t="s">
        <v>34</v>
      </c>
      <c r="E461" s="108">
        <v>12</v>
      </c>
      <c r="F461" s="109" t="s">
        <v>1353</v>
      </c>
      <c r="G461" s="152" t="s">
        <v>1354</v>
      </c>
      <c r="H461" s="133" t="s">
        <v>1355</v>
      </c>
      <c r="I461" s="109" t="s">
        <v>1387</v>
      </c>
      <c r="J461" s="135" t="s">
        <v>1388</v>
      </c>
      <c r="K461" s="241">
        <v>1362.77</v>
      </c>
      <c r="L461" s="241">
        <v>1635.3239999999998</v>
      </c>
      <c r="M461" s="8">
        <v>1362.77</v>
      </c>
      <c r="N461" s="280">
        <v>1635.32</v>
      </c>
      <c r="O461" s="259">
        <v>1362.77</v>
      </c>
      <c r="P461" s="309">
        <v>1</v>
      </c>
    </row>
    <row r="462" spans="1:16" ht="15.6" hidden="1" x14ac:dyDescent="0.3">
      <c r="A462" s="230"/>
      <c r="B462" s="231"/>
      <c r="C462" s="231"/>
      <c r="D462" s="232"/>
      <c r="E462" s="233"/>
      <c r="F462" s="232"/>
      <c r="G462" s="234"/>
      <c r="H462" s="235"/>
      <c r="I462" s="232"/>
      <c r="J462" s="236"/>
      <c r="K462" s="242"/>
      <c r="L462" s="242"/>
      <c r="M462" s="239"/>
      <c r="N462" s="281"/>
      <c r="O462" s="260"/>
      <c r="P462" s="310"/>
    </row>
    <row r="463" spans="1:16" ht="46.8" x14ac:dyDescent="0.3">
      <c r="A463" s="20" t="s">
        <v>952</v>
      </c>
      <c r="B463" s="2" t="s">
        <v>391</v>
      </c>
      <c r="C463" s="19"/>
      <c r="D463" s="3" t="s">
        <v>34</v>
      </c>
      <c r="E463" s="108">
        <v>10</v>
      </c>
      <c r="F463" s="109"/>
      <c r="G463" s="152"/>
      <c r="H463" s="133"/>
      <c r="I463" s="109"/>
      <c r="J463" s="135"/>
      <c r="K463" s="241"/>
      <c r="L463" s="241"/>
      <c r="M463" s="8"/>
      <c r="N463" s="280"/>
      <c r="O463" s="259"/>
      <c r="P463" s="309">
        <v>0</v>
      </c>
    </row>
    <row r="464" spans="1:16" ht="15.6" hidden="1" x14ac:dyDescent="0.3">
      <c r="A464" s="230"/>
      <c r="B464" s="231"/>
      <c r="C464" s="231"/>
      <c r="D464" s="232"/>
      <c r="E464" s="233"/>
      <c r="F464" s="232"/>
      <c r="G464" s="234"/>
      <c r="H464" s="235"/>
      <c r="I464" s="232"/>
      <c r="J464" s="236"/>
      <c r="K464" s="242"/>
      <c r="L464" s="242"/>
      <c r="M464" s="239"/>
      <c r="N464" s="281"/>
      <c r="O464" s="260"/>
      <c r="P464" s="310"/>
    </row>
    <row r="465" spans="1:16" ht="31.2" x14ac:dyDescent="0.3">
      <c r="A465" s="20" t="s">
        <v>953</v>
      </c>
      <c r="B465" s="2" t="s">
        <v>392</v>
      </c>
      <c r="C465" s="19"/>
      <c r="D465" s="3" t="s">
        <v>34</v>
      </c>
      <c r="E465" s="108">
        <v>2</v>
      </c>
      <c r="F465" s="109"/>
      <c r="G465" s="152"/>
      <c r="H465" s="133"/>
      <c r="I465" s="109"/>
      <c r="J465" s="135"/>
      <c r="K465" s="241"/>
      <c r="L465" s="241"/>
      <c r="M465" s="8"/>
      <c r="N465" s="280"/>
      <c r="O465" s="259"/>
      <c r="P465" s="309">
        <v>0</v>
      </c>
    </row>
    <row r="466" spans="1:16" ht="15.6" hidden="1" x14ac:dyDescent="0.3">
      <c r="A466" s="230"/>
      <c r="B466" s="231"/>
      <c r="C466" s="231"/>
      <c r="D466" s="232"/>
      <c r="E466" s="233"/>
      <c r="F466" s="232"/>
      <c r="G466" s="234"/>
      <c r="H466" s="235"/>
      <c r="I466" s="232"/>
      <c r="J466" s="236"/>
      <c r="K466" s="242"/>
      <c r="L466" s="242"/>
      <c r="M466" s="239"/>
      <c r="N466" s="281"/>
      <c r="O466" s="260"/>
      <c r="P466" s="310"/>
    </row>
    <row r="467" spans="1:16" ht="15.6" hidden="1" x14ac:dyDescent="0.3">
      <c r="A467" s="20"/>
      <c r="B467" s="366" t="s">
        <v>393</v>
      </c>
      <c r="C467" s="367"/>
      <c r="D467" s="3"/>
      <c r="E467" s="108"/>
      <c r="F467" s="109"/>
      <c r="G467" s="152"/>
      <c r="H467" s="133"/>
      <c r="I467" s="109"/>
      <c r="J467" s="135"/>
      <c r="K467" s="241"/>
      <c r="L467" s="241"/>
      <c r="M467" s="8"/>
      <c r="N467" s="280"/>
      <c r="O467" s="259"/>
      <c r="P467" s="309"/>
    </row>
    <row r="468" spans="1:16" ht="109.2" hidden="1" x14ac:dyDescent="0.3">
      <c r="A468" s="20" t="s">
        <v>954</v>
      </c>
      <c r="B468" s="2" t="s">
        <v>394</v>
      </c>
      <c r="C468" s="3" t="s">
        <v>395</v>
      </c>
      <c r="D468" s="3" t="s">
        <v>34</v>
      </c>
      <c r="E468" s="108">
        <v>6</v>
      </c>
      <c r="F468" s="109" t="s">
        <v>1353</v>
      </c>
      <c r="G468" s="152" t="s">
        <v>1354</v>
      </c>
      <c r="H468" s="133" t="s">
        <v>1355</v>
      </c>
      <c r="I468" s="109" t="s">
        <v>1389</v>
      </c>
      <c r="J468" s="135" t="s">
        <v>1390</v>
      </c>
      <c r="K468" s="241">
        <v>1093.6500000000001</v>
      </c>
      <c r="L468" s="241">
        <v>1312.38</v>
      </c>
      <c r="M468" s="8">
        <v>1093.6500000000001</v>
      </c>
      <c r="N468" s="280">
        <v>1312.38</v>
      </c>
      <c r="O468" s="259">
        <v>1093.6500000000001</v>
      </c>
      <c r="P468" s="309">
        <v>1</v>
      </c>
    </row>
    <row r="469" spans="1:16" ht="15.6" hidden="1" x14ac:dyDescent="0.3">
      <c r="A469" s="230"/>
      <c r="B469" s="231"/>
      <c r="C469" s="231"/>
      <c r="D469" s="232"/>
      <c r="E469" s="233"/>
      <c r="F469" s="232"/>
      <c r="G469" s="234"/>
      <c r="H469" s="235"/>
      <c r="I469" s="232"/>
      <c r="J469" s="236"/>
      <c r="K469" s="242"/>
      <c r="L469" s="242"/>
      <c r="M469" s="239"/>
      <c r="N469" s="281"/>
      <c r="O469" s="260"/>
      <c r="P469" s="310"/>
    </row>
    <row r="470" spans="1:16" ht="109.2" hidden="1" x14ac:dyDescent="0.3">
      <c r="A470" s="20" t="s">
        <v>246</v>
      </c>
      <c r="B470" s="2" t="s">
        <v>396</v>
      </c>
      <c r="C470" s="3" t="s">
        <v>395</v>
      </c>
      <c r="D470" s="3" t="s">
        <v>34</v>
      </c>
      <c r="E470" s="108">
        <v>4</v>
      </c>
      <c r="F470" s="109" t="s">
        <v>1353</v>
      </c>
      <c r="G470" s="152" t="s">
        <v>1354</v>
      </c>
      <c r="H470" s="133" t="s">
        <v>1355</v>
      </c>
      <c r="I470" s="109" t="s">
        <v>1391</v>
      </c>
      <c r="J470" s="135" t="s">
        <v>1392</v>
      </c>
      <c r="K470" s="241">
        <v>1049.9000000000001</v>
      </c>
      <c r="L470" s="241">
        <v>1259.8800000000001</v>
      </c>
      <c r="M470" s="8">
        <v>1049.9000000000001</v>
      </c>
      <c r="N470" s="280">
        <v>1259.8800000000001</v>
      </c>
      <c r="O470" s="259">
        <v>1049.9000000000001</v>
      </c>
      <c r="P470" s="309">
        <v>1</v>
      </c>
    </row>
    <row r="471" spans="1:16" ht="15.6" hidden="1" x14ac:dyDescent="0.3">
      <c r="A471" s="230"/>
      <c r="B471" s="231"/>
      <c r="C471" s="231"/>
      <c r="D471" s="232"/>
      <c r="E471" s="233"/>
      <c r="F471" s="232"/>
      <c r="G471" s="234"/>
      <c r="H471" s="235"/>
      <c r="I471" s="232"/>
      <c r="J471" s="236"/>
      <c r="K471" s="242"/>
      <c r="L471" s="242"/>
      <c r="M471" s="239"/>
      <c r="N471" s="281"/>
      <c r="O471" s="260"/>
      <c r="P471" s="310"/>
    </row>
    <row r="472" spans="1:16" ht="109.2" hidden="1" x14ac:dyDescent="0.3">
      <c r="A472" s="20" t="s">
        <v>955</v>
      </c>
      <c r="B472" s="2" t="s">
        <v>397</v>
      </c>
      <c r="C472" s="3" t="s">
        <v>398</v>
      </c>
      <c r="D472" s="3" t="s">
        <v>34</v>
      </c>
      <c r="E472" s="108">
        <v>2</v>
      </c>
      <c r="F472" s="109" t="s">
        <v>1353</v>
      </c>
      <c r="G472" s="152" t="s">
        <v>1354</v>
      </c>
      <c r="H472" s="133" t="s">
        <v>1355</v>
      </c>
      <c r="I472" s="109" t="s">
        <v>1393</v>
      </c>
      <c r="J472" s="135" t="s">
        <v>1394</v>
      </c>
      <c r="K472" s="241">
        <v>1171.53</v>
      </c>
      <c r="L472" s="241">
        <v>1405.836</v>
      </c>
      <c r="M472" s="8">
        <v>1171.53</v>
      </c>
      <c r="N472" s="280">
        <v>1405.84</v>
      </c>
      <c r="O472" s="259">
        <v>1171.53</v>
      </c>
      <c r="P472" s="309">
        <v>1</v>
      </c>
    </row>
    <row r="473" spans="1:16" ht="15.6" hidden="1" x14ac:dyDescent="0.3">
      <c r="A473" s="230"/>
      <c r="B473" s="231"/>
      <c r="C473" s="231"/>
      <c r="D473" s="232"/>
      <c r="E473" s="233"/>
      <c r="F473" s="232"/>
      <c r="G473" s="234"/>
      <c r="H473" s="235"/>
      <c r="I473" s="232"/>
      <c r="J473" s="236"/>
      <c r="K473" s="242"/>
      <c r="L473" s="242"/>
      <c r="M473" s="239"/>
      <c r="N473" s="281"/>
      <c r="O473" s="260"/>
      <c r="P473" s="310"/>
    </row>
    <row r="474" spans="1:16" ht="15.6" x14ac:dyDescent="0.3">
      <c r="A474" s="20" t="s">
        <v>956</v>
      </c>
      <c r="B474" s="2" t="s">
        <v>399</v>
      </c>
      <c r="C474" s="19"/>
      <c r="D474" s="3" t="s">
        <v>34</v>
      </c>
      <c r="E474" s="108">
        <v>10</v>
      </c>
      <c r="F474" s="109"/>
      <c r="G474" s="152"/>
      <c r="H474" s="133"/>
      <c r="I474" s="109"/>
      <c r="J474" s="135"/>
      <c r="K474" s="241"/>
      <c r="L474" s="241"/>
      <c r="M474" s="8"/>
      <c r="N474" s="280"/>
      <c r="O474" s="259"/>
      <c r="P474" s="309">
        <v>0</v>
      </c>
    </row>
    <row r="475" spans="1:16" ht="15.6" hidden="1" x14ac:dyDescent="0.3">
      <c r="A475" s="230"/>
      <c r="B475" s="231"/>
      <c r="C475" s="231"/>
      <c r="D475" s="232"/>
      <c r="E475" s="233"/>
      <c r="F475" s="232"/>
      <c r="G475" s="234"/>
      <c r="H475" s="235"/>
      <c r="I475" s="232"/>
      <c r="J475" s="236"/>
      <c r="K475" s="242"/>
      <c r="L475" s="242"/>
      <c r="M475" s="239"/>
      <c r="N475" s="281"/>
      <c r="O475" s="260"/>
      <c r="P475" s="310"/>
    </row>
    <row r="476" spans="1:16" ht="31.2" hidden="1" x14ac:dyDescent="0.3">
      <c r="A476" s="20"/>
      <c r="B476" s="87" t="s">
        <v>400</v>
      </c>
      <c r="C476" s="87"/>
      <c r="D476" s="3"/>
      <c r="E476" s="108"/>
      <c r="F476" s="109"/>
      <c r="G476" s="152"/>
      <c r="H476" s="133"/>
      <c r="I476" s="109"/>
      <c r="J476" s="135"/>
      <c r="K476" s="241"/>
      <c r="L476" s="241"/>
      <c r="M476" s="8"/>
      <c r="N476" s="280"/>
      <c r="O476" s="259"/>
      <c r="P476" s="309"/>
    </row>
    <row r="477" spans="1:16" ht="78" hidden="1" x14ac:dyDescent="0.3">
      <c r="A477" s="20" t="s">
        <v>957</v>
      </c>
      <c r="B477" s="1" t="s">
        <v>401</v>
      </c>
      <c r="C477" s="1" t="s">
        <v>402</v>
      </c>
      <c r="D477" s="3" t="s">
        <v>711</v>
      </c>
      <c r="E477" s="108">
        <v>540</v>
      </c>
      <c r="F477" s="109" t="s">
        <v>1709</v>
      </c>
      <c r="G477" s="152" t="s">
        <v>1637</v>
      </c>
      <c r="H477" s="133">
        <v>250</v>
      </c>
      <c r="I477" s="109" t="s">
        <v>1710</v>
      </c>
      <c r="J477" s="135" t="s">
        <v>1711</v>
      </c>
      <c r="K477" s="241">
        <v>6.8000000000000005E-2</v>
      </c>
      <c r="L477" s="241">
        <f>K477*1.2</f>
        <v>8.1600000000000006E-2</v>
      </c>
      <c r="M477" s="86">
        <v>17</v>
      </c>
      <c r="N477" s="280">
        <f>H477*L477</f>
        <v>20.400000000000002</v>
      </c>
      <c r="O477" s="259">
        <v>6.8000000000000005E-2</v>
      </c>
      <c r="P477" s="309">
        <v>1</v>
      </c>
    </row>
    <row r="478" spans="1:16" ht="15.6" hidden="1" x14ac:dyDescent="0.3">
      <c r="A478" s="230"/>
      <c r="B478" s="231"/>
      <c r="C478" s="231"/>
      <c r="D478" s="232"/>
      <c r="E478" s="233"/>
      <c r="F478" s="232"/>
      <c r="G478" s="234"/>
      <c r="H478" s="235"/>
      <c r="I478" s="232"/>
      <c r="J478" s="236"/>
      <c r="K478" s="242"/>
      <c r="L478" s="242"/>
      <c r="M478" s="239"/>
      <c r="N478" s="281"/>
      <c r="O478" s="260"/>
      <c r="P478" s="310"/>
    </row>
    <row r="479" spans="1:16" ht="78" hidden="1" x14ac:dyDescent="0.3">
      <c r="A479" s="20" t="s">
        <v>249</v>
      </c>
      <c r="B479" s="2" t="s">
        <v>403</v>
      </c>
      <c r="C479" s="21" t="s">
        <v>404</v>
      </c>
      <c r="D479" s="3" t="s">
        <v>34</v>
      </c>
      <c r="E479" s="108">
        <v>400</v>
      </c>
      <c r="F479" s="109" t="s">
        <v>1709</v>
      </c>
      <c r="G479" s="152" t="s">
        <v>1637</v>
      </c>
      <c r="H479" s="133">
        <v>50</v>
      </c>
      <c r="I479" s="109" t="s">
        <v>1710</v>
      </c>
      <c r="J479" s="135" t="s">
        <v>1712</v>
      </c>
      <c r="K479" s="241">
        <v>0.9</v>
      </c>
      <c r="L479" s="241">
        <f>K479*1.2</f>
        <v>1.08</v>
      </c>
      <c r="M479" s="8">
        <v>45</v>
      </c>
      <c r="N479" s="280">
        <f t="shared" ref="N479:N483" si="125">H479*L479</f>
        <v>54</v>
      </c>
      <c r="O479" s="259">
        <v>0.9</v>
      </c>
      <c r="P479" s="309">
        <v>1</v>
      </c>
    </row>
    <row r="480" spans="1:16" ht="15.6" hidden="1" x14ac:dyDescent="0.3">
      <c r="A480" s="230"/>
      <c r="B480" s="231"/>
      <c r="C480" s="231"/>
      <c r="D480" s="232"/>
      <c r="E480" s="233"/>
      <c r="F480" s="232"/>
      <c r="G480" s="234"/>
      <c r="H480" s="235"/>
      <c r="I480" s="232"/>
      <c r="J480" s="236"/>
      <c r="K480" s="242"/>
      <c r="L480" s="242"/>
      <c r="M480" s="239"/>
      <c r="N480" s="281"/>
      <c r="O480" s="260"/>
      <c r="P480" s="310"/>
    </row>
    <row r="481" spans="1:16" ht="78" hidden="1" x14ac:dyDescent="0.3">
      <c r="A481" s="20" t="s">
        <v>958</v>
      </c>
      <c r="B481" s="2" t="s">
        <v>405</v>
      </c>
      <c r="C481" s="21" t="s">
        <v>406</v>
      </c>
      <c r="D481" s="3" t="s">
        <v>34</v>
      </c>
      <c r="E481" s="108">
        <v>1500</v>
      </c>
      <c r="F481" s="109" t="s">
        <v>1709</v>
      </c>
      <c r="G481" s="152" t="s">
        <v>1637</v>
      </c>
      <c r="H481" s="133">
        <v>250</v>
      </c>
      <c r="I481" s="109" t="s">
        <v>1710</v>
      </c>
      <c r="J481" s="135" t="s">
        <v>1713</v>
      </c>
      <c r="K481" s="241">
        <v>6.8000000000000005E-2</v>
      </c>
      <c r="L481" s="241">
        <f t="shared" ref="L481" si="126">K481*1.2</f>
        <v>8.1600000000000006E-2</v>
      </c>
      <c r="M481" s="8">
        <v>17</v>
      </c>
      <c r="N481" s="280">
        <f t="shared" si="125"/>
        <v>20.400000000000002</v>
      </c>
      <c r="O481" s="259">
        <v>6.8000000000000005E-2</v>
      </c>
      <c r="P481" s="309">
        <v>1</v>
      </c>
    </row>
    <row r="482" spans="1:16" ht="15.6" hidden="1" x14ac:dyDescent="0.3">
      <c r="A482" s="230"/>
      <c r="B482" s="231"/>
      <c r="C482" s="231"/>
      <c r="D482" s="232"/>
      <c r="E482" s="233"/>
      <c r="F482" s="232"/>
      <c r="G482" s="234"/>
      <c r="H482" s="235"/>
      <c r="I482" s="232"/>
      <c r="J482" s="236"/>
      <c r="K482" s="242"/>
      <c r="L482" s="242"/>
      <c r="M482" s="239"/>
      <c r="N482" s="281"/>
      <c r="O482" s="260"/>
      <c r="P482" s="310"/>
    </row>
    <row r="483" spans="1:16" ht="78" hidden="1" x14ac:dyDescent="0.3">
      <c r="A483" s="20" t="s">
        <v>959</v>
      </c>
      <c r="B483" s="2" t="s">
        <v>407</v>
      </c>
      <c r="C483" s="21" t="s">
        <v>408</v>
      </c>
      <c r="D483" s="3" t="s">
        <v>409</v>
      </c>
      <c r="E483" s="108">
        <v>8</v>
      </c>
      <c r="F483" s="109" t="s">
        <v>1714</v>
      </c>
      <c r="G483" s="152" t="s">
        <v>1637</v>
      </c>
      <c r="H483" s="133">
        <v>1</v>
      </c>
      <c r="I483" s="109" t="s">
        <v>1710</v>
      </c>
      <c r="J483" s="135" t="s">
        <v>1715</v>
      </c>
      <c r="K483" s="241">
        <v>3.8</v>
      </c>
      <c r="L483" s="241">
        <f>K483*1.2</f>
        <v>4.5599999999999996</v>
      </c>
      <c r="M483" s="8">
        <v>3.8</v>
      </c>
      <c r="N483" s="280">
        <f t="shared" si="125"/>
        <v>4.5599999999999996</v>
      </c>
      <c r="O483" s="259">
        <v>3.8</v>
      </c>
      <c r="P483" s="309">
        <v>1</v>
      </c>
    </row>
    <row r="484" spans="1:16" ht="62.4" hidden="1" x14ac:dyDescent="0.3">
      <c r="A484" s="20" t="s">
        <v>959</v>
      </c>
      <c r="B484" s="2" t="s">
        <v>407</v>
      </c>
      <c r="C484" s="21" t="s">
        <v>408</v>
      </c>
      <c r="D484" s="3" t="s">
        <v>409</v>
      </c>
      <c r="E484" s="108">
        <v>8</v>
      </c>
      <c r="F484" s="109" t="s">
        <v>1897</v>
      </c>
      <c r="G484" s="152" t="s">
        <v>1898</v>
      </c>
      <c r="H484" s="133" t="s">
        <v>1903</v>
      </c>
      <c r="I484" s="109" t="s">
        <v>1931</v>
      </c>
      <c r="J484" s="135" t="s">
        <v>1932</v>
      </c>
      <c r="K484" s="241">
        <v>5.3</v>
      </c>
      <c r="L484" s="241">
        <f t="array" ref="L484">MMULT(K484,1.2)</f>
        <v>6.3599999999999994</v>
      </c>
      <c r="M484" s="8">
        <v>5.3</v>
      </c>
      <c r="N484" s="280">
        <v>6.36</v>
      </c>
      <c r="O484" s="259">
        <v>5.3</v>
      </c>
      <c r="P484" s="309">
        <v>2</v>
      </c>
    </row>
    <row r="485" spans="1:16" ht="15.6" hidden="1" x14ac:dyDescent="0.3">
      <c r="A485" s="230"/>
      <c r="B485" s="231"/>
      <c r="C485" s="231"/>
      <c r="D485" s="232"/>
      <c r="E485" s="233"/>
      <c r="F485" s="232"/>
      <c r="G485" s="234"/>
      <c r="H485" s="235"/>
      <c r="I485" s="232"/>
      <c r="J485" s="236"/>
      <c r="K485" s="242"/>
      <c r="L485" s="242"/>
      <c r="M485" s="239"/>
      <c r="N485" s="281"/>
      <c r="O485" s="260"/>
      <c r="P485" s="310"/>
    </row>
    <row r="486" spans="1:16" ht="93.6" hidden="1" x14ac:dyDescent="0.3">
      <c r="A486" s="20" t="s">
        <v>254</v>
      </c>
      <c r="B486" s="2" t="s">
        <v>410</v>
      </c>
      <c r="C486" s="21" t="s">
        <v>411</v>
      </c>
      <c r="D486" s="3" t="s">
        <v>409</v>
      </c>
      <c r="E486" s="108">
        <v>4</v>
      </c>
      <c r="F486" s="109" t="s">
        <v>1714</v>
      </c>
      <c r="G486" s="152" t="s">
        <v>1637</v>
      </c>
      <c r="H486" s="133">
        <v>1</v>
      </c>
      <c r="I486" s="109" t="s">
        <v>1710</v>
      </c>
      <c r="J486" s="135" t="s">
        <v>1716</v>
      </c>
      <c r="K486" s="241">
        <v>25</v>
      </c>
      <c r="L486" s="241">
        <f t="shared" ref="L486:L492" si="127">K486*1.2</f>
        <v>30</v>
      </c>
      <c r="M486" s="8">
        <v>25</v>
      </c>
      <c r="N486" s="280">
        <f t="shared" ref="N486:N492" si="128">H486*L486</f>
        <v>30</v>
      </c>
      <c r="O486" s="259">
        <v>25</v>
      </c>
      <c r="P486" s="309">
        <v>1</v>
      </c>
    </row>
    <row r="487" spans="1:16" ht="15.6" hidden="1" x14ac:dyDescent="0.3">
      <c r="A487" s="230"/>
      <c r="B487" s="231"/>
      <c r="C487" s="231"/>
      <c r="D487" s="232"/>
      <c r="E487" s="233"/>
      <c r="F487" s="232"/>
      <c r="G487" s="234"/>
      <c r="H487" s="235"/>
      <c r="I487" s="232"/>
      <c r="J487" s="236"/>
      <c r="K487" s="242"/>
      <c r="L487" s="242"/>
      <c r="M487" s="239"/>
      <c r="N487" s="281"/>
      <c r="O487" s="260"/>
      <c r="P487" s="310"/>
    </row>
    <row r="488" spans="1:16" ht="93.6" hidden="1" x14ac:dyDescent="0.3">
      <c r="A488" s="20" t="s">
        <v>960</v>
      </c>
      <c r="B488" s="2" t="s">
        <v>412</v>
      </c>
      <c r="C488" s="21" t="s">
        <v>411</v>
      </c>
      <c r="D488" s="3" t="s">
        <v>409</v>
      </c>
      <c r="E488" s="108">
        <v>4</v>
      </c>
      <c r="F488" s="109" t="s">
        <v>1714</v>
      </c>
      <c r="G488" s="152" t="s">
        <v>1637</v>
      </c>
      <c r="H488" s="133">
        <v>1</v>
      </c>
      <c r="I488" s="109" t="s">
        <v>1710</v>
      </c>
      <c r="J488" s="135" t="s">
        <v>1717</v>
      </c>
      <c r="K488" s="241">
        <v>30</v>
      </c>
      <c r="L488" s="241">
        <f t="shared" si="127"/>
        <v>36</v>
      </c>
      <c r="M488" s="8">
        <v>30</v>
      </c>
      <c r="N488" s="280">
        <f t="shared" si="128"/>
        <v>36</v>
      </c>
      <c r="O488" s="259">
        <v>30</v>
      </c>
      <c r="P488" s="309">
        <v>1</v>
      </c>
    </row>
    <row r="489" spans="1:16" ht="15.6" hidden="1" x14ac:dyDescent="0.3">
      <c r="A489" s="230"/>
      <c r="B489" s="231"/>
      <c r="C489" s="231"/>
      <c r="D489" s="232"/>
      <c r="E489" s="233"/>
      <c r="F489" s="232"/>
      <c r="G489" s="234"/>
      <c r="H489" s="235"/>
      <c r="I489" s="232"/>
      <c r="J489" s="236"/>
      <c r="K489" s="242"/>
      <c r="L489" s="242"/>
      <c r="M489" s="239"/>
      <c r="N489" s="281"/>
      <c r="O489" s="260"/>
      <c r="P489" s="310"/>
    </row>
    <row r="490" spans="1:16" ht="93.6" hidden="1" x14ac:dyDescent="0.3">
      <c r="A490" s="20" t="s">
        <v>961</v>
      </c>
      <c r="B490" s="2" t="s">
        <v>413</v>
      </c>
      <c r="C490" s="21" t="s">
        <v>411</v>
      </c>
      <c r="D490" s="3" t="s">
        <v>409</v>
      </c>
      <c r="E490" s="108">
        <v>4</v>
      </c>
      <c r="F490" s="109" t="s">
        <v>1714</v>
      </c>
      <c r="G490" s="152" t="s">
        <v>1637</v>
      </c>
      <c r="H490" s="133">
        <v>1</v>
      </c>
      <c r="I490" s="109" t="s">
        <v>1710</v>
      </c>
      <c r="J490" s="135" t="s">
        <v>1718</v>
      </c>
      <c r="K490" s="241">
        <v>60</v>
      </c>
      <c r="L490" s="241">
        <f t="shared" si="127"/>
        <v>72</v>
      </c>
      <c r="M490" s="8">
        <v>60</v>
      </c>
      <c r="N490" s="280">
        <f t="shared" si="128"/>
        <v>72</v>
      </c>
      <c r="O490" s="259">
        <v>60</v>
      </c>
      <c r="P490" s="309">
        <v>1</v>
      </c>
    </row>
    <row r="491" spans="1:16" ht="15.6" hidden="1" x14ac:dyDescent="0.3">
      <c r="A491" s="230"/>
      <c r="B491" s="231"/>
      <c r="C491" s="231"/>
      <c r="D491" s="232"/>
      <c r="E491" s="233"/>
      <c r="F491" s="232"/>
      <c r="G491" s="234"/>
      <c r="H491" s="235"/>
      <c r="I491" s="232"/>
      <c r="J491" s="236"/>
      <c r="K491" s="242"/>
      <c r="L491" s="242"/>
      <c r="M491" s="239"/>
      <c r="N491" s="281"/>
      <c r="O491" s="260"/>
      <c r="P491" s="310"/>
    </row>
    <row r="492" spans="1:16" ht="93.6" hidden="1" x14ac:dyDescent="0.3">
      <c r="A492" s="20" t="s">
        <v>256</v>
      </c>
      <c r="B492" s="2" t="s">
        <v>414</v>
      </c>
      <c r="C492" s="21" t="s">
        <v>411</v>
      </c>
      <c r="D492" s="3" t="s">
        <v>409</v>
      </c>
      <c r="E492" s="108">
        <v>4</v>
      </c>
      <c r="F492" s="109" t="s">
        <v>1714</v>
      </c>
      <c r="G492" s="152" t="s">
        <v>1637</v>
      </c>
      <c r="H492" s="133">
        <v>1</v>
      </c>
      <c r="I492" s="109" t="s">
        <v>1710</v>
      </c>
      <c r="J492" s="135" t="s">
        <v>1719</v>
      </c>
      <c r="K492" s="241">
        <v>90</v>
      </c>
      <c r="L492" s="241">
        <f t="shared" si="127"/>
        <v>108</v>
      </c>
      <c r="M492" s="8">
        <v>90</v>
      </c>
      <c r="N492" s="280">
        <f t="shared" si="128"/>
        <v>108</v>
      </c>
      <c r="O492" s="259">
        <v>90</v>
      </c>
      <c r="P492" s="309">
        <v>1</v>
      </c>
    </row>
    <row r="493" spans="1:16" ht="15.6" hidden="1" x14ac:dyDescent="0.3">
      <c r="A493" s="230"/>
      <c r="B493" s="231"/>
      <c r="C493" s="231"/>
      <c r="D493" s="232"/>
      <c r="E493" s="233"/>
      <c r="F493" s="232"/>
      <c r="G493" s="234"/>
      <c r="H493" s="235"/>
      <c r="I493" s="232"/>
      <c r="J493" s="236"/>
      <c r="K493" s="242"/>
      <c r="L493" s="242"/>
      <c r="M493" s="239"/>
      <c r="N493" s="281"/>
      <c r="O493" s="260"/>
      <c r="P493" s="310"/>
    </row>
    <row r="494" spans="1:16" ht="15.6" x14ac:dyDescent="0.3">
      <c r="A494" s="77" t="s">
        <v>963</v>
      </c>
      <c r="B494" s="78" t="s">
        <v>865</v>
      </c>
      <c r="C494" s="82"/>
      <c r="D494" s="77" t="s">
        <v>794</v>
      </c>
      <c r="E494" s="112">
        <v>20</v>
      </c>
      <c r="F494" s="194"/>
      <c r="G494" s="152"/>
      <c r="H494" s="133"/>
      <c r="I494" s="152"/>
      <c r="J494" s="113"/>
      <c r="K494" s="247"/>
      <c r="L494" s="247"/>
      <c r="M494" s="152"/>
      <c r="N494" s="286"/>
      <c r="O494" s="268"/>
      <c r="P494" s="316"/>
    </row>
    <row r="495" spans="1:16" ht="15.6" hidden="1" x14ac:dyDescent="0.3">
      <c r="A495" s="230"/>
      <c r="B495" s="231"/>
      <c r="C495" s="231"/>
      <c r="D495" s="232"/>
      <c r="E495" s="233"/>
      <c r="F495" s="232"/>
      <c r="G495" s="234"/>
      <c r="H495" s="235"/>
      <c r="I495" s="232"/>
      <c r="J495" s="236"/>
      <c r="K495" s="242"/>
      <c r="L495" s="242"/>
      <c r="M495" s="239"/>
      <c r="N495" s="281"/>
      <c r="O495" s="260"/>
      <c r="P495" s="310"/>
    </row>
    <row r="496" spans="1:16" ht="15.6" x14ac:dyDescent="0.3">
      <c r="A496" s="368" t="s">
        <v>962</v>
      </c>
      <c r="B496" s="369"/>
      <c r="C496" s="370"/>
      <c r="D496" s="89"/>
      <c r="E496" s="114"/>
      <c r="F496" s="115"/>
      <c r="G496" s="152"/>
      <c r="H496" s="133"/>
      <c r="I496" s="115"/>
      <c r="J496" s="153"/>
      <c r="K496" s="241"/>
      <c r="L496" s="241"/>
      <c r="M496" s="8"/>
      <c r="N496" s="280"/>
      <c r="O496" s="259"/>
      <c r="P496" s="309"/>
    </row>
    <row r="497" spans="1:16" ht="78" hidden="1" x14ac:dyDescent="0.3">
      <c r="A497" s="39" t="s">
        <v>964</v>
      </c>
      <c r="B497" s="35" t="s">
        <v>415</v>
      </c>
      <c r="C497" s="35" t="s">
        <v>417</v>
      </c>
      <c r="D497" s="3" t="s">
        <v>34</v>
      </c>
      <c r="E497" s="108">
        <v>12</v>
      </c>
      <c r="F497" s="109" t="s">
        <v>1395</v>
      </c>
      <c r="G497" s="152" t="s">
        <v>1396</v>
      </c>
      <c r="H497" s="152" t="s">
        <v>1397</v>
      </c>
      <c r="I497" s="109" t="s">
        <v>1398</v>
      </c>
      <c r="J497" s="134" t="s">
        <v>1399</v>
      </c>
      <c r="K497" s="241">
        <v>8.61</v>
      </c>
      <c r="L497" s="241">
        <v>10.331999999999999</v>
      </c>
      <c r="M497" s="8">
        <v>309.95999999999998</v>
      </c>
      <c r="N497" s="280">
        <v>371.95</v>
      </c>
      <c r="O497" s="259">
        <v>8.61</v>
      </c>
      <c r="P497" s="309">
        <v>1</v>
      </c>
    </row>
    <row r="498" spans="1:16" ht="15.6" hidden="1" x14ac:dyDescent="0.3">
      <c r="A498" s="230"/>
      <c r="B498" s="231"/>
      <c r="C498" s="231"/>
      <c r="D498" s="232"/>
      <c r="E498" s="233"/>
      <c r="F498" s="232"/>
      <c r="G498" s="234"/>
      <c r="H498" s="235"/>
      <c r="I498" s="232"/>
      <c r="J498" s="236"/>
      <c r="K498" s="242"/>
      <c r="L498" s="242"/>
      <c r="M498" s="239"/>
      <c r="N498" s="281"/>
      <c r="O498" s="260"/>
      <c r="P498" s="310"/>
    </row>
    <row r="499" spans="1:16" ht="78" hidden="1" x14ac:dyDescent="0.3">
      <c r="A499" s="39" t="s">
        <v>965</v>
      </c>
      <c r="B499" s="35" t="s">
        <v>419</v>
      </c>
      <c r="C499" s="35" t="s">
        <v>420</v>
      </c>
      <c r="D499" s="3" t="s">
        <v>34</v>
      </c>
      <c r="E499" s="108">
        <v>36</v>
      </c>
      <c r="F499" s="109" t="s">
        <v>1395</v>
      </c>
      <c r="G499" s="152" t="s">
        <v>1396</v>
      </c>
      <c r="H499" s="152" t="s">
        <v>1400</v>
      </c>
      <c r="I499" s="109" t="s">
        <v>1401</v>
      </c>
      <c r="J499" s="134" t="s">
        <v>1402</v>
      </c>
      <c r="K499" s="241">
        <v>3.48</v>
      </c>
      <c r="L499" s="241">
        <v>4.1760000000000002</v>
      </c>
      <c r="M499" s="8">
        <v>250.56</v>
      </c>
      <c r="N499" s="280">
        <v>300.67</v>
      </c>
      <c r="O499" s="259">
        <v>3.48</v>
      </c>
      <c r="P499" s="309">
        <v>1</v>
      </c>
    </row>
    <row r="500" spans="1:16" ht="15.6" hidden="1" x14ac:dyDescent="0.3">
      <c r="A500" s="230"/>
      <c r="B500" s="231"/>
      <c r="C500" s="231"/>
      <c r="D500" s="232"/>
      <c r="E500" s="233"/>
      <c r="F500" s="232"/>
      <c r="G500" s="234"/>
      <c r="H500" s="235"/>
      <c r="I500" s="232"/>
      <c r="J500" s="236"/>
      <c r="K500" s="242"/>
      <c r="L500" s="242"/>
      <c r="M500" s="239"/>
      <c r="N500" s="281"/>
      <c r="O500" s="260"/>
      <c r="P500" s="310"/>
    </row>
    <row r="501" spans="1:16" ht="78" hidden="1" x14ac:dyDescent="0.3">
      <c r="A501" s="39" t="s">
        <v>966</v>
      </c>
      <c r="B501" s="35" t="s">
        <v>422</v>
      </c>
      <c r="C501" s="35" t="s">
        <v>423</v>
      </c>
      <c r="D501" s="3" t="s">
        <v>34</v>
      </c>
      <c r="E501" s="108">
        <v>72</v>
      </c>
      <c r="F501" s="109" t="s">
        <v>1395</v>
      </c>
      <c r="G501" s="152" t="s">
        <v>1396</v>
      </c>
      <c r="H501" s="133" t="s">
        <v>1403</v>
      </c>
      <c r="I501" s="109" t="s">
        <v>1404</v>
      </c>
      <c r="J501" s="134" t="s">
        <v>1405</v>
      </c>
      <c r="K501" s="241">
        <v>2.11</v>
      </c>
      <c r="L501" s="241">
        <v>2.5319999999999996</v>
      </c>
      <c r="M501" s="8">
        <v>303.83999999999997</v>
      </c>
      <c r="N501" s="280">
        <v>364.61</v>
      </c>
      <c r="O501" s="259">
        <v>2.11</v>
      </c>
      <c r="P501" s="309">
        <v>1</v>
      </c>
    </row>
    <row r="502" spans="1:16" ht="46.8" hidden="1" x14ac:dyDescent="0.3">
      <c r="A502" s="39" t="s">
        <v>966</v>
      </c>
      <c r="B502" s="35" t="s">
        <v>422</v>
      </c>
      <c r="C502" s="35" t="s">
        <v>423</v>
      </c>
      <c r="D502" s="3" t="s">
        <v>34</v>
      </c>
      <c r="E502" s="108">
        <v>72</v>
      </c>
      <c r="F502" s="109" t="s">
        <v>1720</v>
      </c>
      <c r="G502" s="152" t="s">
        <v>1637</v>
      </c>
      <c r="H502" s="133">
        <v>24</v>
      </c>
      <c r="I502" s="109" t="s">
        <v>1721</v>
      </c>
      <c r="J502" s="134">
        <v>17260085</v>
      </c>
      <c r="K502" s="241">
        <v>7.5</v>
      </c>
      <c r="L502" s="241">
        <f t="shared" ref="L502" si="129">K502*1.2</f>
        <v>9</v>
      </c>
      <c r="M502" s="8">
        <f t="shared" ref="M502" si="130">K502*H502</f>
        <v>180</v>
      </c>
      <c r="N502" s="280">
        <f t="shared" ref="N502" si="131">M502*1.2</f>
        <v>216</v>
      </c>
      <c r="O502" s="259">
        <v>7.5</v>
      </c>
      <c r="P502" s="309">
        <v>2</v>
      </c>
    </row>
    <row r="503" spans="1:16" ht="15.6" hidden="1" x14ac:dyDescent="0.3">
      <c r="A503" s="230"/>
      <c r="B503" s="231"/>
      <c r="C503" s="231"/>
      <c r="D503" s="232"/>
      <c r="E503" s="233"/>
      <c r="F503" s="232"/>
      <c r="G503" s="234"/>
      <c r="H503" s="235"/>
      <c r="I503" s="232"/>
      <c r="J503" s="236"/>
      <c r="K503" s="242"/>
      <c r="L503" s="242"/>
      <c r="M503" s="239"/>
      <c r="N503" s="281"/>
      <c r="O503" s="260"/>
      <c r="P503" s="310"/>
    </row>
    <row r="504" spans="1:16" ht="78" hidden="1" x14ac:dyDescent="0.3">
      <c r="A504" s="39" t="s">
        <v>967</v>
      </c>
      <c r="B504" s="35" t="s">
        <v>422</v>
      </c>
      <c r="C504" s="35" t="s">
        <v>425</v>
      </c>
      <c r="D504" s="3" t="s">
        <v>34</v>
      </c>
      <c r="E504" s="108">
        <v>12</v>
      </c>
      <c r="F504" s="109" t="s">
        <v>1395</v>
      </c>
      <c r="G504" s="152" t="s">
        <v>1396</v>
      </c>
      <c r="H504" s="133" t="s">
        <v>1403</v>
      </c>
      <c r="I504" s="109" t="s">
        <v>1406</v>
      </c>
      <c r="J504" s="134" t="s">
        <v>1407</v>
      </c>
      <c r="K504" s="241">
        <v>2.58</v>
      </c>
      <c r="L504" s="241">
        <v>3.0960000000000001</v>
      </c>
      <c r="M504" s="8">
        <v>371.52</v>
      </c>
      <c r="N504" s="280">
        <v>445.82</v>
      </c>
      <c r="O504" s="259">
        <v>2.58</v>
      </c>
      <c r="P504" s="309">
        <v>1</v>
      </c>
    </row>
    <row r="505" spans="1:16" ht="46.8" hidden="1" x14ac:dyDescent="0.3">
      <c r="A505" s="39" t="s">
        <v>967</v>
      </c>
      <c r="B505" s="35" t="s">
        <v>422</v>
      </c>
      <c r="C505" s="35" t="s">
        <v>425</v>
      </c>
      <c r="D505" s="3" t="s">
        <v>34</v>
      </c>
      <c r="E505" s="108">
        <v>12</v>
      </c>
      <c r="F505" s="109" t="s">
        <v>1720</v>
      </c>
      <c r="G505" s="152" t="s">
        <v>1637</v>
      </c>
      <c r="H505" s="133">
        <v>24</v>
      </c>
      <c r="I505" s="109" t="s">
        <v>1722</v>
      </c>
      <c r="J505" s="134">
        <v>17260081</v>
      </c>
      <c r="K505" s="241">
        <v>7.35</v>
      </c>
      <c r="L505" s="241">
        <f t="shared" ref="L505" si="132">K505*1.2</f>
        <v>8.8199999999999985</v>
      </c>
      <c r="M505" s="8">
        <f t="shared" ref="M505" si="133">K505*H505</f>
        <v>176.39999999999998</v>
      </c>
      <c r="N505" s="280">
        <f t="shared" ref="N505" si="134">M505*1.2</f>
        <v>211.67999999999998</v>
      </c>
      <c r="O505" s="259">
        <v>7.35</v>
      </c>
      <c r="P505" s="309">
        <v>2</v>
      </c>
    </row>
    <row r="506" spans="1:16" ht="15.6" hidden="1" x14ac:dyDescent="0.3">
      <c r="A506" s="230"/>
      <c r="B506" s="231"/>
      <c r="C506" s="231"/>
      <c r="D506" s="232"/>
      <c r="E506" s="233"/>
      <c r="F506" s="232"/>
      <c r="G506" s="234"/>
      <c r="H506" s="235"/>
      <c r="I506" s="232"/>
      <c r="J506" s="236"/>
      <c r="K506" s="242"/>
      <c r="L506" s="242"/>
      <c r="M506" s="239"/>
      <c r="N506" s="281"/>
      <c r="O506" s="260"/>
      <c r="P506" s="310"/>
    </row>
    <row r="507" spans="1:16" ht="78" hidden="1" x14ac:dyDescent="0.3">
      <c r="A507" s="39" t="s">
        <v>968</v>
      </c>
      <c r="B507" s="35" t="s">
        <v>427</v>
      </c>
      <c r="C507" s="35" t="s">
        <v>428</v>
      </c>
      <c r="D507" s="3" t="s">
        <v>34</v>
      </c>
      <c r="E507" s="108">
        <v>12</v>
      </c>
      <c r="F507" s="109" t="s">
        <v>1395</v>
      </c>
      <c r="G507" s="152" t="s">
        <v>1396</v>
      </c>
      <c r="H507" s="133" t="s">
        <v>1408</v>
      </c>
      <c r="I507" s="109" t="s">
        <v>1409</v>
      </c>
      <c r="J507" s="134" t="s">
        <v>1410</v>
      </c>
      <c r="K507" s="241">
        <v>2</v>
      </c>
      <c r="L507" s="241">
        <v>2.4</v>
      </c>
      <c r="M507" s="8">
        <v>432</v>
      </c>
      <c r="N507" s="280">
        <v>518.4</v>
      </c>
      <c r="O507" s="259">
        <v>2</v>
      </c>
      <c r="P507" s="309">
        <v>1</v>
      </c>
    </row>
    <row r="508" spans="1:16" ht="15.6" hidden="1" x14ac:dyDescent="0.3">
      <c r="A508" s="230"/>
      <c r="B508" s="231"/>
      <c r="C508" s="231"/>
      <c r="D508" s="232"/>
      <c r="E508" s="233"/>
      <c r="F508" s="232"/>
      <c r="G508" s="234"/>
      <c r="H508" s="235"/>
      <c r="I508" s="232"/>
      <c r="J508" s="236"/>
      <c r="K508" s="242"/>
      <c r="L508" s="242"/>
      <c r="M508" s="239"/>
      <c r="N508" s="281"/>
      <c r="O508" s="260"/>
      <c r="P508" s="310"/>
    </row>
    <row r="509" spans="1:16" ht="78" hidden="1" x14ac:dyDescent="0.3">
      <c r="A509" s="39" t="s">
        <v>969</v>
      </c>
      <c r="B509" s="35" t="s">
        <v>422</v>
      </c>
      <c r="C509" s="35" t="s">
        <v>430</v>
      </c>
      <c r="D509" s="3" t="s">
        <v>34</v>
      </c>
      <c r="E509" s="108">
        <v>12</v>
      </c>
      <c r="F509" s="109" t="s">
        <v>1395</v>
      </c>
      <c r="G509" s="152" t="s">
        <v>1396</v>
      </c>
      <c r="H509" s="133" t="s">
        <v>1408</v>
      </c>
      <c r="I509" s="109" t="s">
        <v>1411</v>
      </c>
      <c r="J509" s="134" t="s">
        <v>1412</v>
      </c>
      <c r="K509" s="241">
        <v>2.66</v>
      </c>
      <c r="L509" s="241">
        <v>3.1920000000000002</v>
      </c>
      <c r="M509" s="8">
        <v>574.55999999999995</v>
      </c>
      <c r="N509" s="280">
        <v>689.47</v>
      </c>
      <c r="O509" s="259">
        <v>2.66</v>
      </c>
      <c r="P509" s="309">
        <v>1</v>
      </c>
    </row>
    <row r="510" spans="1:16" ht="15.6" hidden="1" x14ac:dyDescent="0.3">
      <c r="A510" s="230"/>
      <c r="B510" s="231"/>
      <c r="C510" s="231"/>
      <c r="D510" s="232"/>
      <c r="E510" s="233"/>
      <c r="F510" s="232"/>
      <c r="G510" s="234"/>
      <c r="H510" s="235"/>
      <c r="I510" s="232"/>
      <c r="J510" s="236"/>
      <c r="K510" s="242"/>
      <c r="L510" s="242"/>
      <c r="M510" s="239"/>
      <c r="N510" s="281"/>
      <c r="O510" s="260"/>
      <c r="P510" s="310"/>
    </row>
    <row r="511" spans="1:16" ht="78" hidden="1" x14ac:dyDescent="0.3">
      <c r="A511" s="39" t="s">
        <v>970</v>
      </c>
      <c r="B511" s="35" t="s">
        <v>431</v>
      </c>
      <c r="C511" s="35" t="s">
        <v>433</v>
      </c>
      <c r="D511" s="3" t="s">
        <v>34</v>
      </c>
      <c r="E511" s="108">
        <v>240</v>
      </c>
      <c r="F511" s="109" t="s">
        <v>1395</v>
      </c>
      <c r="G511" s="152" t="s">
        <v>1396</v>
      </c>
      <c r="H511" s="133" t="s">
        <v>1397</v>
      </c>
      <c r="I511" s="109" t="s">
        <v>1413</v>
      </c>
      <c r="J511" s="134" t="s">
        <v>1414</v>
      </c>
      <c r="K511" s="241">
        <v>9.44</v>
      </c>
      <c r="L511" s="241">
        <v>11.327999999999999</v>
      </c>
      <c r="M511" s="8">
        <v>339.84</v>
      </c>
      <c r="N511" s="280">
        <v>407.81</v>
      </c>
      <c r="O511" s="259">
        <v>9.44</v>
      </c>
      <c r="P511" s="309">
        <v>1</v>
      </c>
    </row>
    <row r="512" spans="1:16" ht="15.6" hidden="1" x14ac:dyDescent="0.3">
      <c r="A512" s="230"/>
      <c r="B512" s="231"/>
      <c r="C512" s="231"/>
      <c r="D512" s="232"/>
      <c r="E512" s="233"/>
      <c r="F512" s="232"/>
      <c r="G512" s="234"/>
      <c r="H512" s="235"/>
      <c r="I512" s="232"/>
      <c r="J512" s="236"/>
      <c r="K512" s="242"/>
      <c r="L512" s="242"/>
      <c r="M512" s="239"/>
      <c r="N512" s="281"/>
      <c r="O512" s="260"/>
      <c r="P512" s="310"/>
    </row>
    <row r="513" spans="1:17" ht="78" hidden="1" x14ac:dyDescent="0.3">
      <c r="A513" s="39" t="s">
        <v>971</v>
      </c>
      <c r="B513" s="35" t="s">
        <v>434</v>
      </c>
      <c r="C513" s="35" t="s">
        <v>435</v>
      </c>
      <c r="D513" s="3" t="s">
        <v>34</v>
      </c>
      <c r="E513" s="108">
        <v>24</v>
      </c>
      <c r="F513" s="109" t="s">
        <v>1395</v>
      </c>
      <c r="G513" s="152" t="s">
        <v>1396</v>
      </c>
      <c r="H513" s="133" t="s">
        <v>1397</v>
      </c>
      <c r="I513" s="109" t="s">
        <v>1415</v>
      </c>
      <c r="J513" s="134" t="s">
        <v>1416</v>
      </c>
      <c r="K513" s="241">
        <v>9.44</v>
      </c>
      <c r="L513" s="241">
        <v>11.327999999999999</v>
      </c>
      <c r="M513" s="8">
        <v>339.84</v>
      </c>
      <c r="N513" s="280">
        <v>407.81</v>
      </c>
      <c r="O513" s="259">
        <v>9.44</v>
      </c>
      <c r="P513" s="309">
        <v>1</v>
      </c>
    </row>
    <row r="514" spans="1:17" ht="15.6" hidden="1" x14ac:dyDescent="0.3">
      <c r="A514" s="230"/>
      <c r="B514" s="231"/>
      <c r="C514" s="231"/>
      <c r="D514" s="232"/>
      <c r="E514" s="233"/>
      <c r="F514" s="232"/>
      <c r="G514" s="234"/>
      <c r="H514" s="235"/>
      <c r="I514" s="232"/>
      <c r="J514" s="236"/>
      <c r="K514" s="242"/>
      <c r="L514" s="242"/>
      <c r="M514" s="239"/>
      <c r="N514" s="281"/>
      <c r="O514" s="260"/>
      <c r="P514" s="310"/>
    </row>
    <row r="515" spans="1:17" ht="78" hidden="1" x14ac:dyDescent="0.3">
      <c r="A515" s="39" t="s">
        <v>972</v>
      </c>
      <c r="B515" s="35" t="s">
        <v>431</v>
      </c>
      <c r="C515" s="35" t="s">
        <v>436</v>
      </c>
      <c r="D515" s="3" t="s">
        <v>34</v>
      </c>
      <c r="E515" s="108">
        <v>12</v>
      </c>
      <c r="F515" s="109" t="s">
        <v>1395</v>
      </c>
      <c r="G515" s="152" t="s">
        <v>1396</v>
      </c>
      <c r="H515" s="133" t="s">
        <v>1397</v>
      </c>
      <c r="I515" s="109" t="s">
        <v>1417</v>
      </c>
      <c r="J515" s="134" t="s">
        <v>1418</v>
      </c>
      <c r="K515" s="241">
        <v>10.119999999999999</v>
      </c>
      <c r="L515" s="241">
        <v>12.143999999999998</v>
      </c>
      <c r="M515" s="8">
        <v>364.32</v>
      </c>
      <c r="N515" s="280">
        <v>437.18</v>
      </c>
      <c r="O515" s="259">
        <v>10.119999999999999</v>
      </c>
      <c r="P515" s="309">
        <v>1</v>
      </c>
    </row>
    <row r="516" spans="1:17" ht="15.6" hidden="1" x14ac:dyDescent="0.3">
      <c r="A516" s="230"/>
      <c r="B516" s="231"/>
      <c r="C516" s="231"/>
      <c r="D516" s="232"/>
      <c r="E516" s="233"/>
      <c r="F516" s="232"/>
      <c r="G516" s="234"/>
      <c r="H516" s="235"/>
      <c r="I516" s="232"/>
      <c r="J516" s="236"/>
      <c r="K516" s="242"/>
      <c r="L516" s="242"/>
      <c r="M516" s="239"/>
      <c r="N516" s="281"/>
      <c r="O516" s="260"/>
      <c r="P516" s="310"/>
    </row>
    <row r="517" spans="1:17" ht="124.8" hidden="1" x14ac:dyDescent="0.3">
      <c r="A517" s="39" t="s">
        <v>973</v>
      </c>
      <c r="B517" s="35" t="s">
        <v>419</v>
      </c>
      <c r="C517" s="35" t="s">
        <v>437</v>
      </c>
      <c r="D517" s="3" t="s">
        <v>34</v>
      </c>
      <c r="E517" s="108">
        <v>24</v>
      </c>
      <c r="F517" s="194" t="s">
        <v>2101</v>
      </c>
      <c r="G517" s="35" t="s">
        <v>2031</v>
      </c>
      <c r="H517" s="35">
        <v>12</v>
      </c>
      <c r="I517" s="35" t="s">
        <v>2102</v>
      </c>
      <c r="J517" s="35" t="s">
        <v>2103</v>
      </c>
      <c r="K517" s="210">
        <v>2.08</v>
      </c>
      <c r="L517" s="210">
        <v>2.496</v>
      </c>
      <c r="M517" s="70">
        <v>24.96</v>
      </c>
      <c r="N517" s="288">
        <v>29.95</v>
      </c>
      <c r="O517" s="270">
        <v>2.08</v>
      </c>
      <c r="P517" s="317">
        <v>1</v>
      </c>
      <c r="Q517" t="s">
        <v>2172</v>
      </c>
    </row>
    <row r="518" spans="1:17" ht="46.8" hidden="1" x14ac:dyDescent="0.3">
      <c r="A518" s="39" t="s">
        <v>973</v>
      </c>
      <c r="B518" s="35" t="s">
        <v>419</v>
      </c>
      <c r="C518" s="35" t="s">
        <v>437</v>
      </c>
      <c r="D518" s="3" t="s">
        <v>34</v>
      </c>
      <c r="E518" s="108">
        <v>24</v>
      </c>
      <c r="F518" s="194" t="s">
        <v>1536</v>
      </c>
      <c r="G518" s="35" t="s">
        <v>1537</v>
      </c>
      <c r="H518" s="35" t="s">
        <v>1538</v>
      </c>
      <c r="I518" s="35" t="s">
        <v>1543</v>
      </c>
      <c r="J518" s="35" t="s">
        <v>1544</v>
      </c>
      <c r="K518" s="210">
        <v>2.2999999999999998</v>
      </c>
      <c r="L518" s="210">
        <f>K518*1.2</f>
        <v>2.76</v>
      </c>
      <c r="M518" s="70">
        <f>K518*E518</f>
        <v>55.199999999999996</v>
      </c>
      <c r="N518" s="288">
        <f>L518*E518</f>
        <v>66.239999999999995</v>
      </c>
      <c r="O518" s="270">
        <v>2.2999999999999998</v>
      </c>
      <c r="P518" s="317">
        <v>2</v>
      </c>
      <c r="Q518" t="s">
        <v>2172</v>
      </c>
    </row>
    <row r="519" spans="1:17" ht="46.8" hidden="1" x14ac:dyDescent="0.3">
      <c r="A519" s="180" t="s">
        <v>973</v>
      </c>
      <c r="B519" s="108" t="s">
        <v>419</v>
      </c>
      <c r="C519" s="108" t="s">
        <v>437</v>
      </c>
      <c r="D519" s="109" t="s">
        <v>34</v>
      </c>
      <c r="E519" s="108">
        <v>24</v>
      </c>
      <c r="F519" s="5" t="s">
        <v>1315</v>
      </c>
      <c r="G519" s="152" t="s">
        <v>1259</v>
      </c>
      <c r="H519" s="176">
        <v>36</v>
      </c>
      <c r="I519" s="3" t="s">
        <v>1316</v>
      </c>
      <c r="J519" s="134" t="s">
        <v>1317</v>
      </c>
      <c r="K519" s="241">
        <v>3.8517000000000001</v>
      </c>
      <c r="L519" s="241">
        <v>4.6219999999999999</v>
      </c>
      <c r="M519" s="86">
        <v>138.66</v>
      </c>
      <c r="N519" s="280">
        <v>166.39</v>
      </c>
      <c r="O519" s="259">
        <v>3.8517000000000001</v>
      </c>
      <c r="P519" s="309">
        <v>3</v>
      </c>
      <c r="Q519" t="s">
        <v>2172</v>
      </c>
    </row>
    <row r="520" spans="1:17" ht="78" hidden="1" x14ac:dyDescent="0.3">
      <c r="A520" s="180" t="s">
        <v>973</v>
      </c>
      <c r="B520" s="108" t="s">
        <v>419</v>
      </c>
      <c r="C520" s="108" t="s">
        <v>437</v>
      </c>
      <c r="D520" s="109" t="s">
        <v>34</v>
      </c>
      <c r="E520" s="108">
        <v>24</v>
      </c>
      <c r="F520" s="5" t="s">
        <v>1395</v>
      </c>
      <c r="G520" s="152" t="s">
        <v>1396</v>
      </c>
      <c r="H520" s="176" t="s">
        <v>1419</v>
      </c>
      <c r="I520" s="3" t="s">
        <v>1420</v>
      </c>
      <c r="J520" s="134" t="s">
        <v>1421</v>
      </c>
      <c r="K520" s="241">
        <v>11.35</v>
      </c>
      <c r="L520" s="241">
        <v>13.62</v>
      </c>
      <c r="M520" s="86">
        <v>272.39999999999998</v>
      </c>
      <c r="N520" s="280">
        <v>326.88</v>
      </c>
      <c r="O520" s="259">
        <v>11.35</v>
      </c>
      <c r="P520" s="309">
        <v>4</v>
      </c>
    </row>
    <row r="521" spans="1:17" ht="15.6" hidden="1" x14ac:dyDescent="0.3">
      <c r="A521" s="230"/>
      <c r="B521" s="231"/>
      <c r="C521" s="231"/>
      <c r="D521" s="232"/>
      <c r="E521" s="233"/>
      <c r="F521" s="232"/>
      <c r="G521" s="234"/>
      <c r="H521" s="235"/>
      <c r="I521" s="232"/>
      <c r="J521" s="236"/>
      <c r="K521" s="242"/>
      <c r="L521" s="242"/>
      <c r="M521" s="239"/>
      <c r="N521" s="281"/>
      <c r="O521" s="260"/>
      <c r="P521" s="310"/>
    </row>
    <row r="522" spans="1:17" ht="46.8" hidden="1" x14ac:dyDescent="0.3">
      <c r="A522" s="39" t="s">
        <v>974</v>
      </c>
      <c r="B522" s="35" t="s">
        <v>419</v>
      </c>
      <c r="C522" s="35" t="s">
        <v>438</v>
      </c>
      <c r="D522" s="3" t="s">
        <v>34</v>
      </c>
      <c r="E522" s="108">
        <v>48</v>
      </c>
      <c r="F522" s="194" t="s">
        <v>1536</v>
      </c>
      <c r="G522" s="35" t="s">
        <v>1537</v>
      </c>
      <c r="H522" s="35" t="s">
        <v>1538</v>
      </c>
      <c r="I522" s="35" t="s">
        <v>1545</v>
      </c>
      <c r="J522" s="35" t="s">
        <v>1546</v>
      </c>
      <c r="K522" s="210">
        <v>1.8</v>
      </c>
      <c r="L522" s="210">
        <f t="shared" ref="L522" si="135">K522*1.2</f>
        <v>2.16</v>
      </c>
      <c r="M522" s="70">
        <f t="shared" ref="M522" si="136">K522*E522</f>
        <v>86.4</v>
      </c>
      <c r="N522" s="288">
        <f t="shared" ref="N522" si="137">L522*E522</f>
        <v>103.68</v>
      </c>
      <c r="O522" s="270">
        <v>1.8</v>
      </c>
      <c r="P522" s="317">
        <v>1</v>
      </c>
      <c r="Q522" t="s">
        <v>2172</v>
      </c>
    </row>
    <row r="523" spans="1:17" ht="46.8" hidden="1" x14ac:dyDescent="0.3">
      <c r="A523" s="180" t="s">
        <v>974</v>
      </c>
      <c r="B523" s="108" t="s">
        <v>419</v>
      </c>
      <c r="C523" s="108" t="s">
        <v>438</v>
      </c>
      <c r="D523" s="109" t="s">
        <v>34</v>
      </c>
      <c r="E523" s="108">
        <v>48</v>
      </c>
      <c r="F523" s="5" t="s">
        <v>1315</v>
      </c>
      <c r="G523" s="152" t="s">
        <v>1259</v>
      </c>
      <c r="H523" s="176">
        <v>36</v>
      </c>
      <c r="I523" s="3" t="s">
        <v>1318</v>
      </c>
      <c r="J523" s="134" t="s">
        <v>1319</v>
      </c>
      <c r="K523" s="241">
        <v>3.5767000000000002</v>
      </c>
      <c r="L523" s="241">
        <v>4.2919999999999998</v>
      </c>
      <c r="M523" s="86">
        <v>128.76</v>
      </c>
      <c r="N523" s="280">
        <v>154.51</v>
      </c>
      <c r="O523" s="259">
        <v>3.5767000000000002</v>
      </c>
      <c r="P523" s="309">
        <v>2</v>
      </c>
      <c r="Q523" t="s">
        <v>2172</v>
      </c>
    </row>
    <row r="524" spans="1:17" ht="78" hidden="1" x14ac:dyDescent="0.3">
      <c r="A524" s="180" t="s">
        <v>974</v>
      </c>
      <c r="B524" s="108" t="s">
        <v>419</v>
      </c>
      <c r="C524" s="108" t="s">
        <v>438</v>
      </c>
      <c r="D524" s="109" t="s">
        <v>34</v>
      </c>
      <c r="E524" s="108">
        <v>48</v>
      </c>
      <c r="F524" s="5" t="s">
        <v>1395</v>
      </c>
      <c r="G524" s="152" t="s">
        <v>1396</v>
      </c>
      <c r="H524" s="176" t="s">
        <v>1422</v>
      </c>
      <c r="I524" s="3" t="s">
        <v>1423</v>
      </c>
      <c r="J524" s="134" t="s">
        <v>1424</v>
      </c>
      <c r="K524" s="241">
        <v>8.06</v>
      </c>
      <c r="L524" s="241">
        <v>9.6720000000000006</v>
      </c>
      <c r="M524" s="86">
        <v>96.72</v>
      </c>
      <c r="N524" s="280">
        <v>116.06</v>
      </c>
      <c r="O524" s="259">
        <v>8.06</v>
      </c>
      <c r="P524" s="309">
        <v>3</v>
      </c>
    </row>
    <row r="525" spans="1:17" ht="15.6" hidden="1" x14ac:dyDescent="0.3">
      <c r="A525" s="230"/>
      <c r="B525" s="231"/>
      <c r="C525" s="231"/>
      <c r="D525" s="232"/>
      <c r="E525" s="233"/>
      <c r="F525" s="232"/>
      <c r="G525" s="234"/>
      <c r="H525" s="235"/>
      <c r="I525" s="232"/>
      <c r="J525" s="236"/>
      <c r="K525" s="242"/>
      <c r="L525" s="242"/>
      <c r="M525" s="239"/>
      <c r="N525" s="281"/>
      <c r="O525" s="260"/>
      <c r="P525" s="310"/>
    </row>
    <row r="526" spans="1:17" ht="124.8" hidden="1" x14ac:dyDescent="0.3">
      <c r="A526" s="39" t="s">
        <v>975</v>
      </c>
      <c r="B526" s="35" t="s">
        <v>419</v>
      </c>
      <c r="C526" s="35" t="s">
        <v>439</v>
      </c>
      <c r="D526" s="3" t="s">
        <v>34</v>
      </c>
      <c r="E526" s="108">
        <v>84</v>
      </c>
      <c r="F526" s="194" t="s">
        <v>2101</v>
      </c>
      <c r="G526" s="35" t="s">
        <v>2031</v>
      </c>
      <c r="H526" s="35">
        <v>12</v>
      </c>
      <c r="I526" s="35" t="s">
        <v>2102</v>
      </c>
      <c r="J526" s="35" t="s">
        <v>2104</v>
      </c>
      <c r="K526" s="210">
        <v>2.105</v>
      </c>
      <c r="L526" s="210">
        <v>2.5259999999999998</v>
      </c>
      <c r="M526" s="70">
        <v>25.26</v>
      </c>
      <c r="N526" s="288">
        <v>30.31</v>
      </c>
      <c r="O526" s="270">
        <v>2.105</v>
      </c>
      <c r="P526" s="317">
        <v>1</v>
      </c>
      <c r="Q526" t="s">
        <v>2172</v>
      </c>
    </row>
    <row r="527" spans="1:17" ht="46.8" hidden="1" x14ac:dyDescent="0.3">
      <c r="A527" s="39" t="s">
        <v>975</v>
      </c>
      <c r="B527" s="35" t="s">
        <v>419</v>
      </c>
      <c r="C527" s="35" t="s">
        <v>439</v>
      </c>
      <c r="D527" s="3" t="s">
        <v>34</v>
      </c>
      <c r="E527" s="108">
        <v>84</v>
      </c>
      <c r="F527" s="194" t="s">
        <v>1536</v>
      </c>
      <c r="G527" s="35" t="s">
        <v>1537</v>
      </c>
      <c r="H527" s="35" t="s">
        <v>1538</v>
      </c>
      <c r="I527" s="35" t="s">
        <v>1545</v>
      </c>
      <c r="J527" s="35" t="s">
        <v>1547</v>
      </c>
      <c r="K527" s="210">
        <v>3.5</v>
      </c>
      <c r="L527" s="210">
        <f t="shared" ref="L527" si="138">K527*1.2</f>
        <v>4.2</v>
      </c>
      <c r="M527" s="70">
        <f t="shared" ref="M527" si="139">K527*E527</f>
        <v>294</v>
      </c>
      <c r="N527" s="288">
        <f t="shared" ref="N527" si="140">L527*E527</f>
        <v>352.8</v>
      </c>
      <c r="O527" s="270">
        <v>3.5</v>
      </c>
      <c r="P527" s="317">
        <v>2</v>
      </c>
      <c r="Q527" t="s">
        <v>2172</v>
      </c>
    </row>
    <row r="528" spans="1:17" ht="46.8" hidden="1" x14ac:dyDescent="0.3">
      <c r="A528" s="180" t="s">
        <v>975</v>
      </c>
      <c r="B528" s="108" t="s">
        <v>419</v>
      </c>
      <c r="C528" s="108" t="s">
        <v>439</v>
      </c>
      <c r="D528" s="109" t="s">
        <v>34</v>
      </c>
      <c r="E528" s="108">
        <v>84</v>
      </c>
      <c r="F528" s="5" t="s">
        <v>1315</v>
      </c>
      <c r="G528" s="152" t="s">
        <v>1259</v>
      </c>
      <c r="H528" s="176">
        <v>36</v>
      </c>
      <c r="I528" s="3" t="s">
        <v>1320</v>
      </c>
      <c r="J528" s="134" t="s">
        <v>1321</v>
      </c>
      <c r="K528" s="241">
        <v>4.9519000000000002</v>
      </c>
      <c r="L528" s="241">
        <v>5.9423000000000004</v>
      </c>
      <c r="M528" s="8">
        <v>178.27</v>
      </c>
      <c r="N528" s="280">
        <v>213.92</v>
      </c>
      <c r="O528" s="259">
        <v>4.9519000000000002</v>
      </c>
      <c r="P528" s="309">
        <v>3</v>
      </c>
    </row>
    <row r="529" spans="1:17" ht="78" hidden="1" x14ac:dyDescent="0.3">
      <c r="A529" s="180" t="s">
        <v>975</v>
      </c>
      <c r="B529" s="108" t="s">
        <v>419</v>
      </c>
      <c r="C529" s="108" t="s">
        <v>439</v>
      </c>
      <c r="D529" s="109" t="s">
        <v>34</v>
      </c>
      <c r="E529" s="108">
        <v>84</v>
      </c>
      <c r="F529" s="5" t="s">
        <v>1395</v>
      </c>
      <c r="G529" s="152" t="s">
        <v>1396</v>
      </c>
      <c r="H529" s="176" t="s">
        <v>1422</v>
      </c>
      <c r="I529" s="3" t="s">
        <v>1425</v>
      </c>
      <c r="J529" s="134" t="s">
        <v>1426</v>
      </c>
      <c r="K529" s="241">
        <v>8.64</v>
      </c>
      <c r="L529" s="241">
        <v>10.368</v>
      </c>
      <c r="M529" s="8">
        <v>103.68</v>
      </c>
      <c r="N529" s="280">
        <v>124.42</v>
      </c>
      <c r="O529" s="259">
        <v>8.64</v>
      </c>
      <c r="P529" s="309">
        <v>4</v>
      </c>
    </row>
    <row r="530" spans="1:17" ht="15.6" hidden="1" x14ac:dyDescent="0.3">
      <c r="A530" s="230"/>
      <c r="B530" s="231"/>
      <c r="C530" s="231"/>
      <c r="D530" s="232"/>
      <c r="E530" s="233"/>
      <c r="F530" s="232"/>
      <c r="G530" s="234"/>
      <c r="H530" s="235"/>
      <c r="I530" s="232"/>
      <c r="J530" s="236"/>
      <c r="K530" s="242"/>
      <c r="L530" s="242"/>
      <c r="M530" s="239"/>
      <c r="N530" s="281"/>
      <c r="O530" s="260"/>
      <c r="P530" s="310"/>
    </row>
    <row r="531" spans="1:17" ht="46.8" hidden="1" x14ac:dyDescent="0.3">
      <c r="A531" s="39" t="s">
        <v>976</v>
      </c>
      <c r="B531" s="35" t="s">
        <v>419</v>
      </c>
      <c r="C531" s="35" t="s">
        <v>440</v>
      </c>
      <c r="D531" s="3" t="s">
        <v>34</v>
      </c>
      <c r="E531" s="108">
        <v>48</v>
      </c>
      <c r="F531" s="194" t="s">
        <v>1536</v>
      </c>
      <c r="G531" s="35" t="s">
        <v>1537</v>
      </c>
      <c r="H531" s="35" t="s">
        <v>1538</v>
      </c>
      <c r="I531" s="35" t="s">
        <v>1541</v>
      </c>
      <c r="J531" s="35" t="s">
        <v>1548</v>
      </c>
      <c r="K531" s="210">
        <v>2.2999999999999998</v>
      </c>
      <c r="L531" s="210">
        <f t="shared" ref="L531" si="141">K531*1.2</f>
        <v>2.76</v>
      </c>
      <c r="M531" s="70">
        <f t="shared" ref="M531" si="142">K531*E531</f>
        <v>110.39999999999999</v>
      </c>
      <c r="N531" s="288">
        <f t="shared" ref="N531" si="143">L531*E531</f>
        <v>132.47999999999999</v>
      </c>
      <c r="O531" s="270">
        <v>2.2999999999999998</v>
      </c>
      <c r="P531" s="317">
        <v>1</v>
      </c>
      <c r="Q531" t="s">
        <v>2172</v>
      </c>
    </row>
    <row r="532" spans="1:17" ht="156" hidden="1" x14ac:dyDescent="0.3">
      <c r="A532" s="180" t="s">
        <v>976</v>
      </c>
      <c r="B532" s="108" t="s">
        <v>419</v>
      </c>
      <c r="C532" s="108" t="s">
        <v>440</v>
      </c>
      <c r="D532" s="109" t="s">
        <v>34</v>
      </c>
      <c r="E532" s="108">
        <v>48</v>
      </c>
      <c r="F532" s="5" t="s">
        <v>1315</v>
      </c>
      <c r="G532" s="152" t="s">
        <v>1259</v>
      </c>
      <c r="H532" s="176">
        <v>24</v>
      </c>
      <c r="I532" s="3" t="s">
        <v>1320</v>
      </c>
      <c r="J532" s="134" t="s">
        <v>1322</v>
      </c>
      <c r="K532" s="241">
        <v>5.3650000000000002</v>
      </c>
      <c r="L532" s="241">
        <v>6.4379999999999997</v>
      </c>
      <c r="M532" s="8">
        <v>128.76</v>
      </c>
      <c r="N532" s="280">
        <v>154.51</v>
      </c>
      <c r="O532" s="259">
        <v>5.3650000000000002</v>
      </c>
      <c r="P532" s="309">
        <v>2</v>
      </c>
    </row>
    <row r="533" spans="1:17" ht="78" hidden="1" x14ac:dyDescent="0.3">
      <c r="A533" s="180" t="s">
        <v>976</v>
      </c>
      <c r="B533" s="108" t="s">
        <v>419</v>
      </c>
      <c r="C533" s="108" t="s">
        <v>440</v>
      </c>
      <c r="D533" s="109" t="s">
        <v>34</v>
      </c>
      <c r="E533" s="108">
        <v>48</v>
      </c>
      <c r="F533" s="5" t="s">
        <v>1395</v>
      </c>
      <c r="G533" s="152" t="s">
        <v>1396</v>
      </c>
      <c r="H533" s="176" t="s">
        <v>1422</v>
      </c>
      <c r="I533" s="3" t="s">
        <v>1427</v>
      </c>
      <c r="J533" s="134" t="s">
        <v>1428</v>
      </c>
      <c r="K533" s="241">
        <v>8.27</v>
      </c>
      <c r="L533" s="241">
        <v>9.9239999999999995</v>
      </c>
      <c r="M533" s="8">
        <v>99.24</v>
      </c>
      <c r="N533" s="280">
        <v>119.09</v>
      </c>
      <c r="O533" s="259">
        <v>8.27</v>
      </c>
      <c r="P533" s="309">
        <v>3</v>
      </c>
    </row>
    <row r="534" spans="1:17" ht="15.6" hidden="1" x14ac:dyDescent="0.3">
      <c r="A534" s="230"/>
      <c r="B534" s="231"/>
      <c r="C534" s="231"/>
      <c r="D534" s="232"/>
      <c r="E534" s="233"/>
      <c r="F534" s="232"/>
      <c r="G534" s="234"/>
      <c r="H534" s="235"/>
      <c r="I534" s="232"/>
      <c r="J534" s="236"/>
      <c r="K534" s="242"/>
      <c r="L534" s="242"/>
      <c r="M534" s="239"/>
      <c r="N534" s="281"/>
      <c r="O534" s="260"/>
      <c r="P534" s="310"/>
    </row>
    <row r="535" spans="1:17" ht="124.8" hidden="1" x14ac:dyDescent="0.3">
      <c r="A535" s="39" t="s">
        <v>977</v>
      </c>
      <c r="B535" s="35" t="s">
        <v>419</v>
      </c>
      <c r="C535" s="35" t="s">
        <v>441</v>
      </c>
      <c r="D535" s="3" t="s">
        <v>34</v>
      </c>
      <c r="E535" s="108">
        <v>960</v>
      </c>
      <c r="F535" s="194" t="s">
        <v>2101</v>
      </c>
      <c r="G535" s="35" t="s">
        <v>2031</v>
      </c>
      <c r="H535" s="35">
        <v>12</v>
      </c>
      <c r="I535" s="35" t="s">
        <v>2102</v>
      </c>
      <c r="J535" s="35" t="s">
        <v>2105</v>
      </c>
      <c r="K535" s="210">
        <v>2.0299999999999998</v>
      </c>
      <c r="L535" s="210">
        <v>2.4359999999999999</v>
      </c>
      <c r="M535" s="70">
        <v>24.36</v>
      </c>
      <c r="N535" s="288">
        <v>29.23</v>
      </c>
      <c r="O535" s="270">
        <v>2.0299999999999998</v>
      </c>
      <c r="P535" s="317">
        <v>1</v>
      </c>
      <c r="Q535" t="s">
        <v>2172</v>
      </c>
    </row>
    <row r="536" spans="1:17" ht="46.8" hidden="1" x14ac:dyDescent="0.3">
      <c r="A536" s="39" t="s">
        <v>977</v>
      </c>
      <c r="B536" s="35" t="s">
        <v>419</v>
      </c>
      <c r="C536" s="35" t="s">
        <v>441</v>
      </c>
      <c r="D536" s="3" t="s">
        <v>34</v>
      </c>
      <c r="E536" s="108">
        <v>960</v>
      </c>
      <c r="F536" s="194" t="s">
        <v>1536</v>
      </c>
      <c r="G536" s="35" t="s">
        <v>1537</v>
      </c>
      <c r="H536" s="35" t="s">
        <v>1538</v>
      </c>
      <c r="I536" s="35" t="s">
        <v>1545</v>
      </c>
      <c r="J536" s="35" t="s">
        <v>1549</v>
      </c>
      <c r="K536" s="210">
        <v>2.35</v>
      </c>
      <c r="L536" s="210">
        <f t="shared" ref="L536" si="144">K536*1.2</f>
        <v>2.82</v>
      </c>
      <c r="M536" s="70">
        <f t="shared" ref="M536" si="145">K536*E536</f>
        <v>2256</v>
      </c>
      <c r="N536" s="288">
        <f t="shared" ref="N536" si="146">L536*E536</f>
        <v>2707.2</v>
      </c>
      <c r="O536" s="270">
        <v>2.35</v>
      </c>
      <c r="P536" s="317">
        <v>2</v>
      </c>
      <c r="Q536" t="s">
        <v>2172</v>
      </c>
    </row>
    <row r="537" spans="1:17" ht="46.8" hidden="1" x14ac:dyDescent="0.3">
      <c r="A537" s="180" t="s">
        <v>977</v>
      </c>
      <c r="B537" s="108" t="s">
        <v>419</v>
      </c>
      <c r="C537" s="108" t="s">
        <v>441</v>
      </c>
      <c r="D537" s="109" t="s">
        <v>34</v>
      </c>
      <c r="E537" s="108">
        <v>960</v>
      </c>
      <c r="F537" s="5" t="s">
        <v>1315</v>
      </c>
      <c r="G537" s="152" t="s">
        <v>1259</v>
      </c>
      <c r="H537" s="176">
        <v>36</v>
      </c>
      <c r="I537" s="3" t="s">
        <v>1323</v>
      </c>
      <c r="J537" s="134" t="s">
        <v>1324</v>
      </c>
      <c r="K537" s="241">
        <v>3.8517000000000001</v>
      </c>
      <c r="L537" s="241">
        <v>4.6219999999999999</v>
      </c>
      <c r="M537" s="8">
        <v>138.66</v>
      </c>
      <c r="N537" s="280">
        <v>166.39</v>
      </c>
      <c r="O537" s="259">
        <v>3.8517000000000001</v>
      </c>
      <c r="P537" s="309">
        <v>3</v>
      </c>
    </row>
    <row r="538" spans="1:17" ht="15.6" hidden="1" x14ac:dyDescent="0.3">
      <c r="A538" s="230"/>
      <c r="B538" s="231"/>
      <c r="C538" s="231"/>
      <c r="D538" s="232"/>
      <c r="E538" s="233"/>
      <c r="F538" s="232"/>
      <c r="G538" s="234"/>
      <c r="H538" s="235"/>
      <c r="I538" s="232"/>
      <c r="J538" s="236"/>
      <c r="K538" s="242"/>
      <c r="L538" s="242"/>
      <c r="M538" s="239"/>
      <c r="N538" s="281"/>
      <c r="O538" s="260"/>
      <c r="P538" s="310"/>
    </row>
    <row r="539" spans="1:17" ht="46.8" hidden="1" x14ac:dyDescent="0.3">
      <c r="A539" s="39" t="s">
        <v>978</v>
      </c>
      <c r="B539" s="35" t="s">
        <v>419</v>
      </c>
      <c r="C539" s="35" t="s">
        <v>442</v>
      </c>
      <c r="D539" s="3" t="s">
        <v>34</v>
      </c>
      <c r="E539" s="108">
        <v>48</v>
      </c>
      <c r="F539" s="194" t="s">
        <v>1536</v>
      </c>
      <c r="G539" s="35" t="s">
        <v>1537</v>
      </c>
      <c r="H539" s="35" t="s">
        <v>1538</v>
      </c>
      <c r="I539" s="35" t="s">
        <v>1545</v>
      </c>
      <c r="J539" s="35" t="s">
        <v>1550</v>
      </c>
      <c r="K539" s="210">
        <v>3.06</v>
      </c>
      <c r="L539" s="210">
        <f t="shared" ref="L539" si="147">K539*1.2</f>
        <v>3.6719999999999997</v>
      </c>
      <c r="M539" s="70">
        <f t="shared" ref="M539" si="148">K539*E539</f>
        <v>146.88</v>
      </c>
      <c r="N539" s="288">
        <f t="shared" ref="N539" si="149">L539*E539</f>
        <v>176.25599999999997</v>
      </c>
      <c r="O539" s="270">
        <v>3.06</v>
      </c>
      <c r="P539" s="317">
        <v>1</v>
      </c>
    </row>
    <row r="540" spans="1:17" ht="46.8" hidden="1" x14ac:dyDescent="0.3">
      <c r="A540" s="180" t="s">
        <v>978</v>
      </c>
      <c r="B540" s="108" t="s">
        <v>419</v>
      </c>
      <c r="C540" s="108" t="s">
        <v>442</v>
      </c>
      <c r="D540" s="109" t="s">
        <v>34</v>
      </c>
      <c r="E540" s="108">
        <v>48</v>
      </c>
      <c r="F540" s="5" t="s">
        <v>1315</v>
      </c>
      <c r="G540" s="152" t="s">
        <v>1259</v>
      </c>
      <c r="H540" s="176">
        <v>24</v>
      </c>
      <c r="I540" s="3" t="s">
        <v>1320</v>
      </c>
      <c r="J540" s="134" t="s">
        <v>1325</v>
      </c>
      <c r="K540" s="241">
        <v>3.8513000000000002</v>
      </c>
      <c r="L540" s="241">
        <v>4.6215999999999999</v>
      </c>
      <c r="M540" s="8">
        <v>92.43</v>
      </c>
      <c r="N540" s="280">
        <v>110.92</v>
      </c>
      <c r="O540" s="259">
        <v>3.8513000000000002</v>
      </c>
      <c r="P540" s="309">
        <v>2</v>
      </c>
    </row>
    <row r="541" spans="1:17" ht="15.6" hidden="1" x14ac:dyDescent="0.3">
      <c r="A541" s="230"/>
      <c r="B541" s="231"/>
      <c r="C541" s="231"/>
      <c r="D541" s="232"/>
      <c r="E541" s="233"/>
      <c r="F541" s="232"/>
      <c r="G541" s="234"/>
      <c r="H541" s="235"/>
      <c r="I541" s="232"/>
      <c r="J541" s="236"/>
      <c r="K541" s="242"/>
      <c r="L541" s="242"/>
      <c r="M541" s="239"/>
      <c r="N541" s="281"/>
      <c r="O541" s="260"/>
      <c r="P541" s="310"/>
    </row>
    <row r="542" spans="1:17" ht="46.8" hidden="1" x14ac:dyDescent="0.3">
      <c r="A542" s="39" t="s">
        <v>979</v>
      </c>
      <c r="B542" s="35" t="s">
        <v>419</v>
      </c>
      <c r="C542" s="35" t="s">
        <v>443</v>
      </c>
      <c r="D542" s="3" t="s">
        <v>34</v>
      </c>
      <c r="E542" s="108">
        <v>60</v>
      </c>
      <c r="F542" s="194" t="s">
        <v>1536</v>
      </c>
      <c r="G542" s="35" t="s">
        <v>1537</v>
      </c>
      <c r="H542" s="35" t="s">
        <v>1538</v>
      </c>
      <c r="I542" s="35" t="s">
        <v>1543</v>
      </c>
      <c r="J542" s="35" t="s">
        <v>1551</v>
      </c>
      <c r="K542" s="210">
        <v>2.95</v>
      </c>
      <c r="L542" s="210">
        <f t="shared" ref="L542" si="150">K542*1.2</f>
        <v>3.54</v>
      </c>
      <c r="M542" s="70">
        <f t="shared" ref="M542" si="151">K542*E542</f>
        <v>177</v>
      </c>
      <c r="N542" s="288">
        <f t="shared" ref="N542" si="152">L542*E542</f>
        <v>212.4</v>
      </c>
      <c r="O542" s="270">
        <v>2.95</v>
      </c>
      <c r="P542" s="317">
        <v>1</v>
      </c>
    </row>
    <row r="543" spans="1:17" ht="46.8" hidden="1" x14ac:dyDescent="0.3">
      <c r="A543" s="180" t="s">
        <v>979</v>
      </c>
      <c r="B543" s="108" t="s">
        <v>419</v>
      </c>
      <c r="C543" s="108" t="s">
        <v>443</v>
      </c>
      <c r="D543" s="109" t="s">
        <v>34</v>
      </c>
      <c r="E543" s="108">
        <v>60</v>
      </c>
      <c r="F543" s="5" t="s">
        <v>1315</v>
      </c>
      <c r="G543" s="152" t="s">
        <v>1259</v>
      </c>
      <c r="H543" s="176">
        <v>36</v>
      </c>
      <c r="I543" s="3" t="s">
        <v>1320</v>
      </c>
      <c r="J543" s="134" t="s">
        <v>1321</v>
      </c>
      <c r="K543" s="241">
        <v>4.9519000000000002</v>
      </c>
      <c r="L543" s="241">
        <v>5.9423000000000004</v>
      </c>
      <c r="M543" s="8">
        <v>178.27</v>
      </c>
      <c r="N543" s="280">
        <v>213.92</v>
      </c>
      <c r="O543" s="259">
        <v>4.9519000000000002</v>
      </c>
      <c r="P543" s="309">
        <v>2</v>
      </c>
    </row>
    <row r="544" spans="1:17" ht="15.6" hidden="1" x14ac:dyDescent="0.3">
      <c r="A544" s="230"/>
      <c r="B544" s="231"/>
      <c r="C544" s="231"/>
      <c r="D544" s="232"/>
      <c r="E544" s="233"/>
      <c r="F544" s="232"/>
      <c r="G544" s="234"/>
      <c r="H544" s="235"/>
      <c r="I544" s="232"/>
      <c r="J544" s="236"/>
      <c r="K544" s="242"/>
      <c r="L544" s="242"/>
      <c r="M544" s="239"/>
      <c r="N544" s="281"/>
      <c r="O544" s="260"/>
      <c r="P544" s="310"/>
    </row>
    <row r="545" spans="1:17" ht="46.8" hidden="1" x14ac:dyDescent="0.3">
      <c r="A545" s="39" t="s">
        <v>980</v>
      </c>
      <c r="B545" s="35" t="s">
        <v>419</v>
      </c>
      <c r="C545" s="35" t="s">
        <v>444</v>
      </c>
      <c r="D545" s="3" t="s">
        <v>34</v>
      </c>
      <c r="E545" s="108">
        <v>60</v>
      </c>
      <c r="F545" s="194" t="s">
        <v>1536</v>
      </c>
      <c r="G545" s="35" t="s">
        <v>1537</v>
      </c>
      <c r="H545" s="35" t="s">
        <v>1538</v>
      </c>
      <c r="I545" s="35" t="s">
        <v>1541</v>
      </c>
      <c r="J545" s="35" t="s">
        <v>1548</v>
      </c>
      <c r="K545" s="210">
        <v>2.2999999999999998</v>
      </c>
      <c r="L545" s="210">
        <f>K545*1.2</f>
        <v>2.76</v>
      </c>
      <c r="M545" s="70">
        <f t="shared" ref="M545" si="153">K545*E545</f>
        <v>138</v>
      </c>
      <c r="N545" s="288">
        <f t="shared" ref="N545" si="154">L545*E545</f>
        <v>165.6</v>
      </c>
      <c r="O545" s="270">
        <v>2.2999999999999998</v>
      </c>
      <c r="P545" s="317">
        <v>1</v>
      </c>
    </row>
    <row r="546" spans="1:17" ht="93.6" hidden="1" x14ac:dyDescent="0.3">
      <c r="A546" s="180" t="s">
        <v>980</v>
      </c>
      <c r="B546" s="108" t="s">
        <v>419</v>
      </c>
      <c r="C546" s="108" t="s">
        <v>444</v>
      </c>
      <c r="D546" s="109" t="s">
        <v>34</v>
      </c>
      <c r="E546" s="108">
        <v>60</v>
      </c>
      <c r="F546" s="5" t="s">
        <v>1315</v>
      </c>
      <c r="G546" s="152" t="s">
        <v>1259</v>
      </c>
      <c r="H546" s="176">
        <v>24</v>
      </c>
      <c r="I546" s="3" t="s">
        <v>1320</v>
      </c>
      <c r="J546" s="134" t="s">
        <v>1326</v>
      </c>
      <c r="K546" s="241">
        <v>5.3650000000000002</v>
      </c>
      <c r="L546" s="241">
        <v>6.4379999999999997</v>
      </c>
      <c r="M546" s="8">
        <v>128.76</v>
      </c>
      <c r="N546" s="280">
        <v>154.51</v>
      </c>
      <c r="O546" s="259">
        <v>5.3650000000000002</v>
      </c>
      <c r="P546" s="309">
        <v>2</v>
      </c>
    </row>
    <row r="547" spans="1:17" ht="15.6" hidden="1" x14ac:dyDescent="0.3">
      <c r="A547" s="230"/>
      <c r="B547" s="231"/>
      <c r="C547" s="231"/>
      <c r="D547" s="232"/>
      <c r="E547" s="233"/>
      <c r="F547" s="232"/>
      <c r="G547" s="234"/>
      <c r="H547" s="235"/>
      <c r="I547" s="232"/>
      <c r="J547" s="236"/>
      <c r="K547" s="242"/>
      <c r="L547" s="242"/>
      <c r="M547" s="239"/>
      <c r="N547" s="281"/>
      <c r="O547" s="260"/>
      <c r="P547" s="310"/>
    </row>
    <row r="548" spans="1:17" ht="78" hidden="1" x14ac:dyDescent="0.3">
      <c r="A548" s="39" t="s">
        <v>981</v>
      </c>
      <c r="B548" s="35" t="s">
        <v>445</v>
      </c>
      <c r="C548" s="35" t="s">
        <v>446</v>
      </c>
      <c r="D548" s="3" t="s">
        <v>34</v>
      </c>
      <c r="E548" s="108">
        <v>20</v>
      </c>
      <c r="F548" s="109" t="s">
        <v>1395</v>
      </c>
      <c r="G548" s="152" t="s">
        <v>1396</v>
      </c>
      <c r="H548" s="133" t="s">
        <v>1429</v>
      </c>
      <c r="I548" s="109" t="s">
        <v>1430</v>
      </c>
      <c r="J548" s="134">
        <v>411961</v>
      </c>
      <c r="K548" s="241">
        <v>102.43</v>
      </c>
      <c r="L548" s="241">
        <v>122.916</v>
      </c>
      <c r="M548" s="8">
        <v>1024.3</v>
      </c>
      <c r="N548" s="280">
        <v>1229.1600000000001</v>
      </c>
      <c r="O548" s="259">
        <v>102.43</v>
      </c>
      <c r="P548" s="309">
        <v>1</v>
      </c>
    </row>
    <row r="549" spans="1:17" ht="15.6" hidden="1" x14ac:dyDescent="0.3">
      <c r="A549" s="230"/>
      <c r="B549" s="231"/>
      <c r="C549" s="231"/>
      <c r="D549" s="232"/>
      <c r="E549" s="233"/>
      <c r="F549" s="232"/>
      <c r="G549" s="234"/>
      <c r="H549" s="235"/>
      <c r="I549" s="232"/>
      <c r="J549" s="236"/>
      <c r="K549" s="242"/>
      <c r="L549" s="242"/>
      <c r="M549" s="239"/>
      <c r="N549" s="281"/>
      <c r="O549" s="260"/>
      <c r="P549" s="310"/>
    </row>
    <row r="550" spans="1:17" ht="93.6" hidden="1" x14ac:dyDescent="0.3">
      <c r="A550" s="39" t="s">
        <v>982</v>
      </c>
      <c r="B550" s="35" t="s">
        <v>447</v>
      </c>
      <c r="C550" s="35" t="s">
        <v>448</v>
      </c>
      <c r="D550" s="3" t="s">
        <v>34</v>
      </c>
      <c r="E550" s="108">
        <v>10</v>
      </c>
      <c r="F550" s="109" t="s">
        <v>1431</v>
      </c>
      <c r="G550" s="152" t="s">
        <v>1396</v>
      </c>
      <c r="H550" s="133" t="s">
        <v>1432</v>
      </c>
      <c r="I550" s="109" t="s">
        <v>1433</v>
      </c>
      <c r="J550" s="134" t="s">
        <v>1434</v>
      </c>
      <c r="K550" s="241">
        <v>57.92</v>
      </c>
      <c r="L550" s="241">
        <v>69.504000000000005</v>
      </c>
      <c r="M550" s="8">
        <v>289.60000000000002</v>
      </c>
      <c r="N550" s="280">
        <v>347.52</v>
      </c>
      <c r="O550" s="259">
        <v>57.92</v>
      </c>
      <c r="P550" s="309">
        <v>1</v>
      </c>
    </row>
    <row r="551" spans="1:17" ht="15.6" hidden="1" x14ac:dyDescent="0.3">
      <c r="A551" s="230"/>
      <c r="B551" s="231"/>
      <c r="C551" s="231"/>
      <c r="D551" s="232"/>
      <c r="E551" s="233"/>
      <c r="F551" s="232"/>
      <c r="G551" s="234"/>
      <c r="H551" s="235"/>
      <c r="I551" s="232"/>
      <c r="J551" s="236"/>
      <c r="K551" s="242"/>
      <c r="L551" s="242"/>
      <c r="M551" s="239"/>
      <c r="N551" s="281"/>
      <c r="O551" s="260"/>
      <c r="P551" s="310"/>
    </row>
    <row r="552" spans="1:17" ht="62.4" hidden="1" x14ac:dyDescent="0.3">
      <c r="A552" s="39" t="s">
        <v>983</v>
      </c>
      <c r="B552" s="35" t="s">
        <v>449</v>
      </c>
      <c r="C552" s="35" t="s">
        <v>450</v>
      </c>
      <c r="D552" s="3" t="s">
        <v>34</v>
      </c>
      <c r="E552" s="108">
        <v>12</v>
      </c>
      <c r="F552" s="194" t="s">
        <v>1536</v>
      </c>
      <c r="G552" s="35" t="s">
        <v>1537</v>
      </c>
      <c r="H552" s="35" t="s">
        <v>1538</v>
      </c>
      <c r="I552" s="35" t="s">
        <v>1552</v>
      </c>
      <c r="J552" s="35" t="s">
        <v>1553</v>
      </c>
      <c r="K552" s="210">
        <v>1.95</v>
      </c>
      <c r="L552" s="210">
        <f t="shared" ref="L552" si="155">K552*1.2</f>
        <v>2.34</v>
      </c>
      <c r="M552" s="70">
        <f t="shared" ref="M552" si="156">K552*E552</f>
        <v>23.4</v>
      </c>
      <c r="N552" s="288">
        <f t="shared" ref="N552" si="157">L552*E552</f>
        <v>28.08</v>
      </c>
      <c r="O552" s="270">
        <v>1.95</v>
      </c>
      <c r="P552" s="317">
        <v>1</v>
      </c>
    </row>
    <row r="553" spans="1:17" ht="15.6" hidden="1" x14ac:dyDescent="0.3">
      <c r="A553" s="230"/>
      <c r="B553" s="231"/>
      <c r="C553" s="231"/>
      <c r="D553" s="232"/>
      <c r="E553" s="233"/>
      <c r="F553" s="232"/>
      <c r="G553" s="234"/>
      <c r="H553" s="235"/>
      <c r="I553" s="232"/>
      <c r="J553" s="236"/>
      <c r="K553" s="242"/>
      <c r="L553" s="242"/>
      <c r="M553" s="239"/>
      <c r="N553" s="281"/>
      <c r="O553" s="260"/>
      <c r="P553" s="310"/>
    </row>
    <row r="554" spans="1:17" ht="62.4" hidden="1" x14ac:dyDescent="0.3">
      <c r="A554" s="39" t="s">
        <v>984</v>
      </c>
      <c r="B554" s="35" t="s">
        <v>449</v>
      </c>
      <c r="C554" s="35" t="s">
        <v>451</v>
      </c>
      <c r="D554" s="3" t="s">
        <v>34</v>
      </c>
      <c r="E554" s="108">
        <v>240</v>
      </c>
      <c r="F554" s="194" t="s">
        <v>1536</v>
      </c>
      <c r="G554" s="35" t="s">
        <v>1537</v>
      </c>
      <c r="H554" s="35" t="s">
        <v>1538</v>
      </c>
      <c r="I554" s="35" t="s">
        <v>1545</v>
      </c>
      <c r="J554" s="35" t="s">
        <v>1554</v>
      </c>
      <c r="K554" s="210">
        <v>2.2000000000000002</v>
      </c>
      <c r="L554" s="210">
        <f>K554*1.2</f>
        <v>2.64</v>
      </c>
      <c r="M554" s="70">
        <f>K554*E554</f>
        <v>528</v>
      </c>
      <c r="N554" s="288">
        <f>L554*E554</f>
        <v>633.6</v>
      </c>
      <c r="O554" s="270">
        <v>2.2000000000000002</v>
      </c>
      <c r="P554" s="317">
        <v>1</v>
      </c>
      <c r="Q554" t="s">
        <v>2172</v>
      </c>
    </row>
    <row r="555" spans="1:17" ht="62.4" hidden="1" x14ac:dyDescent="0.3">
      <c r="A555" s="180" t="s">
        <v>984</v>
      </c>
      <c r="B555" s="108" t="s">
        <v>449</v>
      </c>
      <c r="C555" s="108" t="s">
        <v>451</v>
      </c>
      <c r="D555" s="109" t="s">
        <v>34</v>
      </c>
      <c r="E555" s="108">
        <v>240</v>
      </c>
      <c r="F555" s="5" t="s">
        <v>1315</v>
      </c>
      <c r="G555" s="152" t="s">
        <v>1259</v>
      </c>
      <c r="H555" s="176">
        <v>36</v>
      </c>
      <c r="I555" s="3" t="s">
        <v>1327</v>
      </c>
      <c r="J555" s="134" t="s">
        <v>1328</v>
      </c>
      <c r="K555" s="241">
        <v>3.5767000000000002</v>
      </c>
      <c r="L555" s="241">
        <v>4.2919999999999998</v>
      </c>
      <c r="M555" s="8">
        <v>128.76</v>
      </c>
      <c r="N555" s="280">
        <v>154.51</v>
      </c>
      <c r="O555" s="259">
        <v>3.5767000000000002</v>
      </c>
      <c r="P555" s="309">
        <v>2</v>
      </c>
    </row>
    <row r="556" spans="1:17" ht="62.4" hidden="1" x14ac:dyDescent="0.3">
      <c r="A556" s="39" t="s">
        <v>984</v>
      </c>
      <c r="B556" s="35" t="s">
        <v>449</v>
      </c>
      <c r="C556" s="35" t="s">
        <v>451</v>
      </c>
      <c r="D556" s="3" t="s">
        <v>34</v>
      </c>
      <c r="E556" s="108">
        <v>240</v>
      </c>
      <c r="F556" s="194" t="s">
        <v>1720</v>
      </c>
      <c r="G556" s="35" t="s">
        <v>1637</v>
      </c>
      <c r="H556" s="35">
        <v>24</v>
      </c>
      <c r="I556" s="35" t="s">
        <v>1723</v>
      </c>
      <c r="J556" s="35">
        <v>17261192</v>
      </c>
      <c r="K556" s="210">
        <v>4.75</v>
      </c>
      <c r="L556" s="210">
        <f t="shared" ref="L556:L560" si="158">K556*1.2</f>
        <v>5.7</v>
      </c>
      <c r="M556" s="70">
        <f t="shared" ref="M556" si="159">K556*H556</f>
        <v>114</v>
      </c>
      <c r="N556" s="288">
        <f t="shared" ref="N556" si="160">M556*1.2</f>
        <v>136.79999999999998</v>
      </c>
      <c r="O556" s="270">
        <v>4.75</v>
      </c>
      <c r="P556" s="317">
        <v>3</v>
      </c>
    </row>
    <row r="557" spans="1:17" ht="15.6" hidden="1" x14ac:dyDescent="0.3">
      <c r="A557" s="230"/>
      <c r="B557" s="231"/>
      <c r="C557" s="231"/>
      <c r="D557" s="232"/>
      <c r="E557" s="233"/>
      <c r="F557" s="232"/>
      <c r="G557" s="234"/>
      <c r="H557" s="235"/>
      <c r="I557" s="232"/>
      <c r="J557" s="236"/>
      <c r="K557" s="242"/>
      <c r="L557" s="242"/>
      <c r="M557" s="239"/>
      <c r="N557" s="281"/>
      <c r="O557" s="260"/>
      <c r="P557" s="310"/>
    </row>
    <row r="558" spans="1:17" ht="62.4" hidden="1" x14ac:dyDescent="0.3">
      <c r="A558" s="39" t="s">
        <v>985</v>
      </c>
      <c r="B558" s="35" t="s">
        <v>449</v>
      </c>
      <c r="C558" s="35" t="s">
        <v>452</v>
      </c>
      <c r="D558" s="3" t="s">
        <v>34</v>
      </c>
      <c r="E558" s="108">
        <v>12</v>
      </c>
      <c r="F558" s="194" t="s">
        <v>1536</v>
      </c>
      <c r="G558" s="35" t="s">
        <v>1537</v>
      </c>
      <c r="H558" s="35" t="s">
        <v>1538</v>
      </c>
      <c r="I558" s="35" t="s">
        <v>1545</v>
      </c>
      <c r="J558" s="35" t="s">
        <v>1555</v>
      </c>
      <c r="K558" s="210">
        <v>2.76</v>
      </c>
      <c r="L558" s="210">
        <f t="shared" si="158"/>
        <v>3.3119999999999998</v>
      </c>
      <c r="M558" s="70">
        <f t="shared" ref="M558:M560" si="161">K558*E558</f>
        <v>33.119999999999997</v>
      </c>
      <c r="N558" s="288">
        <f t="shared" ref="N558:N560" si="162">L558*E558</f>
        <v>39.744</v>
      </c>
      <c r="O558" s="270">
        <v>2.76</v>
      </c>
      <c r="P558" s="317">
        <v>1</v>
      </c>
    </row>
    <row r="559" spans="1:17" ht="15.6" hidden="1" x14ac:dyDescent="0.3">
      <c r="A559" s="230"/>
      <c r="B559" s="231"/>
      <c r="C559" s="231"/>
      <c r="D559" s="232"/>
      <c r="E559" s="233"/>
      <c r="F559" s="232"/>
      <c r="G559" s="234"/>
      <c r="H559" s="235"/>
      <c r="I559" s="232"/>
      <c r="J559" s="236"/>
      <c r="K559" s="242"/>
      <c r="L559" s="242"/>
      <c r="M559" s="239"/>
      <c r="N559" s="281"/>
      <c r="O559" s="260"/>
      <c r="P559" s="310"/>
    </row>
    <row r="560" spans="1:17" ht="62.4" hidden="1" x14ac:dyDescent="0.3">
      <c r="A560" s="39" t="s">
        <v>986</v>
      </c>
      <c r="B560" s="35" t="s">
        <v>453</v>
      </c>
      <c r="C560" s="35" t="s">
        <v>454</v>
      </c>
      <c r="D560" s="3" t="s">
        <v>34</v>
      </c>
      <c r="E560" s="108">
        <v>24</v>
      </c>
      <c r="F560" s="194" t="s">
        <v>1536</v>
      </c>
      <c r="G560" s="35" t="s">
        <v>1537</v>
      </c>
      <c r="H560" s="35" t="s">
        <v>1538</v>
      </c>
      <c r="I560" s="35" t="s">
        <v>1545</v>
      </c>
      <c r="J560" s="35" t="s">
        <v>1556</v>
      </c>
      <c r="K560" s="210">
        <v>3.05</v>
      </c>
      <c r="L560" s="210">
        <f t="shared" si="158"/>
        <v>3.6599999999999997</v>
      </c>
      <c r="M560" s="70">
        <f t="shared" si="161"/>
        <v>73.199999999999989</v>
      </c>
      <c r="N560" s="288">
        <f t="shared" si="162"/>
        <v>87.839999999999989</v>
      </c>
      <c r="O560" s="270">
        <v>3.05</v>
      </c>
      <c r="P560" s="317">
        <v>1</v>
      </c>
    </row>
    <row r="561" spans="1:16" ht="15.6" hidden="1" x14ac:dyDescent="0.3">
      <c r="A561" s="230"/>
      <c r="B561" s="231"/>
      <c r="C561" s="231"/>
      <c r="D561" s="232"/>
      <c r="E561" s="233"/>
      <c r="F561" s="232"/>
      <c r="G561" s="234"/>
      <c r="H561" s="235"/>
      <c r="I561" s="232"/>
      <c r="J561" s="236"/>
      <c r="K561" s="242"/>
      <c r="L561" s="242"/>
      <c r="M561" s="239"/>
      <c r="N561" s="281"/>
      <c r="O561" s="260"/>
      <c r="P561" s="310"/>
    </row>
    <row r="562" spans="1:16" ht="62.4" x14ac:dyDescent="0.3">
      <c r="A562" s="39" t="s">
        <v>987</v>
      </c>
      <c r="B562" s="35" t="s">
        <v>449</v>
      </c>
      <c r="C562" s="35" t="s">
        <v>455</v>
      </c>
      <c r="D562" s="3" t="s">
        <v>34</v>
      </c>
      <c r="E562" s="108">
        <v>12</v>
      </c>
      <c r="F562" s="109"/>
      <c r="G562" s="152"/>
      <c r="H562" s="133"/>
      <c r="I562" s="109"/>
      <c r="J562" s="134"/>
      <c r="K562" s="241"/>
      <c r="L562" s="241"/>
      <c r="M562" s="8"/>
      <c r="N562" s="280"/>
      <c r="O562" s="259"/>
      <c r="P562" s="309">
        <v>0</v>
      </c>
    </row>
    <row r="563" spans="1:16" ht="15.6" hidden="1" x14ac:dyDescent="0.3">
      <c r="A563" s="230"/>
      <c r="B563" s="231"/>
      <c r="C563" s="231"/>
      <c r="D563" s="232"/>
      <c r="E563" s="233"/>
      <c r="F563" s="232"/>
      <c r="G563" s="234"/>
      <c r="H563" s="235"/>
      <c r="I563" s="232"/>
      <c r="J563" s="236"/>
      <c r="K563" s="242"/>
      <c r="L563" s="242"/>
      <c r="M563" s="239"/>
      <c r="N563" s="281"/>
      <c r="O563" s="260"/>
      <c r="P563" s="310"/>
    </row>
    <row r="564" spans="1:16" ht="62.4" hidden="1" x14ac:dyDescent="0.3">
      <c r="A564" s="39" t="s">
        <v>988</v>
      </c>
      <c r="B564" s="35" t="s">
        <v>449</v>
      </c>
      <c r="C564" s="35" t="s">
        <v>456</v>
      </c>
      <c r="D564" s="3" t="s">
        <v>34</v>
      </c>
      <c r="E564" s="108">
        <v>48</v>
      </c>
      <c r="F564" s="194" t="s">
        <v>1536</v>
      </c>
      <c r="G564" s="35" t="s">
        <v>1537</v>
      </c>
      <c r="H564" s="35" t="s">
        <v>1538</v>
      </c>
      <c r="I564" s="35" t="s">
        <v>1557</v>
      </c>
      <c r="J564" s="35" t="s">
        <v>1558</v>
      </c>
      <c r="K564" s="210">
        <v>2</v>
      </c>
      <c r="L564" s="210">
        <f t="shared" ref="L564:L582" si="163">K564*1.2</f>
        <v>2.4</v>
      </c>
      <c r="M564" s="70">
        <f t="shared" ref="M564:M582" si="164">K564*E564</f>
        <v>96</v>
      </c>
      <c r="N564" s="288">
        <f t="shared" ref="N564:N582" si="165">L564*E564</f>
        <v>115.19999999999999</v>
      </c>
      <c r="O564" s="270">
        <v>2</v>
      </c>
      <c r="P564" s="317">
        <v>1</v>
      </c>
    </row>
    <row r="565" spans="1:16" ht="15.6" hidden="1" x14ac:dyDescent="0.3">
      <c r="A565" s="230"/>
      <c r="B565" s="231"/>
      <c r="C565" s="231"/>
      <c r="D565" s="232"/>
      <c r="E565" s="233"/>
      <c r="F565" s="232"/>
      <c r="G565" s="234"/>
      <c r="H565" s="235"/>
      <c r="I565" s="232"/>
      <c r="J565" s="236"/>
      <c r="K565" s="242"/>
      <c r="L565" s="242"/>
      <c r="M565" s="239"/>
      <c r="N565" s="281"/>
      <c r="O565" s="260"/>
      <c r="P565" s="310"/>
    </row>
    <row r="566" spans="1:16" ht="46.8" hidden="1" x14ac:dyDescent="0.3">
      <c r="A566" s="39" t="s">
        <v>989</v>
      </c>
      <c r="B566" s="35" t="s">
        <v>449</v>
      </c>
      <c r="C566" s="35" t="s">
        <v>457</v>
      </c>
      <c r="D566" s="3" t="s">
        <v>34</v>
      </c>
      <c r="E566" s="108">
        <v>120</v>
      </c>
      <c r="F566" s="194" t="s">
        <v>1536</v>
      </c>
      <c r="G566" s="35" t="s">
        <v>1537</v>
      </c>
      <c r="H566" s="35" t="s">
        <v>1538</v>
      </c>
      <c r="I566" s="35" t="s">
        <v>1557</v>
      </c>
      <c r="J566" s="35" t="s">
        <v>1559</v>
      </c>
      <c r="K566" s="210">
        <v>2.1</v>
      </c>
      <c r="L566" s="210">
        <f t="shared" si="163"/>
        <v>2.52</v>
      </c>
      <c r="M566" s="70">
        <f t="shared" si="164"/>
        <v>252</v>
      </c>
      <c r="N566" s="288">
        <f t="shared" si="165"/>
        <v>302.39999999999998</v>
      </c>
      <c r="O566" s="270">
        <v>2.1</v>
      </c>
      <c r="P566" s="317">
        <v>1</v>
      </c>
    </row>
    <row r="567" spans="1:16" ht="46.8" hidden="1" x14ac:dyDescent="0.3">
      <c r="A567" s="39" t="s">
        <v>989</v>
      </c>
      <c r="B567" s="35" t="s">
        <v>449</v>
      </c>
      <c r="C567" s="35" t="s">
        <v>457</v>
      </c>
      <c r="D567" s="3" t="s">
        <v>34</v>
      </c>
      <c r="E567" s="108">
        <v>120</v>
      </c>
      <c r="F567" s="194" t="s">
        <v>1720</v>
      </c>
      <c r="G567" s="35" t="s">
        <v>1637</v>
      </c>
      <c r="H567" s="35">
        <v>24</v>
      </c>
      <c r="I567" s="35" t="s">
        <v>1724</v>
      </c>
      <c r="J567" s="35">
        <v>17260227</v>
      </c>
      <c r="K567" s="210">
        <v>3.5</v>
      </c>
      <c r="L567" s="210">
        <f t="shared" si="163"/>
        <v>4.2</v>
      </c>
      <c r="M567" s="70">
        <f t="shared" ref="M567" si="166">K567*H567</f>
        <v>84</v>
      </c>
      <c r="N567" s="288">
        <f t="shared" ref="N567" si="167">M567*1.2</f>
        <v>100.8</v>
      </c>
      <c r="O567" s="270">
        <v>3.5</v>
      </c>
      <c r="P567" s="317">
        <v>2</v>
      </c>
    </row>
    <row r="568" spans="1:16" ht="15.6" hidden="1" x14ac:dyDescent="0.3">
      <c r="A568" s="230"/>
      <c r="B568" s="231"/>
      <c r="C568" s="231"/>
      <c r="D568" s="232"/>
      <c r="E568" s="233"/>
      <c r="F568" s="232"/>
      <c r="G568" s="234"/>
      <c r="H568" s="235"/>
      <c r="I568" s="232"/>
      <c r="J568" s="236"/>
      <c r="K568" s="242"/>
      <c r="L568" s="242"/>
      <c r="M568" s="239"/>
      <c r="N568" s="281"/>
      <c r="O568" s="260"/>
      <c r="P568" s="310"/>
    </row>
    <row r="569" spans="1:16" ht="46.8" hidden="1" x14ac:dyDescent="0.3">
      <c r="A569" s="39" t="s">
        <v>990</v>
      </c>
      <c r="B569" s="35" t="s">
        <v>449</v>
      </c>
      <c r="C569" s="35" t="s">
        <v>458</v>
      </c>
      <c r="D569" s="3" t="s">
        <v>34</v>
      </c>
      <c r="E569" s="108">
        <v>120</v>
      </c>
      <c r="F569" s="194" t="s">
        <v>1536</v>
      </c>
      <c r="G569" s="35" t="s">
        <v>1537</v>
      </c>
      <c r="H569" s="35" t="s">
        <v>1538</v>
      </c>
      <c r="I569" s="35" t="s">
        <v>1557</v>
      </c>
      <c r="J569" s="35" t="s">
        <v>1560</v>
      </c>
      <c r="K569" s="210">
        <v>2.2999999999999998</v>
      </c>
      <c r="L569" s="210">
        <f t="shared" si="163"/>
        <v>2.76</v>
      </c>
      <c r="M569" s="70">
        <f t="shared" si="164"/>
        <v>276</v>
      </c>
      <c r="N569" s="288">
        <f t="shared" si="165"/>
        <v>331.2</v>
      </c>
      <c r="O569" s="270">
        <v>2.2999999999999998</v>
      </c>
      <c r="P569" s="317">
        <v>1</v>
      </c>
    </row>
    <row r="570" spans="1:16" ht="46.8" hidden="1" x14ac:dyDescent="0.3">
      <c r="A570" s="39" t="s">
        <v>990</v>
      </c>
      <c r="B570" s="35" t="s">
        <v>449</v>
      </c>
      <c r="C570" s="35" t="s">
        <v>458</v>
      </c>
      <c r="D570" s="3" t="s">
        <v>34</v>
      </c>
      <c r="E570" s="108">
        <v>120</v>
      </c>
      <c r="F570" s="194" t="s">
        <v>1720</v>
      </c>
      <c r="G570" s="35" t="s">
        <v>1637</v>
      </c>
      <c r="H570" s="35">
        <v>24</v>
      </c>
      <c r="I570" s="35" t="s">
        <v>1725</v>
      </c>
      <c r="J570" s="35">
        <v>17260230</v>
      </c>
      <c r="K570" s="210">
        <v>3.65</v>
      </c>
      <c r="L570" s="210">
        <f t="shared" si="163"/>
        <v>4.38</v>
      </c>
      <c r="M570" s="70">
        <f t="shared" ref="M570" si="168">K570*H570</f>
        <v>87.6</v>
      </c>
      <c r="N570" s="288">
        <f t="shared" ref="N570" si="169">M570*1.2</f>
        <v>105.11999999999999</v>
      </c>
      <c r="O570" s="270">
        <v>3.65</v>
      </c>
      <c r="P570" s="317">
        <v>2</v>
      </c>
    </row>
    <row r="571" spans="1:16" ht="15.6" hidden="1" x14ac:dyDescent="0.3">
      <c r="A571" s="230"/>
      <c r="B571" s="231"/>
      <c r="C571" s="231"/>
      <c r="D571" s="232"/>
      <c r="E571" s="233"/>
      <c r="F571" s="232"/>
      <c r="G571" s="234"/>
      <c r="H571" s="235"/>
      <c r="I571" s="232"/>
      <c r="J571" s="236"/>
      <c r="K571" s="242"/>
      <c r="L571" s="242"/>
      <c r="M571" s="239"/>
      <c r="N571" s="281"/>
      <c r="O571" s="260"/>
      <c r="P571" s="310"/>
    </row>
    <row r="572" spans="1:16" ht="46.8" hidden="1" x14ac:dyDescent="0.3">
      <c r="A572" s="39" t="s">
        <v>991</v>
      </c>
      <c r="B572" s="35" t="s">
        <v>449</v>
      </c>
      <c r="C572" s="35" t="s">
        <v>459</v>
      </c>
      <c r="D572" s="3" t="s">
        <v>34</v>
      </c>
      <c r="E572" s="108">
        <v>12</v>
      </c>
      <c r="F572" s="194" t="s">
        <v>1536</v>
      </c>
      <c r="G572" s="35" t="s">
        <v>1537</v>
      </c>
      <c r="H572" s="35" t="s">
        <v>1538</v>
      </c>
      <c r="I572" s="35" t="s">
        <v>1557</v>
      </c>
      <c r="J572" s="35" t="s">
        <v>1542</v>
      </c>
      <c r="K572" s="210">
        <v>2.74</v>
      </c>
      <c r="L572" s="210">
        <f t="shared" si="163"/>
        <v>3.2880000000000003</v>
      </c>
      <c r="M572" s="70">
        <f t="shared" si="164"/>
        <v>32.880000000000003</v>
      </c>
      <c r="N572" s="288">
        <f t="shared" si="165"/>
        <v>39.456000000000003</v>
      </c>
      <c r="O572" s="270">
        <v>2.74</v>
      </c>
      <c r="P572" s="317">
        <v>1</v>
      </c>
    </row>
    <row r="573" spans="1:16" ht="15.6" hidden="1" x14ac:dyDescent="0.3">
      <c r="A573" s="230"/>
      <c r="B573" s="231"/>
      <c r="C573" s="231"/>
      <c r="D573" s="232"/>
      <c r="E573" s="233"/>
      <c r="F573" s="232"/>
      <c r="G573" s="234"/>
      <c r="H573" s="235"/>
      <c r="I573" s="232"/>
      <c r="J573" s="236"/>
      <c r="K573" s="242"/>
      <c r="L573" s="242"/>
      <c r="M573" s="239"/>
      <c r="N573" s="281"/>
      <c r="O573" s="260"/>
      <c r="P573" s="310"/>
    </row>
    <row r="574" spans="1:16" ht="46.8" hidden="1" x14ac:dyDescent="0.3">
      <c r="A574" s="39" t="s">
        <v>992</v>
      </c>
      <c r="B574" s="35" t="s">
        <v>453</v>
      </c>
      <c r="C574" s="35" t="s">
        <v>460</v>
      </c>
      <c r="D574" s="3" t="s">
        <v>34</v>
      </c>
      <c r="E574" s="108">
        <v>12</v>
      </c>
      <c r="F574" s="194" t="s">
        <v>1536</v>
      </c>
      <c r="G574" s="35" t="s">
        <v>1537</v>
      </c>
      <c r="H574" s="35" t="s">
        <v>1538</v>
      </c>
      <c r="I574" s="35" t="s">
        <v>1545</v>
      </c>
      <c r="J574" s="35" t="s">
        <v>1561</v>
      </c>
      <c r="K574" s="210">
        <v>2.35</v>
      </c>
      <c r="L574" s="210">
        <f t="shared" si="163"/>
        <v>2.82</v>
      </c>
      <c r="M574" s="70">
        <f t="shared" si="164"/>
        <v>28.200000000000003</v>
      </c>
      <c r="N574" s="288">
        <f t="shared" si="165"/>
        <v>33.839999999999996</v>
      </c>
      <c r="O574" s="270">
        <v>2.35</v>
      </c>
      <c r="P574" s="317">
        <v>1</v>
      </c>
    </row>
    <row r="575" spans="1:16" ht="15.6" hidden="1" x14ac:dyDescent="0.3">
      <c r="A575" s="230"/>
      <c r="B575" s="231"/>
      <c r="C575" s="231"/>
      <c r="D575" s="232"/>
      <c r="E575" s="233"/>
      <c r="F575" s="232"/>
      <c r="G575" s="234"/>
      <c r="H575" s="235"/>
      <c r="I575" s="232"/>
      <c r="J575" s="236"/>
      <c r="K575" s="242"/>
      <c r="L575" s="242"/>
      <c r="M575" s="239"/>
      <c r="N575" s="281"/>
      <c r="O575" s="260"/>
      <c r="P575" s="310"/>
    </row>
    <row r="576" spans="1:16" ht="46.8" hidden="1" x14ac:dyDescent="0.3">
      <c r="A576" s="39" t="s">
        <v>993</v>
      </c>
      <c r="B576" s="35" t="s">
        <v>453</v>
      </c>
      <c r="C576" s="35" t="s">
        <v>461</v>
      </c>
      <c r="D576" s="3" t="s">
        <v>34</v>
      </c>
      <c r="E576" s="108">
        <v>12</v>
      </c>
      <c r="F576" s="194" t="s">
        <v>1536</v>
      </c>
      <c r="G576" s="35" t="s">
        <v>1537</v>
      </c>
      <c r="H576" s="35" t="s">
        <v>1538</v>
      </c>
      <c r="I576" s="35" t="s">
        <v>1552</v>
      </c>
      <c r="J576" s="35" t="s">
        <v>1562</v>
      </c>
      <c r="K576" s="210">
        <v>2.4700000000000002</v>
      </c>
      <c r="L576" s="210">
        <f t="shared" si="163"/>
        <v>2.964</v>
      </c>
      <c r="M576" s="70">
        <f t="shared" si="164"/>
        <v>29.64</v>
      </c>
      <c r="N576" s="288">
        <f t="shared" si="165"/>
        <v>35.567999999999998</v>
      </c>
      <c r="O576" s="270">
        <v>2.4700000000000002</v>
      </c>
      <c r="P576" s="317">
        <v>1</v>
      </c>
    </row>
    <row r="577" spans="1:16" ht="15.6" hidden="1" x14ac:dyDescent="0.3">
      <c r="A577" s="230"/>
      <c r="B577" s="231"/>
      <c r="C577" s="231"/>
      <c r="D577" s="232"/>
      <c r="E577" s="233"/>
      <c r="F577" s="232"/>
      <c r="G577" s="234"/>
      <c r="H577" s="235"/>
      <c r="I577" s="232"/>
      <c r="J577" s="236"/>
      <c r="K577" s="242"/>
      <c r="L577" s="242"/>
      <c r="M577" s="239"/>
      <c r="N577" s="281"/>
      <c r="O577" s="260"/>
      <c r="P577" s="310"/>
    </row>
    <row r="578" spans="1:16" ht="46.8" hidden="1" x14ac:dyDescent="0.3">
      <c r="A578" s="39" t="s">
        <v>994</v>
      </c>
      <c r="B578" s="35" t="s">
        <v>449</v>
      </c>
      <c r="C578" s="35" t="s">
        <v>462</v>
      </c>
      <c r="D578" s="3" t="s">
        <v>34</v>
      </c>
      <c r="E578" s="108">
        <v>12</v>
      </c>
      <c r="F578" s="194" t="s">
        <v>1536</v>
      </c>
      <c r="G578" s="35" t="s">
        <v>1537</v>
      </c>
      <c r="H578" s="35" t="s">
        <v>1538</v>
      </c>
      <c r="I578" s="35" t="s">
        <v>1545</v>
      </c>
      <c r="J578" s="35" t="s">
        <v>1563</v>
      </c>
      <c r="K578" s="210">
        <v>2.2999999999999998</v>
      </c>
      <c r="L578" s="210">
        <f t="shared" si="163"/>
        <v>2.76</v>
      </c>
      <c r="M578" s="70">
        <f t="shared" si="164"/>
        <v>27.599999999999998</v>
      </c>
      <c r="N578" s="288">
        <f t="shared" si="165"/>
        <v>33.119999999999997</v>
      </c>
      <c r="O578" s="270">
        <v>2.2999999999999998</v>
      </c>
      <c r="P578" s="317">
        <v>1</v>
      </c>
    </row>
    <row r="579" spans="1:16" ht="15.6" hidden="1" x14ac:dyDescent="0.3">
      <c r="A579" s="230"/>
      <c r="B579" s="231"/>
      <c r="C579" s="231"/>
      <c r="D579" s="232"/>
      <c r="E579" s="233"/>
      <c r="F579" s="232"/>
      <c r="G579" s="234"/>
      <c r="H579" s="235"/>
      <c r="I579" s="232"/>
      <c r="J579" s="236"/>
      <c r="K579" s="242"/>
      <c r="L579" s="242"/>
      <c r="M579" s="239"/>
      <c r="N579" s="281"/>
      <c r="O579" s="260"/>
      <c r="P579" s="310"/>
    </row>
    <row r="580" spans="1:16" ht="46.8" hidden="1" x14ac:dyDescent="0.3">
      <c r="A580" s="39" t="s">
        <v>995</v>
      </c>
      <c r="B580" s="35" t="s">
        <v>449</v>
      </c>
      <c r="C580" s="35" t="s">
        <v>463</v>
      </c>
      <c r="D580" s="3" t="s">
        <v>34</v>
      </c>
      <c r="E580" s="108">
        <v>12</v>
      </c>
      <c r="F580" s="194" t="s">
        <v>1536</v>
      </c>
      <c r="G580" s="35" t="s">
        <v>1537</v>
      </c>
      <c r="H580" s="35" t="s">
        <v>1538</v>
      </c>
      <c r="I580" s="35" t="s">
        <v>1552</v>
      </c>
      <c r="J580" s="35" t="s">
        <v>1564</v>
      </c>
      <c r="K580" s="210">
        <v>2.42</v>
      </c>
      <c r="L580" s="210">
        <f t="shared" si="163"/>
        <v>2.9039999999999999</v>
      </c>
      <c r="M580" s="70">
        <f t="shared" si="164"/>
        <v>29.04</v>
      </c>
      <c r="N580" s="288">
        <f t="shared" si="165"/>
        <v>34.847999999999999</v>
      </c>
      <c r="O580" s="270">
        <v>2.42</v>
      </c>
      <c r="P580" s="317">
        <v>1</v>
      </c>
    </row>
    <row r="581" spans="1:16" ht="15.6" hidden="1" x14ac:dyDescent="0.3">
      <c r="A581" s="230"/>
      <c r="B581" s="231"/>
      <c r="C581" s="231"/>
      <c r="D581" s="232"/>
      <c r="E581" s="233"/>
      <c r="F581" s="232"/>
      <c r="G581" s="234"/>
      <c r="H581" s="235"/>
      <c r="I581" s="232"/>
      <c r="J581" s="236"/>
      <c r="K581" s="242"/>
      <c r="L581" s="242"/>
      <c r="M581" s="239"/>
      <c r="N581" s="281"/>
      <c r="O581" s="260"/>
      <c r="P581" s="310"/>
    </row>
    <row r="582" spans="1:16" ht="46.8" hidden="1" x14ac:dyDescent="0.3">
      <c r="A582" s="39" t="s">
        <v>996</v>
      </c>
      <c r="B582" s="35" t="s">
        <v>419</v>
      </c>
      <c r="C582" s="35" t="s">
        <v>464</v>
      </c>
      <c r="D582" s="3" t="s">
        <v>34</v>
      </c>
      <c r="E582" s="108">
        <v>36</v>
      </c>
      <c r="F582" s="194" t="s">
        <v>1536</v>
      </c>
      <c r="G582" s="35" t="s">
        <v>1537</v>
      </c>
      <c r="H582" s="35" t="s">
        <v>1538</v>
      </c>
      <c r="I582" s="35" t="s">
        <v>1565</v>
      </c>
      <c r="J582" s="35" t="s">
        <v>1566</v>
      </c>
      <c r="K582" s="210">
        <v>3.2</v>
      </c>
      <c r="L582" s="210">
        <f t="shared" si="163"/>
        <v>3.84</v>
      </c>
      <c r="M582" s="70">
        <f t="shared" si="164"/>
        <v>115.2</v>
      </c>
      <c r="N582" s="288">
        <f t="shared" si="165"/>
        <v>138.24</v>
      </c>
      <c r="O582" s="270">
        <v>3.2</v>
      </c>
      <c r="P582" s="317">
        <v>1</v>
      </c>
    </row>
    <row r="583" spans="1:16" ht="15.6" hidden="1" x14ac:dyDescent="0.3">
      <c r="A583" s="230"/>
      <c r="B583" s="231"/>
      <c r="C583" s="231"/>
      <c r="D583" s="232"/>
      <c r="E583" s="233"/>
      <c r="F583" s="232"/>
      <c r="G583" s="234"/>
      <c r="H583" s="235"/>
      <c r="I583" s="232"/>
      <c r="J583" s="236"/>
      <c r="K583" s="242"/>
      <c r="L583" s="242"/>
      <c r="M583" s="239"/>
      <c r="N583" s="281"/>
      <c r="O583" s="260"/>
      <c r="P583" s="310"/>
    </row>
    <row r="584" spans="1:16" ht="46.8" hidden="1" x14ac:dyDescent="0.3">
      <c r="A584" s="180" t="s">
        <v>997</v>
      </c>
      <c r="B584" s="108" t="s">
        <v>419</v>
      </c>
      <c r="C584" s="108" t="s">
        <v>465</v>
      </c>
      <c r="D584" s="109" t="s">
        <v>34</v>
      </c>
      <c r="E584" s="108">
        <v>36</v>
      </c>
      <c r="F584" s="5" t="s">
        <v>1315</v>
      </c>
      <c r="G584" s="152" t="s">
        <v>1259</v>
      </c>
      <c r="H584" s="176">
        <v>24</v>
      </c>
      <c r="I584" s="3" t="s">
        <v>1320</v>
      </c>
      <c r="J584" s="134" t="s">
        <v>1329</v>
      </c>
      <c r="K584" s="241">
        <v>7.4279000000000002</v>
      </c>
      <c r="L584" s="241">
        <v>8.9135000000000009</v>
      </c>
      <c r="M584" s="8">
        <v>178.27</v>
      </c>
      <c r="N584" s="280">
        <v>213.92</v>
      </c>
      <c r="O584" s="259">
        <v>7.4279000000000002</v>
      </c>
      <c r="P584" s="309">
        <v>1</v>
      </c>
    </row>
    <row r="585" spans="1:16" ht="15.6" hidden="1" x14ac:dyDescent="0.3">
      <c r="A585" s="230"/>
      <c r="B585" s="231"/>
      <c r="C585" s="231"/>
      <c r="D585" s="232"/>
      <c r="E585" s="233"/>
      <c r="F585" s="232"/>
      <c r="G585" s="234"/>
      <c r="H585" s="235"/>
      <c r="I585" s="232"/>
      <c r="J585" s="236"/>
      <c r="K585" s="242"/>
      <c r="L585" s="242"/>
      <c r="M585" s="239"/>
      <c r="N585" s="281"/>
      <c r="O585" s="260"/>
      <c r="P585" s="310"/>
    </row>
    <row r="586" spans="1:16" ht="140.4" hidden="1" x14ac:dyDescent="0.3">
      <c r="A586" s="39" t="s">
        <v>998</v>
      </c>
      <c r="B586" s="108" t="s">
        <v>844</v>
      </c>
      <c r="C586" s="108" t="s">
        <v>845</v>
      </c>
      <c r="D586" s="109" t="s">
        <v>34</v>
      </c>
      <c r="E586" s="108">
        <v>2</v>
      </c>
      <c r="F586" s="109" t="s">
        <v>1435</v>
      </c>
      <c r="G586" s="152" t="s">
        <v>1396</v>
      </c>
      <c r="H586" s="133" t="s">
        <v>1422</v>
      </c>
      <c r="I586" s="109" t="s">
        <v>1436</v>
      </c>
      <c r="J586" s="134" t="s">
        <v>1437</v>
      </c>
      <c r="K586" s="241">
        <v>64.010000000000005</v>
      </c>
      <c r="L586" s="241">
        <v>76.811999999999998</v>
      </c>
      <c r="M586" s="8">
        <v>768.12</v>
      </c>
      <c r="N586" s="280">
        <v>921.74</v>
      </c>
      <c r="O586" s="259">
        <v>64.010000000000005</v>
      </c>
      <c r="P586" s="309">
        <v>1</v>
      </c>
    </row>
    <row r="587" spans="1:16" ht="15.6" hidden="1" x14ac:dyDescent="0.3">
      <c r="A587" s="230"/>
      <c r="B587" s="231"/>
      <c r="C587" s="231"/>
      <c r="D587" s="232"/>
      <c r="E587" s="233"/>
      <c r="F587" s="232"/>
      <c r="G587" s="234"/>
      <c r="H587" s="235"/>
      <c r="I587" s="232"/>
      <c r="J587" s="236"/>
      <c r="K587" s="242"/>
      <c r="L587" s="242"/>
      <c r="M587" s="239"/>
      <c r="N587" s="281"/>
      <c r="O587" s="260"/>
      <c r="P587" s="310"/>
    </row>
    <row r="588" spans="1:16" ht="140.4" hidden="1" x14ac:dyDescent="0.3">
      <c r="A588" s="39" t="s">
        <v>999</v>
      </c>
      <c r="B588" s="108" t="s">
        <v>844</v>
      </c>
      <c r="C588" s="108" t="s">
        <v>846</v>
      </c>
      <c r="D588" s="109" t="s">
        <v>34</v>
      </c>
      <c r="E588" s="108">
        <v>2</v>
      </c>
      <c r="F588" s="109" t="s">
        <v>1435</v>
      </c>
      <c r="G588" s="152" t="s">
        <v>1396</v>
      </c>
      <c r="H588" s="133" t="s">
        <v>1422</v>
      </c>
      <c r="I588" s="109" t="s">
        <v>1436</v>
      </c>
      <c r="J588" s="134" t="s">
        <v>1438</v>
      </c>
      <c r="K588" s="241">
        <v>67.27</v>
      </c>
      <c r="L588" s="241">
        <v>80.72399999999999</v>
      </c>
      <c r="M588" s="8">
        <v>807.24</v>
      </c>
      <c r="N588" s="280">
        <v>968.69</v>
      </c>
      <c r="O588" s="259">
        <v>67.27</v>
      </c>
      <c r="P588" s="309">
        <v>1</v>
      </c>
    </row>
    <row r="589" spans="1:16" ht="15.6" hidden="1" x14ac:dyDescent="0.3">
      <c r="A589" s="230"/>
      <c r="B589" s="231"/>
      <c r="C589" s="231"/>
      <c r="D589" s="232"/>
      <c r="E589" s="233"/>
      <c r="F589" s="232"/>
      <c r="G589" s="234"/>
      <c r="H589" s="235"/>
      <c r="I589" s="232"/>
      <c r="J589" s="236"/>
      <c r="K589" s="242"/>
      <c r="L589" s="242"/>
      <c r="M589" s="239"/>
      <c r="N589" s="281"/>
      <c r="O589" s="260"/>
      <c r="P589" s="310"/>
    </row>
    <row r="590" spans="1:16" ht="46.8" x14ac:dyDescent="0.3">
      <c r="A590" s="39" t="s">
        <v>1000</v>
      </c>
      <c r="B590" s="108" t="s">
        <v>1150</v>
      </c>
      <c r="C590" s="108" t="s">
        <v>847</v>
      </c>
      <c r="D590" s="109" t="s">
        <v>34</v>
      </c>
      <c r="E590" s="108">
        <v>20</v>
      </c>
      <c r="F590" s="109"/>
      <c r="G590" s="152"/>
      <c r="H590" s="133"/>
      <c r="I590" s="109"/>
      <c r="J590" s="134"/>
      <c r="K590" s="248"/>
      <c r="L590" s="241"/>
      <c r="M590" s="8"/>
      <c r="N590" s="280"/>
      <c r="O590" s="271"/>
      <c r="P590" s="309">
        <v>0</v>
      </c>
    </row>
    <row r="591" spans="1:16" ht="15.6" hidden="1" x14ac:dyDescent="0.3">
      <c r="A591" s="230"/>
      <c r="B591" s="231"/>
      <c r="C591" s="231"/>
      <c r="D591" s="232"/>
      <c r="E591" s="233"/>
      <c r="F591" s="232"/>
      <c r="G591" s="234"/>
      <c r="H591" s="235"/>
      <c r="I591" s="232"/>
      <c r="J591" s="236"/>
      <c r="K591" s="242"/>
      <c r="L591" s="242"/>
      <c r="M591" s="239"/>
      <c r="N591" s="281"/>
      <c r="O591" s="260"/>
      <c r="P591" s="310"/>
    </row>
    <row r="592" spans="1:16" ht="78" hidden="1" x14ac:dyDescent="0.3">
      <c r="A592" s="39" t="s">
        <v>1001</v>
      </c>
      <c r="B592" s="35" t="s">
        <v>466</v>
      </c>
      <c r="C592" s="69" t="s">
        <v>467</v>
      </c>
      <c r="D592" s="3" t="s">
        <v>34</v>
      </c>
      <c r="E592" s="108">
        <v>1</v>
      </c>
      <c r="F592" s="109" t="s">
        <v>1439</v>
      </c>
      <c r="G592" s="152" t="s">
        <v>1396</v>
      </c>
      <c r="H592" s="133" t="s">
        <v>1355</v>
      </c>
      <c r="I592" s="109" t="s">
        <v>1440</v>
      </c>
      <c r="J592" s="135" t="s">
        <v>1441</v>
      </c>
      <c r="K592" s="241">
        <v>640</v>
      </c>
      <c r="L592" s="241">
        <v>768</v>
      </c>
      <c r="M592" s="8">
        <v>640</v>
      </c>
      <c r="N592" s="280">
        <v>768</v>
      </c>
      <c r="O592" s="259">
        <v>640</v>
      </c>
      <c r="P592" s="309">
        <v>1</v>
      </c>
    </row>
    <row r="593" spans="1:17" ht="124.8" hidden="1" x14ac:dyDescent="0.3">
      <c r="A593" s="39" t="s">
        <v>1001</v>
      </c>
      <c r="B593" s="35" t="s">
        <v>466</v>
      </c>
      <c r="C593" s="69" t="s">
        <v>467</v>
      </c>
      <c r="D593" s="3" t="s">
        <v>34</v>
      </c>
      <c r="E593" s="108">
        <v>1</v>
      </c>
      <c r="F593" s="109" t="s">
        <v>2101</v>
      </c>
      <c r="G593" s="152" t="s">
        <v>2031</v>
      </c>
      <c r="H593" s="133">
        <v>1</v>
      </c>
      <c r="I593" s="109" t="s">
        <v>2106</v>
      </c>
      <c r="J593" s="134" t="s">
        <v>2107</v>
      </c>
      <c r="K593" s="241">
        <v>800</v>
      </c>
      <c r="L593" s="241">
        <v>960</v>
      </c>
      <c r="M593" s="8">
        <v>800</v>
      </c>
      <c r="N593" s="280">
        <v>960</v>
      </c>
      <c r="O593" s="259">
        <v>800</v>
      </c>
      <c r="P593" s="309">
        <v>2</v>
      </c>
    </row>
    <row r="594" spans="1:17" ht="15.6" hidden="1" x14ac:dyDescent="0.3">
      <c r="A594" s="230"/>
      <c r="B594" s="231"/>
      <c r="C594" s="231"/>
      <c r="D594" s="232"/>
      <c r="E594" s="233"/>
      <c r="F594" s="232"/>
      <c r="G594" s="234"/>
      <c r="H594" s="235"/>
      <c r="I594" s="232"/>
      <c r="J594" s="236"/>
      <c r="K594" s="242"/>
      <c r="L594" s="242"/>
      <c r="M594" s="239"/>
      <c r="N594" s="281"/>
      <c r="O594" s="260"/>
      <c r="P594" s="310"/>
    </row>
    <row r="595" spans="1:17" ht="62.4" hidden="1" x14ac:dyDescent="0.3">
      <c r="A595" s="39" t="s">
        <v>1002</v>
      </c>
      <c r="B595" s="35" t="s">
        <v>466</v>
      </c>
      <c r="C595" s="69" t="s">
        <v>468</v>
      </c>
      <c r="D595" s="3" t="s">
        <v>34</v>
      </c>
      <c r="E595" s="108">
        <v>15</v>
      </c>
      <c r="F595" s="109" t="s">
        <v>1251</v>
      </c>
      <c r="G595" s="152" t="s">
        <v>1239</v>
      </c>
      <c r="H595" s="133">
        <v>1</v>
      </c>
      <c r="I595" s="109" t="s">
        <v>1252</v>
      </c>
      <c r="J595" s="135">
        <v>413611</v>
      </c>
      <c r="K595" s="241">
        <v>160</v>
      </c>
      <c r="L595" s="241">
        <v>192</v>
      </c>
      <c r="M595" s="8">
        <v>160</v>
      </c>
      <c r="N595" s="280">
        <v>192</v>
      </c>
      <c r="O595" s="259">
        <v>160</v>
      </c>
      <c r="P595" s="309">
        <v>1</v>
      </c>
      <c r="Q595" t="s">
        <v>2172</v>
      </c>
    </row>
    <row r="596" spans="1:17" ht="124.8" hidden="1" x14ac:dyDescent="0.3">
      <c r="A596" s="39" t="s">
        <v>1002</v>
      </c>
      <c r="B596" s="35" t="s">
        <v>466</v>
      </c>
      <c r="C596" s="69" t="s">
        <v>468</v>
      </c>
      <c r="D596" s="3" t="s">
        <v>34</v>
      </c>
      <c r="E596" s="108">
        <v>15</v>
      </c>
      <c r="F596" s="109" t="s">
        <v>2101</v>
      </c>
      <c r="G596" s="152" t="s">
        <v>2031</v>
      </c>
      <c r="H596" s="133">
        <v>1</v>
      </c>
      <c r="I596" s="109" t="s">
        <v>2106</v>
      </c>
      <c r="J596" s="134" t="s">
        <v>2107</v>
      </c>
      <c r="K596" s="241">
        <v>240</v>
      </c>
      <c r="L596" s="241">
        <v>288</v>
      </c>
      <c r="M596" s="8">
        <v>240</v>
      </c>
      <c r="N596" s="280">
        <v>288</v>
      </c>
      <c r="O596" s="259">
        <v>240</v>
      </c>
      <c r="P596" s="309">
        <v>2</v>
      </c>
    </row>
    <row r="597" spans="1:17" ht="78" hidden="1" x14ac:dyDescent="0.3">
      <c r="A597" s="39" t="s">
        <v>1002</v>
      </c>
      <c r="B597" s="35" t="s">
        <v>466</v>
      </c>
      <c r="C597" s="69" t="s">
        <v>468</v>
      </c>
      <c r="D597" s="3" t="s">
        <v>34</v>
      </c>
      <c r="E597" s="108">
        <v>15</v>
      </c>
      <c r="F597" s="109" t="s">
        <v>1439</v>
      </c>
      <c r="G597" s="152" t="s">
        <v>1396</v>
      </c>
      <c r="H597" s="133" t="s">
        <v>1355</v>
      </c>
      <c r="I597" s="109" t="s">
        <v>1442</v>
      </c>
      <c r="J597" s="135" t="s">
        <v>1443</v>
      </c>
      <c r="K597" s="241">
        <v>258.22000000000003</v>
      </c>
      <c r="L597" s="241">
        <v>309.86400000000003</v>
      </c>
      <c r="M597" s="8">
        <v>258.22000000000003</v>
      </c>
      <c r="N597" s="280">
        <v>309.86</v>
      </c>
      <c r="O597" s="259">
        <v>258.22000000000003</v>
      </c>
      <c r="P597" s="309">
        <v>3</v>
      </c>
    </row>
    <row r="598" spans="1:17" ht="15.6" hidden="1" x14ac:dyDescent="0.3">
      <c r="A598" s="230"/>
      <c r="B598" s="231"/>
      <c r="C598" s="231"/>
      <c r="D598" s="232"/>
      <c r="E598" s="233"/>
      <c r="F598" s="232"/>
      <c r="G598" s="234"/>
      <c r="H598" s="235"/>
      <c r="I598" s="232"/>
      <c r="J598" s="236"/>
      <c r="K598" s="242"/>
      <c r="L598" s="242"/>
      <c r="M598" s="239"/>
      <c r="N598" s="281"/>
      <c r="O598" s="260"/>
      <c r="P598" s="310"/>
    </row>
    <row r="599" spans="1:17" ht="46.8" hidden="1" x14ac:dyDescent="0.3">
      <c r="A599" s="39" t="s">
        <v>1003</v>
      </c>
      <c r="B599" s="35" t="s">
        <v>469</v>
      </c>
      <c r="C599" s="69" t="s">
        <v>470</v>
      </c>
      <c r="D599" s="3" t="s">
        <v>34</v>
      </c>
      <c r="E599" s="108">
        <v>72</v>
      </c>
      <c r="F599" s="109" t="s">
        <v>1339</v>
      </c>
      <c r="G599" s="152" t="s">
        <v>1335</v>
      </c>
      <c r="H599" s="133" t="s">
        <v>1348</v>
      </c>
      <c r="I599" s="109" t="s">
        <v>1349</v>
      </c>
      <c r="J599" s="135" t="s">
        <v>1350</v>
      </c>
      <c r="K599" s="241">
        <v>12.5</v>
      </c>
      <c r="L599" s="241">
        <f>K599*1.2</f>
        <v>15</v>
      </c>
      <c r="M599" s="8">
        <f>K599*20</f>
        <v>250</v>
      </c>
      <c r="N599" s="280">
        <f>L599*20</f>
        <v>300</v>
      </c>
      <c r="O599" s="259">
        <v>12.5</v>
      </c>
      <c r="P599" s="309">
        <v>1</v>
      </c>
    </row>
    <row r="600" spans="1:17" ht="78" hidden="1" x14ac:dyDescent="0.3">
      <c r="A600" s="39" t="s">
        <v>1003</v>
      </c>
      <c r="B600" s="35" t="s">
        <v>469</v>
      </c>
      <c r="C600" s="69" t="s">
        <v>470</v>
      </c>
      <c r="D600" s="3" t="s">
        <v>34</v>
      </c>
      <c r="E600" s="108">
        <v>72</v>
      </c>
      <c r="F600" s="109" t="s">
        <v>1253</v>
      </c>
      <c r="G600" s="152" t="s">
        <v>1239</v>
      </c>
      <c r="H600" s="133">
        <v>1</v>
      </c>
      <c r="I600" s="109" t="s">
        <v>1254</v>
      </c>
      <c r="J600" s="135" t="s">
        <v>1255</v>
      </c>
      <c r="K600" s="241">
        <v>15</v>
      </c>
      <c r="L600" s="241">
        <v>18</v>
      </c>
      <c r="M600" s="8">
        <v>15</v>
      </c>
      <c r="N600" s="280">
        <v>18</v>
      </c>
      <c r="O600" s="259">
        <v>15</v>
      </c>
      <c r="P600" s="309">
        <v>2</v>
      </c>
    </row>
    <row r="601" spans="1:17" ht="15.6" hidden="1" x14ac:dyDescent="0.3">
      <c r="A601" s="230"/>
      <c r="B601" s="231"/>
      <c r="C601" s="231"/>
      <c r="D601" s="232"/>
      <c r="E601" s="233"/>
      <c r="F601" s="232"/>
      <c r="G601" s="234"/>
      <c r="H601" s="235"/>
      <c r="I601" s="232"/>
      <c r="J601" s="236"/>
      <c r="K601" s="242"/>
      <c r="L601" s="242"/>
      <c r="M601" s="239"/>
      <c r="N601" s="281"/>
      <c r="O601" s="260"/>
      <c r="P601" s="310"/>
    </row>
    <row r="602" spans="1:17" ht="78" hidden="1" x14ac:dyDescent="0.3">
      <c r="A602" s="39" t="s">
        <v>1004</v>
      </c>
      <c r="B602" s="35" t="s">
        <v>471</v>
      </c>
      <c r="C602" s="69" t="s">
        <v>472</v>
      </c>
      <c r="D602" s="3" t="s">
        <v>34</v>
      </c>
      <c r="E602" s="108">
        <v>6</v>
      </c>
      <c r="F602" s="109" t="s">
        <v>1253</v>
      </c>
      <c r="G602" s="152" t="s">
        <v>1239</v>
      </c>
      <c r="H602" s="133">
        <v>1</v>
      </c>
      <c r="I602" s="109" t="s">
        <v>1256</v>
      </c>
      <c r="J602" s="135" t="s">
        <v>1257</v>
      </c>
      <c r="K602" s="241">
        <v>27.5</v>
      </c>
      <c r="L602" s="241">
        <v>33</v>
      </c>
      <c r="M602" s="8">
        <v>27.5</v>
      </c>
      <c r="N602" s="280">
        <v>33</v>
      </c>
      <c r="O602" s="259">
        <v>27.5</v>
      </c>
      <c r="P602" s="309">
        <v>1</v>
      </c>
    </row>
    <row r="603" spans="1:17" ht="46.8" hidden="1" x14ac:dyDescent="0.3">
      <c r="A603" s="39" t="s">
        <v>1004</v>
      </c>
      <c r="B603" s="35" t="s">
        <v>471</v>
      </c>
      <c r="C603" s="69" t="s">
        <v>472</v>
      </c>
      <c r="D603" s="3" t="s">
        <v>34</v>
      </c>
      <c r="E603" s="108">
        <v>6</v>
      </c>
      <c r="F603" s="109" t="s">
        <v>1339</v>
      </c>
      <c r="G603" s="152" t="s">
        <v>1335</v>
      </c>
      <c r="H603" s="133" t="s">
        <v>1348</v>
      </c>
      <c r="I603" s="109" t="s">
        <v>1351</v>
      </c>
      <c r="J603" s="135" t="s">
        <v>1352</v>
      </c>
      <c r="K603" s="241">
        <v>38.9</v>
      </c>
      <c r="L603" s="241">
        <f>+K603*1.2</f>
        <v>46.68</v>
      </c>
      <c r="M603" s="8">
        <f>K603*20</f>
        <v>778</v>
      </c>
      <c r="N603" s="280">
        <f t="shared" ref="N603:N605" si="170">L603*20</f>
        <v>933.6</v>
      </c>
      <c r="O603" s="259">
        <v>38.9</v>
      </c>
      <c r="P603" s="309">
        <v>2</v>
      </c>
    </row>
    <row r="604" spans="1:17" ht="15.6" hidden="1" x14ac:dyDescent="0.3">
      <c r="A604" s="230"/>
      <c r="B604" s="231"/>
      <c r="C604" s="231"/>
      <c r="D604" s="232"/>
      <c r="E604" s="233"/>
      <c r="F604" s="232"/>
      <c r="G604" s="234"/>
      <c r="H604" s="235"/>
      <c r="I604" s="232"/>
      <c r="J604" s="236"/>
      <c r="K604" s="242"/>
      <c r="L604" s="242"/>
      <c r="M604" s="239"/>
      <c r="N604" s="281"/>
      <c r="O604" s="260"/>
      <c r="P604" s="310"/>
    </row>
    <row r="605" spans="1:17" ht="46.8" hidden="1" x14ac:dyDescent="0.3">
      <c r="A605" s="39" t="s">
        <v>1005</v>
      </c>
      <c r="B605" s="35" t="s">
        <v>473</v>
      </c>
      <c r="C605" s="69" t="s">
        <v>472</v>
      </c>
      <c r="D605" s="3" t="s">
        <v>34</v>
      </c>
      <c r="E605" s="108">
        <v>10</v>
      </c>
      <c r="F605" s="109" t="s">
        <v>1339</v>
      </c>
      <c r="G605" s="152" t="s">
        <v>1335</v>
      </c>
      <c r="H605" s="133" t="s">
        <v>1348</v>
      </c>
      <c r="I605" s="109" t="s">
        <v>1351</v>
      </c>
      <c r="J605" s="135" t="s">
        <v>1352</v>
      </c>
      <c r="K605" s="241">
        <v>38.9</v>
      </c>
      <c r="L605" s="241">
        <f>+K605*1.2</f>
        <v>46.68</v>
      </c>
      <c r="M605" s="8">
        <f>K605*20</f>
        <v>778</v>
      </c>
      <c r="N605" s="280">
        <f t="shared" si="170"/>
        <v>933.6</v>
      </c>
      <c r="O605" s="259">
        <v>38.9</v>
      </c>
      <c r="P605" s="309">
        <v>1</v>
      </c>
    </row>
    <row r="606" spans="1:17" ht="15.6" hidden="1" x14ac:dyDescent="0.3">
      <c r="A606" s="230"/>
      <c r="B606" s="231"/>
      <c r="C606" s="231"/>
      <c r="D606" s="232"/>
      <c r="E606" s="233"/>
      <c r="F606" s="232"/>
      <c r="G606" s="234"/>
      <c r="H606" s="235"/>
      <c r="I606" s="232"/>
      <c r="J606" s="236"/>
      <c r="K606" s="242"/>
      <c r="L606" s="242"/>
      <c r="M606" s="239"/>
      <c r="N606" s="281"/>
      <c r="O606" s="260"/>
      <c r="P606" s="310"/>
    </row>
    <row r="607" spans="1:17" ht="15.6" x14ac:dyDescent="0.3">
      <c r="A607" s="39" t="s">
        <v>1006</v>
      </c>
      <c r="B607" s="35" t="s">
        <v>474</v>
      </c>
      <c r="C607" s="35"/>
      <c r="D607" s="3" t="s">
        <v>34</v>
      </c>
      <c r="E607" s="108">
        <v>3</v>
      </c>
      <c r="F607" s="109"/>
      <c r="G607" s="152"/>
      <c r="H607" s="133"/>
      <c r="I607" s="109"/>
      <c r="J607" s="135"/>
      <c r="K607" s="241"/>
      <c r="L607" s="241"/>
      <c r="M607" s="8"/>
      <c r="N607" s="280"/>
      <c r="O607" s="259"/>
      <c r="P607" s="309">
        <v>0</v>
      </c>
    </row>
    <row r="608" spans="1:17" ht="15.6" hidden="1" x14ac:dyDescent="0.3">
      <c r="A608" s="230"/>
      <c r="B608" s="231"/>
      <c r="C608" s="231"/>
      <c r="D608" s="232"/>
      <c r="E608" s="233"/>
      <c r="F608" s="232"/>
      <c r="G608" s="234"/>
      <c r="H608" s="235"/>
      <c r="I608" s="232"/>
      <c r="J608" s="236"/>
      <c r="K608" s="242"/>
      <c r="L608" s="242"/>
      <c r="M608" s="239"/>
      <c r="N608" s="281"/>
      <c r="O608" s="260"/>
      <c r="P608" s="310"/>
    </row>
    <row r="609" spans="1:16" ht="62.4" hidden="1" x14ac:dyDescent="0.3">
      <c r="A609" s="39" t="s">
        <v>1007</v>
      </c>
      <c r="B609" s="35" t="s">
        <v>475</v>
      </c>
      <c r="C609" s="35" t="s">
        <v>476</v>
      </c>
      <c r="D609" s="3" t="s">
        <v>34</v>
      </c>
      <c r="E609" s="108">
        <v>10</v>
      </c>
      <c r="F609" s="152" t="s">
        <v>1267</v>
      </c>
      <c r="G609" s="152" t="s">
        <v>1259</v>
      </c>
      <c r="H609" s="176">
        <v>6</v>
      </c>
      <c r="I609" s="3"/>
      <c r="J609" s="134">
        <v>3553957</v>
      </c>
      <c r="K609" s="241">
        <v>2.35</v>
      </c>
      <c r="L609" s="241">
        <f t="shared" ref="L609:L615" si="171">K609*1.2</f>
        <v>2.82</v>
      </c>
      <c r="M609" s="8">
        <f t="shared" ref="M609:M615" si="172">K609*H609</f>
        <v>14.100000000000001</v>
      </c>
      <c r="N609" s="280">
        <f t="shared" ref="N609:N615" si="173">M609*1.2</f>
        <v>16.920000000000002</v>
      </c>
      <c r="O609" s="259">
        <v>2.35</v>
      </c>
      <c r="P609" s="309">
        <v>1</v>
      </c>
    </row>
    <row r="610" spans="1:16" ht="15.6" hidden="1" x14ac:dyDescent="0.3">
      <c r="A610" s="230"/>
      <c r="B610" s="231"/>
      <c r="C610" s="231"/>
      <c r="D610" s="232"/>
      <c r="E610" s="233"/>
      <c r="F610" s="232"/>
      <c r="G610" s="234"/>
      <c r="H610" s="235"/>
      <c r="I610" s="232"/>
      <c r="J610" s="236"/>
      <c r="K610" s="242"/>
      <c r="L610" s="242"/>
      <c r="M610" s="239"/>
      <c r="N610" s="281"/>
      <c r="O610" s="260"/>
      <c r="P610" s="310"/>
    </row>
    <row r="611" spans="1:16" ht="62.4" hidden="1" x14ac:dyDescent="0.3">
      <c r="A611" s="39" t="s">
        <v>1008</v>
      </c>
      <c r="B611" s="35" t="s">
        <v>475</v>
      </c>
      <c r="C611" s="35" t="s">
        <v>477</v>
      </c>
      <c r="D611" s="3" t="s">
        <v>34</v>
      </c>
      <c r="E611" s="108">
        <v>10</v>
      </c>
      <c r="F611" s="152" t="s">
        <v>1267</v>
      </c>
      <c r="G611" s="152" t="s">
        <v>1259</v>
      </c>
      <c r="H611" s="176">
        <v>10</v>
      </c>
      <c r="I611" s="3"/>
      <c r="J611" s="134">
        <v>3553949</v>
      </c>
      <c r="K611" s="241">
        <v>1.75</v>
      </c>
      <c r="L611" s="241">
        <f t="shared" si="171"/>
        <v>2.1</v>
      </c>
      <c r="M611" s="8">
        <f t="shared" si="172"/>
        <v>17.5</v>
      </c>
      <c r="N611" s="280">
        <f t="shared" si="173"/>
        <v>21</v>
      </c>
      <c r="O611" s="259">
        <v>1.75</v>
      </c>
      <c r="P611" s="309">
        <v>1</v>
      </c>
    </row>
    <row r="612" spans="1:16" ht="15.6" hidden="1" x14ac:dyDescent="0.3">
      <c r="A612" s="230"/>
      <c r="B612" s="231"/>
      <c r="C612" s="231"/>
      <c r="D612" s="232"/>
      <c r="E612" s="233"/>
      <c r="F612" s="232"/>
      <c r="G612" s="234"/>
      <c r="H612" s="235"/>
      <c r="I612" s="232"/>
      <c r="J612" s="236"/>
      <c r="K612" s="242"/>
      <c r="L612" s="242"/>
      <c r="M612" s="239"/>
      <c r="N612" s="281"/>
      <c r="O612" s="260"/>
      <c r="P612" s="310"/>
    </row>
    <row r="613" spans="1:16" ht="62.4" hidden="1" x14ac:dyDescent="0.3">
      <c r="A613" s="39" t="s">
        <v>1009</v>
      </c>
      <c r="B613" s="35" t="s">
        <v>478</v>
      </c>
      <c r="C613" s="35" t="s">
        <v>479</v>
      </c>
      <c r="D613" s="3" t="s">
        <v>34</v>
      </c>
      <c r="E613" s="108">
        <v>10</v>
      </c>
      <c r="F613" s="152" t="s">
        <v>1267</v>
      </c>
      <c r="G613" s="152" t="s">
        <v>1259</v>
      </c>
      <c r="H613" s="176">
        <v>6</v>
      </c>
      <c r="I613" s="3"/>
      <c r="J613" s="134">
        <v>3570170</v>
      </c>
      <c r="K613" s="241">
        <v>2.35</v>
      </c>
      <c r="L613" s="241">
        <f t="shared" si="171"/>
        <v>2.82</v>
      </c>
      <c r="M613" s="8">
        <f t="shared" si="172"/>
        <v>14.100000000000001</v>
      </c>
      <c r="N613" s="280">
        <f t="shared" si="173"/>
        <v>16.920000000000002</v>
      </c>
      <c r="O613" s="259">
        <v>2.35</v>
      </c>
      <c r="P613" s="309">
        <v>1</v>
      </c>
    </row>
    <row r="614" spans="1:16" ht="15.6" hidden="1" x14ac:dyDescent="0.3">
      <c r="A614" s="230"/>
      <c r="B614" s="231"/>
      <c r="C614" s="231"/>
      <c r="D614" s="232"/>
      <c r="E614" s="233"/>
      <c r="F614" s="232"/>
      <c r="G614" s="234"/>
      <c r="H614" s="235"/>
      <c r="I614" s="232"/>
      <c r="J614" s="236"/>
      <c r="K614" s="242"/>
      <c r="L614" s="242"/>
      <c r="M614" s="239"/>
      <c r="N614" s="281"/>
      <c r="O614" s="260"/>
      <c r="P614" s="310"/>
    </row>
    <row r="615" spans="1:16" ht="62.4" hidden="1" x14ac:dyDescent="0.3">
      <c r="A615" s="39" t="s">
        <v>1010</v>
      </c>
      <c r="B615" s="35" t="s">
        <v>478</v>
      </c>
      <c r="C615" s="35" t="s">
        <v>480</v>
      </c>
      <c r="D615" s="3" t="s">
        <v>34</v>
      </c>
      <c r="E615" s="108">
        <v>10</v>
      </c>
      <c r="F615" s="152" t="s">
        <v>1267</v>
      </c>
      <c r="G615" s="152" t="s">
        <v>1259</v>
      </c>
      <c r="H615" s="176">
        <v>10</v>
      </c>
      <c r="I615" s="3"/>
      <c r="J615" s="134">
        <v>3570140</v>
      </c>
      <c r="K615" s="241">
        <v>1.75</v>
      </c>
      <c r="L615" s="241">
        <f t="shared" si="171"/>
        <v>2.1</v>
      </c>
      <c r="M615" s="8">
        <f t="shared" si="172"/>
        <v>17.5</v>
      </c>
      <c r="N615" s="280">
        <f t="shared" si="173"/>
        <v>21</v>
      </c>
      <c r="O615" s="259">
        <v>1.75</v>
      </c>
      <c r="P615" s="309">
        <v>1</v>
      </c>
    </row>
    <row r="616" spans="1:16" ht="15.6" hidden="1" x14ac:dyDescent="0.3">
      <c r="A616" s="230"/>
      <c r="B616" s="231"/>
      <c r="C616" s="231"/>
      <c r="D616" s="232"/>
      <c r="E616" s="233"/>
      <c r="F616" s="232"/>
      <c r="G616" s="234"/>
      <c r="H616" s="235"/>
      <c r="I616" s="232"/>
      <c r="J616" s="236"/>
      <c r="K616" s="242"/>
      <c r="L616" s="242"/>
      <c r="M616" s="239"/>
      <c r="N616" s="281"/>
      <c r="O616" s="260"/>
      <c r="P616" s="310"/>
    </row>
    <row r="617" spans="1:16" ht="46.8" hidden="1" x14ac:dyDescent="0.3">
      <c r="A617" s="180" t="s">
        <v>1011</v>
      </c>
      <c r="B617" s="5" t="s">
        <v>481</v>
      </c>
      <c r="C617" s="5" t="s">
        <v>482</v>
      </c>
      <c r="D617" s="5" t="s">
        <v>34</v>
      </c>
      <c r="E617" s="110">
        <v>20</v>
      </c>
      <c r="F617" s="5" t="s">
        <v>1315</v>
      </c>
      <c r="G617" s="152" t="s">
        <v>1259</v>
      </c>
      <c r="H617" s="176">
        <v>10</v>
      </c>
      <c r="I617" s="1" t="s">
        <v>1330</v>
      </c>
      <c r="J617" s="6">
        <v>2070600</v>
      </c>
      <c r="K617" s="241">
        <v>6.9729999999999999</v>
      </c>
      <c r="L617" s="241">
        <v>8.3675999999999995</v>
      </c>
      <c r="M617" s="8">
        <v>69.73</v>
      </c>
      <c r="N617" s="280">
        <v>83.676000000000002</v>
      </c>
      <c r="O617" s="259">
        <v>6.9729999999999999</v>
      </c>
      <c r="P617" s="309">
        <v>1</v>
      </c>
    </row>
    <row r="618" spans="1:16" ht="93.6" hidden="1" x14ac:dyDescent="0.3">
      <c r="A618" s="180" t="s">
        <v>1011</v>
      </c>
      <c r="B618" s="5" t="s">
        <v>481</v>
      </c>
      <c r="C618" s="5" t="s">
        <v>482</v>
      </c>
      <c r="D618" s="5" t="s">
        <v>34</v>
      </c>
      <c r="E618" s="110">
        <v>20</v>
      </c>
      <c r="F618" s="5" t="s">
        <v>1431</v>
      </c>
      <c r="G618" s="152" t="s">
        <v>1396</v>
      </c>
      <c r="H618" s="176" t="s">
        <v>1444</v>
      </c>
      <c r="I618" s="1" t="s">
        <v>1445</v>
      </c>
      <c r="J618" s="6" t="s">
        <v>1446</v>
      </c>
      <c r="K618" s="241">
        <v>22.02</v>
      </c>
      <c r="L618" s="241">
        <v>26.423999999999999</v>
      </c>
      <c r="M618" s="8">
        <v>44.04</v>
      </c>
      <c r="N618" s="280">
        <v>52.85</v>
      </c>
      <c r="O618" s="259">
        <v>22.02</v>
      </c>
      <c r="P618" s="309">
        <v>2</v>
      </c>
    </row>
    <row r="619" spans="1:16" ht="15.6" hidden="1" x14ac:dyDescent="0.3">
      <c r="A619" s="230"/>
      <c r="B619" s="231"/>
      <c r="C619" s="231"/>
      <c r="D619" s="232"/>
      <c r="E619" s="233"/>
      <c r="F619" s="232"/>
      <c r="G619" s="234"/>
      <c r="H619" s="235"/>
      <c r="I619" s="232"/>
      <c r="J619" s="236"/>
      <c r="K619" s="242"/>
      <c r="L619" s="242"/>
      <c r="M619" s="239"/>
      <c r="N619" s="281"/>
      <c r="O619" s="260"/>
      <c r="P619" s="310"/>
    </row>
    <row r="620" spans="1:16" ht="62.4" hidden="1" x14ac:dyDescent="0.3">
      <c r="A620" s="39" t="s">
        <v>1012</v>
      </c>
      <c r="B620" s="1" t="s">
        <v>483</v>
      </c>
      <c r="C620" s="4" t="s">
        <v>484</v>
      </c>
      <c r="D620" s="1" t="s">
        <v>34</v>
      </c>
      <c r="E620" s="110">
        <v>10</v>
      </c>
      <c r="F620" s="152" t="s">
        <v>1267</v>
      </c>
      <c r="G620" s="152" t="s">
        <v>1259</v>
      </c>
      <c r="H620" s="176">
        <v>1</v>
      </c>
      <c r="I620" s="1" t="s">
        <v>1331</v>
      </c>
      <c r="J620" s="6" t="s">
        <v>1332</v>
      </c>
      <c r="K620" s="241">
        <v>18.5</v>
      </c>
      <c r="L620" s="241">
        <f t="shared" ref="L620:L622" si="174">K620*1.2</f>
        <v>22.2</v>
      </c>
      <c r="M620" s="8">
        <f t="shared" ref="M620:M622" si="175">K620*H620</f>
        <v>18.5</v>
      </c>
      <c r="N620" s="280">
        <f t="shared" ref="N620:N622" si="176">M620*1.2</f>
        <v>22.2</v>
      </c>
      <c r="O620" s="259">
        <v>18.5</v>
      </c>
      <c r="P620" s="309">
        <v>1</v>
      </c>
    </row>
    <row r="621" spans="1:16" ht="15.6" hidden="1" x14ac:dyDescent="0.3">
      <c r="A621" s="230"/>
      <c r="B621" s="231"/>
      <c r="C621" s="231"/>
      <c r="D621" s="232"/>
      <c r="E621" s="233"/>
      <c r="F621" s="232"/>
      <c r="G621" s="234"/>
      <c r="H621" s="235"/>
      <c r="I621" s="232"/>
      <c r="J621" s="236"/>
      <c r="K621" s="242"/>
      <c r="L621" s="242"/>
      <c r="M621" s="239"/>
      <c r="N621" s="281"/>
      <c r="O621" s="260"/>
      <c r="P621" s="310"/>
    </row>
    <row r="622" spans="1:16" ht="78" hidden="1" x14ac:dyDescent="0.3">
      <c r="A622" s="39" t="s">
        <v>1013</v>
      </c>
      <c r="B622" s="1" t="s">
        <v>485</v>
      </c>
      <c r="C622" s="4" t="s">
        <v>486</v>
      </c>
      <c r="D622" s="1" t="s">
        <v>34</v>
      </c>
      <c r="E622" s="110">
        <v>10</v>
      </c>
      <c r="F622" s="152" t="s">
        <v>1267</v>
      </c>
      <c r="G622" s="152" t="s">
        <v>1259</v>
      </c>
      <c r="H622" s="176">
        <v>1</v>
      </c>
      <c r="I622" s="1" t="s">
        <v>1333</v>
      </c>
      <c r="J622" s="6">
        <v>400508</v>
      </c>
      <c r="K622" s="241">
        <v>58.8</v>
      </c>
      <c r="L622" s="241">
        <f t="shared" si="174"/>
        <v>70.559999999999988</v>
      </c>
      <c r="M622" s="8">
        <f t="shared" si="175"/>
        <v>58.8</v>
      </c>
      <c r="N622" s="280">
        <f t="shared" si="176"/>
        <v>70.559999999999988</v>
      </c>
      <c r="O622" s="259">
        <v>58.8</v>
      </c>
      <c r="P622" s="309">
        <v>1</v>
      </c>
    </row>
    <row r="623" spans="1:16" ht="15.6" hidden="1" x14ac:dyDescent="0.3">
      <c r="A623" s="230"/>
      <c r="B623" s="231"/>
      <c r="C623" s="231"/>
      <c r="D623" s="232"/>
      <c r="E623" s="233"/>
      <c r="F623" s="232"/>
      <c r="G623" s="234"/>
      <c r="H623" s="235"/>
      <c r="I623" s="232"/>
      <c r="J623" s="236"/>
      <c r="K623" s="242"/>
      <c r="L623" s="242"/>
      <c r="M623" s="239"/>
      <c r="N623" s="281"/>
      <c r="O623" s="260"/>
      <c r="P623" s="310"/>
    </row>
    <row r="624" spans="1:16" ht="15.6" x14ac:dyDescent="0.3">
      <c r="A624" s="368" t="s">
        <v>1014</v>
      </c>
      <c r="B624" s="369"/>
      <c r="C624" s="370"/>
      <c r="D624" s="92"/>
      <c r="E624" s="106"/>
      <c r="F624" s="115"/>
      <c r="G624" s="152"/>
      <c r="H624" s="133"/>
      <c r="I624" s="115"/>
      <c r="J624" s="134"/>
      <c r="K624" s="241"/>
      <c r="L624" s="241"/>
      <c r="M624" s="8"/>
      <c r="N624" s="280"/>
      <c r="O624" s="259"/>
      <c r="P624" s="309"/>
    </row>
    <row r="625" spans="1:16" ht="15.6" x14ac:dyDescent="0.3">
      <c r="A625" s="371" t="s">
        <v>487</v>
      </c>
      <c r="B625" s="372"/>
      <c r="C625" s="373"/>
      <c r="D625" s="92"/>
      <c r="E625" s="106"/>
      <c r="F625" s="115"/>
      <c r="G625" s="152"/>
      <c r="H625" s="133"/>
      <c r="I625" s="115"/>
      <c r="J625" s="135"/>
      <c r="K625" s="241"/>
      <c r="L625" s="241"/>
      <c r="M625" s="8"/>
      <c r="N625" s="280"/>
      <c r="O625" s="259"/>
      <c r="P625" s="309"/>
    </row>
    <row r="626" spans="1:16" ht="124.8" hidden="1" x14ac:dyDescent="0.3">
      <c r="A626" s="10" t="s">
        <v>1015</v>
      </c>
      <c r="B626" s="35" t="s">
        <v>489</v>
      </c>
      <c r="C626" s="43" t="s">
        <v>490</v>
      </c>
      <c r="D626" s="3" t="s">
        <v>34</v>
      </c>
      <c r="E626" s="108">
        <v>10</v>
      </c>
      <c r="F626" s="109" t="s">
        <v>1353</v>
      </c>
      <c r="G626" s="152" t="s">
        <v>1396</v>
      </c>
      <c r="H626" s="133" t="s">
        <v>1355</v>
      </c>
      <c r="I626" s="109" t="s">
        <v>1447</v>
      </c>
      <c r="J626" s="134" t="s">
        <v>1448</v>
      </c>
      <c r="K626" s="241">
        <v>920</v>
      </c>
      <c r="L626" s="241">
        <v>1104</v>
      </c>
      <c r="M626" s="8">
        <v>920</v>
      </c>
      <c r="N626" s="280">
        <v>1104</v>
      </c>
      <c r="O626" s="259">
        <v>920</v>
      </c>
      <c r="P626" s="309">
        <v>1</v>
      </c>
    </row>
    <row r="627" spans="1:16" ht="15.6" hidden="1" x14ac:dyDescent="0.3">
      <c r="A627" s="230"/>
      <c r="B627" s="231"/>
      <c r="C627" s="231"/>
      <c r="D627" s="232"/>
      <c r="E627" s="233"/>
      <c r="F627" s="232"/>
      <c r="G627" s="234"/>
      <c r="H627" s="235"/>
      <c r="I627" s="232"/>
      <c r="J627" s="236"/>
      <c r="K627" s="242"/>
      <c r="L627" s="242"/>
      <c r="M627" s="239"/>
      <c r="N627" s="281"/>
      <c r="O627" s="260"/>
      <c r="P627" s="310"/>
    </row>
    <row r="628" spans="1:16" ht="124.8" hidden="1" x14ac:dyDescent="0.3">
      <c r="A628" s="10" t="s">
        <v>1016</v>
      </c>
      <c r="B628" s="35" t="s">
        <v>489</v>
      </c>
      <c r="C628" s="43" t="s">
        <v>492</v>
      </c>
      <c r="D628" s="3" t="s">
        <v>34</v>
      </c>
      <c r="E628" s="108">
        <v>10</v>
      </c>
      <c r="F628" s="109" t="s">
        <v>1353</v>
      </c>
      <c r="G628" s="152" t="s">
        <v>1396</v>
      </c>
      <c r="H628" s="133" t="s">
        <v>1355</v>
      </c>
      <c r="I628" s="109" t="s">
        <v>1447</v>
      </c>
      <c r="J628" s="134" t="s">
        <v>1449</v>
      </c>
      <c r="K628" s="241">
        <v>920</v>
      </c>
      <c r="L628" s="241">
        <v>1104</v>
      </c>
      <c r="M628" s="8">
        <v>920</v>
      </c>
      <c r="N628" s="280">
        <v>1104</v>
      </c>
      <c r="O628" s="259">
        <v>920</v>
      </c>
      <c r="P628" s="309">
        <v>1</v>
      </c>
    </row>
    <row r="629" spans="1:16" ht="15.6" hidden="1" x14ac:dyDescent="0.3">
      <c r="A629" s="230"/>
      <c r="B629" s="231"/>
      <c r="C629" s="231"/>
      <c r="D629" s="232"/>
      <c r="E629" s="233"/>
      <c r="F629" s="232"/>
      <c r="G629" s="234"/>
      <c r="H629" s="235"/>
      <c r="I629" s="232"/>
      <c r="J629" s="236"/>
      <c r="K629" s="242"/>
      <c r="L629" s="242"/>
      <c r="M629" s="239"/>
      <c r="N629" s="281"/>
      <c r="O629" s="260"/>
      <c r="P629" s="310"/>
    </row>
    <row r="630" spans="1:16" ht="124.8" hidden="1" x14ac:dyDescent="0.3">
      <c r="A630" s="10" t="s">
        <v>1017</v>
      </c>
      <c r="B630" s="35" t="s">
        <v>489</v>
      </c>
      <c r="C630" s="43" t="s">
        <v>494</v>
      </c>
      <c r="D630" s="3" t="s">
        <v>34</v>
      </c>
      <c r="E630" s="108">
        <v>15</v>
      </c>
      <c r="F630" s="109" t="s">
        <v>1353</v>
      </c>
      <c r="G630" s="152" t="s">
        <v>1396</v>
      </c>
      <c r="H630" s="133" t="s">
        <v>1355</v>
      </c>
      <c r="I630" s="109" t="s">
        <v>1447</v>
      </c>
      <c r="J630" s="134" t="s">
        <v>1450</v>
      </c>
      <c r="K630" s="241">
        <v>920</v>
      </c>
      <c r="L630" s="241">
        <v>1104</v>
      </c>
      <c r="M630" s="8">
        <v>920</v>
      </c>
      <c r="N630" s="280">
        <v>1104</v>
      </c>
      <c r="O630" s="259">
        <v>920</v>
      </c>
      <c r="P630" s="309">
        <v>1</v>
      </c>
    </row>
    <row r="631" spans="1:16" ht="15.6" hidden="1" x14ac:dyDescent="0.3">
      <c r="A631" s="230"/>
      <c r="B631" s="231"/>
      <c r="C631" s="231"/>
      <c r="D631" s="232"/>
      <c r="E631" s="233"/>
      <c r="F631" s="232"/>
      <c r="G631" s="234"/>
      <c r="H631" s="235"/>
      <c r="I631" s="232"/>
      <c r="J631" s="236"/>
      <c r="K631" s="242"/>
      <c r="L631" s="242"/>
      <c r="M631" s="239"/>
      <c r="N631" s="281"/>
      <c r="O631" s="260"/>
      <c r="P631" s="310"/>
    </row>
    <row r="632" spans="1:16" ht="124.8" hidden="1" x14ac:dyDescent="0.3">
      <c r="A632" s="10" t="s">
        <v>1018</v>
      </c>
      <c r="B632" s="35" t="s">
        <v>489</v>
      </c>
      <c r="C632" s="43" t="s">
        <v>496</v>
      </c>
      <c r="D632" s="3" t="s">
        <v>34</v>
      </c>
      <c r="E632" s="108">
        <v>5</v>
      </c>
      <c r="F632" s="109" t="s">
        <v>1353</v>
      </c>
      <c r="G632" s="152" t="s">
        <v>1396</v>
      </c>
      <c r="H632" s="133" t="s">
        <v>1355</v>
      </c>
      <c r="I632" s="109" t="s">
        <v>1447</v>
      </c>
      <c r="J632" s="134" t="s">
        <v>1451</v>
      </c>
      <c r="K632" s="241">
        <v>920</v>
      </c>
      <c r="L632" s="241">
        <v>1104</v>
      </c>
      <c r="M632" s="8">
        <v>920</v>
      </c>
      <c r="N632" s="280">
        <v>1104</v>
      </c>
      <c r="O632" s="259">
        <v>920</v>
      </c>
      <c r="P632" s="309">
        <v>1</v>
      </c>
    </row>
    <row r="633" spans="1:16" ht="15.6" hidden="1" x14ac:dyDescent="0.3">
      <c r="A633" s="230"/>
      <c r="B633" s="231"/>
      <c r="C633" s="231"/>
      <c r="D633" s="232"/>
      <c r="E633" s="233"/>
      <c r="F633" s="232"/>
      <c r="G633" s="234"/>
      <c r="H633" s="235"/>
      <c r="I633" s="232"/>
      <c r="J633" s="236"/>
      <c r="K633" s="242"/>
      <c r="L633" s="242"/>
      <c r="M633" s="239"/>
      <c r="N633" s="281"/>
      <c r="O633" s="260"/>
      <c r="P633" s="310"/>
    </row>
    <row r="634" spans="1:16" ht="109.2" hidden="1" x14ac:dyDescent="0.3">
      <c r="A634" s="10" t="s">
        <v>1019</v>
      </c>
      <c r="B634" s="44" t="s">
        <v>498</v>
      </c>
      <c r="C634" s="70" t="s">
        <v>500</v>
      </c>
      <c r="D634" s="3" t="s">
        <v>34</v>
      </c>
      <c r="E634" s="108">
        <v>12</v>
      </c>
      <c r="F634" s="109" t="s">
        <v>1353</v>
      </c>
      <c r="G634" s="152" t="s">
        <v>1396</v>
      </c>
      <c r="H634" s="133" t="s">
        <v>1355</v>
      </c>
      <c r="I634" s="109" t="s">
        <v>1452</v>
      </c>
      <c r="J634" s="135" t="s">
        <v>1453</v>
      </c>
      <c r="K634" s="241">
        <v>500</v>
      </c>
      <c r="L634" s="241">
        <v>600</v>
      </c>
      <c r="M634" s="8">
        <v>500</v>
      </c>
      <c r="N634" s="280">
        <v>600</v>
      </c>
      <c r="O634" s="259">
        <v>500</v>
      </c>
      <c r="P634" s="309">
        <v>1</v>
      </c>
    </row>
    <row r="635" spans="1:16" ht="15.6" hidden="1" x14ac:dyDescent="0.3">
      <c r="A635" s="230"/>
      <c r="B635" s="231"/>
      <c r="C635" s="231"/>
      <c r="D635" s="232"/>
      <c r="E635" s="233"/>
      <c r="F635" s="232"/>
      <c r="G635" s="234"/>
      <c r="H635" s="235"/>
      <c r="I635" s="232"/>
      <c r="J635" s="236"/>
      <c r="K635" s="242"/>
      <c r="L635" s="242"/>
      <c r="M635" s="239"/>
      <c r="N635" s="281"/>
      <c r="O635" s="260"/>
      <c r="P635" s="310"/>
    </row>
    <row r="636" spans="1:16" ht="109.2" hidden="1" x14ac:dyDescent="0.3">
      <c r="A636" s="10" t="s">
        <v>1020</v>
      </c>
      <c r="B636" s="45" t="s">
        <v>497</v>
      </c>
      <c r="C636" s="71" t="s">
        <v>834</v>
      </c>
      <c r="D636" s="3" t="s">
        <v>34</v>
      </c>
      <c r="E636" s="108">
        <v>3</v>
      </c>
      <c r="F636" s="109" t="s">
        <v>1353</v>
      </c>
      <c r="G636" s="152" t="s">
        <v>1396</v>
      </c>
      <c r="H636" s="133" t="s">
        <v>1355</v>
      </c>
      <c r="I636" s="109" t="s">
        <v>1454</v>
      </c>
      <c r="J636" s="135" t="s">
        <v>1455</v>
      </c>
      <c r="K636" s="241">
        <v>1254.45</v>
      </c>
      <c r="L636" s="241">
        <v>1505.34</v>
      </c>
      <c r="M636" s="8">
        <v>1254.45</v>
      </c>
      <c r="N636" s="280">
        <v>1505.34</v>
      </c>
      <c r="O636" s="259">
        <v>1254.45</v>
      </c>
      <c r="P636" s="309">
        <v>1</v>
      </c>
    </row>
    <row r="637" spans="1:16" ht="15.6" hidden="1" x14ac:dyDescent="0.3">
      <c r="A637" s="230"/>
      <c r="B637" s="231"/>
      <c r="C637" s="231"/>
      <c r="D637" s="232"/>
      <c r="E637" s="233"/>
      <c r="F637" s="232"/>
      <c r="G637" s="234"/>
      <c r="H637" s="235"/>
      <c r="I637" s="232"/>
      <c r="J637" s="236"/>
      <c r="K637" s="242"/>
      <c r="L637" s="242"/>
      <c r="M637" s="239"/>
      <c r="N637" s="281"/>
      <c r="O637" s="260"/>
      <c r="P637" s="310"/>
    </row>
    <row r="638" spans="1:16" ht="15.6" hidden="1" x14ac:dyDescent="0.3">
      <c r="A638" s="46"/>
      <c r="B638" s="362" t="s">
        <v>501</v>
      </c>
      <c r="C638" s="363"/>
      <c r="D638" s="47"/>
      <c r="E638" s="116"/>
      <c r="F638" s="213"/>
      <c r="G638" s="152"/>
      <c r="H638" s="133"/>
      <c r="I638" s="213"/>
      <c r="J638" s="116"/>
      <c r="K638" s="251"/>
      <c r="L638" s="241"/>
      <c r="M638" s="116"/>
      <c r="N638" s="280"/>
      <c r="O638" s="275"/>
      <c r="P638" s="318"/>
    </row>
    <row r="639" spans="1:16" ht="109.2" hidden="1" x14ac:dyDescent="0.3">
      <c r="A639" s="10" t="s">
        <v>416</v>
      </c>
      <c r="B639" s="45" t="s">
        <v>502</v>
      </c>
      <c r="C639" s="71" t="s">
        <v>503</v>
      </c>
      <c r="D639" s="3" t="s">
        <v>34</v>
      </c>
      <c r="E639" s="108">
        <v>10</v>
      </c>
      <c r="F639" s="109" t="s">
        <v>1353</v>
      </c>
      <c r="G639" s="152" t="s">
        <v>1396</v>
      </c>
      <c r="H639" s="133" t="s">
        <v>1456</v>
      </c>
      <c r="I639" s="109" t="s">
        <v>1457</v>
      </c>
      <c r="J639" s="135" t="s">
        <v>1458</v>
      </c>
      <c r="K639" s="241">
        <v>2.17</v>
      </c>
      <c r="L639" s="241">
        <v>2.6039999999999996</v>
      </c>
      <c r="M639" s="8">
        <v>234.36</v>
      </c>
      <c r="N639" s="280">
        <v>281.23</v>
      </c>
      <c r="O639" s="259">
        <v>2.17</v>
      </c>
      <c r="P639" s="309">
        <v>1</v>
      </c>
    </row>
    <row r="640" spans="1:16" ht="15.6" hidden="1" x14ac:dyDescent="0.3">
      <c r="A640" s="230"/>
      <c r="B640" s="231"/>
      <c r="C640" s="231"/>
      <c r="D640" s="232"/>
      <c r="E640" s="233"/>
      <c r="F640" s="232"/>
      <c r="G640" s="234"/>
      <c r="H640" s="235"/>
      <c r="I640" s="232"/>
      <c r="J640" s="236"/>
      <c r="K640" s="242"/>
      <c r="L640" s="242"/>
      <c r="M640" s="239"/>
      <c r="N640" s="281"/>
      <c r="O640" s="260"/>
      <c r="P640" s="310"/>
    </row>
    <row r="641" spans="1:16" ht="109.2" hidden="1" x14ac:dyDescent="0.3">
      <c r="A641" s="10" t="s">
        <v>418</v>
      </c>
      <c r="B641" s="45" t="s">
        <v>504</v>
      </c>
      <c r="C641" s="71" t="s">
        <v>505</v>
      </c>
      <c r="D641" s="3" t="s">
        <v>34</v>
      </c>
      <c r="E641" s="108">
        <v>3</v>
      </c>
      <c r="F641" s="109" t="s">
        <v>1353</v>
      </c>
      <c r="G641" s="152" t="s">
        <v>1396</v>
      </c>
      <c r="H641" s="133" t="s">
        <v>1355</v>
      </c>
      <c r="I641" s="109" t="s">
        <v>1356</v>
      </c>
      <c r="J641" s="135" t="s">
        <v>1357</v>
      </c>
      <c r="K641" s="241">
        <v>358.5</v>
      </c>
      <c r="L641" s="241">
        <v>430.2</v>
      </c>
      <c r="M641" s="8">
        <v>358.5</v>
      </c>
      <c r="N641" s="280">
        <v>430.2</v>
      </c>
      <c r="O641" s="259">
        <v>358.5</v>
      </c>
      <c r="P641" s="309">
        <v>1</v>
      </c>
    </row>
    <row r="642" spans="1:16" ht="15.6" hidden="1" x14ac:dyDescent="0.3">
      <c r="A642" s="230"/>
      <c r="B642" s="231"/>
      <c r="C642" s="231"/>
      <c r="D642" s="232"/>
      <c r="E642" s="233"/>
      <c r="F642" s="232"/>
      <c r="G642" s="234"/>
      <c r="H642" s="235"/>
      <c r="I642" s="232"/>
      <c r="J642" s="236"/>
      <c r="K642" s="242"/>
      <c r="L642" s="242"/>
      <c r="M642" s="239"/>
      <c r="N642" s="281"/>
      <c r="O642" s="260"/>
      <c r="P642" s="310"/>
    </row>
    <row r="643" spans="1:16" ht="109.2" hidden="1" x14ac:dyDescent="0.3">
      <c r="A643" s="10" t="s">
        <v>1021</v>
      </c>
      <c r="B643" s="45" t="s">
        <v>506</v>
      </c>
      <c r="C643" s="71" t="s">
        <v>505</v>
      </c>
      <c r="D643" s="3" t="s">
        <v>34</v>
      </c>
      <c r="E643" s="108">
        <v>2</v>
      </c>
      <c r="F643" s="109" t="s">
        <v>1353</v>
      </c>
      <c r="G643" s="152" t="s">
        <v>1396</v>
      </c>
      <c r="H643" s="133" t="s">
        <v>1355</v>
      </c>
      <c r="I643" s="109" t="s">
        <v>1459</v>
      </c>
      <c r="J643" s="135" t="s">
        <v>1460</v>
      </c>
      <c r="K643" s="241">
        <v>197.18</v>
      </c>
      <c r="L643" s="241">
        <v>236.61599999999999</v>
      </c>
      <c r="M643" s="8">
        <v>197.18</v>
      </c>
      <c r="N643" s="280">
        <v>236.62</v>
      </c>
      <c r="O643" s="259">
        <v>197.18</v>
      </c>
      <c r="P643" s="309">
        <v>1</v>
      </c>
    </row>
    <row r="644" spans="1:16" ht="15.6" hidden="1" x14ac:dyDescent="0.3">
      <c r="A644" s="230"/>
      <c r="B644" s="231"/>
      <c r="C644" s="231"/>
      <c r="D644" s="232"/>
      <c r="E644" s="233"/>
      <c r="F644" s="232"/>
      <c r="G644" s="234"/>
      <c r="H644" s="235"/>
      <c r="I644" s="232"/>
      <c r="J644" s="236"/>
      <c r="K644" s="242"/>
      <c r="L644" s="242"/>
      <c r="M644" s="239"/>
      <c r="N644" s="281"/>
      <c r="O644" s="260"/>
      <c r="P644" s="310"/>
    </row>
    <row r="645" spans="1:16" ht="93.6" x14ac:dyDescent="0.3">
      <c r="A645" s="10" t="s">
        <v>1022</v>
      </c>
      <c r="B645" s="45" t="s">
        <v>507</v>
      </c>
      <c r="C645" s="71" t="s">
        <v>508</v>
      </c>
      <c r="D645" s="3" t="s">
        <v>34</v>
      </c>
      <c r="E645" s="108">
        <v>20</v>
      </c>
      <c r="F645" s="109"/>
      <c r="G645" s="152"/>
      <c r="H645" s="133"/>
      <c r="I645" s="109"/>
      <c r="J645" s="135"/>
      <c r="K645" s="241"/>
      <c r="L645" s="241"/>
      <c r="M645" s="8"/>
      <c r="N645" s="280"/>
      <c r="O645" s="259"/>
      <c r="P645" s="309">
        <v>0</v>
      </c>
    </row>
    <row r="646" spans="1:16" ht="15.6" hidden="1" x14ac:dyDescent="0.3">
      <c r="A646" s="230"/>
      <c r="B646" s="231"/>
      <c r="C646" s="231"/>
      <c r="D646" s="232"/>
      <c r="E646" s="233"/>
      <c r="F646" s="232"/>
      <c r="G646" s="234"/>
      <c r="H646" s="235"/>
      <c r="I646" s="232"/>
      <c r="J646" s="236"/>
      <c r="K646" s="242"/>
      <c r="L646" s="242"/>
      <c r="M646" s="239"/>
      <c r="N646" s="281"/>
      <c r="O646" s="260"/>
      <c r="P646" s="310"/>
    </row>
    <row r="647" spans="1:16" ht="93.6" x14ac:dyDescent="0.3">
      <c r="A647" s="10" t="s">
        <v>421</v>
      </c>
      <c r="B647" s="45" t="s">
        <v>507</v>
      </c>
      <c r="C647" s="71" t="s">
        <v>509</v>
      </c>
      <c r="D647" s="3" t="s">
        <v>34</v>
      </c>
      <c r="E647" s="108">
        <v>20</v>
      </c>
      <c r="F647" s="109"/>
      <c r="G647" s="152"/>
      <c r="H647" s="133"/>
      <c r="I647" s="109"/>
      <c r="J647" s="135"/>
      <c r="K647" s="241"/>
      <c r="L647" s="241"/>
      <c r="M647" s="8"/>
      <c r="N647" s="280"/>
      <c r="O647" s="259"/>
      <c r="P647" s="309">
        <v>0</v>
      </c>
    </row>
    <row r="648" spans="1:16" ht="15.6" hidden="1" x14ac:dyDescent="0.3">
      <c r="A648" s="230"/>
      <c r="B648" s="231"/>
      <c r="C648" s="231"/>
      <c r="D648" s="232"/>
      <c r="E648" s="233"/>
      <c r="F648" s="232"/>
      <c r="G648" s="234"/>
      <c r="H648" s="235"/>
      <c r="I648" s="232"/>
      <c r="J648" s="236"/>
      <c r="K648" s="242"/>
      <c r="L648" s="242"/>
      <c r="M648" s="239"/>
      <c r="N648" s="281"/>
      <c r="O648" s="260"/>
      <c r="P648" s="310"/>
    </row>
    <row r="649" spans="1:16" ht="93.6" x14ac:dyDescent="0.3">
      <c r="A649" s="10" t="s">
        <v>424</v>
      </c>
      <c r="B649" s="45" t="s">
        <v>507</v>
      </c>
      <c r="C649" s="71" t="s">
        <v>510</v>
      </c>
      <c r="D649" s="3" t="s">
        <v>34</v>
      </c>
      <c r="E649" s="108">
        <v>20</v>
      </c>
      <c r="F649" s="109"/>
      <c r="G649" s="152"/>
      <c r="H649" s="133"/>
      <c r="I649" s="109"/>
      <c r="J649" s="135"/>
      <c r="K649" s="241"/>
      <c r="L649" s="241"/>
      <c r="M649" s="8"/>
      <c r="N649" s="280"/>
      <c r="O649" s="259"/>
      <c r="P649" s="309">
        <v>0</v>
      </c>
    </row>
    <row r="650" spans="1:16" ht="15.6" hidden="1" x14ac:dyDescent="0.3">
      <c r="A650" s="230"/>
      <c r="B650" s="231"/>
      <c r="C650" s="231"/>
      <c r="D650" s="232"/>
      <c r="E650" s="233"/>
      <c r="F650" s="232"/>
      <c r="G650" s="234"/>
      <c r="H650" s="235"/>
      <c r="I650" s="232"/>
      <c r="J650" s="236"/>
      <c r="K650" s="242"/>
      <c r="L650" s="242"/>
      <c r="M650" s="239"/>
      <c r="N650" s="281"/>
      <c r="O650" s="260"/>
      <c r="P650" s="310"/>
    </row>
    <row r="651" spans="1:16" ht="93.6" x14ac:dyDescent="0.3">
      <c r="A651" s="10" t="s">
        <v>426</v>
      </c>
      <c r="B651" s="45" t="s">
        <v>511</v>
      </c>
      <c r="C651" s="71" t="s">
        <v>512</v>
      </c>
      <c r="D651" s="3" t="s">
        <v>34</v>
      </c>
      <c r="E651" s="108">
        <v>20</v>
      </c>
      <c r="F651" s="109"/>
      <c r="G651" s="152"/>
      <c r="H651" s="133"/>
      <c r="I651" s="109"/>
      <c r="J651" s="135"/>
      <c r="K651" s="241"/>
      <c r="L651" s="241"/>
      <c r="M651" s="8"/>
      <c r="N651" s="280"/>
      <c r="O651" s="259"/>
      <c r="P651" s="309">
        <v>0</v>
      </c>
    </row>
    <row r="652" spans="1:16" ht="15.6" hidden="1" x14ac:dyDescent="0.3">
      <c r="A652" s="230"/>
      <c r="B652" s="231"/>
      <c r="C652" s="231"/>
      <c r="D652" s="232"/>
      <c r="E652" s="233"/>
      <c r="F652" s="232"/>
      <c r="G652" s="234"/>
      <c r="H652" s="235"/>
      <c r="I652" s="232"/>
      <c r="J652" s="236"/>
      <c r="K652" s="242"/>
      <c r="L652" s="242"/>
      <c r="M652" s="239"/>
      <c r="N652" s="281"/>
      <c r="O652" s="260"/>
      <c r="P652" s="310"/>
    </row>
    <row r="653" spans="1:16" ht="46.8" x14ac:dyDescent="0.3">
      <c r="A653" s="10" t="s">
        <v>1023</v>
      </c>
      <c r="B653" s="45" t="s">
        <v>513</v>
      </c>
      <c r="C653" s="71"/>
      <c r="D653" s="3" t="s">
        <v>34</v>
      </c>
      <c r="E653" s="108">
        <v>3</v>
      </c>
      <c r="F653" s="109"/>
      <c r="G653" s="152"/>
      <c r="H653" s="133"/>
      <c r="I653" s="109"/>
      <c r="J653" s="135"/>
      <c r="K653" s="241"/>
      <c r="L653" s="241"/>
      <c r="M653" s="8"/>
      <c r="N653" s="280"/>
      <c r="O653" s="259"/>
      <c r="P653" s="309">
        <v>0</v>
      </c>
    </row>
    <row r="654" spans="1:16" ht="15.6" hidden="1" x14ac:dyDescent="0.3">
      <c r="A654" s="230"/>
      <c r="B654" s="231"/>
      <c r="C654" s="231"/>
      <c r="D654" s="232"/>
      <c r="E654" s="233"/>
      <c r="F654" s="232"/>
      <c r="G654" s="234"/>
      <c r="H654" s="235"/>
      <c r="I654" s="232"/>
      <c r="J654" s="236"/>
      <c r="K654" s="242"/>
      <c r="L654" s="242"/>
      <c r="M654" s="239"/>
      <c r="N654" s="281"/>
      <c r="O654" s="260"/>
      <c r="P654" s="310"/>
    </row>
    <row r="655" spans="1:16" ht="46.8" x14ac:dyDescent="0.3">
      <c r="A655" s="10" t="s">
        <v>429</v>
      </c>
      <c r="B655" s="45" t="s">
        <v>514</v>
      </c>
      <c r="C655" s="71"/>
      <c r="D655" s="3" t="s">
        <v>34</v>
      </c>
      <c r="E655" s="108">
        <v>3</v>
      </c>
      <c r="F655" s="109"/>
      <c r="G655" s="152"/>
      <c r="H655" s="133"/>
      <c r="I655" s="109"/>
      <c r="J655" s="135"/>
      <c r="K655" s="241"/>
      <c r="L655" s="241"/>
      <c r="M655" s="8"/>
      <c r="N655" s="280"/>
      <c r="O655" s="259"/>
      <c r="P655" s="309">
        <v>0</v>
      </c>
    </row>
    <row r="656" spans="1:16" ht="15.6" hidden="1" x14ac:dyDescent="0.3">
      <c r="A656" s="230"/>
      <c r="B656" s="231"/>
      <c r="C656" s="231"/>
      <c r="D656" s="232"/>
      <c r="E656" s="233"/>
      <c r="F656" s="232"/>
      <c r="G656" s="234"/>
      <c r="H656" s="235"/>
      <c r="I656" s="232"/>
      <c r="J656" s="236"/>
      <c r="K656" s="242"/>
      <c r="L656" s="242"/>
      <c r="M656" s="239"/>
      <c r="N656" s="281"/>
      <c r="O656" s="260"/>
      <c r="P656" s="310"/>
    </row>
    <row r="657" spans="1:17" ht="46.8" x14ac:dyDescent="0.3">
      <c r="A657" s="10" t="s">
        <v>1024</v>
      </c>
      <c r="B657" s="45" t="s">
        <v>515</v>
      </c>
      <c r="C657" s="71"/>
      <c r="D657" s="3" t="s">
        <v>34</v>
      </c>
      <c r="E657" s="108">
        <v>3</v>
      </c>
      <c r="F657" s="109"/>
      <c r="G657" s="152"/>
      <c r="H657" s="133"/>
      <c r="I657" s="109"/>
      <c r="J657" s="135"/>
      <c r="K657" s="241"/>
      <c r="L657" s="241"/>
      <c r="M657" s="8"/>
      <c r="N657" s="280"/>
      <c r="O657" s="259"/>
      <c r="P657" s="309">
        <v>0</v>
      </c>
    </row>
    <row r="658" spans="1:17" ht="15.6" hidden="1" x14ac:dyDescent="0.3">
      <c r="A658" s="230"/>
      <c r="B658" s="231"/>
      <c r="C658" s="231"/>
      <c r="D658" s="232"/>
      <c r="E658" s="233"/>
      <c r="F658" s="232"/>
      <c r="G658" s="234"/>
      <c r="H658" s="235"/>
      <c r="I658" s="232"/>
      <c r="J658" s="236"/>
      <c r="K658" s="242"/>
      <c r="L658" s="242"/>
      <c r="M658" s="239"/>
      <c r="N658" s="281"/>
      <c r="O658" s="260"/>
      <c r="P658" s="310"/>
    </row>
    <row r="659" spans="1:17" ht="15.6" hidden="1" x14ac:dyDescent="0.3">
      <c r="A659" s="46"/>
      <c r="B659" s="93" t="s">
        <v>516</v>
      </c>
      <c r="C659" s="93"/>
      <c r="D659" s="47"/>
      <c r="E659" s="116"/>
      <c r="F659" s="213"/>
      <c r="G659" s="152"/>
      <c r="H659" s="133"/>
      <c r="I659" s="213"/>
      <c r="J659" s="116"/>
      <c r="K659" s="251"/>
      <c r="L659" s="241"/>
      <c r="M659" s="116"/>
      <c r="N659" s="280"/>
      <c r="O659" s="275"/>
      <c r="P659" s="318"/>
    </row>
    <row r="660" spans="1:17" ht="93.6" hidden="1" x14ac:dyDescent="0.3">
      <c r="A660" s="10" t="s">
        <v>432</v>
      </c>
      <c r="B660" s="45" t="s">
        <v>517</v>
      </c>
      <c r="C660" s="71"/>
      <c r="D660" s="3" t="s">
        <v>34</v>
      </c>
      <c r="E660" s="108">
        <v>4</v>
      </c>
      <c r="F660" s="109" t="s">
        <v>1461</v>
      </c>
      <c r="G660" s="152" t="s">
        <v>1396</v>
      </c>
      <c r="H660" s="133" t="s">
        <v>1355</v>
      </c>
      <c r="I660" s="109" t="s">
        <v>1462</v>
      </c>
      <c r="J660" s="135" t="s">
        <v>1463</v>
      </c>
      <c r="K660" s="241">
        <v>598.98</v>
      </c>
      <c r="L660" s="241">
        <v>718.77599999999995</v>
      </c>
      <c r="M660" s="8">
        <v>598.98</v>
      </c>
      <c r="N660" s="280">
        <v>718.78</v>
      </c>
      <c r="O660" s="259">
        <v>598.98</v>
      </c>
      <c r="P660" s="309">
        <v>1</v>
      </c>
    </row>
    <row r="661" spans="1:17" ht="15.6" hidden="1" x14ac:dyDescent="0.3">
      <c r="A661" s="230"/>
      <c r="B661" s="231"/>
      <c r="C661" s="231"/>
      <c r="D661" s="232"/>
      <c r="E661" s="233"/>
      <c r="F661" s="232"/>
      <c r="G661" s="234"/>
      <c r="H661" s="235"/>
      <c r="I661" s="232"/>
      <c r="J661" s="236"/>
      <c r="K661" s="242"/>
      <c r="L661" s="242"/>
      <c r="M661" s="239"/>
      <c r="N661" s="281"/>
      <c r="O661" s="260"/>
      <c r="P661" s="310"/>
    </row>
    <row r="662" spans="1:17" ht="15.6" hidden="1" x14ac:dyDescent="0.3">
      <c r="A662" s="36"/>
      <c r="B662" s="364" t="s">
        <v>1025</v>
      </c>
      <c r="C662" s="365"/>
      <c r="D662" s="94"/>
      <c r="E662" s="117"/>
      <c r="F662" s="118"/>
      <c r="G662" s="152"/>
      <c r="H662" s="133"/>
      <c r="I662" s="118"/>
      <c r="J662" s="136"/>
      <c r="K662" s="241"/>
      <c r="L662" s="241"/>
      <c r="M662" s="8"/>
      <c r="N662" s="280"/>
      <c r="O662" s="259"/>
      <c r="P662" s="309"/>
    </row>
    <row r="663" spans="1:17" ht="46.8" hidden="1" x14ac:dyDescent="0.3">
      <c r="A663" s="36"/>
      <c r="B663" s="19" t="s">
        <v>518</v>
      </c>
      <c r="C663" s="19" t="s">
        <v>1131</v>
      </c>
      <c r="D663" s="100"/>
      <c r="E663" s="117"/>
      <c r="F663" s="119"/>
      <c r="G663" s="152"/>
      <c r="H663" s="133"/>
      <c r="I663" s="119"/>
      <c r="J663" s="136"/>
      <c r="K663" s="241"/>
      <c r="L663" s="241"/>
      <c r="M663" s="8"/>
      <c r="N663" s="280"/>
      <c r="O663" s="259"/>
      <c r="P663" s="309"/>
    </row>
    <row r="664" spans="1:17" ht="62.4" hidden="1" x14ac:dyDescent="0.3">
      <c r="A664" s="51" t="s">
        <v>488</v>
      </c>
      <c r="B664" s="38" t="s">
        <v>520</v>
      </c>
      <c r="C664" s="11" t="s">
        <v>521</v>
      </c>
      <c r="D664" s="38" t="s">
        <v>594</v>
      </c>
      <c r="E664" s="120">
        <v>5000</v>
      </c>
      <c r="F664" s="84" t="s">
        <v>1726</v>
      </c>
      <c r="G664" s="152" t="s">
        <v>1637</v>
      </c>
      <c r="H664" s="133">
        <v>1000</v>
      </c>
      <c r="I664" s="84" t="s">
        <v>1727</v>
      </c>
      <c r="J664" s="137" t="s">
        <v>1728</v>
      </c>
      <c r="K664" s="241">
        <v>2.9000000000000001E-2</v>
      </c>
      <c r="L664" s="241">
        <f>K664*1.2</f>
        <v>3.4799999999999998E-2</v>
      </c>
      <c r="M664" s="8">
        <f>K664*H664</f>
        <v>29</v>
      </c>
      <c r="N664" s="280">
        <f>M664*1.2</f>
        <v>34.799999999999997</v>
      </c>
      <c r="O664" s="259">
        <v>2.9000000000000001E-2</v>
      </c>
      <c r="P664" s="309">
        <v>1</v>
      </c>
      <c r="Q664" t="s">
        <v>2172</v>
      </c>
    </row>
    <row r="665" spans="1:17" ht="46.8" hidden="1" x14ac:dyDescent="0.3">
      <c r="A665" s="51" t="s">
        <v>488</v>
      </c>
      <c r="B665" s="38" t="s">
        <v>520</v>
      </c>
      <c r="C665" s="11" t="s">
        <v>521</v>
      </c>
      <c r="D665" s="38" t="s">
        <v>594</v>
      </c>
      <c r="E665" s="120">
        <v>5000</v>
      </c>
      <c r="F665" s="84" t="s">
        <v>1181</v>
      </c>
      <c r="G665" s="152" t="s">
        <v>1182</v>
      </c>
      <c r="H665" s="133" t="s">
        <v>1183</v>
      </c>
      <c r="I665" s="84" t="s">
        <v>1184</v>
      </c>
      <c r="J665" s="137" t="s">
        <v>1185</v>
      </c>
      <c r="K665" s="241">
        <v>3.6999999999999998E-2</v>
      </c>
      <c r="L665" s="241">
        <f>(K665*1.2)</f>
        <v>4.4399999999999995E-2</v>
      </c>
      <c r="M665" s="8">
        <v>185</v>
      </c>
      <c r="N665" s="280">
        <f>(M665*1.2)</f>
        <v>222</v>
      </c>
      <c r="O665" s="259">
        <v>3.6999999999999998E-2</v>
      </c>
      <c r="P665" s="309">
        <v>2</v>
      </c>
    </row>
    <row r="666" spans="1:17" ht="46.8" hidden="1" x14ac:dyDescent="0.3">
      <c r="A666" s="51" t="s">
        <v>488</v>
      </c>
      <c r="B666" s="38" t="s">
        <v>520</v>
      </c>
      <c r="C666" s="11" t="s">
        <v>521</v>
      </c>
      <c r="D666" s="38" t="s">
        <v>594</v>
      </c>
      <c r="E666" s="120">
        <v>5000</v>
      </c>
      <c r="F666" s="84" t="s">
        <v>1937</v>
      </c>
      <c r="G666" s="152" t="s">
        <v>1938</v>
      </c>
      <c r="H666" s="133" t="s">
        <v>1183</v>
      </c>
      <c r="I666" s="84" t="s">
        <v>1939</v>
      </c>
      <c r="J666" s="137" t="s">
        <v>1940</v>
      </c>
      <c r="K666" s="241">
        <v>4.5499999999999999E-2</v>
      </c>
      <c r="L666" s="241">
        <f>K666*1.2</f>
        <v>5.4599999999999996E-2</v>
      </c>
      <c r="M666" s="8">
        <f>K666*1000</f>
        <v>45.5</v>
      </c>
      <c r="N666" s="280">
        <f t="shared" ref="N666" si="177">M666*1.2</f>
        <v>54.6</v>
      </c>
      <c r="O666" s="259">
        <v>4.5499999999999999E-2</v>
      </c>
      <c r="P666" s="309">
        <v>3</v>
      </c>
    </row>
    <row r="667" spans="1:17" ht="15.6" hidden="1" x14ac:dyDescent="0.3">
      <c r="A667" s="230"/>
      <c r="B667" s="231"/>
      <c r="C667" s="231"/>
      <c r="D667" s="232"/>
      <c r="E667" s="233"/>
      <c r="F667" s="232"/>
      <c r="G667" s="234"/>
      <c r="H667" s="235"/>
      <c r="I667" s="232"/>
      <c r="J667" s="236"/>
      <c r="K667" s="242"/>
      <c r="L667" s="242"/>
      <c r="M667" s="239"/>
      <c r="N667" s="281"/>
      <c r="O667" s="260"/>
      <c r="P667" s="310"/>
    </row>
    <row r="668" spans="1:17" ht="62.4" hidden="1" x14ac:dyDescent="0.3">
      <c r="A668" s="51" t="s">
        <v>491</v>
      </c>
      <c r="B668" s="38" t="s">
        <v>523</v>
      </c>
      <c r="C668" s="11" t="s">
        <v>521</v>
      </c>
      <c r="D668" s="38" t="s">
        <v>594</v>
      </c>
      <c r="E668" s="120">
        <v>2000</v>
      </c>
      <c r="F668" s="84" t="s">
        <v>1726</v>
      </c>
      <c r="G668" s="152" t="s">
        <v>1637</v>
      </c>
      <c r="H668" s="133">
        <v>1000</v>
      </c>
      <c r="I668" s="84" t="s">
        <v>1729</v>
      </c>
      <c r="J668" s="137" t="s">
        <v>1730</v>
      </c>
      <c r="K668" s="241">
        <v>2.1999999999999999E-2</v>
      </c>
      <c r="L668" s="241">
        <f>K668*1.2</f>
        <v>2.6399999999999996E-2</v>
      </c>
      <c r="M668" s="8">
        <f>K668*H668</f>
        <v>22</v>
      </c>
      <c r="N668" s="280">
        <f>M668*1.2</f>
        <v>26.4</v>
      </c>
      <c r="O668" s="259">
        <v>2.1999999999999999E-2</v>
      </c>
      <c r="P668" s="309">
        <v>1</v>
      </c>
    </row>
    <row r="669" spans="1:17" ht="46.8" hidden="1" x14ac:dyDescent="0.3">
      <c r="A669" s="51" t="s">
        <v>491</v>
      </c>
      <c r="B669" s="38" t="s">
        <v>523</v>
      </c>
      <c r="C669" s="11" t="s">
        <v>521</v>
      </c>
      <c r="D669" s="38" t="s">
        <v>594</v>
      </c>
      <c r="E669" s="120">
        <v>2000</v>
      </c>
      <c r="F669" s="84" t="s">
        <v>1937</v>
      </c>
      <c r="G669" s="152" t="s">
        <v>1938</v>
      </c>
      <c r="H669" s="133" t="s">
        <v>1183</v>
      </c>
      <c r="I669" s="84" t="s">
        <v>1941</v>
      </c>
      <c r="J669" s="137" t="s">
        <v>1942</v>
      </c>
      <c r="K669" s="241">
        <v>3.95E-2</v>
      </c>
      <c r="L669" s="241">
        <f t="shared" ref="L669" si="178">K669*1.2</f>
        <v>4.7399999999999998E-2</v>
      </c>
      <c r="M669" s="8">
        <f>K669*1000</f>
        <v>39.5</v>
      </c>
      <c r="N669" s="280">
        <f t="shared" ref="N669" si="179">M669*1.2</f>
        <v>47.4</v>
      </c>
      <c r="O669" s="259">
        <v>3.95E-2</v>
      </c>
      <c r="P669" s="309">
        <v>2</v>
      </c>
    </row>
    <row r="670" spans="1:17" ht="15.6" hidden="1" x14ac:dyDescent="0.3">
      <c r="A670" s="230"/>
      <c r="B670" s="231"/>
      <c r="C670" s="231"/>
      <c r="D670" s="232"/>
      <c r="E670" s="233"/>
      <c r="F670" s="232"/>
      <c r="G670" s="234"/>
      <c r="H670" s="235"/>
      <c r="I670" s="232"/>
      <c r="J670" s="236"/>
      <c r="K670" s="242"/>
      <c r="L670" s="242"/>
      <c r="M670" s="239"/>
      <c r="N670" s="281"/>
      <c r="O670" s="260"/>
      <c r="P670" s="310"/>
    </row>
    <row r="671" spans="1:17" ht="57.6" hidden="1" x14ac:dyDescent="0.3">
      <c r="A671" s="51" t="s">
        <v>493</v>
      </c>
      <c r="B671" s="38" t="s">
        <v>525</v>
      </c>
      <c r="C671" s="11" t="s">
        <v>526</v>
      </c>
      <c r="D671" s="38" t="s">
        <v>794</v>
      </c>
      <c r="E671" s="120">
        <v>15</v>
      </c>
      <c r="F671" s="214" t="s">
        <v>1726</v>
      </c>
      <c r="G671" s="214" t="s">
        <v>1637</v>
      </c>
      <c r="H671" s="163">
        <v>2.5</v>
      </c>
      <c r="I671" s="214" t="s">
        <v>1731</v>
      </c>
      <c r="J671" s="163" t="s">
        <v>1732</v>
      </c>
      <c r="K671" s="252">
        <v>23.82</v>
      </c>
      <c r="L671" s="252">
        <f>K671*1.2</f>
        <v>28.584</v>
      </c>
      <c r="M671" s="165">
        <f>K671*H671</f>
        <v>59.55</v>
      </c>
      <c r="N671" s="290">
        <f>M671*1.2</f>
        <v>71.459999999999994</v>
      </c>
      <c r="O671" s="276">
        <v>23.82</v>
      </c>
      <c r="P671" s="319">
        <v>1</v>
      </c>
      <c r="Q671" t="s">
        <v>2172</v>
      </c>
    </row>
    <row r="672" spans="1:17" ht="46.8" hidden="1" x14ac:dyDescent="0.3">
      <c r="A672" s="51" t="s">
        <v>493</v>
      </c>
      <c r="B672" s="38" t="s">
        <v>525</v>
      </c>
      <c r="C672" s="11" t="s">
        <v>526</v>
      </c>
      <c r="D672" s="38" t="s">
        <v>794</v>
      </c>
      <c r="E672" s="120">
        <v>15</v>
      </c>
      <c r="F672" s="214" t="s">
        <v>1181</v>
      </c>
      <c r="G672" s="214" t="s">
        <v>1182</v>
      </c>
      <c r="H672" s="163" t="s">
        <v>1186</v>
      </c>
      <c r="I672" s="214" t="s">
        <v>1187</v>
      </c>
      <c r="J672" s="163" t="s">
        <v>1188</v>
      </c>
      <c r="K672" s="252">
        <v>63.48</v>
      </c>
      <c r="L672" s="252">
        <f t="shared" ref="L672" si="180">(K672*1.2)</f>
        <v>76.175999999999988</v>
      </c>
      <c r="M672" s="165">
        <v>952.2</v>
      </c>
      <c r="N672" s="290">
        <f t="shared" ref="N672" si="181">(M672*1.2)</f>
        <v>1142.6400000000001</v>
      </c>
      <c r="O672" s="276">
        <v>63.48</v>
      </c>
      <c r="P672" s="319">
        <v>2</v>
      </c>
    </row>
    <row r="673" spans="1:18" s="296" customFormat="1" ht="46.8" hidden="1" x14ac:dyDescent="0.3">
      <c r="A673" s="51" t="s">
        <v>493</v>
      </c>
      <c r="B673" s="38" t="s">
        <v>525</v>
      </c>
      <c r="C673" s="11" t="s">
        <v>526</v>
      </c>
      <c r="D673" s="38" t="s">
        <v>794</v>
      </c>
      <c r="E673" s="343">
        <v>15</v>
      </c>
      <c r="F673" s="344" t="s">
        <v>1937</v>
      </c>
      <c r="G673" s="344" t="s">
        <v>1938</v>
      </c>
      <c r="H673" s="345" t="s">
        <v>1183</v>
      </c>
      <c r="I673" s="344" t="s">
        <v>1943</v>
      </c>
      <c r="J673" s="345" t="s">
        <v>1944</v>
      </c>
      <c r="K673" s="346">
        <v>6.6500000000000004E-2</v>
      </c>
      <c r="L673" s="346">
        <f t="shared" ref="L673" si="182">K673*1.2</f>
        <v>7.9799999999999996E-2</v>
      </c>
      <c r="M673" s="347">
        <f>K673*1000</f>
        <v>66.5</v>
      </c>
      <c r="N673" s="348">
        <f t="shared" ref="N673" si="183">M673*1.2</f>
        <v>79.8</v>
      </c>
      <c r="O673" s="349">
        <v>6.6500000000000004E-2</v>
      </c>
      <c r="P673" s="350">
        <v>0</v>
      </c>
      <c r="Q673" s="296" t="s">
        <v>2172</v>
      </c>
      <c r="R673" s="296" t="s">
        <v>2174</v>
      </c>
    </row>
    <row r="674" spans="1:18" ht="15.6" hidden="1" x14ac:dyDescent="0.3">
      <c r="A674" s="230"/>
      <c r="B674" s="231"/>
      <c r="C674" s="231"/>
      <c r="D674" s="232"/>
      <c r="E674" s="233"/>
      <c r="F674" s="232"/>
      <c r="G674" s="234"/>
      <c r="H674" s="235"/>
      <c r="I674" s="232"/>
      <c r="J674" s="236"/>
      <c r="K674" s="242"/>
      <c r="L674" s="242"/>
      <c r="M674" s="239"/>
      <c r="N674" s="281"/>
      <c r="O674" s="260"/>
      <c r="P674" s="310"/>
    </row>
    <row r="675" spans="1:18" ht="46.8" hidden="1" x14ac:dyDescent="0.3">
      <c r="A675" s="51" t="s">
        <v>495</v>
      </c>
      <c r="B675" s="38" t="s">
        <v>528</v>
      </c>
      <c r="C675" s="11" t="s">
        <v>809</v>
      </c>
      <c r="D675" s="38" t="s">
        <v>791</v>
      </c>
      <c r="E675" s="120">
        <v>25</v>
      </c>
      <c r="F675" s="84" t="s">
        <v>1937</v>
      </c>
      <c r="G675" s="152" t="s">
        <v>1938</v>
      </c>
      <c r="H675" s="133" t="s">
        <v>1945</v>
      </c>
      <c r="I675" s="84" t="s">
        <v>1946</v>
      </c>
      <c r="J675" s="137" t="s">
        <v>1947</v>
      </c>
      <c r="K675" s="241">
        <v>3.42</v>
      </c>
      <c r="L675" s="241">
        <f t="shared" ref="L675" si="184">K675*1.2</f>
        <v>4.1040000000000001</v>
      </c>
      <c r="M675" s="8">
        <f>K675*25</f>
        <v>85.5</v>
      </c>
      <c r="N675" s="280">
        <f>M675*1.2</f>
        <v>102.6</v>
      </c>
      <c r="O675" s="259">
        <v>3.42</v>
      </c>
      <c r="P675" s="309">
        <v>1</v>
      </c>
    </row>
    <row r="676" spans="1:18" ht="62.4" hidden="1" x14ac:dyDescent="0.3">
      <c r="A676" s="51" t="s">
        <v>495</v>
      </c>
      <c r="B676" s="38" t="s">
        <v>528</v>
      </c>
      <c r="C676" s="11" t="s">
        <v>809</v>
      </c>
      <c r="D676" s="38" t="s">
        <v>791</v>
      </c>
      <c r="E676" s="120">
        <v>25</v>
      </c>
      <c r="F676" s="84" t="s">
        <v>1726</v>
      </c>
      <c r="G676" s="152" t="s">
        <v>1637</v>
      </c>
      <c r="H676" s="133">
        <v>25</v>
      </c>
      <c r="I676" s="84" t="s">
        <v>1733</v>
      </c>
      <c r="J676" s="137" t="s">
        <v>1734</v>
      </c>
      <c r="K676" s="241">
        <v>4.9409999999999998</v>
      </c>
      <c r="L676" s="241">
        <f>K676*1.2</f>
        <v>5.9291999999999998</v>
      </c>
      <c r="M676" s="8">
        <f t="shared" ref="M676" si="185">K676*H676</f>
        <v>123.52499999999999</v>
      </c>
      <c r="N676" s="280">
        <f t="shared" ref="N676" si="186">M676*1.2</f>
        <v>148.22999999999999</v>
      </c>
      <c r="O676" s="259">
        <v>4.9409999999999998</v>
      </c>
      <c r="P676" s="309">
        <v>2</v>
      </c>
    </row>
    <row r="677" spans="1:18" ht="15.6" hidden="1" x14ac:dyDescent="0.3">
      <c r="A677" s="230"/>
      <c r="B677" s="231"/>
      <c r="C677" s="231"/>
      <c r="D677" s="232"/>
      <c r="E677" s="233"/>
      <c r="F677" s="232"/>
      <c r="G677" s="234"/>
      <c r="H677" s="235"/>
      <c r="I677" s="232"/>
      <c r="J677" s="236"/>
      <c r="K677" s="242"/>
      <c r="L677" s="242"/>
      <c r="M677" s="239"/>
      <c r="N677" s="281"/>
      <c r="O677" s="260"/>
      <c r="P677" s="310"/>
    </row>
    <row r="678" spans="1:18" ht="62.4" hidden="1" x14ac:dyDescent="0.3">
      <c r="A678" s="51" t="s">
        <v>1026</v>
      </c>
      <c r="B678" s="38" t="s">
        <v>530</v>
      </c>
      <c r="C678" s="11" t="s">
        <v>810</v>
      </c>
      <c r="D678" s="38" t="s">
        <v>791</v>
      </c>
      <c r="E678" s="120">
        <v>25</v>
      </c>
      <c r="F678" s="84" t="s">
        <v>1726</v>
      </c>
      <c r="G678" s="152" t="s">
        <v>1637</v>
      </c>
      <c r="H678" s="133">
        <v>25</v>
      </c>
      <c r="I678" s="84" t="s">
        <v>1735</v>
      </c>
      <c r="J678" s="137" t="s">
        <v>1736</v>
      </c>
      <c r="K678" s="241">
        <v>0.94110000000000005</v>
      </c>
      <c r="L678" s="241">
        <f>K678*1.2</f>
        <v>1.1293200000000001</v>
      </c>
      <c r="M678" s="8">
        <f>K678*H678</f>
        <v>23.5275</v>
      </c>
      <c r="N678" s="280">
        <f>M678*1.2</f>
        <v>28.233000000000001</v>
      </c>
      <c r="O678" s="259">
        <v>0.94110000000000005</v>
      </c>
      <c r="P678" s="309">
        <v>1</v>
      </c>
    </row>
    <row r="679" spans="1:18" ht="46.8" hidden="1" x14ac:dyDescent="0.3">
      <c r="A679" s="51" t="s">
        <v>1026</v>
      </c>
      <c r="B679" s="38" t="s">
        <v>530</v>
      </c>
      <c r="C679" s="11" t="s">
        <v>810</v>
      </c>
      <c r="D679" s="38" t="s">
        <v>791</v>
      </c>
      <c r="E679" s="120">
        <v>25</v>
      </c>
      <c r="F679" s="84" t="s">
        <v>1937</v>
      </c>
      <c r="G679" s="152" t="s">
        <v>1938</v>
      </c>
      <c r="H679" s="133" t="s">
        <v>1945</v>
      </c>
      <c r="I679" s="84" t="s">
        <v>1948</v>
      </c>
      <c r="J679" s="137" t="s">
        <v>1949</v>
      </c>
      <c r="K679" s="241">
        <v>1.82</v>
      </c>
      <c r="L679" s="241">
        <f t="shared" ref="L679" si="187">K679*1.2</f>
        <v>2.1840000000000002</v>
      </c>
      <c r="M679" s="8">
        <f>K679*25</f>
        <v>45.5</v>
      </c>
      <c r="N679" s="280">
        <f t="shared" ref="N679" si="188">M679*1.2</f>
        <v>54.6</v>
      </c>
      <c r="O679" s="259">
        <v>1.82</v>
      </c>
      <c r="P679" s="309">
        <v>2</v>
      </c>
    </row>
    <row r="680" spans="1:18" ht="15.6" hidden="1" x14ac:dyDescent="0.3">
      <c r="A680" s="230"/>
      <c r="B680" s="231"/>
      <c r="C680" s="231"/>
      <c r="D680" s="232"/>
      <c r="E680" s="233"/>
      <c r="F680" s="232"/>
      <c r="G680" s="234"/>
      <c r="H680" s="235"/>
      <c r="I680" s="232"/>
      <c r="J680" s="236"/>
      <c r="K680" s="242"/>
      <c r="L680" s="242"/>
      <c r="M680" s="239"/>
      <c r="N680" s="281"/>
      <c r="O680" s="260"/>
      <c r="P680" s="310"/>
    </row>
    <row r="681" spans="1:18" ht="62.4" hidden="1" x14ac:dyDescent="0.3">
      <c r="A681" s="51" t="s">
        <v>1027</v>
      </c>
      <c r="B681" s="38" t="s">
        <v>532</v>
      </c>
      <c r="C681" s="11" t="s">
        <v>809</v>
      </c>
      <c r="D681" s="38" t="s">
        <v>791</v>
      </c>
      <c r="E681" s="120">
        <v>25</v>
      </c>
      <c r="F681" s="84" t="s">
        <v>1726</v>
      </c>
      <c r="G681" s="152" t="s">
        <v>1637</v>
      </c>
      <c r="H681" s="133">
        <v>25</v>
      </c>
      <c r="I681" s="84" t="s">
        <v>1737</v>
      </c>
      <c r="J681" s="137" t="s">
        <v>1738</v>
      </c>
      <c r="K681" s="241">
        <v>1.647</v>
      </c>
      <c r="L681" s="241">
        <f t="shared" ref="L681:L682" si="189">K681*1.2</f>
        <v>1.9763999999999999</v>
      </c>
      <c r="M681" s="8">
        <f>K681*H681</f>
        <v>41.174999999999997</v>
      </c>
      <c r="N681" s="280">
        <f>M681*1.2</f>
        <v>49.41</v>
      </c>
      <c r="O681" s="259">
        <v>1.647</v>
      </c>
      <c r="P681" s="309">
        <v>1</v>
      </c>
    </row>
    <row r="682" spans="1:18" ht="46.8" hidden="1" x14ac:dyDescent="0.3">
      <c r="A682" s="51" t="s">
        <v>1027</v>
      </c>
      <c r="B682" s="38" t="s">
        <v>532</v>
      </c>
      <c r="C682" s="11" t="s">
        <v>809</v>
      </c>
      <c r="D682" s="38" t="s">
        <v>791</v>
      </c>
      <c r="E682" s="120">
        <v>25</v>
      </c>
      <c r="F682" s="84" t="s">
        <v>1937</v>
      </c>
      <c r="G682" s="152" t="s">
        <v>1938</v>
      </c>
      <c r="H682" s="133" t="s">
        <v>1945</v>
      </c>
      <c r="I682" s="84" t="s">
        <v>1950</v>
      </c>
      <c r="J682" s="137" t="s">
        <v>1951</v>
      </c>
      <c r="K682" s="241">
        <v>2.6</v>
      </c>
      <c r="L682" s="241">
        <f t="shared" si="189"/>
        <v>3.12</v>
      </c>
      <c r="M682" s="8">
        <f>K682*25</f>
        <v>65</v>
      </c>
      <c r="N682" s="280">
        <f t="shared" ref="N682" si="190">M682*1.2</f>
        <v>78</v>
      </c>
      <c r="O682" s="259">
        <v>2.6</v>
      </c>
      <c r="P682" s="309">
        <v>2</v>
      </c>
    </row>
    <row r="683" spans="1:18" ht="15.6" hidden="1" x14ac:dyDescent="0.3">
      <c r="A683" s="230"/>
      <c r="B683" s="231"/>
      <c r="C683" s="231"/>
      <c r="D683" s="232"/>
      <c r="E683" s="233"/>
      <c r="F683" s="232"/>
      <c r="G683" s="234"/>
      <c r="H683" s="235"/>
      <c r="I683" s="232"/>
      <c r="J683" s="236"/>
      <c r="K683" s="242"/>
      <c r="L683" s="242"/>
      <c r="M683" s="239"/>
      <c r="N683" s="281"/>
      <c r="O683" s="260"/>
      <c r="P683" s="310"/>
    </row>
    <row r="684" spans="1:18" ht="62.4" hidden="1" x14ac:dyDescent="0.3">
      <c r="A684" s="51" t="s">
        <v>1028</v>
      </c>
      <c r="B684" s="38" t="s">
        <v>534</v>
      </c>
      <c r="C684" s="11"/>
      <c r="D684" s="38" t="s">
        <v>711</v>
      </c>
      <c r="E684" s="120">
        <v>100</v>
      </c>
      <c r="F684" s="84" t="s">
        <v>1726</v>
      </c>
      <c r="G684" s="152" t="s">
        <v>1637</v>
      </c>
      <c r="H684" s="133">
        <v>100</v>
      </c>
      <c r="I684" s="84" t="s">
        <v>1739</v>
      </c>
      <c r="J684" s="137" t="s">
        <v>1740</v>
      </c>
      <c r="K684" s="241">
        <v>0.47049999999999997</v>
      </c>
      <c r="L684" s="241">
        <f>K684*1.2</f>
        <v>0.56459999999999999</v>
      </c>
      <c r="M684" s="8">
        <f t="shared" ref="M684" si="191">K684*H684</f>
        <v>47.05</v>
      </c>
      <c r="N684" s="280">
        <f>M684*1.2</f>
        <v>56.459999999999994</v>
      </c>
      <c r="O684" s="259">
        <v>0.47049999999999997</v>
      </c>
      <c r="P684" s="309">
        <v>1</v>
      </c>
      <c r="Q684" t="s">
        <v>2172</v>
      </c>
    </row>
    <row r="685" spans="1:18" ht="46.8" hidden="1" x14ac:dyDescent="0.3">
      <c r="A685" s="51" t="s">
        <v>1028</v>
      </c>
      <c r="B685" s="38" t="s">
        <v>534</v>
      </c>
      <c r="C685" s="11"/>
      <c r="D685" s="38" t="s">
        <v>711</v>
      </c>
      <c r="E685" s="120">
        <v>100</v>
      </c>
      <c r="F685" s="84" t="s">
        <v>1181</v>
      </c>
      <c r="G685" s="152" t="s">
        <v>1182</v>
      </c>
      <c r="H685" s="133" t="s">
        <v>1189</v>
      </c>
      <c r="I685" s="84" t="s">
        <v>1190</v>
      </c>
      <c r="J685" s="137" t="s">
        <v>1191</v>
      </c>
      <c r="K685" s="241">
        <v>0.98499999999999999</v>
      </c>
      <c r="L685" s="241">
        <f t="shared" ref="L685:L737" si="192">(K685*1.2)</f>
        <v>1.1819999999999999</v>
      </c>
      <c r="M685" s="8">
        <v>98.5</v>
      </c>
      <c r="N685" s="280">
        <f t="shared" ref="N685:N737" si="193">(M685*1.2)</f>
        <v>118.19999999999999</v>
      </c>
      <c r="O685" s="259">
        <v>0.98499999999999999</v>
      </c>
      <c r="P685" s="309">
        <v>2</v>
      </c>
    </row>
    <row r="686" spans="1:18" ht="46.8" hidden="1" x14ac:dyDescent="0.3">
      <c r="A686" s="51" t="s">
        <v>1028</v>
      </c>
      <c r="B686" s="38" t="s">
        <v>534</v>
      </c>
      <c r="C686" s="11"/>
      <c r="D686" s="38" t="s">
        <v>711</v>
      </c>
      <c r="E686" s="120">
        <v>100</v>
      </c>
      <c r="F686" s="84" t="s">
        <v>1937</v>
      </c>
      <c r="G686" s="152" t="s">
        <v>1938</v>
      </c>
      <c r="H686" s="133" t="s">
        <v>1952</v>
      </c>
      <c r="I686" s="84" t="s">
        <v>1953</v>
      </c>
      <c r="J686" s="137" t="s">
        <v>1954</v>
      </c>
      <c r="K686" s="241">
        <v>1.4550000000000001</v>
      </c>
      <c r="L686" s="241">
        <f t="shared" ref="L686" si="194">K686*1.2</f>
        <v>1.746</v>
      </c>
      <c r="M686" s="8">
        <f t="shared" ref="M686" si="195">K686*100</f>
        <v>145.5</v>
      </c>
      <c r="N686" s="280">
        <f t="shared" ref="N686" si="196">M686*1.2</f>
        <v>174.6</v>
      </c>
      <c r="O686" s="259">
        <v>1.4550000000000001</v>
      </c>
      <c r="P686" s="309">
        <v>3</v>
      </c>
    </row>
    <row r="687" spans="1:18" ht="15.6" hidden="1" x14ac:dyDescent="0.3">
      <c r="A687" s="230"/>
      <c r="B687" s="231"/>
      <c r="C687" s="231"/>
      <c r="D687" s="232"/>
      <c r="E687" s="233"/>
      <c r="F687" s="232"/>
      <c r="G687" s="234"/>
      <c r="H687" s="235"/>
      <c r="I687" s="232"/>
      <c r="J687" s="236"/>
      <c r="K687" s="242"/>
      <c r="L687" s="242"/>
      <c r="M687" s="239"/>
      <c r="N687" s="281"/>
      <c r="O687" s="260"/>
      <c r="P687" s="310"/>
    </row>
    <row r="688" spans="1:18" ht="62.4" hidden="1" x14ac:dyDescent="0.3">
      <c r="A688" s="51" t="s">
        <v>1029</v>
      </c>
      <c r="B688" s="38" t="s">
        <v>537</v>
      </c>
      <c r="C688" s="11"/>
      <c r="D688" s="38" t="s">
        <v>711</v>
      </c>
      <c r="E688" s="120">
        <v>100</v>
      </c>
      <c r="F688" s="84" t="s">
        <v>1726</v>
      </c>
      <c r="G688" s="152" t="s">
        <v>1637</v>
      </c>
      <c r="H688" s="133">
        <v>100</v>
      </c>
      <c r="I688" s="84" t="s">
        <v>1741</v>
      </c>
      <c r="J688" s="137" t="s">
        <v>1742</v>
      </c>
      <c r="K688" s="241">
        <v>0.35289999999999999</v>
      </c>
      <c r="L688" s="241">
        <f>K688*1.2</f>
        <v>0.42347999999999997</v>
      </c>
      <c r="M688" s="8">
        <f t="shared" ref="M688" si="197">K688*H688</f>
        <v>35.29</v>
      </c>
      <c r="N688" s="280">
        <f>M688*1.2</f>
        <v>42.347999999999999</v>
      </c>
      <c r="O688" s="259">
        <v>0.35289999999999999</v>
      </c>
      <c r="P688" s="309">
        <v>1</v>
      </c>
      <c r="Q688" t="s">
        <v>2172</v>
      </c>
    </row>
    <row r="689" spans="1:18" ht="46.8" hidden="1" x14ac:dyDescent="0.3">
      <c r="A689" s="51" t="s">
        <v>1029</v>
      </c>
      <c r="B689" s="38" t="s">
        <v>537</v>
      </c>
      <c r="C689" s="11"/>
      <c r="D689" s="38" t="s">
        <v>711</v>
      </c>
      <c r="E689" s="120">
        <v>100</v>
      </c>
      <c r="F689" s="84" t="s">
        <v>1181</v>
      </c>
      <c r="G689" s="152" t="s">
        <v>1182</v>
      </c>
      <c r="H689" s="133" t="s">
        <v>1189</v>
      </c>
      <c r="I689" s="84" t="s">
        <v>1192</v>
      </c>
      <c r="J689" s="137" t="s">
        <v>1193</v>
      </c>
      <c r="K689" s="241">
        <v>0.79400000000000004</v>
      </c>
      <c r="L689" s="241">
        <f t="shared" si="192"/>
        <v>0.95279999999999998</v>
      </c>
      <c r="M689" s="8">
        <v>79.400000000000006</v>
      </c>
      <c r="N689" s="280">
        <f t="shared" si="193"/>
        <v>95.28</v>
      </c>
      <c r="O689" s="259">
        <v>0.79400000000000004</v>
      </c>
      <c r="P689" s="309">
        <v>2</v>
      </c>
    </row>
    <row r="690" spans="1:18" ht="46.8" hidden="1" x14ac:dyDescent="0.3">
      <c r="A690" s="51" t="s">
        <v>1029</v>
      </c>
      <c r="B690" s="38" t="s">
        <v>537</v>
      </c>
      <c r="C690" s="11"/>
      <c r="D690" s="38" t="s">
        <v>711</v>
      </c>
      <c r="E690" s="120">
        <v>100</v>
      </c>
      <c r="F690" s="84" t="s">
        <v>1937</v>
      </c>
      <c r="G690" s="152" t="s">
        <v>1938</v>
      </c>
      <c r="H690" s="133" t="s">
        <v>1952</v>
      </c>
      <c r="I690" s="84" t="s">
        <v>1955</v>
      </c>
      <c r="J690" s="137" t="s">
        <v>1956</v>
      </c>
      <c r="K690" s="241">
        <v>0.9</v>
      </c>
      <c r="L690" s="241">
        <f t="shared" ref="L690" si="198">K690*1.2</f>
        <v>1.08</v>
      </c>
      <c r="M690" s="8">
        <f t="shared" ref="M690" si="199">K690*100</f>
        <v>90</v>
      </c>
      <c r="N690" s="280">
        <f t="shared" ref="N690" si="200">M690*1.2</f>
        <v>108</v>
      </c>
      <c r="O690" s="259">
        <v>0.9</v>
      </c>
      <c r="P690" s="309">
        <v>3</v>
      </c>
    </row>
    <row r="691" spans="1:18" ht="15.6" hidden="1" x14ac:dyDescent="0.3">
      <c r="A691" s="230"/>
      <c r="B691" s="231"/>
      <c r="C691" s="231"/>
      <c r="D691" s="232"/>
      <c r="E691" s="233"/>
      <c r="F691" s="232"/>
      <c r="G691" s="234"/>
      <c r="H691" s="235"/>
      <c r="I691" s="232"/>
      <c r="J691" s="236"/>
      <c r="K691" s="242"/>
      <c r="L691" s="242"/>
      <c r="M691" s="239"/>
      <c r="N691" s="281"/>
      <c r="O691" s="260"/>
      <c r="P691" s="310"/>
    </row>
    <row r="692" spans="1:18" s="296" customFormat="1" ht="46.8" hidden="1" x14ac:dyDescent="0.3">
      <c r="A692" s="51" t="s">
        <v>1030</v>
      </c>
      <c r="B692" s="38" t="s">
        <v>539</v>
      </c>
      <c r="C692" s="11"/>
      <c r="D692" s="38" t="s">
        <v>535</v>
      </c>
      <c r="E692" s="343">
        <v>1</v>
      </c>
      <c r="F692" s="38" t="s">
        <v>1937</v>
      </c>
      <c r="G692" s="325" t="s">
        <v>1938</v>
      </c>
      <c r="H692" s="325" t="s">
        <v>1957</v>
      </c>
      <c r="I692" s="351" t="s">
        <v>1958</v>
      </c>
      <c r="J692" s="352" t="s">
        <v>1959</v>
      </c>
      <c r="K692" s="327">
        <v>1.2549999999999999</v>
      </c>
      <c r="L692" s="327">
        <f>K692*1.2</f>
        <v>1.5059999999999998</v>
      </c>
      <c r="M692" s="328">
        <f t="shared" ref="M692" si="201">K692*100</f>
        <v>125.49999999999999</v>
      </c>
      <c r="N692" s="329">
        <f>M692*1.2</f>
        <v>150.59999999999997</v>
      </c>
      <c r="O692" s="330">
        <v>1.2549999999999999</v>
      </c>
      <c r="P692" s="331">
        <v>0</v>
      </c>
      <c r="Q692" s="296" t="s">
        <v>2172</v>
      </c>
      <c r="R692" s="296" t="s">
        <v>2174</v>
      </c>
    </row>
    <row r="693" spans="1:18" ht="62.4" hidden="1" x14ac:dyDescent="0.3">
      <c r="A693" s="51" t="s">
        <v>1030</v>
      </c>
      <c r="B693" s="38" t="s">
        <v>539</v>
      </c>
      <c r="C693" s="11"/>
      <c r="D693" s="38" t="s">
        <v>535</v>
      </c>
      <c r="E693" s="120">
        <v>1</v>
      </c>
      <c r="F693" s="84" t="s">
        <v>1726</v>
      </c>
      <c r="G693" s="152" t="s">
        <v>1637</v>
      </c>
      <c r="H693" s="133">
        <v>1</v>
      </c>
      <c r="I693" s="84" t="s">
        <v>1743</v>
      </c>
      <c r="J693" s="137" t="s">
        <v>1744</v>
      </c>
      <c r="K693" s="241">
        <v>38.96</v>
      </c>
      <c r="L693" s="241">
        <f t="shared" ref="L693" si="202">K693*1.2</f>
        <v>46.752000000000002</v>
      </c>
      <c r="M693" s="8">
        <f t="shared" ref="M693" si="203">K693*H693</f>
        <v>38.96</v>
      </c>
      <c r="N693" s="280">
        <f t="shared" ref="N693" si="204">M693*1.2</f>
        <v>46.752000000000002</v>
      </c>
      <c r="O693" s="259">
        <v>38.96</v>
      </c>
      <c r="P693" s="309">
        <v>1</v>
      </c>
      <c r="Q693" t="s">
        <v>2172</v>
      </c>
    </row>
    <row r="694" spans="1:18" ht="46.8" hidden="1" x14ac:dyDescent="0.3">
      <c r="A694" s="51" t="s">
        <v>1030</v>
      </c>
      <c r="B694" s="38" t="s">
        <v>539</v>
      </c>
      <c r="C694" s="11"/>
      <c r="D694" s="38" t="s">
        <v>535</v>
      </c>
      <c r="E694" s="120">
        <v>1</v>
      </c>
      <c r="F694" s="84" t="s">
        <v>1181</v>
      </c>
      <c r="G694" s="152" t="s">
        <v>1182</v>
      </c>
      <c r="H694" s="133" t="s">
        <v>1189</v>
      </c>
      <c r="I694" s="84" t="s">
        <v>1194</v>
      </c>
      <c r="J694" s="137" t="s">
        <v>1195</v>
      </c>
      <c r="K694" s="241">
        <v>139.69999999999999</v>
      </c>
      <c r="L694" s="241">
        <f>(K694*1.2)</f>
        <v>167.64</v>
      </c>
      <c r="M694" s="8">
        <v>139.69999999999999</v>
      </c>
      <c r="N694" s="280">
        <f>(M694*1.2)</f>
        <v>167.64</v>
      </c>
      <c r="O694" s="259">
        <v>139.69999999999999</v>
      </c>
      <c r="P694" s="309">
        <v>2</v>
      </c>
    </row>
    <row r="695" spans="1:18" ht="15.6" hidden="1" x14ac:dyDescent="0.3">
      <c r="A695" s="230"/>
      <c r="B695" s="231"/>
      <c r="C695" s="231"/>
      <c r="D695" s="232"/>
      <c r="E695" s="233"/>
      <c r="F695" s="232"/>
      <c r="G695" s="234"/>
      <c r="H695" s="235"/>
      <c r="I695" s="232"/>
      <c r="J695" s="236"/>
      <c r="K695" s="242"/>
      <c r="L695" s="242"/>
      <c r="M695" s="239"/>
      <c r="N695" s="281"/>
      <c r="O695" s="260"/>
      <c r="P695" s="310"/>
    </row>
    <row r="696" spans="1:18" ht="62.4" hidden="1" x14ac:dyDescent="0.3">
      <c r="A696" s="51" t="s">
        <v>1031</v>
      </c>
      <c r="B696" s="38" t="s">
        <v>541</v>
      </c>
      <c r="C696" s="11"/>
      <c r="D696" s="38" t="s">
        <v>711</v>
      </c>
      <c r="E696" s="120">
        <v>100</v>
      </c>
      <c r="F696" s="84" t="s">
        <v>1726</v>
      </c>
      <c r="G696" s="152" t="s">
        <v>1637</v>
      </c>
      <c r="H696" s="133">
        <v>100</v>
      </c>
      <c r="I696" s="84" t="s">
        <v>1745</v>
      </c>
      <c r="J696" s="137" t="s">
        <v>1746</v>
      </c>
      <c r="K696" s="241">
        <v>0.61760000000000004</v>
      </c>
      <c r="L696" s="241">
        <f t="shared" ref="L696:L697" si="205">K696*1.2</f>
        <v>0.74112</v>
      </c>
      <c r="M696" s="8">
        <f t="shared" ref="M696" si="206">K696*H696</f>
        <v>61.760000000000005</v>
      </c>
      <c r="N696" s="280">
        <f t="shared" ref="N696:N697" si="207">M696*1.2</f>
        <v>74.112000000000009</v>
      </c>
      <c r="O696" s="259">
        <v>0.61760000000000004</v>
      </c>
      <c r="P696" s="309">
        <v>1</v>
      </c>
      <c r="Q696" t="s">
        <v>2172</v>
      </c>
    </row>
    <row r="697" spans="1:18" ht="46.8" hidden="1" x14ac:dyDescent="0.3">
      <c r="A697" s="51" t="s">
        <v>1031</v>
      </c>
      <c r="B697" s="38" t="s">
        <v>541</v>
      </c>
      <c r="C697" s="11"/>
      <c r="D697" s="38" t="s">
        <v>711</v>
      </c>
      <c r="E697" s="120">
        <v>100</v>
      </c>
      <c r="F697" s="84" t="s">
        <v>1937</v>
      </c>
      <c r="G697" s="152" t="s">
        <v>1938</v>
      </c>
      <c r="H697" s="133" t="s">
        <v>1952</v>
      </c>
      <c r="I697" s="84" t="s">
        <v>1960</v>
      </c>
      <c r="J697" s="137" t="s">
        <v>1961</v>
      </c>
      <c r="K697" s="241">
        <v>0.9</v>
      </c>
      <c r="L697" s="241">
        <f t="shared" si="205"/>
        <v>1.08</v>
      </c>
      <c r="M697" s="8">
        <f t="shared" ref="M697" si="208">K697*100</f>
        <v>90</v>
      </c>
      <c r="N697" s="280">
        <f t="shared" si="207"/>
        <v>108</v>
      </c>
      <c r="O697" s="259">
        <v>0.9</v>
      </c>
      <c r="P697" s="309">
        <v>2</v>
      </c>
    </row>
    <row r="698" spans="1:18" ht="46.8" hidden="1" x14ac:dyDescent="0.3">
      <c r="A698" s="51" t="s">
        <v>1031</v>
      </c>
      <c r="B698" s="38" t="s">
        <v>541</v>
      </c>
      <c r="C698" s="11"/>
      <c r="D698" s="38" t="s">
        <v>711</v>
      </c>
      <c r="E698" s="120">
        <v>100</v>
      </c>
      <c r="F698" s="84" t="s">
        <v>1181</v>
      </c>
      <c r="G698" s="152" t="s">
        <v>1182</v>
      </c>
      <c r="H698" s="133" t="s">
        <v>1189</v>
      </c>
      <c r="I698" s="84" t="s">
        <v>1196</v>
      </c>
      <c r="J698" s="137" t="s">
        <v>1197</v>
      </c>
      <c r="K698" s="241">
        <v>0.93500000000000005</v>
      </c>
      <c r="L698" s="241">
        <f>(K698*1.2)</f>
        <v>1.1220000000000001</v>
      </c>
      <c r="M698" s="8">
        <v>93.5</v>
      </c>
      <c r="N698" s="280">
        <f>(M698*1.2)</f>
        <v>112.2</v>
      </c>
      <c r="O698" s="259">
        <v>0.93500000000000005</v>
      </c>
      <c r="P698" s="309">
        <v>3</v>
      </c>
    </row>
    <row r="699" spans="1:18" ht="15.6" hidden="1" x14ac:dyDescent="0.3">
      <c r="A699" s="230"/>
      <c r="B699" s="231"/>
      <c r="C699" s="231"/>
      <c r="D699" s="232"/>
      <c r="E699" s="233"/>
      <c r="F699" s="232"/>
      <c r="G699" s="234"/>
      <c r="H699" s="235"/>
      <c r="I699" s="232"/>
      <c r="J699" s="236"/>
      <c r="K699" s="242"/>
      <c r="L699" s="242"/>
      <c r="M699" s="239"/>
      <c r="N699" s="281"/>
      <c r="O699" s="260"/>
      <c r="P699" s="310"/>
    </row>
    <row r="700" spans="1:18" ht="62.4" hidden="1" x14ac:dyDescent="0.3">
      <c r="A700" s="51" t="s">
        <v>1032</v>
      </c>
      <c r="B700" s="38" t="s">
        <v>543</v>
      </c>
      <c r="C700" s="11"/>
      <c r="D700" s="38" t="s">
        <v>711</v>
      </c>
      <c r="E700" s="120">
        <v>100</v>
      </c>
      <c r="F700" s="84" t="s">
        <v>1726</v>
      </c>
      <c r="G700" s="152" t="s">
        <v>1637</v>
      </c>
      <c r="H700" s="133">
        <v>100</v>
      </c>
      <c r="I700" s="84" t="s">
        <v>1747</v>
      </c>
      <c r="J700" s="137" t="s">
        <v>1748</v>
      </c>
      <c r="K700" s="241">
        <v>0.35289999999999999</v>
      </c>
      <c r="L700" s="241">
        <f>K700*1.2</f>
        <v>0.42347999999999997</v>
      </c>
      <c r="M700" s="8">
        <f t="shared" ref="M700" si="209">K700*H700</f>
        <v>35.29</v>
      </c>
      <c r="N700" s="280">
        <f>M700*1.2</f>
        <v>42.347999999999999</v>
      </c>
      <c r="O700" s="259">
        <v>0.35289999999999999</v>
      </c>
      <c r="P700" s="309">
        <v>1</v>
      </c>
      <c r="Q700" t="s">
        <v>2172</v>
      </c>
    </row>
    <row r="701" spans="1:18" ht="46.8" hidden="1" x14ac:dyDescent="0.3">
      <c r="A701" s="51" t="s">
        <v>1032</v>
      </c>
      <c r="B701" s="38" t="s">
        <v>543</v>
      </c>
      <c r="C701" s="11"/>
      <c r="D701" s="38" t="s">
        <v>711</v>
      </c>
      <c r="E701" s="120">
        <v>100</v>
      </c>
      <c r="F701" s="84" t="s">
        <v>1181</v>
      </c>
      <c r="G701" s="152" t="s">
        <v>1182</v>
      </c>
      <c r="H701" s="133" t="s">
        <v>1189</v>
      </c>
      <c r="I701" s="84" t="s">
        <v>1198</v>
      </c>
      <c r="J701" s="137" t="s">
        <v>1199</v>
      </c>
      <c r="K701" s="241">
        <v>0.63500000000000001</v>
      </c>
      <c r="L701" s="241">
        <f t="shared" si="192"/>
        <v>0.76200000000000001</v>
      </c>
      <c r="M701" s="8">
        <v>63.5</v>
      </c>
      <c r="N701" s="280">
        <f t="shared" si="193"/>
        <v>76.2</v>
      </c>
      <c r="O701" s="259">
        <v>0.63500000000000001</v>
      </c>
      <c r="P701" s="309">
        <v>2</v>
      </c>
    </row>
    <row r="702" spans="1:18" ht="46.8" hidden="1" x14ac:dyDescent="0.3">
      <c r="A702" s="51" t="s">
        <v>1032</v>
      </c>
      <c r="B702" s="38" t="s">
        <v>543</v>
      </c>
      <c r="C702" s="11"/>
      <c r="D702" s="38" t="s">
        <v>711</v>
      </c>
      <c r="E702" s="120">
        <v>100</v>
      </c>
      <c r="F702" s="84" t="s">
        <v>1937</v>
      </c>
      <c r="G702" s="152" t="s">
        <v>1938</v>
      </c>
      <c r="H702" s="133" t="s">
        <v>1952</v>
      </c>
      <c r="I702" s="84" t="s">
        <v>1962</v>
      </c>
      <c r="J702" s="137" t="s">
        <v>1963</v>
      </c>
      <c r="K702" s="241">
        <v>0.9</v>
      </c>
      <c r="L702" s="241">
        <f t="shared" ref="L702" si="210">K702*1.2</f>
        <v>1.08</v>
      </c>
      <c r="M702" s="8">
        <f t="shared" ref="M702" si="211">K702*100</f>
        <v>90</v>
      </c>
      <c r="N702" s="280">
        <f t="shared" ref="N702" si="212">M702*1.2</f>
        <v>108</v>
      </c>
      <c r="O702" s="259">
        <v>0.9</v>
      </c>
      <c r="P702" s="309">
        <v>3</v>
      </c>
    </row>
    <row r="703" spans="1:18" ht="15.6" hidden="1" x14ac:dyDescent="0.3">
      <c r="A703" s="230"/>
      <c r="B703" s="231"/>
      <c r="C703" s="231"/>
      <c r="D703" s="232"/>
      <c r="E703" s="233"/>
      <c r="F703" s="232"/>
      <c r="G703" s="234"/>
      <c r="H703" s="235"/>
      <c r="I703" s="232"/>
      <c r="J703" s="236"/>
      <c r="K703" s="242"/>
      <c r="L703" s="242"/>
      <c r="M703" s="239"/>
      <c r="N703" s="281"/>
      <c r="O703" s="260"/>
      <c r="P703" s="310"/>
    </row>
    <row r="704" spans="1:18" ht="62.4" hidden="1" x14ac:dyDescent="0.3">
      <c r="A704" s="51" t="s">
        <v>1033</v>
      </c>
      <c r="B704" s="38" t="s">
        <v>545</v>
      </c>
      <c r="C704" s="11"/>
      <c r="D704" s="38" t="s">
        <v>711</v>
      </c>
      <c r="E704" s="120">
        <v>60</v>
      </c>
      <c r="F704" s="84" t="s">
        <v>1726</v>
      </c>
      <c r="G704" s="152" t="s">
        <v>1637</v>
      </c>
      <c r="H704" s="133">
        <v>100</v>
      </c>
      <c r="I704" s="84" t="s">
        <v>1749</v>
      </c>
      <c r="J704" s="137" t="s">
        <v>1750</v>
      </c>
      <c r="K704" s="241">
        <v>0.29409999999999997</v>
      </c>
      <c r="L704" s="241">
        <f t="shared" ref="L704" si="213">K704*1.2</f>
        <v>0.35291999999999996</v>
      </c>
      <c r="M704" s="8">
        <f t="shared" ref="M704" si="214">K704*H704</f>
        <v>29.409999999999997</v>
      </c>
      <c r="N704" s="280">
        <f t="shared" ref="N704" si="215">M704*1.2</f>
        <v>35.291999999999994</v>
      </c>
      <c r="O704" s="259">
        <v>0.29409999999999997</v>
      </c>
      <c r="P704" s="309">
        <v>1</v>
      </c>
      <c r="Q704" t="s">
        <v>2172</v>
      </c>
    </row>
    <row r="705" spans="1:17" ht="46.8" hidden="1" x14ac:dyDescent="0.3">
      <c r="A705" s="51" t="s">
        <v>1033</v>
      </c>
      <c r="B705" s="38" t="s">
        <v>545</v>
      </c>
      <c r="C705" s="11"/>
      <c r="D705" s="38" t="s">
        <v>711</v>
      </c>
      <c r="E705" s="120">
        <v>60</v>
      </c>
      <c r="F705" s="84" t="s">
        <v>1937</v>
      </c>
      <c r="G705" s="152" t="s">
        <v>1938</v>
      </c>
      <c r="H705" s="133" t="s">
        <v>1964</v>
      </c>
      <c r="I705" s="84" t="s">
        <v>1965</v>
      </c>
      <c r="J705" s="137" t="s">
        <v>1966</v>
      </c>
      <c r="K705" s="241">
        <v>1.1879999999999999</v>
      </c>
      <c r="L705" s="241">
        <f>K705*1.2</f>
        <v>1.4256</v>
      </c>
      <c r="M705" s="8">
        <f t="shared" ref="M705" si="216">K705*100</f>
        <v>118.8</v>
      </c>
      <c r="N705" s="280">
        <f>M705*1.2</f>
        <v>142.56</v>
      </c>
      <c r="O705" s="259">
        <v>1.1879999999999999</v>
      </c>
      <c r="P705" s="309">
        <v>2</v>
      </c>
      <c r="Q705" t="s">
        <v>2172</v>
      </c>
    </row>
    <row r="706" spans="1:17" ht="46.8" hidden="1" x14ac:dyDescent="0.3">
      <c r="A706" s="51" t="s">
        <v>1033</v>
      </c>
      <c r="B706" s="38" t="s">
        <v>545</v>
      </c>
      <c r="C706" s="11"/>
      <c r="D706" s="38" t="s">
        <v>711</v>
      </c>
      <c r="E706" s="120">
        <v>60</v>
      </c>
      <c r="F706" s="84" t="s">
        <v>1181</v>
      </c>
      <c r="G706" s="152" t="s">
        <v>1182</v>
      </c>
      <c r="H706" s="133" t="s">
        <v>1189</v>
      </c>
      <c r="I706" s="84" t="s">
        <v>1200</v>
      </c>
      <c r="J706" s="137" t="s">
        <v>1201</v>
      </c>
      <c r="K706" s="241">
        <v>2.7450000000000001</v>
      </c>
      <c r="L706" s="241">
        <f>(K706*1.2)</f>
        <v>3.294</v>
      </c>
      <c r="M706" s="8">
        <v>164.7</v>
      </c>
      <c r="N706" s="280">
        <f>(M706*1.2)</f>
        <v>197.64</v>
      </c>
      <c r="O706" s="259">
        <v>2.7450000000000001</v>
      </c>
      <c r="P706" s="309">
        <v>3</v>
      </c>
    </row>
    <row r="707" spans="1:17" ht="15.6" hidden="1" x14ac:dyDescent="0.3">
      <c r="A707" s="230"/>
      <c r="B707" s="231"/>
      <c r="C707" s="231"/>
      <c r="D707" s="232"/>
      <c r="E707" s="233"/>
      <c r="F707" s="232"/>
      <c r="G707" s="234"/>
      <c r="H707" s="235"/>
      <c r="I707" s="232"/>
      <c r="J707" s="236"/>
      <c r="K707" s="242"/>
      <c r="L707" s="242"/>
      <c r="M707" s="239"/>
      <c r="N707" s="281"/>
      <c r="O707" s="260"/>
      <c r="P707" s="310"/>
    </row>
    <row r="708" spans="1:17" ht="62.4" hidden="1" x14ac:dyDescent="0.3">
      <c r="A708" s="51" t="s">
        <v>1034</v>
      </c>
      <c r="B708" s="38" t="s">
        <v>547</v>
      </c>
      <c r="C708" s="11"/>
      <c r="D708" s="38" t="s">
        <v>711</v>
      </c>
      <c r="E708" s="120">
        <v>100</v>
      </c>
      <c r="F708" s="84" t="s">
        <v>1726</v>
      </c>
      <c r="G708" s="152" t="s">
        <v>1637</v>
      </c>
      <c r="H708" s="133">
        <v>100</v>
      </c>
      <c r="I708" s="84" t="s">
        <v>1751</v>
      </c>
      <c r="J708" s="137" t="s">
        <v>1752</v>
      </c>
      <c r="K708" s="241">
        <v>0.19109999999999999</v>
      </c>
      <c r="L708" s="241">
        <f>K708*1.2</f>
        <v>0.22931999999999997</v>
      </c>
      <c r="M708" s="8">
        <f t="shared" ref="M708" si="217">K708*H708</f>
        <v>19.11</v>
      </c>
      <c r="N708" s="280">
        <f>M708*1.2</f>
        <v>22.931999999999999</v>
      </c>
      <c r="O708" s="259">
        <v>0.19109999999999999</v>
      </c>
      <c r="P708" s="309">
        <v>1</v>
      </c>
      <c r="Q708" t="s">
        <v>2172</v>
      </c>
    </row>
    <row r="709" spans="1:17" ht="46.8" hidden="1" x14ac:dyDescent="0.3">
      <c r="A709" s="51" t="s">
        <v>1034</v>
      </c>
      <c r="B709" s="38" t="s">
        <v>547</v>
      </c>
      <c r="C709" s="11"/>
      <c r="D709" s="38" t="s">
        <v>711</v>
      </c>
      <c r="E709" s="120">
        <v>100</v>
      </c>
      <c r="F709" s="84" t="s">
        <v>1181</v>
      </c>
      <c r="G709" s="152" t="s">
        <v>1182</v>
      </c>
      <c r="H709" s="133" t="s">
        <v>1189</v>
      </c>
      <c r="I709" s="84" t="s">
        <v>1202</v>
      </c>
      <c r="J709" s="137" t="s">
        <v>1203</v>
      </c>
      <c r="K709" s="241">
        <v>0.85299999999999998</v>
      </c>
      <c r="L709" s="241">
        <f t="shared" si="192"/>
        <v>1.0235999999999998</v>
      </c>
      <c r="M709" s="8">
        <v>85.3</v>
      </c>
      <c r="N709" s="280">
        <f t="shared" si="193"/>
        <v>102.36</v>
      </c>
      <c r="O709" s="259">
        <v>0.85299999999999998</v>
      </c>
      <c r="P709" s="309">
        <v>2</v>
      </c>
    </row>
    <row r="710" spans="1:17" ht="46.8" hidden="1" x14ac:dyDescent="0.3">
      <c r="A710" s="51" t="s">
        <v>1034</v>
      </c>
      <c r="B710" s="38" t="s">
        <v>547</v>
      </c>
      <c r="C710" s="11"/>
      <c r="D710" s="38" t="s">
        <v>711</v>
      </c>
      <c r="E710" s="120">
        <v>100</v>
      </c>
      <c r="F710" s="84" t="s">
        <v>1937</v>
      </c>
      <c r="G710" s="152" t="s">
        <v>1938</v>
      </c>
      <c r="H710" s="133" t="s">
        <v>1952</v>
      </c>
      <c r="I710" s="84" t="s">
        <v>1967</v>
      </c>
      <c r="J710" s="137" t="s">
        <v>1968</v>
      </c>
      <c r="K710" s="241">
        <v>1.4950000000000001</v>
      </c>
      <c r="L710" s="241">
        <f t="shared" ref="L710" si="218">K710*1.2</f>
        <v>1.794</v>
      </c>
      <c r="M710" s="8">
        <f t="shared" ref="M710" si="219">K710*100</f>
        <v>149.5</v>
      </c>
      <c r="N710" s="280">
        <f t="shared" ref="N710" si="220">M710*1.2</f>
        <v>179.4</v>
      </c>
      <c r="O710" s="259">
        <v>1.4950000000000001</v>
      </c>
      <c r="P710" s="309">
        <v>3</v>
      </c>
    </row>
    <row r="711" spans="1:17" ht="15.6" hidden="1" x14ac:dyDescent="0.3">
      <c r="A711" s="230"/>
      <c r="B711" s="231"/>
      <c r="C711" s="231"/>
      <c r="D711" s="232"/>
      <c r="E711" s="233"/>
      <c r="F711" s="232"/>
      <c r="G711" s="234"/>
      <c r="H711" s="235"/>
      <c r="I711" s="232"/>
      <c r="J711" s="236"/>
      <c r="K711" s="242"/>
      <c r="L711" s="242"/>
      <c r="M711" s="239"/>
      <c r="N711" s="281"/>
      <c r="O711" s="260"/>
      <c r="P711" s="310"/>
    </row>
    <row r="712" spans="1:17" ht="46.8" hidden="1" x14ac:dyDescent="0.3">
      <c r="A712" s="51" t="s">
        <v>1035</v>
      </c>
      <c r="B712" s="38" t="s">
        <v>549</v>
      </c>
      <c r="C712" s="11"/>
      <c r="D712" s="38" t="s">
        <v>711</v>
      </c>
      <c r="E712" s="120">
        <v>100</v>
      </c>
      <c r="F712" s="84" t="s">
        <v>1181</v>
      </c>
      <c r="G712" s="152" t="s">
        <v>1182</v>
      </c>
      <c r="H712" s="133" t="s">
        <v>1189</v>
      </c>
      <c r="I712" s="84" t="s">
        <v>1204</v>
      </c>
      <c r="J712" s="137" t="s">
        <v>1205</v>
      </c>
      <c r="K712" s="241">
        <v>0.90600000000000003</v>
      </c>
      <c r="L712" s="241">
        <f t="shared" si="192"/>
        <v>1.0871999999999999</v>
      </c>
      <c r="M712" s="8">
        <v>90.6</v>
      </c>
      <c r="N712" s="280">
        <f t="shared" si="193"/>
        <v>108.71999999999998</v>
      </c>
      <c r="O712" s="259">
        <v>0.90600000000000003</v>
      </c>
      <c r="P712" s="309">
        <v>1</v>
      </c>
      <c r="Q712" t="s">
        <v>2172</v>
      </c>
    </row>
    <row r="713" spans="1:17" ht="62.4" hidden="1" x14ac:dyDescent="0.3">
      <c r="A713" s="51" t="s">
        <v>1035</v>
      </c>
      <c r="B713" s="38" t="s">
        <v>549</v>
      </c>
      <c r="C713" s="11"/>
      <c r="D713" s="38" t="s">
        <v>711</v>
      </c>
      <c r="E713" s="120">
        <v>100</v>
      </c>
      <c r="F713" s="84" t="s">
        <v>1726</v>
      </c>
      <c r="G713" s="152" t="s">
        <v>1637</v>
      </c>
      <c r="H713" s="133">
        <v>100</v>
      </c>
      <c r="I713" s="84" t="s">
        <v>1753</v>
      </c>
      <c r="J713" s="137" t="s">
        <v>1754</v>
      </c>
      <c r="K713" s="241">
        <v>1.1763999999999999</v>
      </c>
      <c r="L713" s="241">
        <f t="shared" ref="L713:L714" si="221">K713*1.2</f>
        <v>1.4116799999999998</v>
      </c>
      <c r="M713" s="8">
        <f t="shared" ref="M713" si="222">K713*H713</f>
        <v>117.63999999999999</v>
      </c>
      <c r="N713" s="280">
        <f t="shared" ref="N713:N714" si="223">M713*1.2</f>
        <v>141.16799999999998</v>
      </c>
      <c r="O713" s="259">
        <v>1.1763999999999999</v>
      </c>
      <c r="P713" s="309">
        <v>2</v>
      </c>
    </row>
    <row r="714" spans="1:17" ht="46.8" hidden="1" x14ac:dyDescent="0.3">
      <c r="A714" s="51" t="s">
        <v>1035</v>
      </c>
      <c r="B714" s="38" t="s">
        <v>549</v>
      </c>
      <c r="C714" s="11"/>
      <c r="D714" s="38" t="s">
        <v>711</v>
      </c>
      <c r="E714" s="120">
        <v>100</v>
      </c>
      <c r="F714" s="84" t="s">
        <v>1937</v>
      </c>
      <c r="G714" s="152" t="s">
        <v>1938</v>
      </c>
      <c r="H714" s="133" t="s">
        <v>1952</v>
      </c>
      <c r="I714" s="84" t="s">
        <v>1969</v>
      </c>
      <c r="J714" s="137" t="s">
        <v>1970</v>
      </c>
      <c r="K714" s="241">
        <v>1.4950000000000001</v>
      </c>
      <c r="L714" s="241">
        <f t="shared" si="221"/>
        <v>1.794</v>
      </c>
      <c r="M714" s="8">
        <f t="shared" ref="M714" si="224">K714*100</f>
        <v>149.5</v>
      </c>
      <c r="N714" s="280">
        <f t="shared" si="223"/>
        <v>179.4</v>
      </c>
      <c r="O714" s="259">
        <v>1.4950000000000001</v>
      </c>
      <c r="P714" s="309">
        <v>3</v>
      </c>
    </row>
    <row r="715" spans="1:17" ht="15.6" hidden="1" x14ac:dyDescent="0.3">
      <c r="A715" s="230"/>
      <c r="B715" s="231"/>
      <c r="C715" s="231"/>
      <c r="D715" s="232"/>
      <c r="E715" s="233"/>
      <c r="F715" s="232"/>
      <c r="G715" s="234"/>
      <c r="H715" s="235"/>
      <c r="I715" s="232"/>
      <c r="J715" s="236"/>
      <c r="K715" s="242"/>
      <c r="L715" s="242"/>
      <c r="M715" s="239"/>
      <c r="N715" s="281"/>
      <c r="O715" s="260"/>
      <c r="P715" s="310"/>
    </row>
    <row r="716" spans="1:17" ht="62.4" hidden="1" x14ac:dyDescent="0.3">
      <c r="A716" s="51" t="s">
        <v>1036</v>
      </c>
      <c r="B716" s="38" t="s">
        <v>551</v>
      </c>
      <c r="C716" s="11"/>
      <c r="D716" s="38" t="s">
        <v>711</v>
      </c>
      <c r="E716" s="120">
        <v>100</v>
      </c>
      <c r="F716" s="84" t="s">
        <v>1726</v>
      </c>
      <c r="G716" s="152" t="s">
        <v>1637</v>
      </c>
      <c r="H716" s="133">
        <v>100</v>
      </c>
      <c r="I716" s="84" t="s">
        <v>1755</v>
      </c>
      <c r="J716" s="137" t="s">
        <v>1756</v>
      </c>
      <c r="K716" s="241">
        <v>0.47049999999999997</v>
      </c>
      <c r="L716" s="241">
        <f>K716*1.2</f>
        <v>0.56459999999999999</v>
      </c>
      <c r="M716" s="8">
        <f t="shared" ref="M716" si="225">K716*H716</f>
        <v>47.05</v>
      </c>
      <c r="N716" s="280">
        <f>M716*1.2</f>
        <v>56.459999999999994</v>
      </c>
      <c r="O716" s="259">
        <v>0.47049999999999997</v>
      </c>
      <c r="P716" s="309">
        <v>1</v>
      </c>
      <c r="Q716" t="s">
        <v>2172</v>
      </c>
    </row>
    <row r="717" spans="1:17" ht="46.8" hidden="1" x14ac:dyDescent="0.3">
      <c r="A717" s="51" t="s">
        <v>1036</v>
      </c>
      <c r="B717" s="38" t="s">
        <v>551</v>
      </c>
      <c r="C717" s="11"/>
      <c r="D717" s="38" t="s">
        <v>711</v>
      </c>
      <c r="E717" s="120">
        <v>100</v>
      </c>
      <c r="F717" s="84" t="s">
        <v>1181</v>
      </c>
      <c r="G717" s="152" t="s">
        <v>1182</v>
      </c>
      <c r="H717" s="133" t="s">
        <v>1189</v>
      </c>
      <c r="I717" s="84" t="s">
        <v>1206</v>
      </c>
      <c r="J717" s="137" t="s">
        <v>1207</v>
      </c>
      <c r="K717" s="241">
        <v>0.99</v>
      </c>
      <c r="L717" s="241">
        <f t="shared" si="192"/>
        <v>1.1879999999999999</v>
      </c>
      <c r="M717" s="8">
        <v>99</v>
      </c>
      <c r="N717" s="280">
        <f t="shared" si="193"/>
        <v>118.8</v>
      </c>
      <c r="O717" s="259">
        <v>0.99</v>
      </c>
      <c r="P717" s="309">
        <v>2</v>
      </c>
    </row>
    <row r="718" spans="1:17" ht="46.8" hidden="1" x14ac:dyDescent="0.3">
      <c r="A718" s="51" t="s">
        <v>1036</v>
      </c>
      <c r="B718" s="38" t="s">
        <v>551</v>
      </c>
      <c r="C718" s="11"/>
      <c r="D718" s="38" t="s">
        <v>711</v>
      </c>
      <c r="E718" s="120">
        <v>100</v>
      </c>
      <c r="F718" s="84" t="s">
        <v>1937</v>
      </c>
      <c r="G718" s="152" t="s">
        <v>1938</v>
      </c>
      <c r="H718" s="133" t="s">
        <v>1952</v>
      </c>
      <c r="I718" s="84" t="s">
        <v>1971</v>
      </c>
      <c r="J718" s="137" t="s">
        <v>1972</v>
      </c>
      <c r="K718" s="241">
        <v>1.2375</v>
      </c>
      <c r="L718" s="241">
        <f t="shared" ref="L718" si="226">K718*1.2</f>
        <v>1.4850000000000001</v>
      </c>
      <c r="M718" s="8">
        <f t="shared" ref="M718" si="227">K718*100</f>
        <v>123.75</v>
      </c>
      <c r="N718" s="280">
        <f t="shared" ref="N718" si="228">M718*1.2</f>
        <v>148.5</v>
      </c>
      <c r="O718" s="259">
        <v>1.2375</v>
      </c>
      <c r="P718" s="309">
        <v>3</v>
      </c>
    </row>
    <row r="719" spans="1:17" ht="15.6" hidden="1" x14ac:dyDescent="0.3">
      <c r="A719" s="230"/>
      <c r="B719" s="231"/>
      <c r="C719" s="231"/>
      <c r="D719" s="232"/>
      <c r="E719" s="233"/>
      <c r="F719" s="232"/>
      <c r="G719" s="234"/>
      <c r="H719" s="235"/>
      <c r="I719" s="232"/>
      <c r="J719" s="236"/>
      <c r="K719" s="242"/>
      <c r="L719" s="242"/>
      <c r="M719" s="239"/>
      <c r="N719" s="281"/>
      <c r="O719" s="260"/>
      <c r="P719" s="310"/>
    </row>
    <row r="720" spans="1:17" ht="62.4" hidden="1" x14ac:dyDescent="0.3">
      <c r="A720" s="51" t="s">
        <v>1037</v>
      </c>
      <c r="B720" s="38" t="s">
        <v>553</v>
      </c>
      <c r="C720" s="11"/>
      <c r="D720" s="38" t="s">
        <v>711</v>
      </c>
      <c r="E720" s="120">
        <v>100</v>
      </c>
      <c r="F720" s="84" t="s">
        <v>1726</v>
      </c>
      <c r="G720" s="152" t="s">
        <v>1637</v>
      </c>
      <c r="H720" s="133">
        <v>100</v>
      </c>
      <c r="I720" s="84" t="s">
        <v>1757</v>
      </c>
      <c r="J720" s="137" t="s">
        <v>1758</v>
      </c>
      <c r="K720" s="241">
        <v>0.43230000000000002</v>
      </c>
      <c r="L720" s="241">
        <f t="shared" ref="L720:L721" si="229">K720*1.2</f>
        <v>0.51876</v>
      </c>
      <c r="M720" s="8">
        <f t="shared" ref="M720" si="230">K720*H720</f>
        <v>43.230000000000004</v>
      </c>
      <c r="N720" s="280">
        <f t="shared" ref="N720:N721" si="231">M720*1.2</f>
        <v>51.876000000000005</v>
      </c>
      <c r="O720" s="259">
        <v>0.43230000000000002</v>
      </c>
      <c r="P720" s="309">
        <v>1</v>
      </c>
      <c r="Q720" t="s">
        <v>2172</v>
      </c>
    </row>
    <row r="721" spans="1:17" ht="46.8" hidden="1" x14ac:dyDescent="0.3">
      <c r="A721" s="51" t="s">
        <v>1037</v>
      </c>
      <c r="B721" s="38" t="s">
        <v>553</v>
      </c>
      <c r="C721" s="11"/>
      <c r="D721" s="38" t="s">
        <v>711</v>
      </c>
      <c r="E721" s="120">
        <v>100</v>
      </c>
      <c r="F721" s="84" t="s">
        <v>1937</v>
      </c>
      <c r="G721" s="152" t="s">
        <v>1938</v>
      </c>
      <c r="H721" s="133" t="s">
        <v>1952</v>
      </c>
      <c r="I721" s="84" t="s">
        <v>1973</v>
      </c>
      <c r="J721" s="137" t="s">
        <v>1974</v>
      </c>
      <c r="K721" s="241">
        <v>1.1499999999999999</v>
      </c>
      <c r="L721" s="241">
        <f t="shared" si="229"/>
        <v>1.38</v>
      </c>
      <c r="M721" s="8">
        <f t="shared" ref="M721" si="232">K721*100</f>
        <v>114.99999999999999</v>
      </c>
      <c r="N721" s="280">
        <f t="shared" si="231"/>
        <v>137.99999999999997</v>
      </c>
      <c r="O721" s="259">
        <v>1.1499999999999999</v>
      </c>
      <c r="P721" s="309">
        <v>2</v>
      </c>
    </row>
    <row r="722" spans="1:17" ht="46.8" hidden="1" x14ac:dyDescent="0.3">
      <c r="A722" s="51" t="s">
        <v>1037</v>
      </c>
      <c r="B722" s="38" t="s">
        <v>553</v>
      </c>
      <c r="C722" s="11"/>
      <c r="D722" s="38" t="s">
        <v>711</v>
      </c>
      <c r="E722" s="120">
        <v>100</v>
      </c>
      <c r="F722" s="84" t="s">
        <v>1181</v>
      </c>
      <c r="G722" s="152" t="s">
        <v>1182</v>
      </c>
      <c r="H722" s="133" t="s">
        <v>1189</v>
      </c>
      <c r="I722" s="84" t="s">
        <v>1208</v>
      </c>
      <c r="J722" s="137" t="s">
        <v>1209</v>
      </c>
      <c r="K722" s="241">
        <v>1.26</v>
      </c>
      <c r="L722" s="241">
        <f>(K722*1.2)</f>
        <v>1.512</v>
      </c>
      <c r="M722" s="8">
        <v>126</v>
      </c>
      <c r="N722" s="280">
        <f>(M722*1.2)</f>
        <v>151.19999999999999</v>
      </c>
      <c r="O722" s="259">
        <v>1.26</v>
      </c>
      <c r="P722" s="309">
        <v>3</v>
      </c>
    </row>
    <row r="723" spans="1:17" ht="15.6" hidden="1" x14ac:dyDescent="0.3">
      <c r="A723" s="230"/>
      <c r="B723" s="231"/>
      <c r="C723" s="231"/>
      <c r="D723" s="232"/>
      <c r="E723" s="233"/>
      <c r="F723" s="232"/>
      <c r="G723" s="234"/>
      <c r="H723" s="235"/>
      <c r="I723" s="232"/>
      <c r="J723" s="236"/>
      <c r="K723" s="242"/>
      <c r="L723" s="242"/>
      <c r="M723" s="239"/>
      <c r="N723" s="281"/>
      <c r="O723" s="260"/>
      <c r="P723" s="310"/>
    </row>
    <row r="724" spans="1:17" ht="62.4" hidden="1" x14ac:dyDescent="0.3">
      <c r="A724" s="51" t="s">
        <v>1038</v>
      </c>
      <c r="B724" s="38" t="s">
        <v>555</v>
      </c>
      <c r="C724" s="11"/>
      <c r="D724" s="38" t="s">
        <v>711</v>
      </c>
      <c r="E724" s="120">
        <v>100</v>
      </c>
      <c r="F724" s="84" t="s">
        <v>1726</v>
      </c>
      <c r="G724" s="152" t="s">
        <v>1637</v>
      </c>
      <c r="H724" s="133">
        <v>100</v>
      </c>
      <c r="I724" s="84" t="s">
        <v>1759</v>
      </c>
      <c r="J724" s="137" t="s">
        <v>1760</v>
      </c>
      <c r="K724" s="241">
        <v>0.71460000000000001</v>
      </c>
      <c r="L724" s="241">
        <f>K724*1.2</f>
        <v>0.85751999999999995</v>
      </c>
      <c r="M724" s="8">
        <f t="shared" ref="M724" si="233">K724*H724</f>
        <v>71.460000000000008</v>
      </c>
      <c r="N724" s="280">
        <f>M724*1.2</f>
        <v>85.75200000000001</v>
      </c>
      <c r="O724" s="259">
        <v>0.71460000000000001</v>
      </c>
      <c r="P724" s="309">
        <v>1</v>
      </c>
      <c r="Q724" t="s">
        <v>2172</v>
      </c>
    </row>
    <row r="725" spans="1:17" ht="46.8" hidden="1" x14ac:dyDescent="0.3">
      <c r="A725" s="51" t="s">
        <v>1038</v>
      </c>
      <c r="B725" s="38" t="s">
        <v>555</v>
      </c>
      <c r="C725" s="11"/>
      <c r="D725" s="38" t="s">
        <v>711</v>
      </c>
      <c r="E725" s="120">
        <v>100</v>
      </c>
      <c r="F725" s="84" t="s">
        <v>1181</v>
      </c>
      <c r="G725" s="152" t="s">
        <v>1182</v>
      </c>
      <c r="H725" s="133" t="s">
        <v>1189</v>
      </c>
      <c r="I725" s="84" t="s">
        <v>1210</v>
      </c>
      <c r="J725" s="137" t="s">
        <v>1211</v>
      </c>
      <c r="K725" s="241">
        <v>1.5289999999999999</v>
      </c>
      <c r="L725" s="241">
        <f t="shared" si="192"/>
        <v>1.8347999999999998</v>
      </c>
      <c r="M725" s="8">
        <v>152.9</v>
      </c>
      <c r="N725" s="280">
        <f t="shared" si="193"/>
        <v>183.48</v>
      </c>
      <c r="O725" s="259">
        <v>1.5289999999999999</v>
      </c>
      <c r="P725" s="309">
        <v>2</v>
      </c>
    </row>
    <row r="726" spans="1:17" ht="46.8" hidden="1" x14ac:dyDescent="0.3">
      <c r="A726" s="51" t="s">
        <v>1038</v>
      </c>
      <c r="B726" s="38" t="s">
        <v>555</v>
      </c>
      <c r="C726" s="11"/>
      <c r="D726" s="38" t="s">
        <v>711</v>
      </c>
      <c r="E726" s="120">
        <v>100</v>
      </c>
      <c r="F726" s="84" t="s">
        <v>1937</v>
      </c>
      <c r="G726" s="152" t="s">
        <v>1938</v>
      </c>
      <c r="H726" s="133" t="s">
        <v>1952</v>
      </c>
      <c r="I726" s="84" t="s">
        <v>1975</v>
      </c>
      <c r="J726" s="137" t="s">
        <v>1976</v>
      </c>
      <c r="K726" s="241">
        <v>1.6850000000000001</v>
      </c>
      <c r="L726" s="241">
        <f t="shared" ref="L726" si="234">K726*1.2</f>
        <v>2.0219999999999998</v>
      </c>
      <c r="M726" s="8">
        <f t="shared" ref="M726" si="235">K726*100</f>
        <v>168.5</v>
      </c>
      <c r="N726" s="280">
        <f t="shared" ref="N726" si="236">M726*1.2</f>
        <v>202.2</v>
      </c>
      <c r="O726" s="259">
        <v>1.6850000000000001</v>
      </c>
      <c r="P726" s="309">
        <v>3</v>
      </c>
    </row>
    <row r="727" spans="1:17" ht="15.6" hidden="1" x14ac:dyDescent="0.3">
      <c r="A727" s="230"/>
      <c r="B727" s="231"/>
      <c r="C727" s="231"/>
      <c r="D727" s="232"/>
      <c r="E727" s="233"/>
      <c r="F727" s="232"/>
      <c r="G727" s="234"/>
      <c r="H727" s="235"/>
      <c r="I727" s="232"/>
      <c r="J727" s="236"/>
      <c r="K727" s="242"/>
      <c r="L727" s="242"/>
      <c r="M727" s="239"/>
      <c r="N727" s="281"/>
      <c r="O727" s="260"/>
      <c r="P727" s="310"/>
    </row>
    <row r="728" spans="1:17" ht="62.4" hidden="1" x14ac:dyDescent="0.3">
      <c r="A728" s="51" t="s">
        <v>1039</v>
      </c>
      <c r="B728" s="38" t="s">
        <v>557</v>
      </c>
      <c r="C728" s="11"/>
      <c r="D728" s="38" t="s">
        <v>711</v>
      </c>
      <c r="E728" s="120">
        <v>100</v>
      </c>
      <c r="F728" s="84" t="s">
        <v>1726</v>
      </c>
      <c r="G728" s="152" t="s">
        <v>1637</v>
      </c>
      <c r="H728" s="133">
        <v>100</v>
      </c>
      <c r="I728" s="84" t="s">
        <v>1761</v>
      </c>
      <c r="J728" s="137" t="s">
        <v>1762</v>
      </c>
      <c r="K728" s="241">
        <v>0.38229999999999997</v>
      </c>
      <c r="L728" s="241">
        <f t="shared" ref="L728:L729" si="237">K728*1.2</f>
        <v>0.45875999999999995</v>
      </c>
      <c r="M728" s="8">
        <f t="shared" ref="M728" si="238">K728*H728</f>
        <v>38.229999999999997</v>
      </c>
      <c r="N728" s="280">
        <f t="shared" ref="N728:N729" si="239">M728*1.2</f>
        <v>45.875999999999998</v>
      </c>
      <c r="O728" s="259">
        <v>0.38229999999999997</v>
      </c>
      <c r="P728" s="309">
        <v>1</v>
      </c>
      <c r="Q728" t="s">
        <v>2172</v>
      </c>
    </row>
    <row r="729" spans="1:17" ht="46.8" hidden="1" x14ac:dyDescent="0.3">
      <c r="A729" s="51" t="s">
        <v>1039</v>
      </c>
      <c r="B729" s="38" t="s">
        <v>557</v>
      </c>
      <c r="C729" s="11"/>
      <c r="D729" s="38" t="s">
        <v>711</v>
      </c>
      <c r="E729" s="120">
        <v>100</v>
      </c>
      <c r="F729" s="84" t="s">
        <v>1937</v>
      </c>
      <c r="G729" s="152" t="s">
        <v>1938</v>
      </c>
      <c r="H729" s="133" t="s">
        <v>1952</v>
      </c>
      <c r="I729" s="84" t="s">
        <v>1977</v>
      </c>
      <c r="J729" s="137" t="s">
        <v>1978</v>
      </c>
      <c r="K729" s="241">
        <v>0.995</v>
      </c>
      <c r="L729" s="241">
        <f t="shared" si="237"/>
        <v>1.194</v>
      </c>
      <c r="M729" s="8">
        <f t="shared" ref="M729" si="240">K729*100</f>
        <v>99.5</v>
      </c>
      <c r="N729" s="280">
        <f t="shared" si="239"/>
        <v>119.39999999999999</v>
      </c>
      <c r="O729" s="259">
        <v>0.995</v>
      </c>
      <c r="P729" s="309">
        <v>2</v>
      </c>
    </row>
    <row r="730" spans="1:17" ht="46.8" hidden="1" x14ac:dyDescent="0.3">
      <c r="A730" s="51" t="s">
        <v>1039</v>
      </c>
      <c r="B730" s="38" t="s">
        <v>557</v>
      </c>
      <c r="C730" s="11"/>
      <c r="D730" s="38" t="s">
        <v>711</v>
      </c>
      <c r="E730" s="120">
        <v>100</v>
      </c>
      <c r="F730" s="84" t="s">
        <v>1181</v>
      </c>
      <c r="G730" s="152" t="s">
        <v>1182</v>
      </c>
      <c r="H730" s="133" t="s">
        <v>1189</v>
      </c>
      <c r="I730" s="84" t="s">
        <v>1212</v>
      </c>
      <c r="J730" s="137" t="s">
        <v>1213</v>
      </c>
      <c r="K730" s="241">
        <v>1.06</v>
      </c>
      <c r="L730" s="241">
        <f>(K730*1.2)</f>
        <v>1.272</v>
      </c>
      <c r="M730" s="8">
        <v>106</v>
      </c>
      <c r="N730" s="280">
        <f>(M730*1.2)</f>
        <v>127.19999999999999</v>
      </c>
      <c r="O730" s="259">
        <v>1.06</v>
      </c>
      <c r="P730" s="309">
        <v>3</v>
      </c>
    </row>
    <row r="731" spans="1:17" ht="15.6" hidden="1" x14ac:dyDescent="0.3">
      <c r="A731" s="230"/>
      <c r="B731" s="231"/>
      <c r="C731" s="231"/>
      <c r="D731" s="232"/>
      <c r="E731" s="233"/>
      <c r="F731" s="232"/>
      <c r="G731" s="234"/>
      <c r="H731" s="235"/>
      <c r="I731" s="232"/>
      <c r="J731" s="236"/>
      <c r="K731" s="242"/>
      <c r="L731" s="242"/>
      <c r="M731" s="239"/>
      <c r="N731" s="281"/>
      <c r="O731" s="260"/>
      <c r="P731" s="310"/>
    </row>
    <row r="732" spans="1:17" ht="62.4" hidden="1" x14ac:dyDescent="0.3">
      <c r="A732" s="51" t="s">
        <v>1040</v>
      </c>
      <c r="B732" s="38" t="s">
        <v>559</v>
      </c>
      <c r="C732" s="11"/>
      <c r="D732" s="38" t="s">
        <v>711</v>
      </c>
      <c r="E732" s="120">
        <v>100</v>
      </c>
      <c r="F732" s="84" t="s">
        <v>1726</v>
      </c>
      <c r="G732" s="152" t="s">
        <v>1637</v>
      </c>
      <c r="H732" s="133">
        <v>100</v>
      </c>
      <c r="I732" s="84" t="s">
        <v>1763</v>
      </c>
      <c r="J732" s="137" t="s">
        <v>1764</v>
      </c>
      <c r="K732" s="241">
        <v>0.88229999999999997</v>
      </c>
      <c r="L732" s="241">
        <f t="shared" ref="L732:L733" si="241">K732*1.2</f>
        <v>1.0587599999999999</v>
      </c>
      <c r="M732" s="8">
        <f t="shared" ref="M732" si="242">K732*H732</f>
        <v>88.23</v>
      </c>
      <c r="N732" s="280">
        <f t="shared" ref="N732:N733" si="243">M732*1.2</f>
        <v>105.876</v>
      </c>
      <c r="O732" s="259">
        <v>0.88229999999999997</v>
      </c>
      <c r="P732" s="309">
        <v>1</v>
      </c>
      <c r="Q732" t="s">
        <v>2172</v>
      </c>
    </row>
    <row r="733" spans="1:17" ht="46.8" hidden="1" x14ac:dyDescent="0.3">
      <c r="A733" s="51" t="s">
        <v>1040</v>
      </c>
      <c r="B733" s="38" t="s">
        <v>559</v>
      </c>
      <c r="C733" s="11"/>
      <c r="D733" s="38" t="s">
        <v>711</v>
      </c>
      <c r="E733" s="120">
        <v>100</v>
      </c>
      <c r="F733" s="84" t="s">
        <v>1937</v>
      </c>
      <c r="G733" s="152" t="s">
        <v>1938</v>
      </c>
      <c r="H733" s="133" t="s">
        <v>1952</v>
      </c>
      <c r="I733" s="84" t="s">
        <v>1979</v>
      </c>
      <c r="J733" s="137" t="s">
        <v>1980</v>
      </c>
      <c r="K733" s="241">
        <v>1.325</v>
      </c>
      <c r="L733" s="241">
        <f t="shared" si="241"/>
        <v>1.5899999999999999</v>
      </c>
      <c r="M733" s="8">
        <f t="shared" ref="M733" si="244">K733*100</f>
        <v>132.5</v>
      </c>
      <c r="N733" s="280">
        <f t="shared" si="243"/>
        <v>159</v>
      </c>
      <c r="O733" s="259">
        <v>1.325</v>
      </c>
      <c r="P733" s="309">
        <v>2</v>
      </c>
    </row>
    <row r="734" spans="1:17" ht="46.8" hidden="1" x14ac:dyDescent="0.3">
      <c r="A734" s="51" t="s">
        <v>1040</v>
      </c>
      <c r="B734" s="38" t="s">
        <v>559</v>
      </c>
      <c r="C734" s="11"/>
      <c r="D734" s="38" t="s">
        <v>711</v>
      </c>
      <c r="E734" s="120">
        <v>100</v>
      </c>
      <c r="F734" s="84" t="s">
        <v>1181</v>
      </c>
      <c r="G734" s="152" t="s">
        <v>1182</v>
      </c>
      <c r="H734" s="133" t="s">
        <v>1189</v>
      </c>
      <c r="I734" s="84" t="s">
        <v>1214</v>
      </c>
      <c r="J734" s="137" t="s">
        <v>1215</v>
      </c>
      <c r="K734" s="241">
        <v>1.72</v>
      </c>
      <c r="L734" s="241">
        <f>(K734*1.2)</f>
        <v>2.0640000000000001</v>
      </c>
      <c r="M734" s="8">
        <v>172</v>
      </c>
      <c r="N734" s="280">
        <f>(M734*1.2)</f>
        <v>206.4</v>
      </c>
      <c r="O734" s="259">
        <v>1.72</v>
      </c>
      <c r="P734" s="309">
        <v>3</v>
      </c>
    </row>
    <row r="735" spans="1:17" ht="15.6" hidden="1" x14ac:dyDescent="0.3">
      <c r="A735" s="230"/>
      <c r="B735" s="231"/>
      <c r="C735" s="231"/>
      <c r="D735" s="232"/>
      <c r="E735" s="233"/>
      <c r="F735" s="232"/>
      <c r="G735" s="234"/>
      <c r="H735" s="235"/>
      <c r="I735" s="232"/>
      <c r="J735" s="236"/>
      <c r="K735" s="242"/>
      <c r="L735" s="242"/>
      <c r="M735" s="239"/>
      <c r="N735" s="281"/>
      <c r="O735" s="260"/>
      <c r="P735" s="310"/>
    </row>
    <row r="736" spans="1:17" ht="46.8" hidden="1" x14ac:dyDescent="0.3">
      <c r="A736" s="51" t="s">
        <v>1041</v>
      </c>
      <c r="B736" s="38" t="s">
        <v>561</v>
      </c>
      <c r="C736" s="11"/>
      <c r="D736" s="38" t="s">
        <v>711</v>
      </c>
      <c r="E736" s="120">
        <v>200</v>
      </c>
      <c r="F736" s="84" t="s">
        <v>1937</v>
      </c>
      <c r="G736" s="152" t="s">
        <v>1938</v>
      </c>
      <c r="H736" s="133" t="s">
        <v>1952</v>
      </c>
      <c r="I736" s="84" t="s">
        <v>1981</v>
      </c>
      <c r="J736" s="137" t="s">
        <v>1982</v>
      </c>
      <c r="K736" s="241">
        <v>0.82750000000000001</v>
      </c>
      <c r="L736" s="241">
        <f t="shared" ref="L736" si="245">K736*1.2</f>
        <v>0.99299999999999999</v>
      </c>
      <c r="M736" s="8">
        <f t="shared" ref="M736" si="246">K736*100</f>
        <v>82.75</v>
      </c>
      <c r="N736" s="280">
        <f t="shared" ref="N736" si="247">M736*1.2</f>
        <v>99.3</v>
      </c>
      <c r="O736" s="259">
        <v>0.82750000000000001</v>
      </c>
      <c r="P736" s="309">
        <v>1</v>
      </c>
    </row>
    <row r="737" spans="1:17" ht="46.8" hidden="1" x14ac:dyDescent="0.3">
      <c r="A737" s="51" t="s">
        <v>1041</v>
      </c>
      <c r="B737" s="38" t="s">
        <v>561</v>
      </c>
      <c r="C737" s="11"/>
      <c r="D737" s="38" t="s">
        <v>711</v>
      </c>
      <c r="E737" s="120">
        <v>200</v>
      </c>
      <c r="F737" s="84" t="s">
        <v>1181</v>
      </c>
      <c r="G737" s="152" t="s">
        <v>1182</v>
      </c>
      <c r="H737" s="133" t="s">
        <v>1189</v>
      </c>
      <c r="I737" s="84" t="s">
        <v>1216</v>
      </c>
      <c r="J737" s="137" t="s">
        <v>1217</v>
      </c>
      <c r="K737" s="241">
        <v>1.71</v>
      </c>
      <c r="L737" s="241">
        <f t="shared" si="192"/>
        <v>2.052</v>
      </c>
      <c r="M737" s="8">
        <v>342</v>
      </c>
      <c r="N737" s="280">
        <f t="shared" si="193"/>
        <v>410.4</v>
      </c>
      <c r="O737" s="259">
        <v>1.71</v>
      </c>
      <c r="P737" s="309">
        <v>2</v>
      </c>
    </row>
    <row r="738" spans="1:17" ht="15.6" hidden="1" x14ac:dyDescent="0.3">
      <c r="A738" s="230"/>
      <c r="B738" s="231"/>
      <c r="C738" s="231"/>
      <c r="D738" s="232"/>
      <c r="E738" s="233"/>
      <c r="F738" s="232"/>
      <c r="G738" s="234"/>
      <c r="H738" s="235"/>
      <c r="I738" s="232"/>
      <c r="J738" s="236"/>
      <c r="K738" s="242"/>
      <c r="L738" s="242"/>
      <c r="M738" s="239"/>
      <c r="N738" s="281"/>
      <c r="O738" s="260"/>
      <c r="P738" s="310"/>
    </row>
    <row r="739" spans="1:17" ht="62.4" hidden="1" x14ac:dyDescent="0.3">
      <c r="A739" s="51" t="s">
        <v>1042</v>
      </c>
      <c r="B739" s="38" t="s">
        <v>563</v>
      </c>
      <c r="C739" s="11"/>
      <c r="D739" s="38" t="s">
        <v>711</v>
      </c>
      <c r="E739" s="120">
        <v>75</v>
      </c>
      <c r="F739" s="84" t="s">
        <v>1726</v>
      </c>
      <c r="G739" s="152" t="s">
        <v>1637</v>
      </c>
      <c r="H739" s="133">
        <v>100</v>
      </c>
      <c r="I739" s="84" t="s">
        <v>1765</v>
      </c>
      <c r="J739" s="137" t="s">
        <v>1766</v>
      </c>
      <c r="K739" s="241">
        <v>0.41170000000000001</v>
      </c>
      <c r="L739" s="241">
        <f>K739*1.2</f>
        <v>0.49403999999999998</v>
      </c>
      <c r="M739" s="8">
        <f>K739*H739</f>
        <v>41.17</v>
      </c>
      <c r="N739" s="280">
        <f>M739*1.2</f>
        <v>49.404000000000003</v>
      </c>
      <c r="O739" s="259">
        <v>0.41170000000000001</v>
      </c>
      <c r="P739" s="309">
        <v>1</v>
      </c>
    </row>
    <row r="740" spans="1:17" ht="46.8" hidden="1" x14ac:dyDescent="0.3">
      <c r="A740" s="51" t="s">
        <v>1042</v>
      </c>
      <c r="B740" s="38" t="s">
        <v>563</v>
      </c>
      <c r="C740" s="11"/>
      <c r="D740" s="38" t="s">
        <v>711</v>
      </c>
      <c r="E740" s="120">
        <v>75</v>
      </c>
      <c r="F740" s="84" t="s">
        <v>1937</v>
      </c>
      <c r="G740" s="152" t="s">
        <v>1938</v>
      </c>
      <c r="H740" s="133" t="s">
        <v>1983</v>
      </c>
      <c r="I740" s="84" t="s">
        <v>1984</v>
      </c>
      <c r="J740" s="137" t="s">
        <v>1985</v>
      </c>
      <c r="K740" s="241">
        <v>1.65</v>
      </c>
      <c r="L740" s="241">
        <f t="shared" ref="L740" si="248">K740*1.2</f>
        <v>1.9799999999999998</v>
      </c>
      <c r="M740" s="8">
        <f>K740*75</f>
        <v>123.75</v>
      </c>
      <c r="N740" s="280">
        <f t="shared" ref="N740" si="249">M740*1.2</f>
        <v>148.5</v>
      </c>
      <c r="O740" s="259">
        <v>1.65</v>
      </c>
      <c r="P740" s="309">
        <v>2</v>
      </c>
    </row>
    <row r="741" spans="1:17" ht="15.6" hidden="1" x14ac:dyDescent="0.3">
      <c r="A741" s="230"/>
      <c r="B741" s="231"/>
      <c r="C741" s="231"/>
      <c r="D741" s="232"/>
      <c r="E741" s="233"/>
      <c r="F741" s="232"/>
      <c r="G741" s="234"/>
      <c r="H741" s="235"/>
      <c r="I741" s="232"/>
      <c r="J741" s="236"/>
      <c r="K741" s="242"/>
      <c r="L741" s="242"/>
      <c r="M741" s="239"/>
      <c r="N741" s="281"/>
      <c r="O741" s="260"/>
      <c r="P741" s="310"/>
    </row>
    <row r="742" spans="1:17" ht="62.4" hidden="1" x14ac:dyDescent="0.3">
      <c r="A742" s="51" t="s">
        <v>1043</v>
      </c>
      <c r="B742" s="38" t="s">
        <v>565</v>
      </c>
      <c r="C742" s="11" t="s">
        <v>566</v>
      </c>
      <c r="D742" s="38" t="s">
        <v>794</v>
      </c>
      <c r="E742" s="120">
        <v>1</v>
      </c>
      <c r="F742" s="84" t="s">
        <v>1726</v>
      </c>
      <c r="G742" s="152" t="s">
        <v>1637</v>
      </c>
      <c r="H742" s="133">
        <v>1</v>
      </c>
      <c r="I742" s="84" t="s">
        <v>1767</v>
      </c>
      <c r="J742" s="137" t="s">
        <v>1768</v>
      </c>
      <c r="K742" s="241">
        <v>23.381699999999999</v>
      </c>
      <c r="L742" s="241">
        <f>K742*1.2</f>
        <v>28.058039999999998</v>
      </c>
      <c r="M742" s="8">
        <f>K742*H742</f>
        <v>23.381699999999999</v>
      </c>
      <c r="N742" s="280">
        <f>M742*1.2</f>
        <v>28.058039999999998</v>
      </c>
      <c r="O742" s="259">
        <v>23.381699999999999</v>
      </c>
      <c r="P742" s="309">
        <v>1</v>
      </c>
      <c r="Q742" t="s">
        <v>2172</v>
      </c>
    </row>
    <row r="743" spans="1:17" ht="46.8" hidden="1" x14ac:dyDescent="0.3">
      <c r="A743" s="51" t="s">
        <v>1043</v>
      </c>
      <c r="B743" s="38" t="s">
        <v>565</v>
      </c>
      <c r="C743" s="11" t="s">
        <v>566</v>
      </c>
      <c r="D743" s="38" t="s">
        <v>794</v>
      </c>
      <c r="E743" s="120">
        <v>1</v>
      </c>
      <c r="F743" s="84" t="s">
        <v>1181</v>
      </c>
      <c r="G743" s="152" t="s">
        <v>1182</v>
      </c>
      <c r="H743" s="133" t="s">
        <v>1183</v>
      </c>
      <c r="I743" s="84" t="s">
        <v>1218</v>
      </c>
      <c r="J743" s="137" t="s">
        <v>1219</v>
      </c>
      <c r="K743" s="241">
        <v>37.9</v>
      </c>
      <c r="L743" s="241">
        <f t="shared" ref="L743" si="250">(K743*1.2)</f>
        <v>45.48</v>
      </c>
      <c r="M743" s="8">
        <v>37.9</v>
      </c>
      <c r="N743" s="280">
        <f t="shared" ref="N743" si="251">(M743*1.2)</f>
        <v>45.48</v>
      </c>
      <c r="O743" s="259">
        <v>37.9</v>
      </c>
      <c r="P743" s="309">
        <v>2</v>
      </c>
    </row>
    <row r="744" spans="1:17" ht="46.8" hidden="1" x14ac:dyDescent="0.3">
      <c r="A744" s="51" t="s">
        <v>1043</v>
      </c>
      <c r="B744" s="38" t="s">
        <v>565</v>
      </c>
      <c r="C744" s="11" t="s">
        <v>566</v>
      </c>
      <c r="D744" s="38" t="s">
        <v>794</v>
      </c>
      <c r="E744" s="120">
        <v>1</v>
      </c>
      <c r="F744" s="84" t="s">
        <v>1937</v>
      </c>
      <c r="G744" s="152" t="s">
        <v>1938</v>
      </c>
      <c r="H744" s="133" t="s">
        <v>1183</v>
      </c>
      <c r="I744" s="84" t="s">
        <v>1986</v>
      </c>
      <c r="J744" s="137" t="s">
        <v>1987</v>
      </c>
      <c r="K744" s="241">
        <v>44.5</v>
      </c>
      <c r="L744" s="241">
        <f t="shared" ref="L744" si="252">K744*1.2</f>
        <v>53.4</v>
      </c>
      <c r="M744" s="8">
        <v>44.5</v>
      </c>
      <c r="N744" s="280">
        <f t="shared" ref="N744" si="253">M744*1.2</f>
        <v>53.4</v>
      </c>
      <c r="O744" s="259">
        <v>44.5</v>
      </c>
      <c r="P744" s="309">
        <v>3</v>
      </c>
    </row>
    <row r="745" spans="1:17" ht="15.6" hidden="1" x14ac:dyDescent="0.3">
      <c r="A745" s="230"/>
      <c r="B745" s="231"/>
      <c r="C745" s="231"/>
      <c r="D745" s="232"/>
      <c r="E745" s="233"/>
      <c r="F745" s="232"/>
      <c r="G745" s="234"/>
      <c r="H745" s="235"/>
      <c r="I745" s="232"/>
      <c r="J745" s="236"/>
      <c r="K745" s="242"/>
      <c r="L745" s="242"/>
      <c r="M745" s="239"/>
      <c r="N745" s="281"/>
      <c r="O745" s="260"/>
      <c r="P745" s="310"/>
    </row>
    <row r="746" spans="1:17" ht="46.8" hidden="1" x14ac:dyDescent="0.3">
      <c r="A746" s="51"/>
      <c r="B746" s="52" t="s">
        <v>567</v>
      </c>
      <c r="C746" s="19" t="s">
        <v>1131</v>
      </c>
      <c r="D746" s="38"/>
      <c r="E746" s="120"/>
      <c r="F746" s="84"/>
      <c r="G746" s="152"/>
      <c r="H746" s="133"/>
      <c r="I746" s="84"/>
      <c r="J746" s="137"/>
      <c r="K746" s="241"/>
      <c r="L746" s="241"/>
      <c r="M746" s="8"/>
      <c r="N746" s="280"/>
      <c r="O746" s="259"/>
      <c r="P746" s="309"/>
    </row>
    <row r="747" spans="1:17" ht="46.8" hidden="1" x14ac:dyDescent="0.3">
      <c r="A747" s="51" t="s">
        <v>1044</v>
      </c>
      <c r="B747" s="38" t="s">
        <v>569</v>
      </c>
      <c r="C747" s="11"/>
      <c r="D747" s="38" t="s">
        <v>34</v>
      </c>
      <c r="E747" s="120">
        <v>1000</v>
      </c>
      <c r="F747" s="84" t="s">
        <v>1769</v>
      </c>
      <c r="G747" s="152" t="s">
        <v>1637</v>
      </c>
      <c r="H747" s="133">
        <v>50</v>
      </c>
      <c r="I747" s="84" t="s">
        <v>1770</v>
      </c>
      <c r="J747" s="137">
        <v>28407005</v>
      </c>
      <c r="K747" s="241">
        <v>2.5499999999999998</v>
      </c>
      <c r="L747" s="241">
        <f>K747*1.2</f>
        <v>3.0599999999999996</v>
      </c>
      <c r="M747" s="8">
        <f>H747*K747</f>
        <v>127.49999999999999</v>
      </c>
      <c r="N747" s="280">
        <f>M747*1.2</f>
        <v>152.99999999999997</v>
      </c>
      <c r="O747" s="259">
        <v>2.5499999999999998</v>
      </c>
      <c r="P747" s="309">
        <v>1</v>
      </c>
    </row>
    <row r="748" spans="1:17" ht="46.8" hidden="1" x14ac:dyDescent="0.3">
      <c r="A748" s="51" t="s">
        <v>1044</v>
      </c>
      <c r="B748" s="38" t="s">
        <v>569</v>
      </c>
      <c r="C748" s="11"/>
      <c r="D748" s="38" t="s">
        <v>34</v>
      </c>
      <c r="E748" s="120">
        <v>1000</v>
      </c>
      <c r="F748" s="84" t="s">
        <v>1988</v>
      </c>
      <c r="G748" s="152" t="s">
        <v>1938</v>
      </c>
      <c r="H748" s="133" t="s">
        <v>1989</v>
      </c>
      <c r="I748" s="84" t="s">
        <v>1990</v>
      </c>
      <c r="J748" s="137">
        <v>207500005</v>
      </c>
      <c r="K748" s="241">
        <v>2.7</v>
      </c>
      <c r="L748" s="241">
        <f t="shared" ref="L748" si="254">K748*1.2</f>
        <v>3.24</v>
      </c>
      <c r="M748" s="8">
        <v>135</v>
      </c>
      <c r="N748" s="280">
        <f t="shared" ref="N748" si="255">M748*1.2</f>
        <v>162</v>
      </c>
      <c r="O748" s="259">
        <v>2.7</v>
      </c>
      <c r="P748" s="309">
        <v>2</v>
      </c>
    </row>
    <row r="749" spans="1:17" ht="46.8" hidden="1" x14ac:dyDescent="0.3">
      <c r="A749" s="51" t="s">
        <v>1044</v>
      </c>
      <c r="B749" s="38" t="s">
        <v>569</v>
      </c>
      <c r="C749" s="11"/>
      <c r="D749" s="38" t="s">
        <v>34</v>
      </c>
      <c r="E749" s="120">
        <v>1000</v>
      </c>
      <c r="F749" s="84" t="s">
        <v>1181</v>
      </c>
      <c r="G749" s="152" t="s">
        <v>1182</v>
      </c>
      <c r="H749" s="133" t="s">
        <v>1220</v>
      </c>
      <c r="I749" s="84" t="s">
        <v>1221</v>
      </c>
      <c r="J749" s="137" t="s">
        <v>1222</v>
      </c>
      <c r="K749" s="241">
        <v>2.8340000000000001</v>
      </c>
      <c r="L749" s="241">
        <f t="shared" ref="L749" si="256">(K749*1.2)</f>
        <v>3.4007999999999998</v>
      </c>
      <c r="M749" s="8">
        <v>2834</v>
      </c>
      <c r="N749" s="280">
        <f t="shared" ref="N749" si="257">(M749*1.2)</f>
        <v>3400.7999999999997</v>
      </c>
      <c r="O749" s="259">
        <v>2.8340000000000001</v>
      </c>
      <c r="P749" s="309">
        <v>3</v>
      </c>
    </row>
    <row r="750" spans="1:17" ht="15.6" hidden="1" x14ac:dyDescent="0.3">
      <c r="A750" s="230"/>
      <c r="B750" s="231"/>
      <c r="C750" s="231"/>
      <c r="D750" s="232"/>
      <c r="E750" s="233"/>
      <c r="F750" s="232"/>
      <c r="G750" s="234"/>
      <c r="H750" s="235"/>
      <c r="I750" s="232"/>
      <c r="J750" s="236"/>
      <c r="K750" s="242"/>
      <c r="L750" s="242"/>
      <c r="M750" s="239"/>
      <c r="N750" s="281"/>
      <c r="O750" s="260"/>
      <c r="P750" s="310"/>
    </row>
    <row r="751" spans="1:17" ht="62.4" hidden="1" x14ac:dyDescent="0.3">
      <c r="A751" s="51" t="s">
        <v>1045</v>
      </c>
      <c r="B751" s="38" t="s">
        <v>571</v>
      </c>
      <c r="C751" s="11"/>
      <c r="D751" s="38" t="s">
        <v>34</v>
      </c>
      <c r="E751" s="120">
        <v>10000</v>
      </c>
      <c r="F751" s="84" t="s">
        <v>1771</v>
      </c>
      <c r="G751" s="152" t="s">
        <v>1637</v>
      </c>
      <c r="H751" s="133">
        <v>200</v>
      </c>
      <c r="I751" s="84" t="s">
        <v>1772</v>
      </c>
      <c r="J751" s="137" t="s">
        <v>1773</v>
      </c>
      <c r="K751" s="241">
        <v>1.4500000000000001E-2</v>
      </c>
      <c r="L751" s="241">
        <f t="shared" ref="L751:L755" si="258">K751*1.2</f>
        <v>1.7399999999999999E-2</v>
      </c>
      <c r="M751" s="8">
        <f t="shared" ref="M751:M754" si="259">H751*K751</f>
        <v>2.9000000000000004</v>
      </c>
      <c r="N751" s="280">
        <f t="shared" ref="N751:N755" si="260">M751*1.2</f>
        <v>3.4800000000000004</v>
      </c>
      <c r="O751" s="259">
        <v>1.4500000000000001E-2</v>
      </c>
      <c r="P751" s="309">
        <v>1</v>
      </c>
    </row>
    <row r="752" spans="1:17" ht="46.8" hidden="1" x14ac:dyDescent="0.3">
      <c r="A752" s="51" t="s">
        <v>1045</v>
      </c>
      <c r="B752" s="38" t="s">
        <v>571</v>
      </c>
      <c r="C752" s="11"/>
      <c r="D752" s="38" t="s">
        <v>34</v>
      </c>
      <c r="E752" s="120">
        <v>10000</v>
      </c>
      <c r="F752" s="84" t="s">
        <v>1991</v>
      </c>
      <c r="G752" s="152" t="s">
        <v>1938</v>
      </c>
      <c r="H752" s="133" t="s">
        <v>1992</v>
      </c>
      <c r="I752" s="84" t="s">
        <v>1993</v>
      </c>
      <c r="J752" s="137" t="s">
        <v>1773</v>
      </c>
      <c r="K752" s="241">
        <v>3.075E-2</v>
      </c>
      <c r="L752" s="241">
        <f t="shared" si="258"/>
        <v>3.6899999999999995E-2</v>
      </c>
      <c r="M752" s="8">
        <f>K752*200</f>
        <v>6.15</v>
      </c>
      <c r="N752" s="280">
        <f t="shared" si="260"/>
        <v>7.38</v>
      </c>
      <c r="O752" s="259">
        <v>3.075E-2</v>
      </c>
      <c r="P752" s="309">
        <v>2</v>
      </c>
    </row>
    <row r="753" spans="1:17" ht="15.6" hidden="1" x14ac:dyDescent="0.3">
      <c r="A753" s="230"/>
      <c r="B753" s="231"/>
      <c r="C753" s="231"/>
      <c r="D753" s="232"/>
      <c r="E753" s="233"/>
      <c r="F753" s="232"/>
      <c r="G753" s="234"/>
      <c r="H753" s="235"/>
      <c r="I753" s="232"/>
      <c r="J753" s="236"/>
      <c r="K753" s="242"/>
      <c r="L753" s="242"/>
      <c r="M753" s="239"/>
      <c r="N753" s="281"/>
      <c r="O753" s="260"/>
      <c r="P753" s="310"/>
    </row>
    <row r="754" spans="1:17" ht="62.4" hidden="1" x14ac:dyDescent="0.3">
      <c r="A754" s="51" t="s">
        <v>1046</v>
      </c>
      <c r="B754" s="38" t="s">
        <v>573</v>
      </c>
      <c r="C754" s="11"/>
      <c r="D754" s="38" t="s">
        <v>34</v>
      </c>
      <c r="E754" s="120">
        <v>10000</v>
      </c>
      <c r="F754" s="84" t="s">
        <v>1771</v>
      </c>
      <c r="G754" s="152" t="s">
        <v>1637</v>
      </c>
      <c r="H754" s="133">
        <v>200</v>
      </c>
      <c r="I754" s="84" t="s">
        <v>1774</v>
      </c>
      <c r="J754" s="137" t="s">
        <v>1775</v>
      </c>
      <c r="K754" s="241">
        <v>1.2E-2</v>
      </c>
      <c r="L754" s="241">
        <f t="shared" si="258"/>
        <v>1.44E-2</v>
      </c>
      <c r="M754" s="8">
        <f t="shared" si="259"/>
        <v>2.4</v>
      </c>
      <c r="N754" s="280">
        <f t="shared" si="260"/>
        <v>2.88</v>
      </c>
      <c r="O754" s="259">
        <v>1.2E-2</v>
      </c>
      <c r="P754" s="309">
        <v>1</v>
      </c>
    </row>
    <row r="755" spans="1:17" ht="46.8" hidden="1" x14ac:dyDescent="0.3">
      <c r="A755" s="51" t="s">
        <v>1046</v>
      </c>
      <c r="B755" s="38" t="s">
        <v>573</v>
      </c>
      <c r="C755" s="11"/>
      <c r="D755" s="38" t="s">
        <v>34</v>
      </c>
      <c r="E755" s="120">
        <v>10000</v>
      </c>
      <c r="F755" s="84" t="s">
        <v>1991</v>
      </c>
      <c r="G755" s="152" t="s">
        <v>1938</v>
      </c>
      <c r="H755" s="133" t="s">
        <v>1992</v>
      </c>
      <c r="I755" s="84" t="s">
        <v>1994</v>
      </c>
      <c r="J755" s="137" t="s">
        <v>1775</v>
      </c>
      <c r="K755" s="241">
        <v>2.75E-2</v>
      </c>
      <c r="L755" s="241">
        <f t="shared" si="258"/>
        <v>3.3000000000000002E-2</v>
      </c>
      <c r="M755" s="8">
        <f>K755*200</f>
        <v>5.5</v>
      </c>
      <c r="N755" s="280">
        <f t="shared" si="260"/>
        <v>6.6</v>
      </c>
      <c r="O755" s="259">
        <v>2.75E-2</v>
      </c>
      <c r="P755" s="309">
        <v>2</v>
      </c>
    </row>
    <row r="756" spans="1:17" ht="15.6" hidden="1" x14ac:dyDescent="0.3">
      <c r="A756" s="230"/>
      <c r="B756" s="231"/>
      <c r="C756" s="231"/>
      <c r="D756" s="232"/>
      <c r="E756" s="233"/>
      <c r="F756" s="232"/>
      <c r="G756" s="234"/>
      <c r="H756" s="235"/>
      <c r="I756" s="232"/>
      <c r="J756" s="236"/>
      <c r="K756" s="242"/>
      <c r="L756" s="242"/>
      <c r="M756" s="239"/>
      <c r="N756" s="281"/>
      <c r="O756" s="260"/>
      <c r="P756" s="310"/>
    </row>
    <row r="757" spans="1:17" ht="78" hidden="1" x14ac:dyDescent="0.3">
      <c r="A757" s="51" t="s">
        <v>1047</v>
      </c>
      <c r="B757" s="38" t="s">
        <v>575</v>
      </c>
      <c r="C757" s="11"/>
      <c r="D757" s="38" t="s">
        <v>34</v>
      </c>
      <c r="E757" s="120">
        <v>500</v>
      </c>
      <c r="F757" s="84" t="s">
        <v>1937</v>
      </c>
      <c r="G757" s="152" t="s">
        <v>1938</v>
      </c>
      <c r="H757" s="133" t="s">
        <v>1995</v>
      </c>
      <c r="I757" s="84" t="s">
        <v>1996</v>
      </c>
      <c r="J757" s="137" t="s">
        <v>1997</v>
      </c>
      <c r="K757" s="241">
        <v>7.4999999999999997E-2</v>
      </c>
      <c r="L757" s="241">
        <f>K757*1.2</f>
        <v>0.09</v>
      </c>
      <c r="M757" s="8">
        <f>K757*500</f>
        <v>37.5</v>
      </c>
      <c r="N757" s="280">
        <f>M757*1.2</f>
        <v>45</v>
      </c>
      <c r="O757" s="259">
        <v>7.4999999999999997E-2</v>
      </c>
      <c r="P757" s="309">
        <v>1</v>
      </c>
      <c r="Q757" t="s">
        <v>2172</v>
      </c>
    </row>
    <row r="758" spans="1:17" ht="78" hidden="1" x14ac:dyDescent="0.3">
      <c r="A758" s="51" t="s">
        <v>1047</v>
      </c>
      <c r="B758" s="38" t="s">
        <v>575</v>
      </c>
      <c r="C758" s="11"/>
      <c r="D758" s="38" t="s">
        <v>34</v>
      </c>
      <c r="E758" s="120">
        <v>500</v>
      </c>
      <c r="F758" s="84" t="s">
        <v>1776</v>
      </c>
      <c r="G758" s="152" t="s">
        <v>1637</v>
      </c>
      <c r="H758" s="133">
        <v>500</v>
      </c>
      <c r="I758" s="84" t="s">
        <v>1777</v>
      </c>
      <c r="J758" s="137">
        <v>14105</v>
      </c>
      <c r="K758" s="241">
        <v>9.4500000000000001E-2</v>
      </c>
      <c r="L758" s="241">
        <f t="shared" ref="L758" si="261">K758*1.2</f>
        <v>0.1134</v>
      </c>
      <c r="M758" s="8">
        <f t="shared" ref="M758" si="262">H758*K758</f>
        <v>47.25</v>
      </c>
      <c r="N758" s="280">
        <f t="shared" ref="N758" si="263">M758*1.2</f>
        <v>56.699999999999996</v>
      </c>
      <c r="O758" s="259">
        <v>9.4500000000000001E-2</v>
      </c>
      <c r="P758" s="309">
        <v>2</v>
      </c>
      <c r="Q758" t="s">
        <v>2172</v>
      </c>
    </row>
    <row r="759" spans="1:17" ht="78" hidden="1" x14ac:dyDescent="0.3">
      <c r="A759" s="51" t="s">
        <v>1047</v>
      </c>
      <c r="B759" s="38" t="s">
        <v>575</v>
      </c>
      <c r="C759" s="11"/>
      <c r="D759" s="38" t="s">
        <v>34</v>
      </c>
      <c r="E759" s="120">
        <v>500</v>
      </c>
      <c r="F759" s="84" t="s">
        <v>1181</v>
      </c>
      <c r="G759" s="152" t="s">
        <v>1182</v>
      </c>
      <c r="H759" s="133" t="s">
        <v>1223</v>
      </c>
      <c r="I759" s="84" t="s">
        <v>1224</v>
      </c>
      <c r="J759" s="137" t="s">
        <v>1225</v>
      </c>
      <c r="K759" s="241">
        <v>0.23</v>
      </c>
      <c r="L759" s="241">
        <f>(K759*1.2)</f>
        <v>0.27600000000000002</v>
      </c>
      <c r="M759" s="8">
        <v>115</v>
      </c>
      <c r="N759" s="280">
        <f>(M759*1.2)</f>
        <v>138</v>
      </c>
      <c r="O759" s="259">
        <v>0.23</v>
      </c>
      <c r="P759" s="309">
        <v>3</v>
      </c>
    </row>
    <row r="760" spans="1:17" ht="15.6" hidden="1" x14ac:dyDescent="0.3">
      <c r="A760" s="230"/>
      <c r="B760" s="231"/>
      <c r="C760" s="231"/>
      <c r="D760" s="232"/>
      <c r="E760" s="233"/>
      <c r="F760" s="232"/>
      <c r="G760" s="234"/>
      <c r="H760" s="235"/>
      <c r="I760" s="232"/>
      <c r="J760" s="236"/>
      <c r="K760" s="242"/>
      <c r="L760" s="242"/>
      <c r="M760" s="239"/>
      <c r="N760" s="281"/>
      <c r="O760" s="260"/>
      <c r="P760" s="310"/>
    </row>
    <row r="761" spans="1:17" ht="46.8" hidden="1" x14ac:dyDescent="0.3">
      <c r="A761" s="51" t="s">
        <v>1048</v>
      </c>
      <c r="B761" s="38" t="s">
        <v>577</v>
      </c>
      <c r="C761" s="11"/>
      <c r="D761" s="38" t="s">
        <v>34</v>
      </c>
      <c r="E761" s="120">
        <v>500</v>
      </c>
      <c r="F761" s="84" t="s">
        <v>1778</v>
      </c>
      <c r="G761" s="152" t="s">
        <v>1637</v>
      </c>
      <c r="H761" s="133">
        <v>500</v>
      </c>
      <c r="I761" s="84" t="s">
        <v>1779</v>
      </c>
      <c r="J761" s="137">
        <v>14100</v>
      </c>
      <c r="K761" s="241">
        <v>2.1999999999999999E-2</v>
      </c>
      <c r="L761" s="241">
        <f t="shared" ref="L761:L762" si="264">K761*1.2</f>
        <v>2.6399999999999996E-2</v>
      </c>
      <c r="M761" s="8">
        <f t="shared" ref="M761" si="265">H761*K761</f>
        <v>11</v>
      </c>
      <c r="N761" s="280">
        <f t="shared" ref="N761:N762" si="266">M761*1.2</f>
        <v>13.2</v>
      </c>
      <c r="O761" s="259">
        <v>2.1999999999999999E-2</v>
      </c>
      <c r="P761" s="309">
        <v>1</v>
      </c>
      <c r="Q761" t="s">
        <v>2172</v>
      </c>
    </row>
    <row r="762" spans="1:17" ht="46.8" hidden="1" x14ac:dyDescent="0.3">
      <c r="A762" s="51" t="s">
        <v>1048</v>
      </c>
      <c r="B762" s="38" t="s">
        <v>577</v>
      </c>
      <c r="C762" s="11"/>
      <c r="D762" s="38" t="s">
        <v>34</v>
      </c>
      <c r="E762" s="120">
        <v>500</v>
      </c>
      <c r="F762" s="84" t="s">
        <v>1937</v>
      </c>
      <c r="G762" s="152" t="s">
        <v>1938</v>
      </c>
      <c r="H762" s="133" t="s">
        <v>1995</v>
      </c>
      <c r="I762" s="84" t="s">
        <v>1998</v>
      </c>
      <c r="J762" s="137" t="s">
        <v>1999</v>
      </c>
      <c r="K762" s="241">
        <v>2.5000000000000001E-2</v>
      </c>
      <c r="L762" s="241">
        <f t="shared" si="264"/>
        <v>0.03</v>
      </c>
      <c r="M762" s="8">
        <f>K762*500</f>
        <v>12.5</v>
      </c>
      <c r="N762" s="280">
        <f t="shared" si="266"/>
        <v>15</v>
      </c>
      <c r="O762" s="259">
        <v>2.5000000000000001E-2</v>
      </c>
      <c r="P762" s="309">
        <v>2</v>
      </c>
      <c r="Q762" t="s">
        <v>2172</v>
      </c>
    </row>
    <row r="763" spans="1:17" ht="46.8" hidden="1" x14ac:dyDescent="0.3">
      <c r="A763" s="51" t="s">
        <v>1048</v>
      </c>
      <c r="B763" s="38" t="s">
        <v>577</v>
      </c>
      <c r="C763" s="11"/>
      <c r="D763" s="38" t="s">
        <v>34</v>
      </c>
      <c r="E763" s="120">
        <v>500</v>
      </c>
      <c r="F763" s="84" t="s">
        <v>1181</v>
      </c>
      <c r="G763" s="152" t="s">
        <v>1182</v>
      </c>
      <c r="H763" s="133" t="s">
        <v>1223</v>
      </c>
      <c r="I763" s="84" t="s">
        <v>1226</v>
      </c>
      <c r="J763" s="137" t="s">
        <v>1227</v>
      </c>
      <c r="K763" s="241">
        <v>5.2999999999999999E-2</v>
      </c>
      <c r="L763" s="241">
        <f t="shared" ref="L763" si="267">(K763*1.2)</f>
        <v>6.359999999999999E-2</v>
      </c>
      <c r="M763" s="8">
        <v>26.5</v>
      </c>
      <c r="N763" s="280">
        <f t="shared" ref="N763" si="268">(M763*1.2)</f>
        <v>31.799999999999997</v>
      </c>
      <c r="O763" s="259">
        <v>5.2999999999999999E-2</v>
      </c>
      <c r="P763" s="309">
        <v>3</v>
      </c>
    </row>
    <row r="764" spans="1:17" ht="15.6" hidden="1" x14ac:dyDescent="0.3">
      <c r="A764" s="230"/>
      <c r="B764" s="231"/>
      <c r="C764" s="231"/>
      <c r="D764" s="232"/>
      <c r="E764" s="233"/>
      <c r="F764" s="232"/>
      <c r="G764" s="234"/>
      <c r="H764" s="235"/>
      <c r="I764" s="232"/>
      <c r="J764" s="236"/>
      <c r="K764" s="242"/>
      <c r="L764" s="242"/>
      <c r="M764" s="239"/>
      <c r="N764" s="281"/>
      <c r="O764" s="260"/>
      <c r="P764" s="310"/>
    </row>
    <row r="765" spans="1:17" ht="46.8" hidden="1" x14ac:dyDescent="0.3">
      <c r="A765" s="51"/>
      <c r="B765" s="52" t="s">
        <v>567</v>
      </c>
      <c r="C765" s="19" t="s">
        <v>1131</v>
      </c>
      <c r="D765" s="38"/>
      <c r="E765" s="120"/>
      <c r="F765" s="84"/>
      <c r="G765" s="152"/>
      <c r="H765" s="133"/>
      <c r="I765" s="84"/>
      <c r="J765" s="137"/>
      <c r="K765" s="241"/>
      <c r="L765" s="241"/>
      <c r="M765" s="8"/>
      <c r="N765" s="280"/>
      <c r="O765" s="259"/>
      <c r="P765" s="309"/>
    </row>
    <row r="766" spans="1:17" ht="62.4" hidden="1" x14ac:dyDescent="0.3">
      <c r="A766" s="51" t="s">
        <v>1049</v>
      </c>
      <c r="B766" s="38" t="s">
        <v>579</v>
      </c>
      <c r="C766" s="11"/>
      <c r="D766" s="38" t="s">
        <v>594</v>
      </c>
      <c r="E766" s="120">
        <v>1000</v>
      </c>
      <c r="F766" s="84" t="s">
        <v>1726</v>
      </c>
      <c r="G766" s="152" t="s">
        <v>1637</v>
      </c>
      <c r="H766" s="133">
        <v>1000</v>
      </c>
      <c r="I766" s="84" t="s">
        <v>1780</v>
      </c>
      <c r="J766" s="137" t="s">
        <v>1781</v>
      </c>
      <c r="K766" s="241">
        <v>1.61E-2</v>
      </c>
      <c r="L766" s="241">
        <f>K766*1.2</f>
        <v>1.932E-2</v>
      </c>
      <c r="M766" s="8">
        <f>K766*H766</f>
        <v>16.100000000000001</v>
      </c>
      <c r="N766" s="280">
        <f>M766*1.2</f>
        <v>19.32</v>
      </c>
      <c r="O766" s="259">
        <v>1.61E-2</v>
      </c>
      <c r="P766" s="309">
        <v>1</v>
      </c>
    </row>
    <row r="767" spans="1:17" ht="46.8" hidden="1" x14ac:dyDescent="0.3">
      <c r="A767" s="51" t="s">
        <v>1049</v>
      </c>
      <c r="B767" s="38" t="s">
        <v>579</v>
      </c>
      <c r="C767" s="11"/>
      <c r="D767" s="38" t="s">
        <v>594</v>
      </c>
      <c r="E767" s="120">
        <v>1000</v>
      </c>
      <c r="F767" s="84" t="s">
        <v>1181</v>
      </c>
      <c r="G767" s="152" t="s">
        <v>1182</v>
      </c>
      <c r="H767" s="133" t="s">
        <v>1183</v>
      </c>
      <c r="I767" s="84" t="s">
        <v>1228</v>
      </c>
      <c r="J767" s="137" t="s">
        <v>1229</v>
      </c>
      <c r="K767" s="241">
        <v>2.75E-2</v>
      </c>
      <c r="L767" s="241">
        <f t="shared" ref="L767" si="269">(K767*1.2)</f>
        <v>3.3000000000000002E-2</v>
      </c>
      <c r="M767" s="8">
        <v>27.5</v>
      </c>
      <c r="N767" s="280">
        <f t="shared" ref="N767" si="270">(M767*1.2)</f>
        <v>33</v>
      </c>
      <c r="O767" s="259">
        <v>2.75E-2</v>
      </c>
      <c r="P767" s="309">
        <v>2</v>
      </c>
    </row>
    <row r="768" spans="1:17" ht="15.6" hidden="1" x14ac:dyDescent="0.3">
      <c r="A768" s="230"/>
      <c r="B768" s="231"/>
      <c r="C768" s="231"/>
      <c r="D768" s="232"/>
      <c r="E768" s="233"/>
      <c r="F768" s="232"/>
      <c r="G768" s="234"/>
      <c r="H768" s="235"/>
      <c r="I768" s="232"/>
      <c r="J768" s="236"/>
      <c r="K768" s="242"/>
      <c r="L768" s="242"/>
      <c r="M768" s="239"/>
      <c r="N768" s="281"/>
      <c r="O768" s="260"/>
      <c r="P768" s="310"/>
    </row>
    <row r="769" spans="1:18" ht="62.4" hidden="1" x14ac:dyDescent="0.3">
      <c r="A769" s="51" t="s">
        <v>1050</v>
      </c>
      <c r="B769" s="38" t="s">
        <v>581</v>
      </c>
      <c r="C769" s="11"/>
      <c r="D769" s="38" t="s">
        <v>594</v>
      </c>
      <c r="E769" s="120">
        <v>2000</v>
      </c>
      <c r="F769" s="84" t="s">
        <v>1726</v>
      </c>
      <c r="G769" s="152" t="s">
        <v>1637</v>
      </c>
      <c r="H769" s="133">
        <v>2500</v>
      </c>
      <c r="I769" s="84" t="s">
        <v>1782</v>
      </c>
      <c r="J769" s="137" t="s">
        <v>1783</v>
      </c>
      <c r="K769" s="241">
        <v>9.7999999999999997E-3</v>
      </c>
      <c r="L769" s="241">
        <f>K769*1.2</f>
        <v>1.176E-2</v>
      </c>
      <c r="M769" s="8">
        <f>K769*H769</f>
        <v>24.5</v>
      </c>
      <c r="N769" s="280">
        <f>M769*1.2</f>
        <v>29.4</v>
      </c>
      <c r="O769" s="259">
        <v>9.7999999999999997E-3</v>
      </c>
      <c r="P769" s="309">
        <v>1</v>
      </c>
    </row>
    <row r="770" spans="1:18" ht="15.6" hidden="1" x14ac:dyDescent="0.3">
      <c r="A770" s="230"/>
      <c r="B770" s="231"/>
      <c r="C770" s="231"/>
      <c r="D770" s="232"/>
      <c r="E770" s="233"/>
      <c r="F770" s="232"/>
      <c r="G770" s="234"/>
      <c r="H770" s="235"/>
      <c r="I770" s="232"/>
      <c r="J770" s="236"/>
      <c r="K770" s="242"/>
      <c r="L770" s="242"/>
      <c r="M770" s="239"/>
      <c r="N770" s="281"/>
      <c r="O770" s="260"/>
      <c r="P770" s="310"/>
    </row>
    <row r="771" spans="1:18" ht="62.4" hidden="1" x14ac:dyDescent="0.3">
      <c r="A771" s="51" t="s">
        <v>1051</v>
      </c>
      <c r="B771" s="38" t="s">
        <v>583</v>
      </c>
      <c r="C771" s="11" t="s">
        <v>811</v>
      </c>
      <c r="D771" s="38" t="s">
        <v>620</v>
      </c>
      <c r="E771" s="343">
        <v>40</v>
      </c>
      <c r="F771" s="38" t="s">
        <v>1181</v>
      </c>
      <c r="G771" s="325" t="s">
        <v>1182</v>
      </c>
      <c r="H771" s="176" t="s">
        <v>1230</v>
      </c>
      <c r="I771" s="38" t="s">
        <v>1231</v>
      </c>
      <c r="J771" s="352" t="s">
        <v>1232</v>
      </c>
      <c r="K771" s="327">
        <v>8.75</v>
      </c>
      <c r="L771" s="327">
        <f t="shared" ref="L771" si="271">(K771*1.2)</f>
        <v>10.5</v>
      </c>
      <c r="M771" s="328">
        <v>350</v>
      </c>
      <c r="N771" s="329">
        <f t="shared" ref="N771" si="272">(M771*1.2)</f>
        <v>420</v>
      </c>
      <c r="O771" s="330">
        <v>8.75</v>
      </c>
      <c r="P771" s="331">
        <v>1</v>
      </c>
      <c r="R771" t="s">
        <v>2170</v>
      </c>
    </row>
    <row r="772" spans="1:18" ht="62.4" hidden="1" x14ac:dyDescent="0.3">
      <c r="A772" s="51" t="s">
        <v>1051</v>
      </c>
      <c r="B772" s="38" t="s">
        <v>583</v>
      </c>
      <c r="C772" s="11" t="s">
        <v>811</v>
      </c>
      <c r="D772" s="38" t="s">
        <v>620</v>
      </c>
      <c r="E772" s="343">
        <v>40</v>
      </c>
      <c r="F772" s="38" t="s">
        <v>1769</v>
      </c>
      <c r="G772" s="325" t="s">
        <v>1637</v>
      </c>
      <c r="H772" s="176">
        <v>2.5</v>
      </c>
      <c r="I772" s="38" t="s">
        <v>1784</v>
      </c>
      <c r="J772" s="352">
        <v>30010008</v>
      </c>
      <c r="K772" s="327">
        <v>8.75</v>
      </c>
      <c r="L772" s="327">
        <f t="shared" ref="L772" si="273">K772*1.2</f>
        <v>10.5</v>
      </c>
      <c r="M772" s="328">
        <f t="shared" ref="M772" si="274">H772*K772</f>
        <v>21.875</v>
      </c>
      <c r="N772" s="329">
        <f t="shared" ref="N772" si="275">M772*1.2</f>
        <v>26.25</v>
      </c>
      <c r="O772" s="330">
        <v>8.75</v>
      </c>
      <c r="P772" s="331">
        <v>2</v>
      </c>
      <c r="R772" t="s">
        <v>2170</v>
      </c>
    </row>
    <row r="773" spans="1:18" ht="15.6" hidden="1" x14ac:dyDescent="0.3">
      <c r="A773" s="230"/>
      <c r="B773" s="231"/>
      <c r="C773" s="231"/>
      <c r="D773" s="232"/>
      <c r="E773" s="233"/>
      <c r="F773" s="232"/>
      <c r="G773" s="234"/>
      <c r="H773" s="235"/>
      <c r="I773" s="232"/>
      <c r="J773" s="236"/>
      <c r="K773" s="242"/>
      <c r="L773" s="242"/>
      <c r="M773" s="239"/>
      <c r="N773" s="281"/>
      <c r="O773" s="260"/>
      <c r="P773" s="310"/>
    </row>
    <row r="774" spans="1:18" ht="78" hidden="1" x14ac:dyDescent="0.3">
      <c r="A774" s="51" t="s">
        <v>1052</v>
      </c>
      <c r="B774" s="38" t="s">
        <v>585</v>
      </c>
      <c r="C774" s="11"/>
      <c r="D774" s="38" t="s">
        <v>794</v>
      </c>
      <c r="E774" s="120">
        <v>5</v>
      </c>
      <c r="F774" s="84" t="s">
        <v>1785</v>
      </c>
      <c r="G774" s="152" t="s">
        <v>1637</v>
      </c>
      <c r="H774" s="133">
        <v>5</v>
      </c>
      <c r="I774" s="84" t="s">
        <v>1786</v>
      </c>
      <c r="J774" s="137" t="s">
        <v>1787</v>
      </c>
      <c r="K774" s="241">
        <v>7.29</v>
      </c>
      <c r="L774" s="241">
        <f>K774*1.2</f>
        <v>8.7479999999999993</v>
      </c>
      <c r="M774" s="8">
        <f>K774*H774</f>
        <v>36.450000000000003</v>
      </c>
      <c r="N774" s="280">
        <f>M774*1.2</f>
        <v>43.74</v>
      </c>
      <c r="O774" s="259">
        <v>7.29</v>
      </c>
      <c r="P774" s="309">
        <v>1</v>
      </c>
    </row>
    <row r="775" spans="1:18" ht="15.6" hidden="1" x14ac:dyDescent="0.3">
      <c r="A775" s="230"/>
      <c r="B775" s="231"/>
      <c r="C775" s="231"/>
      <c r="D775" s="232"/>
      <c r="E775" s="233"/>
      <c r="F775" s="232"/>
      <c r="G775" s="234"/>
      <c r="H775" s="235"/>
      <c r="I775" s="232"/>
      <c r="J775" s="236"/>
      <c r="K775" s="242"/>
      <c r="L775" s="242"/>
      <c r="M775" s="239"/>
      <c r="N775" s="281"/>
      <c r="O775" s="260"/>
      <c r="P775" s="310"/>
    </row>
    <row r="776" spans="1:18" ht="15.6" x14ac:dyDescent="0.3">
      <c r="A776" s="51" t="s">
        <v>1053</v>
      </c>
      <c r="B776" s="38" t="s">
        <v>587</v>
      </c>
      <c r="C776" s="11"/>
      <c r="D776" s="38" t="s">
        <v>794</v>
      </c>
      <c r="E776" s="120">
        <v>25</v>
      </c>
      <c r="F776" s="84"/>
      <c r="G776" s="152"/>
      <c r="H776" s="133"/>
      <c r="I776" s="84"/>
      <c r="J776" s="137"/>
      <c r="K776" s="241"/>
      <c r="L776" s="241"/>
      <c r="M776" s="8"/>
      <c r="N776" s="280"/>
      <c r="O776" s="259"/>
      <c r="P776" s="309">
        <v>0</v>
      </c>
    </row>
    <row r="777" spans="1:18" ht="15.6" hidden="1" x14ac:dyDescent="0.3">
      <c r="A777" s="230"/>
      <c r="B777" s="231"/>
      <c r="C777" s="231"/>
      <c r="D777" s="232"/>
      <c r="E777" s="233"/>
      <c r="F777" s="232"/>
      <c r="G777" s="234"/>
      <c r="H777" s="235"/>
      <c r="I777" s="232"/>
      <c r="J777" s="236"/>
      <c r="K777" s="242"/>
      <c r="L777" s="242"/>
      <c r="M777" s="239"/>
      <c r="N777" s="281"/>
      <c r="O777" s="260"/>
      <c r="P777" s="310"/>
    </row>
    <row r="778" spans="1:18" ht="62.4" hidden="1" x14ac:dyDescent="0.3">
      <c r="A778" s="51" t="s">
        <v>1054</v>
      </c>
      <c r="B778" s="38" t="s">
        <v>589</v>
      </c>
      <c r="C778" s="11"/>
      <c r="D778" s="38" t="s">
        <v>594</v>
      </c>
      <c r="E778" s="120">
        <v>2500</v>
      </c>
      <c r="F778" s="84" t="s">
        <v>1726</v>
      </c>
      <c r="G778" s="152" t="s">
        <v>1637</v>
      </c>
      <c r="H778" s="133">
        <v>5000</v>
      </c>
      <c r="I778" s="84" t="s">
        <v>1788</v>
      </c>
      <c r="J778" s="137" t="s">
        <v>1789</v>
      </c>
      <c r="K778" s="241">
        <v>1.55E-2</v>
      </c>
      <c r="L778" s="241">
        <f>K778*1.2</f>
        <v>1.8599999999999998E-2</v>
      </c>
      <c r="M778" s="8">
        <f>K778*H778</f>
        <v>77.5</v>
      </c>
      <c r="N778" s="280">
        <f>M778*1.2</f>
        <v>93</v>
      </c>
      <c r="O778" s="259">
        <v>1.55E-2</v>
      </c>
      <c r="P778" s="309">
        <v>1</v>
      </c>
    </row>
    <row r="779" spans="1:18" ht="15.6" hidden="1" x14ac:dyDescent="0.3">
      <c r="A779" s="230"/>
      <c r="B779" s="231"/>
      <c r="C779" s="231"/>
      <c r="D779" s="232"/>
      <c r="E779" s="233"/>
      <c r="F779" s="232"/>
      <c r="G779" s="234"/>
      <c r="H779" s="235"/>
      <c r="I779" s="232"/>
      <c r="J779" s="236"/>
      <c r="K779" s="242"/>
      <c r="L779" s="242"/>
      <c r="M779" s="239"/>
      <c r="N779" s="281"/>
      <c r="O779" s="260"/>
      <c r="P779" s="310"/>
    </row>
    <row r="780" spans="1:18" ht="62.4" hidden="1" x14ac:dyDescent="0.3">
      <c r="A780" s="51" t="s">
        <v>1055</v>
      </c>
      <c r="B780" s="38" t="s">
        <v>591</v>
      </c>
      <c r="C780" s="11" t="s">
        <v>812</v>
      </c>
      <c r="D780" s="38" t="s">
        <v>794</v>
      </c>
      <c r="E780" s="120">
        <v>50</v>
      </c>
      <c r="F780" s="84" t="s">
        <v>1726</v>
      </c>
      <c r="G780" s="152" t="s">
        <v>1637</v>
      </c>
      <c r="H780" s="133">
        <v>10</v>
      </c>
      <c r="I780" s="84" t="s">
        <v>1790</v>
      </c>
      <c r="J780" s="137" t="s">
        <v>1791</v>
      </c>
      <c r="K780" s="241">
        <v>5.26</v>
      </c>
      <c r="L780" s="241">
        <f>K780*1.2</f>
        <v>6.3119999999999994</v>
      </c>
      <c r="M780" s="8">
        <f>K780*H780</f>
        <v>52.599999999999994</v>
      </c>
      <c r="N780" s="280">
        <f>M780*1.2</f>
        <v>63.11999999999999</v>
      </c>
      <c r="O780" s="259">
        <v>5.26</v>
      </c>
      <c r="P780" s="309">
        <v>1</v>
      </c>
    </row>
    <row r="781" spans="1:18" ht="46.8" hidden="1" x14ac:dyDescent="0.3">
      <c r="A781" s="51" t="s">
        <v>1055</v>
      </c>
      <c r="B781" s="38" t="s">
        <v>591</v>
      </c>
      <c r="C781" s="11" t="s">
        <v>812</v>
      </c>
      <c r="D781" s="38" t="s">
        <v>794</v>
      </c>
      <c r="E781" s="120">
        <v>50</v>
      </c>
      <c r="F781" s="84" t="s">
        <v>1181</v>
      </c>
      <c r="G781" s="152" t="s">
        <v>1182</v>
      </c>
      <c r="H781" s="133" t="s">
        <v>1233</v>
      </c>
      <c r="I781" s="84" t="s">
        <v>1234</v>
      </c>
      <c r="J781" s="137" t="s">
        <v>1235</v>
      </c>
      <c r="K781" s="241">
        <v>15.2</v>
      </c>
      <c r="L781" s="241">
        <f t="shared" ref="L781" si="276">(K781*1.2)</f>
        <v>18.239999999999998</v>
      </c>
      <c r="M781" s="8">
        <v>760</v>
      </c>
      <c r="N781" s="280">
        <f t="shared" ref="N781" si="277">(M781*1.2)</f>
        <v>912</v>
      </c>
      <c r="O781" s="259">
        <v>15.2</v>
      </c>
      <c r="P781" s="309">
        <v>2</v>
      </c>
    </row>
    <row r="782" spans="1:18" ht="15.6" hidden="1" x14ac:dyDescent="0.3">
      <c r="A782" s="230"/>
      <c r="B782" s="231"/>
      <c r="C782" s="231"/>
      <c r="D782" s="232"/>
      <c r="E782" s="233"/>
      <c r="F782" s="232"/>
      <c r="G782" s="234"/>
      <c r="H782" s="235"/>
      <c r="I782" s="232"/>
      <c r="J782" s="236"/>
      <c r="K782" s="242"/>
      <c r="L782" s="242"/>
      <c r="M782" s="239"/>
      <c r="N782" s="281"/>
      <c r="O782" s="260"/>
      <c r="P782" s="310"/>
    </row>
    <row r="783" spans="1:18" ht="62.4" hidden="1" x14ac:dyDescent="0.3">
      <c r="A783" s="51" t="s">
        <v>1056</v>
      </c>
      <c r="B783" s="38" t="s">
        <v>593</v>
      </c>
      <c r="C783" s="11"/>
      <c r="D783" s="38" t="s">
        <v>594</v>
      </c>
      <c r="E783" s="120">
        <v>0.2</v>
      </c>
      <c r="F783" s="84" t="s">
        <v>1726</v>
      </c>
      <c r="G783" s="152" t="s">
        <v>1637</v>
      </c>
      <c r="H783" s="133">
        <v>100</v>
      </c>
      <c r="I783" s="84" t="s">
        <v>1792</v>
      </c>
      <c r="J783" s="137" t="s">
        <v>1793</v>
      </c>
      <c r="K783" s="241">
        <v>0.1323</v>
      </c>
      <c r="L783" s="241">
        <f>K783*1.2</f>
        <v>0.15875999999999998</v>
      </c>
      <c r="M783" s="8">
        <f>K783*H783</f>
        <v>13.23</v>
      </c>
      <c r="N783" s="280">
        <f>M783*1.2</f>
        <v>15.875999999999999</v>
      </c>
      <c r="O783" s="259">
        <v>0.1323</v>
      </c>
      <c r="P783" s="309">
        <v>1</v>
      </c>
    </row>
    <row r="784" spans="1:18" ht="15.6" hidden="1" x14ac:dyDescent="0.3">
      <c r="A784" s="230"/>
      <c r="B784" s="231"/>
      <c r="C784" s="231"/>
      <c r="D784" s="232"/>
      <c r="E784" s="233"/>
      <c r="F784" s="232"/>
      <c r="G784" s="234"/>
      <c r="H784" s="235"/>
      <c r="I784" s="232"/>
      <c r="J784" s="236"/>
      <c r="K784" s="242"/>
      <c r="L784" s="242"/>
      <c r="M784" s="239"/>
      <c r="N784" s="281"/>
      <c r="O784" s="260"/>
      <c r="P784" s="310"/>
    </row>
    <row r="785" spans="1:17" ht="140.4" hidden="1" x14ac:dyDescent="0.3">
      <c r="A785" s="51" t="s">
        <v>1057</v>
      </c>
      <c r="B785" s="38" t="s">
        <v>596</v>
      </c>
      <c r="C785" s="11"/>
      <c r="D785" s="38" t="s">
        <v>535</v>
      </c>
      <c r="E785" s="120">
        <v>1</v>
      </c>
      <c r="F785" s="84" t="s">
        <v>1726</v>
      </c>
      <c r="G785" s="152" t="s">
        <v>1637</v>
      </c>
      <c r="H785" s="133">
        <v>1</v>
      </c>
      <c r="I785" s="84" t="s">
        <v>1794</v>
      </c>
      <c r="J785" s="137" t="s">
        <v>1795</v>
      </c>
      <c r="K785" s="241">
        <v>145.93</v>
      </c>
      <c r="L785" s="241">
        <f>K785*1.2</f>
        <v>175.11600000000001</v>
      </c>
      <c r="M785" s="8">
        <f t="shared" ref="M785" si="278">K785*H785</f>
        <v>145.93</v>
      </c>
      <c r="N785" s="280">
        <f>M785*1.2</f>
        <v>175.11600000000001</v>
      </c>
      <c r="O785" s="259">
        <v>145.93</v>
      </c>
      <c r="P785" s="309">
        <v>1</v>
      </c>
    </row>
    <row r="786" spans="1:17" ht="15.6" hidden="1" x14ac:dyDescent="0.3">
      <c r="A786" s="230"/>
      <c r="B786" s="231"/>
      <c r="C786" s="231"/>
      <c r="D786" s="232"/>
      <c r="E786" s="233"/>
      <c r="F786" s="232"/>
      <c r="G786" s="234"/>
      <c r="H786" s="235"/>
      <c r="I786" s="232"/>
      <c r="J786" s="236"/>
      <c r="K786" s="242"/>
      <c r="L786" s="242"/>
      <c r="M786" s="239"/>
      <c r="N786" s="281"/>
      <c r="O786" s="260"/>
      <c r="P786" s="310"/>
    </row>
    <row r="787" spans="1:17" ht="62.4" hidden="1" x14ac:dyDescent="0.3">
      <c r="A787" s="51" t="s">
        <v>1058</v>
      </c>
      <c r="B787" s="38" t="s">
        <v>598</v>
      </c>
      <c r="C787" s="11"/>
      <c r="D787" s="38" t="s">
        <v>34</v>
      </c>
      <c r="E787" s="120">
        <v>10</v>
      </c>
      <c r="F787" s="84" t="s">
        <v>1181</v>
      </c>
      <c r="G787" s="152" t="s">
        <v>1182</v>
      </c>
      <c r="H787" s="133" t="s">
        <v>34</v>
      </c>
      <c r="I787" s="84" t="s">
        <v>1236</v>
      </c>
      <c r="J787" s="137" t="s">
        <v>1237</v>
      </c>
      <c r="K787" s="241">
        <v>9</v>
      </c>
      <c r="L787" s="241">
        <f t="shared" ref="L787" si="279">(K787*1.2)</f>
        <v>10.799999999999999</v>
      </c>
      <c r="M787" s="8">
        <v>90</v>
      </c>
      <c r="N787" s="280">
        <f t="shared" ref="N787" si="280">(M787*1.2)</f>
        <v>108</v>
      </c>
      <c r="O787" s="259">
        <v>9</v>
      </c>
      <c r="P787" s="309">
        <v>1</v>
      </c>
    </row>
    <row r="788" spans="1:17" ht="62.4" hidden="1" x14ac:dyDescent="0.3">
      <c r="A788" s="51" t="s">
        <v>1058</v>
      </c>
      <c r="B788" s="38" t="s">
        <v>598</v>
      </c>
      <c r="C788" s="11"/>
      <c r="D788" s="38" t="s">
        <v>34</v>
      </c>
      <c r="E788" s="120">
        <v>10</v>
      </c>
      <c r="F788" s="84" t="s">
        <v>1726</v>
      </c>
      <c r="G788" s="152" t="s">
        <v>1637</v>
      </c>
      <c r="H788" s="133">
        <v>1</v>
      </c>
      <c r="I788" s="84" t="s">
        <v>1796</v>
      </c>
      <c r="J788" s="137" t="s">
        <v>1797</v>
      </c>
      <c r="K788" s="241">
        <v>21.47</v>
      </c>
      <c r="L788" s="241">
        <f>K788*1.2</f>
        <v>25.763999999999999</v>
      </c>
      <c r="M788" s="8">
        <f>K788*H788</f>
        <v>21.47</v>
      </c>
      <c r="N788" s="280">
        <f>M788*1.2</f>
        <v>25.763999999999999</v>
      </c>
      <c r="O788" s="259">
        <v>21.47</v>
      </c>
      <c r="P788" s="309">
        <v>2</v>
      </c>
    </row>
    <row r="789" spans="1:17" ht="15.6" hidden="1" x14ac:dyDescent="0.3">
      <c r="A789" s="230"/>
      <c r="B789" s="231"/>
      <c r="C789" s="231"/>
      <c r="D789" s="232"/>
      <c r="E789" s="233"/>
      <c r="F789" s="232"/>
      <c r="G789" s="234"/>
      <c r="H789" s="235"/>
      <c r="I789" s="232"/>
      <c r="J789" s="236"/>
      <c r="K789" s="242"/>
      <c r="L789" s="242"/>
      <c r="M789" s="239"/>
      <c r="N789" s="281"/>
      <c r="O789" s="260"/>
      <c r="P789" s="310"/>
    </row>
    <row r="790" spans="1:17" ht="46.8" hidden="1" x14ac:dyDescent="0.3">
      <c r="A790" s="51" t="s">
        <v>1059</v>
      </c>
      <c r="B790" s="38" t="s">
        <v>600</v>
      </c>
      <c r="C790" s="11"/>
      <c r="D790" s="38" t="s">
        <v>34</v>
      </c>
      <c r="E790" s="120">
        <v>1000</v>
      </c>
      <c r="F790" s="84" t="s">
        <v>1798</v>
      </c>
      <c r="G790" s="152" t="s">
        <v>1637</v>
      </c>
      <c r="H790" s="133">
        <v>1000</v>
      </c>
      <c r="I790" s="84" t="s">
        <v>1799</v>
      </c>
      <c r="J790" s="137" t="s">
        <v>1800</v>
      </c>
      <c r="K790" s="241">
        <v>1.52E-2</v>
      </c>
      <c r="L790" s="241">
        <f t="shared" ref="L790:L801" si="281">K790*1.2</f>
        <v>1.8239999999999999E-2</v>
      </c>
      <c r="M790" s="8">
        <f t="shared" ref="M790:M801" si="282">H790*K790</f>
        <v>15.2</v>
      </c>
      <c r="N790" s="280">
        <f t="shared" ref="N790:N803" si="283">M790*1.2</f>
        <v>18.239999999999998</v>
      </c>
      <c r="O790" s="259">
        <v>1.52E-2</v>
      </c>
      <c r="P790" s="309">
        <v>1</v>
      </c>
    </row>
    <row r="791" spans="1:17" ht="46.8" hidden="1" x14ac:dyDescent="0.3">
      <c r="A791" s="51" t="s">
        <v>1059</v>
      </c>
      <c r="B791" s="38" t="s">
        <v>600</v>
      </c>
      <c r="C791" s="11"/>
      <c r="D791" s="38" t="s">
        <v>34</v>
      </c>
      <c r="E791" s="120">
        <v>1000</v>
      </c>
      <c r="F791" s="84" t="s">
        <v>2154</v>
      </c>
      <c r="G791" s="152" t="s">
        <v>2139</v>
      </c>
      <c r="H791" s="133" t="s">
        <v>2155</v>
      </c>
      <c r="I791" s="84"/>
      <c r="J791" s="137">
        <v>28046</v>
      </c>
      <c r="K791" s="241">
        <v>0.03</v>
      </c>
      <c r="L791" s="241">
        <v>3.5999999999999997E-2</v>
      </c>
      <c r="M791" s="8" t="s">
        <v>2156</v>
      </c>
      <c r="N791" s="280">
        <v>20</v>
      </c>
      <c r="O791" s="259">
        <v>0.03</v>
      </c>
      <c r="P791" s="309">
        <v>2</v>
      </c>
    </row>
    <row r="792" spans="1:17" ht="15.6" hidden="1" x14ac:dyDescent="0.3">
      <c r="A792" s="230"/>
      <c r="B792" s="231"/>
      <c r="C792" s="231"/>
      <c r="D792" s="232"/>
      <c r="E792" s="233"/>
      <c r="F792" s="232"/>
      <c r="G792" s="234"/>
      <c r="H792" s="235"/>
      <c r="I792" s="232"/>
      <c r="J792" s="236"/>
      <c r="K792" s="242"/>
      <c r="L792" s="242"/>
      <c r="M792" s="239"/>
      <c r="N792" s="281"/>
      <c r="O792" s="260"/>
      <c r="P792" s="310"/>
    </row>
    <row r="793" spans="1:17" ht="46.8" hidden="1" x14ac:dyDescent="0.3">
      <c r="A793" s="51" t="s">
        <v>1060</v>
      </c>
      <c r="B793" s="38" t="s">
        <v>602</v>
      </c>
      <c r="C793" s="11"/>
      <c r="D793" s="38" t="s">
        <v>34</v>
      </c>
      <c r="E793" s="120">
        <v>1000</v>
      </c>
      <c r="F793" s="84" t="s">
        <v>2154</v>
      </c>
      <c r="G793" s="152" t="s">
        <v>2139</v>
      </c>
      <c r="H793" s="133" t="s">
        <v>2155</v>
      </c>
      <c r="I793" s="84"/>
      <c r="J793" s="137">
        <v>28053</v>
      </c>
      <c r="K793" s="241">
        <v>0.01</v>
      </c>
      <c r="L793" s="241">
        <v>1.2E-2</v>
      </c>
      <c r="M793" s="8" t="s">
        <v>2157</v>
      </c>
      <c r="N793" s="280">
        <v>6</v>
      </c>
      <c r="O793" s="259">
        <v>0.01</v>
      </c>
      <c r="P793" s="309">
        <v>1</v>
      </c>
      <c r="Q793" t="s">
        <v>2172</v>
      </c>
    </row>
    <row r="794" spans="1:17" ht="109.2" hidden="1" x14ac:dyDescent="0.3">
      <c r="A794" s="51" t="s">
        <v>1060</v>
      </c>
      <c r="B794" s="38" t="s">
        <v>602</v>
      </c>
      <c r="C794" s="11"/>
      <c r="D794" s="38" t="s">
        <v>34</v>
      </c>
      <c r="E794" s="120">
        <v>1000</v>
      </c>
      <c r="F794" s="84" t="s">
        <v>2108</v>
      </c>
      <c r="G794" s="152" t="s">
        <v>2031</v>
      </c>
      <c r="H794" s="133">
        <v>500</v>
      </c>
      <c r="I794" s="84" t="s">
        <v>2109</v>
      </c>
      <c r="J794" s="137" t="s">
        <v>2110</v>
      </c>
      <c r="K794" s="241">
        <v>1.0999999999999999E-2</v>
      </c>
      <c r="L794" s="241">
        <v>1.32E-2</v>
      </c>
      <c r="M794" s="8">
        <v>5.5</v>
      </c>
      <c r="N794" s="280">
        <v>6.6</v>
      </c>
      <c r="O794" s="259">
        <v>1.0999999999999999E-2</v>
      </c>
      <c r="P794" s="309">
        <v>2</v>
      </c>
      <c r="Q794" t="s">
        <v>2172</v>
      </c>
    </row>
    <row r="795" spans="1:17" ht="46.8" hidden="1" x14ac:dyDescent="0.3">
      <c r="A795" s="51" t="s">
        <v>1060</v>
      </c>
      <c r="B795" s="38" t="s">
        <v>602</v>
      </c>
      <c r="C795" s="11"/>
      <c r="D795" s="38" t="s">
        <v>34</v>
      </c>
      <c r="E795" s="120">
        <v>1000</v>
      </c>
      <c r="F795" s="84" t="s">
        <v>1778</v>
      </c>
      <c r="G795" s="152" t="s">
        <v>1637</v>
      </c>
      <c r="H795" s="133">
        <v>1000</v>
      </c>
      <c r="I795" s="84" t="s">
        <v>1801</v>
      </c>
      <c r="J795" s="137" t="s">
        <v>1802</v>
      </c>
      <c r="K795" s="241">
        <v>7.5999999999999998E-2</v>
      </c>
      <c r="L795" s="241">
        <f>K795*1.2</f>
        <v>9.1199999999999989E-2</v>
      </c>
      <c r="M795" s="8">
        <f>H795*K795</f>
        <v>76</v>
      </c>
      <c r="N795" s="280">
        <f>M795*1.2</f>
        <v>91.2</v>
      </c>
      <c r="O795" s="259">
        <v>7.5999999999999998E-2</v>
      </c>
      <c r="P795" s="309">
        <v>3</v>
      </c>
    </row>
    <row r="796" spans="1:17" ht="15.6" hidden="1" x14ac:dyDescent="0.3">
      <c r="A796" s="230"/>
      <c r="B796" s="231"/>
      <c r="C796" s="231"/>
      <c r="D796" s="232"/>
      <c r="E796" s="233"/>
      <c r="F796" s="232"/>
      <c r="G796" s="234"/>
      <c r="H796" s="235"/>
      <c r="I796" s="232"/>
      <c r="J796" s="236"/>
      <c r="K796" s="242"/>
      <c r="L796" s="242"/>
      <c r="M796" s="239"/>
      <c r="N796" s="281"/>
      <c r="O796" s="260"/>
      <c r="P796" s="310"/>
      <c r="Q796" s="296"/>
    </row>
    <row r="797" spans="1:17" ht="109.2" hidden="1" x14ac:dyDescent="0.3">
      <c r="A797" s="51" t="s">
        <v>1061</v>
      </c>
      <c r="B797" s="38" t="s">
        <v>604</v>
      </c>
      <c r="C797" s="11"/>
      <c r="D797" s="38" t="s">
        <v>34</v>
      </c>
      <c r="E797" s="120">
        <v>1000</v>
      </c>
      <c r="F797" s="84" t="s">
        <v>2108</v>
      </c>
      <c r="G797" s="152" t="s">
        <v>2031</v>
      </c>
      <c r="H797" s="133">
        <v>1000</v>
      </c>
      <c r="I797" s="84" t="s">
        <v>2109</v>
      </c>
      <c r="J797" s="137" t="s">
        <v>2111</v>
      </c>
      <c r="K797" s="241">
        <v>5.4999999999999997E-3</v>
      </c>
      <c r="L797" s="241">
        <v>6.6E-3</v>
      </c>
      <c r="M797" s="8">
        <v>5.5</v>
      </c>
      <c r="N797" s="280">
        <v>6.6</v>
      </c>
      <c r="O797" s="259">
        <v>5.4999999999999997E-3</v>
      </c>
      <c r="P797" s="309">
        <v>1</v>
      </c>
      <c r="Q797" t="s">
        <v>2172</v>
      </c>
    </row>
    <row r="798" spans="1:17" ht="46.8" hidden="1" x14ac:dyDescent="0.3">
      <c r="A798" s="51" t="s">
        <v>1061</v>
      </c>
      <c r="B798" s="38" t="s">
        <v>604</v>
      </c>
      <c r="C798" s="11"/>
      <c r="D798" s="38" t="s">
        <v>34</v>
      </c>
      <c r="E798" s="120">
        <v>1000</v>
      </c>
      <c r="F798" s="84" t="s">
        <v>2154</v>
      </c>
      <c r="G798" s="152" t="s">
        <v>2139</v>
      </c>
      <c r="H798" s="133" t="s">
        <v>2155</v>
      </c>
      <c r="I798" s="84"/>
      <c r="J798" s="137">
        <v>28052</v>
      </c>
      <c r="K798" s="241">
        <v>0.01</v>
      </c>
      <c r="L798" s="241">
        <v>1.2E-2</v>
      </c>
      <c r="M798" s="8" t="s">
        <v>2157</v>
      </c>
      <c r="N798" s="280">
        <v>6</v>
      </c>
      <c r="O798" s="259">
        <v>0.01</v>
      </c>
      <c r="P798" s="309">
        <v>2</v>
      </c>
      <c r="Q798" t="s">
        <v>2172</v>
      </c>
    </row>
    <row r="799" spans="1:17" ht="46.8" hidden="1" x14ac:dyDescent="0.3">
      <c r="A799" s="51" t="s">
        <v>1061</v>
      </c>
      <c r="B799" s="38" t="s">
        <v>604</v>
      </c>
      <c r="C799" s="11"/>
      <c r="D799" s="38" t="s">
        <v>34</v>
      </c>
      <c r="E799" s="120">
        <v>1000</v>
      </c>
      <c r="F799" s="84" t="s">
        <v>1778</v>
      </c>
      <c r="G799" s="152" t="s">
        <v>1637</v>
      </c>
      <c r="H799" s="133">
        <v>1000</v>
      </c>
      <c r="I799" s="84" t="s">
        <v>1803</v>
      </c>
      <c r="J799" s="137" t="s">
        <v>1804</v>
      </c>
      <c r="K799" s="241">
        <v>5.5E-2</v>
      </c>
      <c r="L799" s="241">
        <f>K799*1.2</f>
        <v>6.6000000000000003E-2</v>
      </c>
      <c r="M799" s="8">
        <f>H799*K799</f>
        <v>55</v>
      </c>
      <c r="N799" s="280">
        <f>M799*1.2</f>
        <v>66</v>
      </c>
      <c r="O799" s="259">
        <v>5.5E-2</v>
      </c>
      <c r="P799" s="309">
        <v>3</v>
      </c>
    </row>
    <row r="800" spans="1:17" ht="15.6" hidden="1" x14ac:dyDescent="0.3">
      <c r="A800" s="230"/>
      <c r="B800" s="231"/>
      <c r="C800" s="231"/>
      <c r="D800" s="232"/>
      <c r="E800" s="233"/>
      <c r="F800" s="232"/>
      <c r="G800" s="234"/>
      <c r="H800" s="235"/>
      <c r="I800" s="232"/>
      <c r="J800" s="236"/>
      <c r="K800" s="242"/>
      <c r="L800" s="242"/>
      <c r="M800" s="239"/>
      <c r="N800" s="281"/>
      <c r="O800" s="260"/>
      <c r="P800" s="310"/>
    </row>
    <row r="801" spans="1:16" ht="46.8" hidden="1" x14ac:dyDescent="0.3">
      <c r="A801" s="51" t="s">
        <v>1062</v>
      </c>
      <c r="B801" s="38" t="s">
        <v>606</v>
      </c>
      <c r="C801" s="11"/>
      <c r="D801" s="38" t="s">
        <v>34</v>
      </c>
      <c r="E801" s="120">
        <v>200</v>
      </c>
      <c r="F801" s="84" t="s">
        <v>1778</v>
      </c>
      <c r="G801" s="152" t="s">
        <v>1637</v>
      </c>
      <c r="H801" s="133">
        <v>500</v>
      </c>
      <c r="I801" s="84" t="s">
        <v>1805</v>
      </c>
      <c r="J801" s="137">
        <v>1501</v>
      </c>
      <c r="K801" s="241">
        <v>2.75E-2</v>
      </c>
      <c r="L801" s="241">
        <f t="shared" si="281"/>
        <v>3.3000000000000002E-2</v>
      </c>
      <c r="M801" s="8">
        <f t="shared" si="282"/>
        <v>13.75</v>
      </c>
      <c r="N801" s="280">
        <f t="shared" si="283"/>
        <v>16.5</v>
      </c>
      <c r="O801" s="259">
        <v>2.75E-2</v>
      </c>
      <c r="P801" s="309">
        <v>1</v>
      </c>
    </row>
    <row r="802" spans="1:16" ht="15.6" hidden="1" x14ac:dyDescent="0.3">
      <c r="A802" s="230"/>
      <c r="B802" s="231"/>
      <c r="C802" s="231"/>
      <c r="D802" s="232"/>
      <c r="E802" s="233"/>
      <c r="F802" s="232"/>
      <c r="G802" s="234"/>
      <c r="H802" s="235"/>
      <c r="I802" s="232"/>
      <c r="J802" s="236"/>
      <c r="K802" s="242"/>
      <c r="L802" s="242"/>
      <c r="M802" s="239"/>
      <c r="N802" s="281"/>
      <c r="O802" s="260"/>
      <c r="P802" s="310"/>
    </row>
    <row r="803" spans="1:16" ht="46.8" hidden="1" x14ac:dyDescent="0.3">
      <c r="A803" s="51" t="s">
        <v>1063</v>
      </c>
      <c r="B803" s="38" t="s">
        <v>608</v>
      </c>
      <c r="C803" s="11"/>
      <c r="D803" s="38" t="s">
        <v>34</v>
      </c>
      <c r="E803" s="120">
        <v>200</v>
      </c>
      <c r="F803" s="84" t="s">
        <v>1778</v>
      </c>
      <c r="G803" s="152" t="s">
        <v>1637</v>
      </c>
      <c r="H803" s="133">
        <v>500</v>
      </c>
      <c r="I803" s="84" t="s">
        <v>1806</v>
      </c>
      <c r="J803" s="137">
        <v>1502</v>
      </c>
      <c r="K803" s="241">
        <v>2.75E-2</v>
      </c>
      <c r="L803" s="241">
        <f>K803*1.2</f>
        <v>3.3000000000000002E-2</v>
      </c>
      <c r="M803" s="8">
        <f>H803*K803</f>
        <v>13.75</v>
      </c>
      <c r="N803" s="280">
        <f t="shared" si="283"/>
        <v>16.5</v>
      </c>
      <c r="O803" s="259">
        <v>2.75E-2</v>
      </c>
      <c r="P803" s="309">
        <v>1</v>
      </c>
    </row>
    <row r="804" spans="1:16" ht="15.6" hidden="1" x14ac:dyDescent="0.3">
      <c r="A804" s="230"/>
      <c r="B804" s="231"/>
      <c r="C804" s="231"/>
      <c r="D804" s="232"/>
      <c r="E804" s="233"/>
      <c r="F804" s="232"/>
      <c r="G804" s="234"/>
      <c r="H804" s="235"/>
      <c r="I804" s="232"/>
      <c r="J804" s="236"/>
      <c r="K804" s="242"/>
      <c r="L804" s="238"/>
      <c r="M804" s="239"/>
      <c r="N804" s="281"/>
      <c r="O804" s="260"/>
      <c r="P804" s="310"/>
    </row>
    <row r="805" spans="1:16" ht="15.6" hidden="1" x14ac:dyDescent="0.3">
      <c r="A805" s="53"/>
      <c r="B805" s="19" t="s">
        <v>609</v>
      </c>
      <c r="C805" s="52" t="s">
        <v>610</v>
      </c>
      <c r="D805" s="38"/>
      <c r="E805" s="120"/>
      <c r="F805" s="84"/>
      <c r="G805" s="152"/>
      <c r="H805" s="133"/>
      <c r="I805" s="84"/>
      <c r="J805" s="137"/>
      <c r="K805" s="241"/>
      <c r="L805" s="148"/>
      <c r="M805" s="8"/>
      <c r="N805" s="280"/>
      <c r="O805" s="259"/>
      <c r="P805" s="309"/>
    </row>
    <row r="806" spans="1:16" ht="15.6" x14ac:dyDescent="0.3">
      <c r="A806" s="10" t="s">
        <v>1064</v>
      </c>
      <c r="B806" s="1" t="s">
        <v>612</v>
      </c>
      <c r="C806" s="1"/>
      <c r="D806" s="1" t="s">
        <v>791</v>
      </c>
      <c r="E806" s="110">
        <v>100</v>
      </c>
      <c r="F806" s="5"/>
      <c r="G806" s="152"/>
      <c r="H806" s="133"/>
      <c r="I806" s="5"/>
      <c r="J806" s="6"/>
      <c r="K806" s="241"/>
      <c r="L806" s="148"/>
      <c r="M806" s="8"/>
      <c r="N806" s="280"/>
      <c r="O806" s="259"/>
      <c r="P806" s="309">
        <v>0</v>
      </c>
    </row>
    <row r="807" spans="1:16" ht="15.6" hidden="1" x14ac:dyDescent="0.3">
      <c r="A807" s="230"/>
      <c r="B807" s="231"/>
      <c r="C807" s="231"/>
      <c r="D807" s="232"/>
      <c r="E807" s="233"/>
      <c r="F807" s="232"/>
      <c r="G807" s="234"/>
      <c r="H807" s="235"/>
      <c r="I807" s="232"/>
      <c r="J807" s="236"/>
      <c r="K807" s="242"/>
      <c r="L807" s="238"/>
      <c r="M807" s="239"/>
      <c r="N807" s="281"/>
      <c r="O807" s="260"/>
      <c r="P807" s="310"/>
    </row>
    <row r="808" spans="1:16" ht="15.6" x14ac:dyDescent="0.3">
      <c r="A808" s="10" t="s">
        <v>499</v>
      </c>
      <c r="B808" s="1" t="s">
        <v>614</v>
      </c>
      <c r="C808" s="1"/>
      <c r="D808" s="1" t="s">
        <v>791</v>
      </c>
      <c r="E808" s="110">
        <v>100</v>
      </c>
      <c r="F808" s="5"/>
      <c r="G808" s="152"/>
      <c r="H808" s="133"/>
      <c r="I808" s="5"/>
      <c r="J808" s="6"/>
      <c r="K808" s="241"/>
      <c r="L808" s="148"/>
      <c r="M808" s="8"/>
      <c r="N808" s="280"/>
      <c r="O808" s="259"/>
      <c r="P808" s="309">
        <v>0</v>
      </c>
    </row>
    <row r="809" spans="1:16" ht="15.6" hidden="1" x14ac:dyDescent="0.3">
      <c r="A809" s="230"/>
      <c r="B809" s="231"/>
      <c r="C809" s="231"/>
      <c r="D809" s="232"/>
      <c r="E809" s="233"/>
      <c r="F809" s="232"/>
      <c r="G809" s="234"/>
      <c r="H809" s="235"/>
      <c r="I809" s="232"/>
      <c r="J809" s="236"/>
      <c r="K809" s="242"/>
      <c r="L809" s="238"/>
      <c r="M809" s="239"/>
      <c r="N809" s="281"/>
      <c r="O809" s="260"/>
      <c r="P809" s="310"/>
    </row>
    <row r="810" spans="1:16" ht="15.6" x14ac:dyDescent="0.3">
      <c r="A810" s="10" t="s">
        <v>1065</v>
      </c>
      <c r="B810" s="1" t="s">
        <v>616</v>
      </c>
      <c r="C810" s="1"/>
      <c r="D810" s="1" t="s">
        <v>791</v>
      </c>
      <c r="E810" s="110">
        <v>100</v>
      </c>
      <c r="F810" s="5"/>
      <c r="G810" s="152"/>
      <c r="H810" s="133"/>
      <c r="I810" s="5"/>
      <c r="J810" s="6"/>
      <c r="K810" s="241"/>
      <c r="L810" s="148"/>
      <c r="M810" s="8"/>
      <c r="N810" s="280"/>
      <c r="O810" s="259"/>
      <c r="P810" s="309">
        <v>0</v>
      </c>
    </row>
    <row r="811" spans="1:16" ht="15.6" hidden="1" x14ac:dyDescent="0.3">
      <c r="A811" s="230"/>
      <c r="B811" s="231"/>
      <c r="C811" s="231"/>
      <c r="D811" s="232"/>
      <c r="E811" s="233"/>
      <c r="F811" s="232"/>
      <c r="G811" s="234"/>
      <c r="H811" s="235"/>
      <c r="I811" s="232"/>
      <c r="J811" s="236"/>
      <c r="K811" s="242"/>
      <c r="L811" s="238"/>
      <c r="M811" s="239"/>
      <c r="N811" s="281"/>
      <c r="O811" s="260"/>
      <c r="P811" s="310"/>
    </row>
    <row r="812" spans="1:16" ht="31.2" x14ac:dyDescent="0.3">
      <c r="A812" s="10" t="s">
        <v>1066</v>
      </c>
      <c r="B812" s="1" t="s">
        <v>618</v>
      </c>
      <c r="C812" s="3" t="s">
        <v>619</v>
      </c>
      <c r="D812" s="1" t="s">
        <v>791</v>
      </c>
      <c r="E812" s="110">
        <v>1000</v>
      </c>
      <c r="F812" s="5"/>
      <c r="G812" s="152"/>
      <c r="H812" s="133"/>
      <c r="I812" s="5"/>
      <c r="J812" s="6"/>
      <c r="K812" s="241"/>
      <c r="L812" s="148"/>
      <c r="M812" s="8"/>
      <c r="N812" s="280"/>
      <c r="O812" s="259"/>
      <c r="P812" s="309">
        <v>0</v>
      </c>
    </row>
    <row r="813" spans="1:16" ht="15.6" hidden="1" x14ac:dyDescent="0.3">
      <c r="A813" s="230"/>
      <c r="B813" s="231"/>
      <c r="C813" s="231"/>
      <c r="D813" s="232"/>
      <c r="E813" s="233"/>
      <c r="F813" s="232"/>
      <c r="G813" s="234"/>
      <c r="H813" s="235"/>
      <c r="I813" s="232"/>
      <c r="J813" s="236"/>
      <c r="K813" s="242"/>
      <c r="L813" s="238"/>
      <c r="M813" s="239"/>
      <c r="N813" s="281"/>
      <c r="O813" s="260"/>
      <c r="P813" s="310"/>
    </row>
    <row r="814" spans="1:16" ht="15.6" x14ac:dyDescent="0.3">
      <c r="A814" s="10" t="s">
        <v>1067</v>
      </c>
      <c r="B814" s="1" t="s">
        <v>622</v>
      </c>
      <c r="C814" s="3"/>
      <c r="D814" s="1" t="s">
        <v>791</v>
      </c>
      <c r="E814" s="110">
        <v>300</v>
      </c>
      <c r="F814" s="5"/>
      <c r="G814" s="152"/>
      <c r="H814" s="133"/>
      <c r="I814" s="5"/>
      <c r="J814" s="6"/>
      <c r="K814" s="241"/>
      <c r="L814" s="148"/>
      <c r="M814" s="8"/>
      <c r="N814" s="280"/>
      <c r="O814" s="259"/>
      <c r="P814" s="309">
        <v>0</v>
      </c>
    </row>
    <row r="815" spans="1:16" ht="15.6" hidden="1" x14ac:dyDescent="0.3">
      <c r="A815" s="230"/>
      <c r="B815" s="231"/>
      <c r="C815" s="231"/>
      <c r="D815" s="232"/>
      <c r="E815" s="233"/>
      <c r="F815" s="232"/>
      <c r="G815" s="234"/>
      <c r="H815" s="235"/>
      <c r="I815" s="232"/>
      <c r="J815" s="236"/>
      <c r="K815" s="242"/>
      <c r="L815" s="238"/>
      <c r="M815" s="239"/>
      <c r="N815" s="281"/>
      <c r="O815" s="260"/>
      <c r="P815" s="310"/>
    </row>
    <row r="816" spans="1:16" ht="15.6" x14ac:dyDescent="0.3">
      <c r="A816" s="10" t="s">
        <v>1068</v>
      </c>
      <c r="B816" s="1" t="s">
        <v>624</v>
      </c>
      <c r="C816" s="1"/>
      <c r="D816" s="1" t="s">
        <v>594</v>
      </c>
      <c r="E816" s="110">
        <v>1000</v>
      </c>
      <c r="F816" s="5"/>
      <c r="G816" s="152"/>
      <c r="H816" s="133"/>
      <c r="I816" s="5"/>
      <c r="J816" s="6"/>
      <c r="K816" s="241"/>
      <c r="L816" s="148"/>
      <c r="M816" s="8"/>
      <c r="N816" s="280"/>
      <c r="O816" s="259"/>
      <c r="P816" s="309">
        <v>0</v>
      </c>
    </row>
    <row r="817" spans="1:16" ht="15.6" hidden="1" x14ac:dyDescent="0.3">
      <c r="A817" s="230"/>
      <c r="B817" s="231"/>
      <c r="C817" s="231"/>
      <c r="D817" s="232"/>
      <c r="E817" s="233"/>
      <c r="F817" s="232"/>
      <c r="G817" s="234"/>
      <c r="H817" s="235"/>
      <c r="I817" s="232"/>
      <c r="J817" s="236"/>
      <c r="K817" s="242"/>
      <c r="L817" s="238"/>
      <c r="M817" s="239"/>
      <c r="N817" s="281"/>
      <c r="O817" s="260"/>
      <c r="P817" s="310"/>
    </row>
    <row r="818" spans="1:16" ht="15.6" x14ac:dyDescent="0.3">
      <c r="A818" s="10" t="s">
        <v>1069</v>
      </c>
      <c r="B818" s="1" t="s">
        <v>626</v>
      </c>
      <c r="C818" s="1"/>
      <c r="D818" s="1" t="s">
        <v>594</v>
      </c>
      <c r="E818" s="110">
        <v>1000</v>
      </c>
      <c r="F818" s="5"/>
      <c r="G818" s="152"/>
      <c r="H818" s="133"/>
      <c r="I818" s="5"/>
      <c r="J818" s="6"/>
      <c r="K818" s="241"/>
      <c r="L818" s="148"/>
      <c r="M818" s="8"/>
      <c r="N818" s="280"/>
      <c r="O818" s="259"/>
      <c r="P818" s="309">
        <v>0</v>
      </c>
    </row>
    <row r="819" spans="1:16" ht="15.6" hidden="1" x14ac:dyDescent="0.3">
      <c r="A819" s="230"/>
      <c r="B819" s="231"/>
      <c r="C819" s="231"/>
      <c r="D819" s="232"/>
      <c r="E819" s="233"/>
      <c r="F819" s="232"/>
      <c r="G819" s="234"/>
      <c r="H819" s="235"/>
      <c r="I819" s="232"/>
      <c r="J819" s="236"/>
      <c r="K819" s="242"/>
      <c r="L819" s="238"/>
      <c r="M819" s="239"/>
      <c r="N819" s="281"/>
      <c r="O819" s="260"/>
      <c r="P819" s="310"/>
    </row>
    <row r="820" spans="1:16" ht="15.6" x14ac:dyDescent="0.3">
      <c r="A820" s="10" t="s">
        <v>1070</v>
      </c>
      <c r="B820" s="1" t="s">
        <v>628</v>
      </c>
      <c r="C820" s="1"/>
      <c r="D820" s="1" t="s">
        <v>594</v>
      </c>
      <c r="E820" s="110">
        <v>1000</v>
      </c>
      <c r="F820" s="5"/>
      <c r="G820" s="152"/>
      <c r="H820" s="133"/>
      <c r="I820" s="5"/>
      <c r="J820" s="6"/>
      <c r="K820" s="241"/>
      <c r="L820" s="148"/>
      <c r="M820" s="8"/>
      <c r="N820" s="280"/>
      <c r="O820" s="259"/>
      <c r="P820" s="309">
        <v>0</v>
      </c>
    </row>
    <row r="821" spans="1:16" ht="15.6" hidden="1" x14ac:dyDescent="0.3">
      <c r="A821" s="230"/>
      <c r="B821" s="231"/>
      <c r="C821" s="231"/>
      <c r="D821" s="232"/>
      <c r="E821" s="233"/>
      <c r="F821" s="232"/>
      <c r="G821" s="234"/>
      <c r="H821" s="235"/>
      <c r="I821" s="232"/>
      <c r="J821" s="236"/>
      <c r="K821" s="242"/>
      <c r="L821" s="238"/>
      <c r="M821" s="239"/>
      <c r="N821" s="281"/>
      <c r="O821" s="260"/>
      <c r="P821" s="310"/>
    </row>
    <row r="822" spans="1:16" ht="15.6" x14ac:dyDescent="0.3">
      <c r="A822" s="10" t="s">
        <v>1071</v>
      </c>
      <c r="B822" s="28" t="s">
        <v>630</v>
      </c>
      <c r="C822" s="1"/>
      <c r="D822" s="1" t="s">
        <v>594</v>
      </c>
      <c r="E822" s="110">
        <v>300</v>
      </c>
      <c r="F822" s="5"/>
      <c r="G822" s="152"/>
      <c r="H822" s="133"/>
      <c r="I822" s="5"/>
      <c r="J822" s="6"/>
      <c r="K822" s="241"/>
      <c r="L822" s="148"/>
      <c r="M822" s="8"/>
      <c r="N822" s="280"/>
      <c r="O822" s="259"/>
      <c r="P822" s="309">
        <v>0</v>
      </c>
    </row>
    <row r="823" spans="1:16" ht="15.6" hidden="1" x14ac:dyDescent="0.3">
      <c r="A823" s="230"/>
      <c r="B823" s="231"/>
      <c r="C823" s="231"/>
      <c r="D823" s="232"/>
      <c r="E823" s="233"/>
      <c r="F823" s="232"/>
      <c r="G823" s="234"/>
      <c r="H823" s="235"/>
      <c r="I823" s="232"/>
      <c r="J823" s="236"/>
      <c r="K823" s="242"/>
      <c r="L823" s="238"/>
      <c r="M823" s="239"/>
      <c r="N823" s="281"/>
      <c r="O823" s="260"/>
      <c r="P823" s="310"/>
    </row>
    <row r="824" spans="1:16" ht="15.6" x14ac:dyDescent="0.3">
      <c r="A824" s="10" t="s">
        <v>1072</v>
      </c>
      <c r="B824" s="1" t="s">
        <v>795</v>
      </c>
      <c r="C824" s="1"/>
      <c r="D824" s="1" t="s">
        <v>594</v>
      </c>
      <c r="E824" s="110">
        <v>1000</v>
      </c>
      <c r="F824" s="5"/>
      <c r="G824" s="152"/>
      <c r="H824" s="133"/>
      <c r="I824" s="5"/>
      <c r="J824" s="6"/>
      <c r="K824" s="241"/>
      <c r="L824" s="148"/>
      <c r="M824" s="8"/>
      <c r="N824" s="280"/>
      <c r="O824" s="259"/>
      <c r="P824" s="309">
        <v>0</v>
      </c>
    </row>
    <row r="825" spans="1:16" ht="15.6" hidden="1" x14ac:dyDescent="0.3">
      <c r="A825" s="230"/>
      <c r="B825" s="231"/>
      <c r="C825" s="231"/>
      <c r="D825" s="232"/>
      <c r="E825" s="233"/>
      <c r="F825" s="232"/>
      <c r="G825" s="234"/>
      <c r="H825" s="235"/>
      <c r="I825" s="232"/>
      <c r="J825" s="236"/>
      <c r="K825" s="242"/>
      <c r="L825" s="238"/>
      <c r="M825" s="239"/>
      <c r="N825" s="281"/>
      <c r="O825" s="260"/>
      <c r="P825" s="310"/>
    </row>
    <row r="826" spans="1:16" ht="15.6" x14ac:dyDescent="0.3">
      <c r="A826" s="10" t="s">
        <v>1073</v>
      </c>
      <c r="B826" s="1" t="s">
        <v>633</v>
      </c>
      <c r="C826" s="1"/>
      <c r="D826" s="1" t="s">
        <v>791</v>
      </c>
      <c r="E826" s="110">
        <v>1000</v>
      </c>
      <c r="F826" s="5"/>
      <c r="G826" s="152"/>
      <c r="H826" s="133"/>
      <c r="I826" s="5"/>
      <c r="J826" s="6"/>
      <c r="K826" s="241"/>
      <c r="L826" s="148"/>
      <c r="M826" s="8"/>
      <c r="N826" s="280"/>
      <c r="O826" s="259"/>
      <c r="P826" s="309">
        <v>0</v>
      </c>
    </row>
    <row r="827" spans="1:16" ht="15.6" hidden="1" x14ac:dyDescent="0.3">
      <c r="A827" s="230"/>
      <c r="B827" s="231"/>
      <c r="C827" s="231"/>
      <c r="D827" s="232"/>
      <c r="E827" s="233"/>
      <c r="F827" s="232"/>
      <c r="G827" s="234"/>
      <c r="H827" s="235"/>
      <c r="I827" s="232"/>
      <c r="J827" s="236"/>
      <c r="K827" s="242"/>
      <c r="L827" s="238"/>
      <c r="M827" s="239"/>
      <c r="N827" s="281"/>
      <c r="O827" s="260"/>
      <c r="P827" s="310"/>
    </row>
    <row r="828" spans="1:16" ht="31.2" x14ac:dyDescent="0.3">
      <c r="A828" s="10" t="s">
        <v>1074</v>
      </c>
      <c r="B828" s="1" t="s">
        <v>635</v>
      </c>
      <c r="C828" s="3" t="s">
        <v>636</v>
      </c>
      <c r="D828" s="1" t="s">
        <v>791</v>
      </c>
      <c r="E828" s="110">
        <v>12</v>
      </c>
      <c r="F828" s="5"/>
      <c r="G828" s="152"/>
      <c r="H828" s="133"/>
      <c r="I828" s="5"/>
      <c r="J828" s="6"/>
      <c r="K828" s="241"/>
      <c r="L828" s="148"/>
      <c r="M828" s="8"/>
      <c r="N828" s="280"/>
      <c r="O828" s="259"/>
      <c r="P828" s="309">
        <v>0</v>
      </c>
    </row>
    <row r="829" spans="1:16" ht="15.6" hidden="1" x14ac:dyDescent="0.3">
      <c r="A829" s="230"/>
      <c r="B829" s="231"/>
      <c r="C829" s="231"/>
      <c r="D829" s="232"/>
      <c r="E829" s="233"/>
      <c r="F829" s="232"/>
      <c r="G829" s="234"/>
      <c r="H829" s="235"/>
      <c r="I829" s="232"/>
      <c r="J829" s="236"/>
      <c r="K829" s="242"/>
      <c r="L829" s="238"/>
      <c r="M829" s="239"/>
      <c r="N829" s="281"/>
      <c r="O829" s="260"/>
      <c r="P829" s="310"/>
    </row>
    <row r="830" spans="1:16" ht="31.2" x14ac:dyDescent="0.3">
      <c r="A830" s="10" t="s">
        <v>1075</v>
      </c>
      <c r="B830" s="1" t="s">
        <v>813</v>
      </c>
      <c r="C830" s="3" t="s">
        <v>814</v>
      </c>
      <c r="D830" s="1" t="s">
        <v>791</v>
      </c>
      <c r="E830" s="110">
        <v>50</v>
      </c>
      <c r="F830" s="5"/>
      <c r="G830" s="152"/>
      <c r="H830" s="133"/>
      <c r="I830" s="5"/>
      <c r="J830" s="6"/>
      <c r="K830" s="241"/>
      <c r="L830" s="148"/>
      <c r="M830" s="8"/>
      <c r="N830" s="280"/>
      <c r="O830" s="259"/>
      <c r="P830" s="309">
        <v>0</v>
      </c>
    </row>
    <row r="831" spans="1:16" ht="15.6" hidden="1" x14ac:dyDescent="0.3">
      <c r="A831" s="230"/>
      <c r="B831" s="231"/>
      <c r="C831" s="231"/>
      <c r="D831" s="232"/>
      <c r="E831" s="233"/>
      <c r="F831" s="232"/>
      <c r="G831" s="234"/>
      <c r="H831" s="235"/>
      <c r="I831" s="232"/>
      <c r="J831" s="236"/>
      <c r="K831" s="242"/>
      <c r="L831" s="238"/>
      <c r="M831" s="239"/>
      <c r="N831" s="281"/>
      <c r="O831" s="260"/>
      <c r="P831" s="310"/>
    </row>
    <row r="832" spans="1:16" ht="15.6" x14ac:dyDescent="0.3">
      <c r="A832" s="10" t="s">
        <v>1076</v>
      </c>
      <c r="B832" s="1" t="s">
        <v>639</v>
      </c>
      <c r="C832" s="3" t="s">
        <v>815</v>
      </c>
      <c r="D832" s="1" t="s">
        <v>791</v>
      </c>
      <c r="E832" s="110">
        <v>25</v>
      </c>
      <c r="F832" s="5"/>
      <c r="G832" s="152"/>
      <c r="H832" s="133"/>
      <c r="I832" s="5"/>
      <c r="J832" s="6"/>
      <c r="K832" s="241"/>
      <c r="L832" s="148"/>
      <c r="M832" s="8"/>
      <c r="N832" s="280"/>
      <c r="O832" s="259"/>
      <c r="P832" s="309">
        <v>0</v>
      </c>
    </row>
    <row r="833" spans="1:16" ht="15.6" hidden="1" x14ac:dyDescent="0.3">
      <c r="A833" s="230"/>
      <c r="B833" s="231"/>
      <c r="C833" s="231"/>
      <c r="D833" s="232"/>
      <c r="E833" s="233"/>
      <c r="F833" s="232"/>
      <c r="G833" s="234"/>
      <c r="H833" s="235"/>
      <c r="I833" s="232"/>
      <c r="J833" s="236"/>
      <c r="K833" s="242"/>
      <c r="L833" s="238"/>
      <c r="M833" s="239"/>
      <c r="N833" s="281"/>
      <c r="O833" s="260"/>
      <c r="P833" s="310"/>
    </row>
    <row r="834" spans="1:16" ht="15.6" x14ac:dyDescent="0.3">
      <c r="A834" s="10" t="s">
        <v>1077</v>
      </c>
      <c r="B834" s="1" t="s">
        <v>816</v>
      </c>
      <c r="C834" s="1"/>
      <c r="D834" s="1" t="s">
        <v>791</v>
      </c>
      <c r="E834" s="110">
        <v>1000</v>
      </c>
      <c r="F834" s="5"/>
      <c r="G834" s="152"/>
      <c r="H834" s="133"/>
      <c r="I834" s="5"/>
      <c r="J834" s="6"/>
      <c r="K834" s="241"/>
      <c r="L834" s="148"/>
      <c r="M834" s="8"/>
      <c r="N834" s="280"/>
      <c r="O834" s="259"/>
      <c r="P834" s="309">
        <v>0</v>
      </c>
    </row>
    <row r="835" spans="1:16" ht="15.6" hidden="1" x14ac:dyDescent="0.3">
      <c r="A835" s="230"/>
      <c r="B835" s="231"/>
      <c r="C835" s="231"/>
      <c r="D835" s="232"/>
      <c r="E835" s="233"/>
      <c r="F835" s="232"/>
      <c r="G835" s="234"/>
      <c r="H835" s="235"/>
      <c r="I835" s="232"/>
      <c r="J835" s="236"/>
      <c r="K835" s="242"/>
      <c r="L835" s="238"/>
      <c r="M835" s="239"/>
      <c r="N835" s="281"/>
      <c r="O835" s="260"/>
      <c r="P835" s="310"/>
    </row>
    <row r="836" spans="1:16" ht="15.6" x14ac:dyDescent="0.3">
      <c r="A836" s="10" t="s">
        <v>1078</v>
      </c>
      <c r="B836" s="1" t="s">
        <v>642</v>
      </c>
      <c r="C836" s="1"/>
      <c r="D836" s="1" t="s">
        <v>794</v>
      </c>
      <c r="E836" s="110">
        <v>2</v>
      </c>
      <c r="F836" s="5"/>
      <c r="G836" s="152"/>
      <c r="H836" s="133"/>
      <c r="I836" s="5"/>
      <c r="J836" s="6"/>
      <c r="K836" s="241"/>
      <c r="L836" s="148"/>
      <c r="M836" s="8"/>
      <c r="N836" s="280"/>
      <c r="O836" s="259"/>
      <c r="P836" s="309">
        <v>0</v>
      </c>
    </row>
    <row r="837" spans="1:16" ht="15.6" hidden="1" x14ac:dyDescent="0.3">
      <c r="A837" s="230"/>
      <c r="B837" s="231"/>
      <c r="C837" s="231"/>
      <c r="D837" s="232"/>
      <c r="E837" s="233"/>
      <c r="F837" s="232"/>
      <c r="G837" s="234"/>
      <c r="H837" s="235"/>
      <c r="I837" s="232"/>
      <c r="J837" s="236"/>
      <c r="K837" s="242"/>
      <c r="L837" s="238"/>
      <c r="M837" s="239"/>
      <c r="N837" s="281"/>
      <c r="O837" s="260"/>
      <c r="P837" s="310"/>
    </row>
    <row r="838" spans="1:16" ht="15.6" x14ac:dyDescent="0.3">
      <c r="A838" s="10" t="s">
        <v>1079</v>
      </c>
      <c r="B838" s="1" t="s">
        <v>644</v>
      </c>
      <c r="C838" s="1"/>
      <c r="D838" s="1" t="s">
        <v>794</v>
      </c>
      <c r="E838" s="110">
        <v>10</v>
      </c>
      <c r="F838" s="5"/>
      <c r="G838" s="152"/>
      <c r="H838" s="133"/>
      <c r="I838" s="5"/>
      <c r="J838" s="6"/>
      <c r="K838" s="241"/>
      <c r="L838" s="148"/>
      <c r="M838" s="8"/>
      <c r="N838" s="280"/>
      <c r="O838" s="259"/>
      <c r="P838" s="309">
        <v>0</v>
      </c>
    </row>
    <row r="839" spans="1:16" ht="15.6" hidden="1" x14ac:dyDescent="0.3">
      <c r="A839" s="230"/>
      <c r="B839" s="231"/>
      <c r="C839" s="231"/>
      <c r="D839" s="232"/>
      <c r="E839" s="233"/>
      <c r="F839" s="232"/>
      <c r="G839" s="234"/>
      <c r="H839" s="235"/>
      <c r="I839" s="232"/>
      <c r="J839" s="236"/>
      <c r="K839" s="242"/>
      <c r="L839" s="238"/>
      <c r="M839" s="239"/>
      <c r="N839" s="281"/>
      <c r="O839" s="260"/>
      <c r="P839" s="310"/>
    </row>
    <row r="840" spans="1:16" ht="15.6" x14ac:dyDescent="0.3">
      <c r="A840" s="10" t="s">
        <v>1080</v>
      </c>
      <c r="B840" s="1" t="s">
        <v>646</v>
      </c>
      <c r="C840" s="1"/>
      <c r="D840" s="1" t="s">
        <v>794</v>
      </c>
      <c r="E840" s="110">
        <v>1</v>
      </c>
      <c r="F840" s="5"/>
      <c r="G840" s="152"/>
      <c r="H840" s="133"/>
      <c r="I840" s="5"/>
      <c r="J840" s="6"/>
      <c r="K840" s="241"/>
      <c r="L840" s="148"/>
      <c r="M840" s="8"/>
      <c r="N840" s="280"/>
      <c r="O840" s="259"/>
      <c r="P840" s="309">
        <v>0</v>
      </c>
    </row>
    <row r="841" spans="1:16" ht="15.6" hidden="1" x14ac:dyDescent="0.3">
      <c r="A841" s="230"/>
      <c r="B841" s="231"/>
      <c r="C841" s="231"/>
      <c r="D841" s="232"/>
      <c r="E841" s="233"/>
      <c r="F841" s="232"/>
      <c r="G841" s="234"/>
      <c r="H841" s="235"/>
      <c r="I841" s="232"/>
      <c r="J841" s="236"/>
      <c r="K841" s="242"/>
      <c r="L841" s="242"/>
      <c r="M841" s="239"/>
      <c r="N841" s="281"/>
      <c r="O841" s="260"/>
      <c r="P841" s="310"/>
    </row>
    <row r="842" spans="1:16" ht="249.6" hidden="1" x14ac:dyDescent="0.3">
      <c r="A842" s="10"/>
      <c r="B842" s="52" t="s">
        <v>647</v>
      </c>
      <c r="C842" s="52" t="s">
        <v>1132</v>
      </c>
      <c r="D842" s="1"/>
      <c r="E842" s="110"/>
      <c r="F842" s="5"/>
      <c r="G842" s="152"/>
      <c r="H842" s="133"/>
      <c r="I842" s="5"/>
      <c r="J842" s="6"/>
      <c r="K842" s="241"/>
      <c r="L842" s="241"/>
      <c r="M842" s="8"/>
      <c r="N842" s="280"/>
      <c r="O842" s="259"/>
      <c r="P842" s="309"/>
    </row>
    <row r="843" spans="1:16" ht="46.8" x14ac:dyDescent="0.3">
      <c r="A843" s="10" t="s">
        <v>1081</v>
      </c>
      <c r="B843" s="38" t="s">
        <v>649</v>
      </c>
      <c r="C843" s="38" t="s">
        <v>650</v>
      </c>
      <c r="D843" s="38" t="s">
        <v>594</v>
      </c>
      <c r="E843" s="120">
        <v>600</v>
      </c>
      <c r="F843" s="84"/>
      <c r="G843" s="152"/>
      <c r="H843" s="133"/>
      <c r="I843" s="84"/>
      <c r="J843" s="137"/>
      <c r="K843" s="241"/>
      <c r="L843" s="241"/>
      <c r="M843" s="8"/>
      <c r="N843" s="280"/>
      <c r="O843" s="259"/>
      <c r="P843" s="309">
        <v>0</v>
      </c>
    </row>
    <row r="844" spans="1:16" ht="15.6" hidden="1" x14ac:dyDescent="0.3">
      <c r="A844" s="230"/>
      <c r="B844" s="231"/>
      <c r="C844" s="231"/>
      <c r="D844" s="232"/>
      <c r="E844" s="233"/>
      <c r="F844" s="232"/>
      <c r="G844" s="234"/>
      <c r="H844" s="235"/>
      <c r="I844" s="232"/>
      <c r="J844" s="236"/>
      <c r="K844" s="242"/>
      <c r="L844" s="242"/>
      <c r="M844" s="239"/>
      <c r="N844" s="281"/>
      <c r="O844" s="260"/>
      <c r="P844" s="310"/>
    </row>
    <row r="845" spans="1:16" ht="109.2" x14ac:dyDescent="0.3">
      <c r="A845" s="10" t="s">
        <v>1082</v>
      </c>
      <c r="B845" s="38" t="s">
        <v>829</v>
      </c>
      <c r="C845" s="38" t="s">
        <v>830</v>
      </c>
      <c r="D845" s="38" t="s">
        <v>711</v>
      </c>
      <c r="E845" s="120">
        <v>20</v>
      </c>
      <c r="F845" s="84"/>
      <c r="G845" s="152"/>
      <c r="H845" s="133"/>
      <c r="I845" s="84"/>
      <c r="J845" s="137"/>
      <c r="K845" s="241"/>
      <c r="L845" s="241"/>
      <c r="M845" s="8"/>
      <c r="N845" s="280"/>
      <c r="O845" s="259"/>
      <c r="P845" s="309">
        <v>0</v>
      </c>
    </row>
    <row r="846" spans="1:16" ht="15.6" hidden="1" x14ac:dyDescent="0.3">
      <c r="A846" s="230"/>
      <c r="B846" s="231"/>
      <c r="C846" s="231"/>
      <c r="D846" s="232"/>
      <c r="E846" s="233"/>
      <c r="F846" s="232"/>
      <c r="G846" s="234"/>
      <c r="H846" s="235"/>
      <c r="I846" s="232"/>
      <c r="J846" s="236"/>
      <c r="K846" s="242"/>
      <c r="L846" s="242"/>
      <c r="M846" s="239"/>
      <c r="N846" s="281"/>
      <c r="O846" s="260"/>
      <c r="P846" s="310"/>
    </row>
    <row r="847" spans="1:16" ht="46.8" hidden="1" x14ac:dyDescent="0.3">
      <c r="A847" s="51" t="s">
        <v>1083</v>
      </c>
      <c r="B847" s="38" t="s">
        <v>653</v>
      </c>
      <c r="C847" s="11"/>
      <c r="D847" s="38" t="s">
        <v>34</v>
      </c>
      <c r="E847" s="120">
        <v>1</v>
      </c>
      <c r="F847" s="84" t="s">
        <v>1151</v>
      </c>
      <c r="G847" s="152" t="s">
        <v>1152</v>
      </c>
      <c r="H847" s="133" t="s">
        <v>1153</v>
      </c>
      <c r="I847" s="84" t="s">
        <v>1154</v>
      </c>
      <c r="J847" s="137" t="s">
        <v>1155</v>
      </c>
      <c r="K847" s="241">
        <f>L847/1.2</f>
        <v>325</v>
      </c>
      <c r="L847" s="241">
        <v>390</v>
      </c>
      <c r="M847" s="8">
        <v>325</v>
      </c>
      <c r="N847" s="280">
        <v>390</v>
      </c>
      <c r="O847" s="259">
        <f>P847/1.2</f>
        <v>0.83333333333333337</v>
      </c>
      <c r="P847" s="309">
        <v>1</v>
      </c>
    </row>
    <row r="848" spans="1:16" ht="15.6" hidden="1" x14ac:dyDescent="0.3">
      <c r="A848" s="230"/>
      <c r="B848" s="231"/>
      <c r="C848" s="231"/>
      <c r="D848" s="232"/>
      <c r="E848" s="233"/>
      <c r="F848" s="232"/>
      <c r="G848" s="234"/>
      <c r="H848" s="235"/>
      <c r="I848" s="232"/>
      <c r="J848" s="236"/>
      <c r="K848" s="242"/>
      <c r="L848" s="242"/>
      <c r="M848" s="239"/>
      <c r="N848" s="281"/>
      <c r="O848" s="260"/>
      <c r="P848" s="310"/>
    </row>
    <row r="849" spans="1:16" ht="249.6" hidden="1" x14ac:dyDescent="0.3">
      <c r="A849" s="51"/>
      <c r="B849" s="92" t="s">
        <v>654</v>
      </c>
      <c r="C849" s="54" t="s">
        <v>1133</v>
      </c>
      <c r="D849" s="38"/>
      <c r="E849" s="120"/>
      <c r="F849" s="84"/>
      <c r="G849" s="152"/>
      <c r="H849" s="133"/>
      <c r="I849" s="84"/>
      <c r="J849" s="137"/>
      <c r="K849" s="241"/>
      <c r="L849" s="241"/>
      <c r="M849" s="8"/>
      <c r="N849" s="280"/>
      <c r="O849" s="259"/>
      <c r="P849" s="309"/>
    </row>
    <row r="850" spans="1:16" ht="46.8" hidden="1" x14ac:dyDescent="0.3">
      <c r="A850" s="51" t="s">
        <v>1084</v>
      </c>
      <c r="B850" s="38" t="s">
        <v>656</v>
      </c>
      <c r="C850" s="11" t="s">
        <v>657</v>
      </c>
      <c r="D850" s="38" t="s">
        <v>711</v>
      </c>
      <c r="E850" s="120">
        <v>60</v>
      </c>
      <c r="F850" s="84" t="s">
        <v>1151</v>
      </c>
      <c r="G850" s="152" t="s">
        <v>1152</v>
      </c>
      <c r="H850" s="133" t="s">
        <v>1156</v>
      </c>
      <c r="I850" s="84" t="s">
        <v>1157</v>
      </c>
      <c r="J850" s="137" t="s">
        <v>1158</v>
      </c>
      <c r="K850" s="241">
        <v>3.35</v>
      </c>
      <c r="L850" s="241">
        <v>4.0199999999999996</v>
      </c>
      <c r="M850" s="8">
        <v>201</v>
      </c>
      <c r="N850" s="280">
        <v>241.2</v>
      </c>
      <c r="O850" s="259">
        <v>3.35</v>
      </c>
      <c r="P850" s="309">
        <v>1</v>
      </c>
    </row>
    <row r="851" spans="1:16" ht="15.6" hidden="1" x14ac:dyDescent="0.3">
      <c r="A851" s="230"/>
      <c r="B851" s="231"/>
      <c r="C851" s="231"/>
      <c r="D851" s="232"/>
      <c r="E851" s="233"/>
      <c r="F851" s="232"/>
      <c r="G851" s="234"/>
      <c r="H851" s="235"/>
      <c r="I851" s="232"/>
      <c r="J851" s="236"/>
      <c r="K851" s="242"/>
      <c r="L851" s="242"/>
      <c r="M851" s="239"/>
      <c r="N851" s="281"/>
      <c r="O851" s="260"/>
      <c r="P851" s="310"/>
    </row>
    <row r="852" spans="1:16" ht="46.8" hidden="1" x14ac:dyDescent="0.3">
      <c r="A852" s="51" t="s">
        <v>1085</v>
      </c>
      <c r="B852" s="38" t="s">
        <v>659</v>
      </c>
      <c r="C852" s="11" t="s">
        <v>660</v>
      </c>
      <c r="D852" s="38" t="s">
        <v>711</v>
      </c>
      <c r="E852" s="120">
        <v>60</v>
      </c>
      <c r="F852" s="84" t="s">
        <v>1151</v>
      </c>
      <c r="G852" s="152" t="s">
        <v>1152</v>
      </c>
      <c r="H852" s="133" t="s">
        <v>1156</v>
      </c>
      <c r="I852" s="84" t="s">
        <v>1159</v>
      </c>
      <c r="J852" s="137" t="s">
        <v>1160</v>
      </c>
      <c r="K852" s="241">
        <v>3.35</v>
      </c>
      <c r="L852" s="241">
        <v>4.0199999999999996</v>
      </c>
      <c r="M852" s="8">
        <v>201</v>
      </c>
      <c r="N852" s="280">
        <v>241.2</v>
      </c>
      <c r="O852" s="259">
        <v>3.35</v>
      </c>
      <c r="P852" s="309">
        <v>1</v>
      </c>
    </row>
    <row r="853" spans="1:16" ht="15.6" hidden="1" x14ac:dyDescent="0.3">
      <c r="A853" s="230"/>
      <c r="B853" s="231"/>
      <c r="C853" s="231"/>
      <c r="D853" s="232"/>
      <c r="E853" s="233"/>
      <c r="F853" s="232"/>
      <c r="G853" s="234"/>
      <c r="H853" s="235"/>
      <c r="I853" s="232"/>
      <c r="J853" s="236"/>
      <c r="K853" s="242"/>
      <c r="L853" s="242"/>
      <c r="M853" s="239"/>
      <c r="N853" s="281"/>
      <c r="O853" s="260"/>
      <c r="P853" s="310"/>
    </row>
    <row r="854" spans="1:16" ht="46.8" hidden="1" x14ac:dyDescent="0.3">
      <c r="A854" s="51" t="s">
        <v>1086</v>
      </c>
      <c r="B854" s="38" t="s">
        <v>662</v>
      </c>
      <c r="C854" s="11" t="s">
        <v>663</v>
      </c>
      <c r="D854" s="38" t="s">
        <v>711</v>
      </c>
      <c r="E854" s="120">
        <v>60</v>
      </c>
      <c r="F854" s="84" t="s">
        <v>1151</v>
      </c>
      <c r="G854" s="152" t="s">
        <v>1152</v>
      </c>
      <c r="H854" s="133" t="s">
        <v>1156</v>
      </c>
      <c r="I854" s="84" t="s">
        <v>1161</v>
      </c>
      <c r="J854" s="137" t="s">
        <v>1162</v>
      </c>
      <c r="K854" s="241">
        <v>3.35</v>
      </c>
      <c r="L854" s="241">
        <v>4.0199999999999996</v>
      </c>
      <c r="M854" s="8">
        <v>201</v>
      </c>
      <c r="N854" s="280">
        <v>241.2</v>
      </c>
      <c r="O854" s="259">
        <v>3.35</v>
      </c>
      <c r="P854" s="309">
        <v>1</v>
      </c>
    </row>
    <row r="855" spans="1:16" ht="15.6" hidden="1" x14ac:dyDescent="0.3">
      <c r="A855" s="230"/>
      <c r="B855" s="231"/>
      <c r="C855" s="231"/>
      <c r="D855" s="232"/>
      <c r="E855" s="233"/>
      <c r="F855" s="232"/>
      <c r="G855" s="234"/>
      <c r="H855" s="235"/>
      <c r="I855" s="232"/>
      <c r="J855" s="236"/>
      <c r="K855" s="242"/>
      <c r="L855" s="242"/>
      <c r="M855" s="239"/>
      <c r="N855" s="281"/>
      <c r="O855" s="260"/>
      <c r="P855" s="310"/>
    </row>
    <row r="856" spans="1:16" ht="46.8" hidden="1" x14ac:dyDescent="0.3">
      <c r="A856" s="51" t="s">
        <v>1087</v>
      </c>
      <c r="B856" s="38" t="s">
        <v>665</v>
      </c>
      <c r="C856" s="11" t="s">
        <v>666</v>
      </c>
      <c r="D856" s="38" t="s">
        <v>711</v>
      </c>
      <c r="E856" s="120">
        <v>60</v>
      </c>
      <c r="F856" s="84" t="s">
        <v>1151</v>
      </c>
      <c r="G856" s="152" t="s">
        <v>1152</v>
      </c>
      <c r="H856" s="133" t="s">
        <v>1156</v>
      </c>
      <c r="I856" s="84" t="s">
        <v>1163</v>
      </c>
      <c r="J856" s="137" t="s">
        <v>1164</v>
      </c>
      <c r="K856" s="241">
        <v>3.35</v>
      </c>
      <c r="L856" s="241">
        <v>4.0199999999999996</v>
      </c>
      <c r="M856" s="8">
        <v>201</v>
      </c>
      <c r="N856" s="280">
        <v>241.2</v>
      </c>
      <c r="O856" s="259">
        <v>3.35</v>
      </c>
      <c r="P856" s="309">
        <v>1</v>
      </c>
    </row>
    <row r="857" spans="1:16" ht="15.6" hidden="1" x14ac:dyDescent="0.3">
      <c r="A857" s="230"/>
      <c r="B857" s="231"/>
      <c r="C857" s="231"/>
      <c r="D857" s="232"/>
      <c r="E857" s="233"/>
      <c r="F857" s="232"/>
      <c r="G857" s="234"/>
      <c r="H857" s="235"/>
      <c r="I857" s="232"/>
      <c r="J857" s="236"/>
      <c r="K857" s="242"/>
      <c r="L857" s="242"/>
      <c r="M857" s="239"/>
      <c r="N857" s="281"/>
      <c r="O857" s="260"/>
      <c r="P857" s="310"/>
    </row>
    <row r="858" spans="1:16" ht="46.8" hidden="1" x14ac:dyDescent="0.3">
      <c r="A858" s="51" t="s">
        <v>1088</v>
      </c>
      <c r="B858" s="38" t="s">
        <v>668</v>
      </c>
      <c r="C858" s="11" t="s">
        <v>669</v>
      </c>
      <c r="D858" s="38" t="s">
        <v>711</v>
      </c>
      <c r="E858" s="120">
        <v>60</v>
      </c>
      <c r="F858" s="84" t="s">
        <v>1151</v>
      </c>
      <c r="G858" s="152" t="s">
        <v>1152</v>
      </c>
      <c r="H858" s="133" t="s">
        <v>1156</v>
      </c>
      <c r="I858" s="84" t="s">
        <v>1165</v>
      </c>
      <c r="J858" s="137" t="s">
        <v>1166</v>
      </c>
      <c r="K858" s="241">
        <v>3.35</v>
      </c>
      <c r="L858" s="241">
        <v>4.0199999999999996</v>
      </c>
      <c r="M858" s="8">
        <v>201</v>
      </c>
      <c r="N858" s="280">
        <v>241.2</v>
      </c>
      <c r="O858" s="259">
        <v>3.35</v>
      </c>
      <c r="P858" s="309">
        <v>1</v>
      </c>
    </row>
    <row r="859" spans="1:16" ht="15.6" hidden="1" x14ac:dyDescent="0.3">
      <c r="A859" s="230"/>
      <c r="B859" s="231"/>
      <c r="C859" s="231"/>
      <c r="D859" s="232"/>
      <c r="E859" s="233"/>
      <c r="F859" s="232"/>
      <c r="G859" s="234"/>
      <c r="H859" s="235"/>
      <c r="I859" s="232"/>
      <c r="J859" s="236"/>
      <c r="K859" s="242"/>
      <c r="L859" s="242"/>
      <c r="M859" s="239"/>
      <c r="N859" s="281"/>
      <c r="O859" s="260"/>
      <c r="P859" s="310"/>
    </row>
    <row r="860" spans="1:16" ht="46.8" hidden="1" x14ac:dyDescent="0.3">
      <c r="A860" s="51" t="s">
        <v>1089</v>
      </c>
      <c r="B860" s="38" t="s">
        <v>671</v>
      </c>
      <c r="C860" s="11" t="s">
        <v>672</v>
      </c>
      <c r="D860" s="38" t="s">
        <v>711</v>
      </c>
      <c r="E860" s="120">
        <v>60</v>
      </c>
      <c r="F860" s="84" t="s">
        <v>1151</v>
      </c>
      <c r="G860" s="152" t="s">
        <v>1152</v>
      </c>
      <c r="H860" s="133" t="s">
        <v>1156</v>
      </c>
      <c r="I860" s="84" t="s">
        <v>1167</v>
      </c>
      <c r="J860" s="137" t="s">
        <v>1168</v>
      </c>
      <c r="K860" s="241">
        <v>3.35</v>
      </c>
      <c r="L860" s="241">
        <v>4.0199999999999996</v>
      </c>
      <c r="M860" s="8">
        <v>201</v>
      </c>
      <c r="N860" s="280">
        <v>241.2</v>
      </c>
      <c r="O860" s="259">
        <v>3.35</v>
      </c>
      <c r="P860" s="309">
        <v>1</v>
      </c>
    </row>
    <row r="861" spans="1:16" ht="15.6" hidden="1" x14ac:dyDescent="0.3">
      <c r="A861" s="230"/>
      <c r="B861" s="231"/>
      <c r="C861" s="231"/>
      <c r="D861" s="232"/>
      <c r="E861" s="233"/>
      <c r="F861" s="232"/>
      <c r="G861" s="234"/>
      <c r="H861" s="235"/>
      <c r="I861" s="232"/>
      <c r="J861" s="236"/>
      <c r="K861" s="242"/>
      <c r="L861" s="242"/>
      <c r="M861" s="239"/>
      <c r="N861" s="281"/>
      <c r="O861" s="260"/>
      <c r="P861" s="310"/>
    </row>
    <row r="862" spans="1:16" ht="31.2" x14ac:dyDescent="0.3">
      <c r="A862" s="51" t="s">
        <v>1090</v>
      </c>
      <c r="B862" s="38" t="s">
        <v>674</v>
      </c>
      <c r="C862" s="11" t="s">
        <v>675</v>
      </c>
      <c r="D862" s="38" t="s">
        <v>711</v>
      </c>
      <c r="E862" s="120">
        <v>60</v>
      </c>
      <c r="F862" s="84"/>
      <c r="G862" s="152"/>
      <c r="H862" s="133"/>
      <c r="I862" s="84"/>
      <c r="J862" s="137"/>
      <c r="K862" s="241"/>
      <c r="L862" s="241"/>
      <c r="M862" s="8"/>
      <c r="N862" s="280"/>
      <c r="O862" s="259"/>
      <c r="P862" s="309">
        <v>0</v>
      </c>
    </row>
    <row r="863" spans="1:16" ht="15.6" hidden="1" x14ac:dyDescent="0.3">
      <c r="A863" s="230"/>
      <c r="B863" s="231"/>
      <c r="C863" s="231"/>
      <c r="D863" s="232"/>
      <c r="E863" s="233"/>
      <c r="F863" s="232"/>
      <c r="G863" s="234"/>
      <c r="H863" s="235"/>
      <c r="I863" s="232"/>
      <c r="J863" s="236"/>
      <c r="K863" s="242"/>
      <c r="L863" s="242"/>
      <c r="M863" s="239"/>
      <c r="N863" s="281"/>
      <c r="O863" s="260"/>
      <c r="P863" s="310"/>
    </row>
    <row r="864" spans="1:16" ht="46.8" hidden="1" x14ac:dyDescent="0.3">
      <c r="A864" s="51" t="s">
        <v>1091</v>
      </c>
      <c r="B864" s="38" t="s">
        <v>676</v>
      </c>
      <c r="C864" s="11" t="s">
        <v>677</v>
      </c>
      <c r="D864" s="38" t="s">
        <v>711</v>
      </c>
      <c r="E864" s="120">
        <v>60</v>
      </c>
      <c r="F864" s="84" t="s">
        <v>1151</v>
      </c>
      <c r="G864" s="152" t="s">
        <v>1152</v>
      </c>
      <c r="H864" s="133" t="s">
        <v>1156</v>
      </c>
      <c r="I864" s="84" t="s">
        <v>1169</v>
      </c>
      <c r="J864" s="137" t="s">
        <v>1170</v>
      </c>
      <c r="K864" s="241">
        <v>3.35</v>
      </c>
      <c r="L864" s="241">
        <v>4.0199999999999996</v>
      </c>
      <c r="M864" s="8">
        <v>201</v>
      </c>
      <c r="N864" s="280">
        <v>241.2</v>
      </c>
      <c r="O864" s="259">
        <v>3.35</v>
      </c>
      <c r="P864" s="309">
        <v>1</v>
      </c>
    </row>
    <row r="865" spans="1:16" ht="15.6" hidden="1" x14ac:dyDescent="0.3">
      <c r="A865" s="230"/>
      <c r="B865" s="231"/>
      <c r="C865" s="231"/>
      <c r="D865" s="232"/>
      <c r="E865" s="233"/>
      <c r="F865" s="232"/>
      <c r="G865" s="234"/>
      <c r="H865" s="235"/>
      <c r="I865" s="232"/>
      <c r="J865" s="236"/>
      <c r="K865" s="242"/>
      <c r="L865" s="242"/>
      <c r="M865" s="239"/>
      <c r="N865" s="281"/>
      <c r="O865" s="260"/>
      <c r="P865" s="310"/>
    </row>
    <row r="866" spans="1:16" ht="46.8" hidden="1" x14ac:dyDescent="0.3">
      <c r="A866" s="51" t="s">
        <v>1092</v>
      </c>
      <c r="B866" s="38" t="s">
        <v>678</v>
      </c>
      <c r="C866" s="11" t="s">
        <v>679</v>
      </c>
      <c r="D866" s="38" t="s">
        <v>711</v>
      </c>
      <c r="E866" s="120">
        <v>60</v>
      </c>
      <c r="F866" s="84" t="s">
        <v>1151</v>
      </c>
      <c r="G866" s="152" t="s">
        <v>1152</v>
      </c>
      <c r="H866" s="133" t="s">
        <v>1156</v>
      </c>
      <c r="I866" s="84" t="s">
        <v>1171</v>
      </c>
      <c r="J866" s="137" t="s">
        <v>1172</v>
      </c>
      <c r="K866" s="241">
        <v>3.35</v>
      </c>
      <c r="L866" s="241">
        <v>4.0199999999999996</v>
      </c>
      <c r="M866" s="8">
        <v>201</v>
      </c>
      <c r="N866" s="280">
        <v>241.2</v>
      </c>
      <c r="O866" s="259">
        <v>3.35</v>
      </c>
      <c r="P866" s="309">
        <v>1</v>
      </c>
    </row>
    <row r="867" spans="1:16" ht="15.6" hidden="1" x14ac:dyDescent="0.3">
      <c r="A867" s="230"/>
      <c r="B867" s="231"/>
      <c r="C867" s="231"/>
      <c r="D867" s="232"/>
      <c r="E867" s="233"/>
      <c r="F867" s="232"/>
      <c r="G867" s="234"/>
      <c r="H867" s="235"/>
      <c r="I867" s="232"/>
      <c r="J867" s="236"/>
      <c r="K867" s="242"/>
      <c r="L867" s="242"/>
      <c r="M867" s="239"/>
      <c r="N867" s="281"/>
      <c r="O867" s="260"/>
      <c r="P867" s="310"/>
    </row>
    <row r="868" spans="1:16" ht="46.8" hidden="1" x14ac:dyDescent="0.3">
      <c r="A868" s="51" t="s">
        <v>1093</v>
      </c>
      <c r="B868" s="38" t="s">
        <v>680</v>
      </c>
      <c r="C868" s="11" t="s">
        <v>681</v>
      </c>
      <c r="D868" s="38" t="s">
        <v>711</v>
      </c>
      <c r="E868" s="120">
        <v>60</v>
      </c>
      <c r="F868" s="84" t="s">
        <v>1151</v>
      </c>
      <c r="G868" s="152" t="s">
        <v>1152</v>
      </c>
      <c r="H868" s="133" t="s">
        <v>1156</v>
      </c>
      <c r="I868" s="84" t="s">
        <v>1173</v>
      </c>
      <c r="J868" s="137" t="s">
        <v>1174</v>
      </c>
      <c r="K868" s="241">
        <v>3.35</v>
      </c>
      <c r="L868" s="241">
        <v>4.0199999999999996</v>
      </c>
      <c r="M868" s="8">
        <v>201</v>
      </c>
      <c r="N868" s="280">
        <v>241.2</v>
      </c>
      <c r="O868" s="259">
        <v>3.35</v>
      </c>
      <c r="P868" s="309">
        <v>1</v>
      </c>
    </row>
    <row r="869" spans="1:16" ht="15.6" hidden="1" x14ac:dyDescent="0.3">
      <c r="A869" s="230"/>
      <c r="B869" s="231"/>
      <c r="C869" s="231"/>
      <c r="D869" s="232"/>
      <c r="E869" s="233"/>
      <c r="F869" s="232"/>
      <c r="G869" s="234"/>
      <c r="H869" s="235"/>
      <c r="I869" s="232"/>
      <c r="J869" s="236"/>
      <c r="K869" s="242"/>
      <c r="L869" s="242"/>
      <c r="M869" s="239"/>
      <c r="N869" s="281"/>
      <c r="O869" s="260"/>
      <c r="P869" s="310"/>
    </row>
    <row r="870" spans="1:16" ht="46.8" hidden="1" x14ac:dyDescent="0.3">
      <c r="A870" s="51" t="s">
        <v>1094</v>
      </c>
      <c r="B870" s="38" t="s">
        <v>682</v>
      </c>
      <c r="C870" s="11" t="s">
        <v>683</v>
      </c>
      <c r="D870" s="38" t="s">
        <v>711</v>
      </c>
      <c r="E870" s="120">
        <v>60</v>
      </c>
      <c r="F870" s="84" t="s">
        <v>1151</v>
      </c>
      <c r="G870" s="152" t="s">
        <v>1152</v>
      </c>
      <c r="H870" s="133" t="s">
        <v>1156</v>
      </c>
      <c r="I870" s="84" t="s">
        <v>1175</v>
      </c>
      <c r="J870" s="137" t="s">
        <v>1176</v>
      </c>
      <c r="K870" s="241">
        <v>3.35</v>
      </c>
      <c r="L870" s="241">
        <v>4.0199999999999996</v>
      </c>
      <c r="M870" s="8">
        <v>201</v>
      </c>
      <c r="N870" s="280">
        <v>241.2</v>
      </c>
      <c r="O870" s="259">
        <v>3.35</v>
      </c>
      <c r="P870" s="309">
        <v>1</v>
      </c>
    </row>
    <row r="871" spans="1:16" ht="15.6" hidden="1" x14ac:dyDescent="0.3">
      <c r="A871" s="230"/>
      <c r="B871" s="231"/>
      <c r="C871" s="231"/>
      <c r="D871" s="232"/>
      <c r="E871" s="233"/>
      <c r="F871" s="232"/>
      <c r="G871" s="234"/>
      <c r="H871" s="235"/>
      <c r="I871" s="232"/>
      <c r="J871" s="236"/>
      <c r="K871" s="242"/>
      <c r="L871" s="242"/>
      <c r="M871" s="239"/>
      <c r="N871" s="281"/>
      <c r="O871" s="260"/>
      <c r="P871" s="310"/>
    </row>
    <row r="872" spans="1:16" ht="46.8" hidden="1" x14ac:dyDescent="0.3">
      <c r="A872" s="51" t="s">
        <v>1095</v>
      </c>
      <c r="B872" s="38" t="s">
        <v>684</v>
      </c>
      <c r="C872" s="11" t="s">
        <v>685</v>
      </c>
      <c r="D872" s="38" t="s">
        <v>711</v>
      </c>
      <c r="E872" s="120">
        <v>60</v>
      </c>
      <c r="F872" s="84" t="s">
        <v>1151</v>
      </c>
      <c r="G872" s="152" t="s">
        <v>1152</v>
      </c>
      <c r="H872" s="133" t="s">
        <v>1156</v>
      </c>
      <c r="I872" s="84" t="s">
        <v>1177</v>
      </c>
      <c r="J872" s="137" t="s">
        <v>1178</v>
      </c>
      <c r="K872" s="241">
        <v>3.35</v>
      </c>
      <c r="L872" s="241">
        <v>4.0199999999999996</v>
      </c>
      <c r="M872" s="8">
        <v>201</v>
      </c>
      <c r="N872" s="280">
        <v>241.2</v>
      </c>
      <c r="O872" s="259">
        <v>3.35</v>
      </c>
      <c r="P872" s="309">
        <v>1</v>
      </c>
    </row>
    <row r="873" spans="1:16" ht="15.6" hidden="1" x14ac:dyDescent="0.3">
      <c r="A873" s="230"/>
      <c r="B873" s="231"/>
      <c r="C873" s="231"/>
      <c r="D873" s="232"/>
      <c r="E873" s="233"/>
      <c r="F873" s="232"/>
      <c r="G873" s="234"/>
      <c r="H873" s="235"/>
      <c r="I873" s="232"/>
      <c r="J873" s="236"/>
      <c r="K873" s="242"/>
      <c r="L873" s="242"/>
      <c r="M873" s="239"/>
      <c r="N873" s="281"/>
      <c r="O873" s="260"/>
      <c r="P873" s="310"/>
    </row>
    <row r="874" spans="1:16" ht="46.8" hidden="1" x14ac:dyDescent="0.3">
      <c r="A874" s="51" t="s">
        <v>1096</v>
      </c>
      <c r="B874" s="38" t="s">
        <v>686</v>
      </c>
      <c r="C874" s="11" t="s">
        <v>687</v>
      </c>
      <c r="D874" s="38" t="s">
        <v>711</v>
      </c>
      <c r="E874" s="120">
        <v>60</v>
      </c>
      <c r="F874" s="84" t="s">
        <v>1151</v>
      </c>
      <c r="G874" s="152" t="s">
        <v>1152</v>
      </c>
      <c r="H874" s="133" t="s">
        <v>1156</v>
      </c>
      <c r="I874" s="84" t="s">
        <v>1179</v>
      </c>
      <c r="J874" s="137" t="s">
        <v>1180</v>
      </c>
      <c r="K874" s="241">
        <v>3.35</v>
      </c>
      <c r="L874" s="241">
        <v>4.0199999999999996</v>
      </c>
      <c r="M874" s="8">
        <v>201</v>
      </c>
      <c r="N874" s="280">
        <v>241.2</v>
      </c>
      <c r="O874" s="259">
        <v>3.35</v>
      </c>
      <c r="P874" s="309">
        <v>1</v>
      </c>
    </row>
    <row r="875" spans="1:16" ht="15.6" hidden="1" x14ac:dyDescent="0.3">
      <c r="A875" s="230"/>
      <c r="B875" s="231"/>
      <c r="C875" s="231"/>
      <c r="D875" s="232"/>
      <c r="E875" s="233"/>
      <c r="F875" s="232"/>
      <c r="G875" s="234"/>
      <c r="H875" s="235"/>
      <c r="I875" s="232"/>
      <c r="J875" s="236"/>
      <c r="K875" s="242"/>
      <c r="L875" s="242"/>
      <c r="M875" s="239"/>
      <c r="N875" s="281"/>
      <c r="O875" s="260"/>
      <c r="P875" s="310"/>
    </row>
    <row r="876" spans="1:16" ht="31.2" x14ac:dyDescent="0.3">
      <c r="A876" s="51" t="s">
        <v>1097</v>
      </c>
      <c r="B876" s="38" t="s">
        <v>688</v>
      </c>
      <c r="C876" s="11" t="s">
        <v>817</v>
      </c>
      <c r="D876" s="38" t="s">
        <v>594</v>
      </c>
      <c r="E876" s="120">
        <v>200</v>
      </c>
      <c r="F876" s="84"/>
      <c r="G876" s="152"/>
      <c r="H876" s="133"/>
      <c r="I876" s="84"/>
      <c r="J876" s="137"/>
      <c r="K876" s="241"/>
      <c r="L876" s="241"/>
      <c r="M876" s="8"/>
      <c r="N876" s="280"/>
      <c r="O876" s="259"/>
      <c r="P876" s="309">
        <v>0</v>
      </c>
    </row>
    <row r="877" spans="1:16" ht="15.6" hidden="1" x14ac:dyDescent="0.3">
      <c r="A877" s="230"/>
      <c r="B877" s="231"/>
      <c r="C877" s="231"/>
      <c r="D877" s="232"/>
      <c r="E877" s="233"/>
      <c r="F877" s="232"/>
      <c r="G877" s="234"/>
      <c r="H877" s="235"/>
      <c r="I877" s="232"/>
      <c r="J877" s="236"/>
      <c r="K877" s="242"/>
      <c r="L877" s="242"/>
      <c r="M877" s="239"/>
      <c r="N877" s="281"/>
      <c r="O877" s="260"/>
      <c r="P877" s="310"/>
    </row>
    <row r="878" spans="1:16" ht="46.8" hidden="1" x14ac:dyDescent="0.3">
      <c r="A878" s="51" t="s">
        <v>1098</v>
      </c>
      <c r="B878" s="38" t="s">
        <v>689</v>
      </c>
      <c r="C878" s="11" t="s">
        <v>663</v>
      </c>
      <c r="D878" s="38" t="s">
        <v>711</v>
      </c>
      <c r="E878" s="120">
        <v>60</v>
      </c>
      <c r="F878" s="84" t="s">
        <v>1151</v>
      </c>
      <c r="G878" s="152" t="s">
        <v>1152</v>
      </c>
      <c r="H878" s="133" t="s">
        <v>1156</v>
      </c>
      <c r="I878" s="84" t="s">
        <v>1161</v>
      </c>
      <c r="J878" s="137" t="s">
        <v>1162</v>
      </c>
      <c r="K878" s="241">
        <v>3.35</v>
      </c>
      <c r="L878" s="241">
        <v>4.0199999999999996</v>
      </c>
      <c r="M878" s="8">
        <v>201</v>
      </c>
      <c r="N878" s="280">
        <v>241.2</v>
      </c>
      <c r="O878" s="259">
        <v>3.35</v>
      </c>
      <c r="P878" s="309">
        <v>1</v>
      </c>
    </row>
    <row r="879" spans="1:16" ht="15.6" hidden="1" x14ac:dyDescent="0.3">
      <c r="A879" s="230"/>
      <c r="B879" s="231"/>
      <c r="C879" s="231"/>
      <c r="D879" s="232"/>
      <c r="E879" s="233"/>
      <c r="F879" s="232"/>
      <c r="G879" s="234"/>
      <c r="H879" s="235"/>
      <c r="I879" s="232"/>
      <c r="J879" s="236"/>
      <c r="K879" s="242"/>
      <c r="L879" s="242"/>
      <c r="M879" s="239"/>
      <c r="N879" s="281"/>
      <c r="O879" s="260"/>
      <c r="P879" s="310"/>
    </row>
    <row r="880" spans="1:16" ht="62.4" hidden="1" x14ac:dyDescent="0.3">
      <c r="A880" s="51" t="s">
        <v>1099</v>
      </c>
      <c r="B880" s="38" t="s">
        <v>690</v>
      </c>
      <c r="C880" s="11"/>
      <c r="D880" s="38" t="s">
        <v>535</v>
      </c>
      <c r="E880" s="120">
        <v>1</v>
      </c>
      <c r="F880" s="84" t="s">
        <v>1726</v>
      </c>
      <c r="G880" s="152" t="s">
        <v>1637</v>
      </c>
      <c r="H880" s="133">
        <v>1</v>
      </c>
      <c r="I880" s="84" t="s">
        <v>1749</v>
      </c>
      <c r="J880" s="137" t="s">
        <v>1750</v>
      </c>
      <c r="K880" s="241">
        <v>29.41</v>
      </c>
      <c r="L880" s="241">
        <f>K880*1.2</f>
        <v>35.292000000000002</v>
      </c>
      <c r="M880" s="8">
        <f>K880*H880</f>
        <v>29.41</v>
      </c>
      <c r="N880" s="280">
        <f>M880*1.2</f>
        <v>35.292000000000002</v>
      </c>
      <c r="O880" s="259">
        <v>29.41</v>
      </c>
      <c r="P880" s="309">
        <v>1</v>
      </c>
    </row>
    <row r="881" spans="1:16" ht="15.6" hidden="1" x14ac:dyDescent="0.3">
      <c r="A881" s="230"/>
      <c r="B881" s="231"/>
      <c r="C881" s="231"/>
      <c r="D881" s="232"/>
      <c r="E881" s="233"/>
      <c r="F881" s="232"/>
      <c r="G881" s="234"/>
      <c r="H881" s="235"/>
      <c r="I881" s="232"/>
      <c r="J881" s="236"/>
      <c r="K881" s="242"/>
      <c r="L881" s="242"/>
      <c r="M881" s="239"/>
      <c r="N881" s="281"/>
      <c r="O881" s="260"/>
      <c r="P881" s="310"/>
    </row>
    <row r="882" spans="1:16" ht="15.6" x14ac:dyDescent="0.3">
      <c r="A882" s="51" t="s">
        <v>1100</v>
      </c>
      <c r="B882" s="55" t="s">
        <v>691</v>
      </c>
      <c r="C882" s="55" t="s">
        <v>692</v>
      </c>
      <c r="D882" s="55" t="s">
        <v>34</v>
      </c>
      <c r="E882" s="122">
        <v>800</v>
      </c>
      <c r="F882" s="123"/>
      <c r="G882" s="152"/>
      <c r="H882" s="133"/>
      <c r="I882" s="123"/>
      <c r="J882" s="137"/>
      <c r="K882" s="241"/>
      <c r="L882" s="241"/>
      <c r="M882" s="8"/>
      <c r="N882" s="280"/>
      <c r="O882" s="259"/>
      <c r="P882" s="309">
        <v>0</v>
      </c>
    </row>
    <row r="883" spans="1:16" ht="15.6" hidden="1" x14ac:dyDescent="0.3">
      <c r="A883" s="230"/>
      <c r="B883" s="231"/>
      <c r="C883" s="231"/>
      <c r="D883" s="232"/>
      <c r="E883" s="233"/>
      <c r="F883" s="232"/>
      <c r="G883" s="234"/>
      <c r="H883" s="235"/>
      <c r="I883" s="232"/>
      <c r="J883" s="236"/>
      <c r="K883" s="242"/>
      <c r="L883" s="242"/>
      <c r="M883" s="239"/>
      <c r="N883" s="281"/>
      <c r="O883" s="260"/>
      <c r="P883" s="310"/>
    </row>
    <row r="884" spans="1:16" ht="15.6" hidden="1" x14ac:dyDescent="0.3">
      <c r="A884" s="51"/>
      <c r="B884" s="55"/>
      <c r="C884" s="55"/>
      <c r="D884" s="55"/>
      <c r="E884" s="122"/>
      <c r="F884" s="123"/>
      <c r="G884" s="152"/>
      <c r="H884" s="133"/>
      <c r="I884" s="123"/>
      <c r="J884" s="137"/>
      <c r="K884" s="241"/>
      <c r="L884" s="241"/>
      <c r="M884" s="8"/>
      <c r="N884" s="280"/>
      <c r="O884" s="259"/>
      <c r="P884" s="309"/>
    </row>
    <row r="885" spans="1:16" ht="15.6" x14ac:dyDescent="0.3">
      <c r="A885" s="378" t="s">
        <v>1101</v>
      </c>
      <c r="B885" s="379"/>
      <c r="C885" s="380"/>
      <c r="D885" s="91"/>
      <c r="E885" s="124"/>
      <c r="F885" s="125"/>
      <c r="G885" s="152"/>
      <c r="H885" s="133"/>
      <c r="I885" s="125"/>
      <c r="J885" s="140"/>
      <c r="K885" s="241"/>
      <c r="L885" s="241"/>
      <c r="M885" s="8"/>
      <c r="N885" s="280"/>
      <c r="O885" s="259"/>
      <c r="P885" s="309"/>
    </row>
    <row r="886" spans="1:16" ht="15.6" x14ac:dyDescent="0.3">
      <c r="A886" s="36" t="s">
        <v>519</v>
      </c>
      <c r="B886" s="11" t="s">
        <v>693</v>
      </c>
      <c r="C886" s="11"/>
      <c r="D886" s="11" t="s">
        <v>34</v>
      </c>
      <c r="E886" s="126">
        <v>1</v>
      </c>
      <c r="F886" s="85"/>
      <c r="G886" s="152"/>
      <c r="H886" s="133"/>
      <c r="I886" s="85"/>
      <c r="J886" s="136"/>
      <c r="K886" s="241"/>
      <c r="L886" s="241"/>
      <c r="M886" s="8"/>
      <c r="N886" s="280"/>
      <c r="O886" s="259"/>
      <c r="P886" s="309">
        <v>0</v>
      </c>
    </row>
    <row r="887" spans="1:16" ht="15.6" hidden="1" x14ac:dyDescent="0.3">
      <c r="A887" s="230"/>
      <c r="B887" s="231"/>
      <c r="C887" s="231"/>
      <c r="D887" s="232"/>
      <c r="E887" s="233"/>
      <c r="F887" s="232"/>
      <c r="G887" s="234"/>
      <c r="H887" s="235"/>
      <c r="I887" s="232"/>
      <c r="J887" s="236"/>
      <c r="K887" s="242"/>
      <c r="L887" s="242"/>
      <c r="M887" s="239"/>
      <c r="N887" s="281"/>
      <c r="O887" s="260"/>
      <c r="P887" s="310"/>
    </row>
    <row r="888" spans="1:16" ht="15.6" x14ac:dyDescent="0.3">
      <c r="A888" s="36" t="s">
        <v>522</v>
      </c>
      <c r="B888" s="11" t="s">
        <v>694</v>
      </c>
      <c r="C888" s="11"/>
      <c r="D888" s="11" t="s">
        <v>34</v>
      </c>
      <c r="E888" s="126">
        <v>1</v>
      </c>
      <c r="F888" s="85"/>
      <c r="G888" s="152"/>
      <c r="H888" s="133"/>
      <c r="I888" s="85"/>
      <c r="J888" s="136"/>
      <c r="K888" s="241"/>
      <c r="L888" s="241"/>
      <c r="M888" s="8"/>
      <c r="N888" s="280"/>
      <c r="O888" s="259"/>
      <c r="P888" s="309">
        <v>0</v>
      </c>
    </row>
    <row r="889" spans="1:16" ht="15.6" hidden="1" x14ac:dyDescent="0.3">
      <c r="A889" s="230"/>
      <c r="B889" s="231"/>
      <c r="C889" s="231"/>
      <c r="D889" s="232"/>
      <c r="E889" s="233"/>
      <c r="F889" s="232"/>
      <c r="G889" s="234"/>
      <c r="H889" s="235"/>
      <c r="I889" s="232"/>
      <c r="J889" s="236"/>
      <c r="K889" s="242"/>
      <c r="L889" s="242"/>
      <c r="M889" s="239"/>
      <c r="N889" s="281"/>
      <c r="O889" s="260"/>
      <c r="P889" s="310"/>
    </row>
    <row r="890" spans="1:16" ht="15.6" x14ac:dyDescent="0.3">
      <c r="A890" s="36" t="s">
        <v>524</v>
      </c>
      <c r="B890" s="11" t="s">
        <v>696</v>
      </c>
      <c r="C890" s="11"/>
      <c r="D890" s="11" t="s">
        <v>34</v>
      </c>
      <c r="E890" s="127">
        <v>1</v>
      </c>
      <c r="F890" s="85"/>
      <c r="G890" s="152"/>
      <c r="H890" s="133"/>
      <c r="I890" s="85"/>
      <c r="J890" s="136"/>
      <c r="K890" s="241"/>
      <c r="L890" s="241"/>
      <c r="M890" s="8"/>
      <c r="N890" s="280"/>
      <c r="O890" s="259"/>
      <c r="P890" s="309">
        <v>0</v>
      </c>
    </row>
    <row r="891" spans="1:16" ht="15.6" hidden="1" x14ac:dyDescent="0.3">
      <c r="A891" s="230"/>
      <c r="B891" s="231"/>
      <c r="C891" s="231"/>
      <c r="D891" s="232"/>
      <c r="E891" s="233"/>
      <c r="F891" s="232"/>
      <c r="G891" s="234"/>
      <c r="H891" s="235"/>
      <c r="I891" s="232"/>
      <c r="J891" s="236"/>
      <c r="K891" s="242"/>
      <c r="L891" s="242"/>
      <c r="M891" s="239"/>
      <c r="N891" s="281"/>
      <c r="O891" s="260"/>
      <c r="P891" s="310"/>
    </row>
    <row r="892" spans="1:16" ht="15.6" x14ac:dyDescent="0.3">
      <c r="A892" s="36" t="s">
        <v>1102</v>
      </c>
      <c r="B892" s="11" t="s">
        <v>697</v>
      </c>
      <c r="C892" s="11"/>
      <c r="D892" s="11" t="s">
        <v>34</v>
      </c>
      <c r="E892" s="127">
        <v>2</v>
      </c>
      <c r="F892" s="85"/>
      <c r="G892" s="152"/>
      <c r="H892" s="133"/>
      <c r="I892" s="85"/>
      <c r="J892" s="136"/>
      <c r="K892" s="241"/>
      <c r="L892" s="241"/>
      <c r="M892" s="8"/>
      <c r="N892" s="280"/>
      <c r="O892" s="259"/>
      <c r="P892" s="309">
        <v>0</v>
      </c>
    </row>
    <row r="893" spans="1:16" ht="15.6" hidden="1" x14ac:dyDescent="0.3">
      <c r="A893" s="230"/>
      <c r="B893" s="231"/>
      <c r="C893" s="231"/>
      <c r="D893" s="232"/>
      <c r="E893" s="233"/>
      <c r="F893" s="232"/>
      <c r="G893" s="234"/>
      <c r="H893" s="235"/>
      <c r="I893" s="232"/>
      <c r="J893" s="236"/>
      <c r="K893" s="242"/>
      <c r="L893" s="242"/>
      <c r="M893" s="239"/>
      <c r="N893" s="281"/>
      <c r="O893" s="260"/>
      <c r="P893" s="310"/>
    </row>
    <row r="894" spans="1:16" ht="15.6" hidden="1" x14ac:dyDescent="0.3">
      <c r="A894" s="36"/>
      <c r="B894" s="37" t="s">
        <v>698</v>
      </c>
      <c r="C894" s="11"/>
      <c r="D894" s="11"/>
      <c r="E894" s="127"/>
      <c r="F894" s="85"/>
      <c r="G894" s="152"/>
      <c r="H894" s="133"/>
      <c r="I894" s="85"/>
      <c r="J894" s="136"/>
      <c r="K894" s="241"/>
      <c r="L894" s="241"/>
      <c r="M894" s="8"/>
      <c r="N894" s="280"/>
      <c r="O894" s="259"/>
      <c r="P894" s="309"/>
    </row>
    <row r="895" spans="1:16" ht="62.4" hidden="1" x14ac:dyDescent="0.3">
      <c r="A895" s="36" t="s">
        <v>527</v>
      </c>
      <c r="B895" s="11" t="s">
        <v>699</v>
      </c>
      <c r="C895" s="11" t="s">
        <v>797</v>
      </c>
      <c r="D895" s="11" t="s">
        <v>34</v>
      </c>
      <c r="E895" s="127">
        <v>800</v>
      </c>
      <c r="F895" s="85" t="s">
        <v>1807</v>
      </c>
      <c r="G895" s="152" t="s">
        <v>1637</v>
      </c>
      <c r="H895" s="133">
        <v>100</v>
      </c>
      <c r="I895" s="85" t="s">
        <v>1808</v>
      </c>
      <c r="J895" s="141" t="s">
        <v>1809</v>
      </c>
      <c r="K895" s="241">
        <v>6.7000000000000004E-2</v>
      </c>
      <c r="L895" s="241">
        <f>K895*1.2</f>
        <v>8.0399999999999999E-2</v>
      </c>
      <c r="M895" s="8">
        <f>H895*K895</f>
        <v>6.7</v>
      </c>
      <c r="N895" s="280">
        <f>M895*1.2</f>
        <v>8.0399999999999991</v>
      </c>
      <c r="O895" s="259">
        <v>6.7000000000000004E-2</v>
      </c>
      <c r="P895" s="309">
        <v>1</v>
      </c>
    </row>
    <row r="896" spans="1:16" ht="15.6" hidden="1" x14ac:dyDescent="0.3">
      <c r="A896" s="230"/>
      <c r="B896" s="231"/>
      <c r="C896" s="231"/>
      <c r="D896" s="232"/>
      <c r="E896" s="233"/>
      <c r="F896" s="232"/>
      <c r="G896" s="234"/>
      <c r="H896" s="235"/>
      <c r="I896" s="232"/>
      <c r="J896" s="236"/>
      <c r="K896" s="242"/>
      <c r="L896" s="242"/>
      <c r="M896" s="239"/>
      <c r="N896" s="281"/>
      <c r="O896" s="260"/>
      <c r="P896" s="310"/>
    </row>
    <row r="897" spans="1:16" ht="62.4" hidden="1" x14ac:dyDescent="0.3">
      <c r="A897" s="36" t="s">
        <v>529</v>
      </c>
      <c r="B897" s="11" t="s">
        <v>700</v>
      </c>
      <c r="C897" s="11" t="s">
        <v>798</v>
      </c>
      <c r="D897" s="11" t="s">
        <v>34</v>
      </c>
      <c r="E897" s="127">
        <v>800</v>
      </c>
      <c r="F897" s="85" t="s">
        <v>1807</v>
      </c>
      <c r="G897" s="152" t="s">
        <v>1637</v>
      </c>
      <c r="H897" s="133">
        <v>100</v>
      </c>
      <c r="I897" s="85" t="s">
        <v>1810</v>
      </c>
      <c r="J897" s="141" t="s">
        <v>1811</v>
      </c>
      <c r="K897" s="241">
        <v>0.2</v>
      </c>
      <c r="L897" s="241">
        <f>K897*1.2</f>
        <v>0.24</v>
      </c>
      <c r="M897" s="8">
        <f>H897*K897</f>
        <v>20</v>
      </c>
      <c r="N897" s="280">
        <f>M897*1.2</f>
        <v>24</v>
      </c>
      <c r="O897" s="259">
        <v>0.2</v>
      </c>
      <c r="P897" s="309">
        <v>1</v>
      </c>
    </row>
    <row r="898" spans="1:16" ht="15.6" hidden="1" x14ac:dyDescent="0.3">
      <c r="A898" s="230"/>
      <c r="B898" s="231"/>
      <c r="C898" s="231"/>
      <c r="D898" s="232"/>
      <c r="E898" s="233"/>
      <c r="F898" s="232"/>
      <c r="G898" s="234"/>
      <c r="H898" s="235"/>
      <c r="I898" s="232"/>
      <c r="J898" s="236"/>
      <c r="K898" s="242"/>
      <c r="L898" s="242"/>
      <c r="M898" s="239"/>
      <c r="N898" s="281"/>
      <c r="O898" s="260"/>
      <c r="P898" s="310"/>
    </row>
    <row r="899" spans="1:16" ht="31.2" hidden="1" x14ac:dyDescent="0.3">
      <c r="A899" s="36"/>
      <c r="B899" s="98" t="s">
        <v>701</v>
      </c>
      <c r="C899" s="98"/>
      <c r="D899" s="11"/>
      <c r="E899" s="127"/>
      <c r="F899" s="85"/>
      <c r="G899" s="152"/>
      <c r="H899" s="133"/>
      <c r="I899" s="85"/>
      <c r="J899" s="141"/>
      <c r="K899" s="241"/>
      <c r="L899" s="241"/>
      <c r="M899" s="8"/>
      <c r="N899" s="280"/>
      <c r="O899" s="259"/>
      <c r="P899" s="309"/>
    </row>
    <row r="900" spans="1:16" ht="15.6" x14ac:dyDescent="0.3">
      <c r="A900" s="36" t="s">
        <v>1103</v>
      </c>
      <c r="B900" s="11" t="s">
        <v>702</v>
      </c>
      <c r="C900" s="11"/>
      <c r="D900" s="11" t="s">
        <v>34</v>
      </c>
      <c r="E900" s="127">
        <v>6</v>
      </c>
      <c r="F900" s="85"/>
      <c r="G900" s="152"/>
      <c r="H900" s="133"/>
      <c r="I900" s="85"/>
      <c r="J900" s="136"/>
      <c r="K900" s="241"/>
      <c r="L900" s="241"/>
      <c r="M900" s="8"/>
      <c r="N900" s="280"/>
      <c r="O900" s="259"/>
      <c r="P900" s="309">
        <v>0</v>
      </c>
    </row>
    <row r="901" spans="1:16" ht="15.6" hidden="1" x14ac:dyDescent="0.3">
      <c r="A901" s="230"/>
      <c r="B901" s="231"/>
      <c r="C901" s="231"/>
      <c r="D901" s="232"/>
      <c r="E901" s="233"/>
      <c r="F901" s="232"/>
      <c r="G901" s="234"/>
      <c r="H901" s="235"/>
      <c r="I901" s="232"/>
      <c r="J901" s="236"/>
      <c r="K901" s="242"/>
      <c r="L901" s="242"/>
      <c r="M901" s="239"/>
      <c r="N901" s="281"/>
      <c r="O901" s="260"/>
      <c r="P901" s="310"/>
    </row>
    <row r="902" spans="1:16" ht="15.6" x14ac:dyDescent="0.3">
      <c r="A902" s="36" t="s">
        <v>531</v>
      </c>
      <c r="B902" s="11" t="s">
        <v>703</v>
      </c>
      <c r="C902" s="11"/>
      <c r="D902" s="11" t="s">
        <v>34</v>
      </c>
      <c r="E902" s="127">
        <v>2</v>
      </c>
      <c r="F902" s="85"/>
      <c r="G902" s="152"/>
      <c r="H902" s="133"/>
      <c r="I902" s="85"/>
      <c r="J902" s="136"/>
      <c r="K902" s="241"/>
      <c r="L902" s="241"/>
      <c r="M902" s="8"/>
      <c r="N902" s="280"/>
      <c r="O902" s="259"/>
      <c r="P902" s="309">
        <v>0</v>
      </c>
    </row>
    <row r="903" spans="1:16" ht="15.6" hidden="1" x14ac:dyDescent="0.3">
      <c r="A903" s="230"/>
      <c r="B903" s="231"/>
      <c r="C903" s="231"/>
      <c r="D903" s="232"/>
      <c r="E903" s="233"/>
      <c r="F903" s="232"/>
      <c r="G903" s="234"/>
      <c r="H903" s="235"/>
      <c r="I903" s="232"/>
      <c r="J903" s="236"/>
      <c r="K903" s="242"/>
      <c r="L903" s="242"/>
      <c r="M903" s="239"/>
      <c r="N903" s="281"/>
      <c r="O903" s="260"/>
      <c r="P903" s="310"/>
    </row>
    <row r="904" spans="1:16" ht="15.6" x14ac:dyDescent="0.3">
      <c r="A904" s="36" t="s">
        <v>533</v>
      </c>
      <c r="B904" s="11" t="s">
        <v>704</v>
      </c>
      <c r="C904" s="11"/>
      <c r="D904" s="11" t="s">
        <v>34</v>
      </c>
      <c r="E904" s="127">
        <v>4</v>
      </c>
      <c r="F904" s="85"/>
      <c r="G904" s="152"/>
      <c r="H904" s="133"/>
      <c r="I904" s="85"/>
      <c r="J904" s="136"/>
      <c r="K904" s="241"/>
      <c r="L904" s="241"/>
      <c r="M904" s="8"/>
      <c r="N904" s="280"/>
      <c r="O904" s="259"/>
      <c r="P904" s="309">
        <v>0</v>
      </c>
    </row>
    <row r="905" spans="1:16" ht="15.6" hidden="1" x14ac:dyDescent="0.3">
      <c r="A905" s="230"/>
      <c r="B905" s="231"/>
      <c r="C905" s="231"/>
      <c r="D905" s="232"/>
      <c r="E905" s="233"/>
      <c r="F905" s="232"/>
      <c r="G905" s="234"/>
      <c r="H905" s="235"/>
      <c r="I905" s="232"/>
      <c r="J905" s="236"/>
      <c r="K905" s="242"/>
      <c r="L905" s="242"/>
      <c r="M905" s="239"/>
      <c r="N905" s="281"/>
      <c r="O905" s="260"/>
      <c r="P905" s="310"/>
    </row>
    <row r="906" spans="1:16" ht="15.6" x14ac:dyDescent="0.3">
      <c r="A906" s="36" t="s">
        <v>536</v>
      </c>
      <c r="B906" s="11" t="s">
        <v>705</v>
      </c>
      <c r="C906" s="11"/>
      <c r="D906" s="11" t="s">
        <v>34</v>
      </c>
      <c r="E906" s="127">
        <v>4</v>
      </c>
      <c r="F906" s="85"/>
      <c r="G906" s="152"/>
      <c r="H906" s="133"/>
      <c r="I906" s="85"/>
      <c r="J906" s="136"/>
      <c r="K906" s="241"/>
      <c r="L906" s="241"/>
      <c r="M906" s="8"/>
      <c r="N906" s="280"/>
      <c r="O906" s="259"/>
      <c r="P906" s="309">
        <v>0</v>
      </c>
    </row>
    <row r="907" spans="1:16" ht="15.6" hidden="1" x14ac:dyDescent="0.3">
      <c r="A907" s="230"/>
      <c r="B907" s="231"/>
      <c r="C907" s="231"/>
      <c r="D907" s="232"/>
      <c r="E907" s="233"/>
      <c r="F907" s="232"/>
      <c r="G907" s="234"/>
      <c r="H907" s="235"/>
      <c r="I907" s="232"/>
      <c r="J907" s="236"/>
      <c r="K907" s="242"/>
      <c r="L907" s="242"/>
      <c r="M907" s="239"/>
      <c r="N907" s="281"/>
      <c r="O907" s="260"/>
      <c r="P907" s="310"/>
    </row>
    <row r="908" spans="1:16" ht="15.6" x14ac:dyDescent="0.3">
      <c r="A908" s="36" t="s">
        <v>1104</v>
      </c>
      <c r="B908" s="11" t="s">
        <v>706</v>
      </c>
      <c r="C908" s="11"/>
      <c r="D908" s="11" t="s">
        <v>34</v>
      </c>
      <c r="E908" s="127">
        <v>4</v>
      </c>
      <c r="F908" s="85"/>
      <c r="G908" s="152"/>
      <c r="H908" s="133"/>
      <c r="I908" s="85"/>
      <c r="J908" s="136"/>
      <c r="K908" s="241"/>
      <c r="L908" s="241"/>
      <c r="M908" s="8"/>
      <c r="N908" s="280"/>
      <c r="O908" s="259"/>
      <c r="P908" s="309">
        <v>0</v>
      </c>
    </row>
    <row r="909" spans="1:16" ht="15.6" hidden="1" x14ac:dyDescent="0.3">
      <c r="A909" s="230"/>
      <c r="B909" s="231"/>
      <c r="C909" s="231"/>
      <c r="D909" s="232"/>
      <c r="E909" s="233"/>
      <c r="F909" s="232"/>
      <c r="G909" s="234"/>
      <c r="H909" s="235"/>
      <c r="I909" s="232"/>
      <c r="J909" s="236"/>
      <c r="K909" s="242"/>
      <c r="L909" s="242"/>
      <c r="M909" s="239"/>
      <c r="N909" s="281"/>
      <c r="O909" s="260"/>
      <c r="P909" s="310"/>
    </row>
    <row r="910" spans="1:16" ht="15.6" x14ac:dyDescent="0.3">
      <c r="A910" s="36" t="s">
        <v>538</v>
      </c>
      <c r="B910" s="11" t="s">
        <v>707</v>
      </c>
      <c r="C910" s="11"/>
      <c r="D910" s="11" t="s">
        <v>34</v>
      </c>
      <c r="E910" s="127">
        <v>6</v>
      </c>
      <c r="F910" s="85"/>
      <c r="G910" s="152"/>
      <c r="H910" s="133"/>
      <c r="I910" s="85"/>
      <c r="J910" s="136"/>
      <c r="K910" s="241"/>
      <c r="L910" s="241"/>
      <c r="M910" s="8"/>
      <c r="N910" s="280"/>
      <c r="O910" s="259"/>
      <c r="P910" s="309">
        <v>0</v>
      </c>
    </row>
    <row r="911" spans="1:16" ht="15.6" hidden="1" x14ac:dyDescent="0.3">
      <c r="A911" s="230"/>
      <c r="B911" s="231"/>
      <c r="C911" s="231"/>
      <c r="D911" s="232"/>
      <c r="E911" s="233"/>
      <c r="F911" s="232"/>
      <c r="G911" s="234"/>
      <c r="H911" s="235"/>
      <c r="I911" s="232"/>
      <c r="J911" s="236"/>
      <c r="K911" s="242"/>
      <c r="L911" s="242"/>
      <c r="M911" s="239"/>
      <c r="N911" s="281"/>
      <c r="O911" s="260"/>
      <c r="P911" s="310"/>
    </row>
    <row r="912" spans="1:16" ht="15.6" hidden="1" x14ac:dyDescent="0.3">
      <c r="A912" s="36"/>
      <c r="B912" s="99" t="s">
        <v>708</v>
      </c>
      <c r="C912" s="99"/>
      <c r="D912" s="11"/>
      <c r="E912" s="127"/>
      <c r="F912" s="85"/>
      <c r="G912" s="152"/>
      <c r="H912" s="133"/>
      <c r="I912" s="85"/>
      <c r="J912" s="136"/>
      <c r="K912" s="241"/>
      <c r="L912" s="241"/>
      <c r="M912" s="8"/>
      <c r="N912" s="280"/>
      <c r="O912" s="259"/>
      <c r="P912" s="309"/>
    </row>
    <row r="913" spans="1:16" ht="62.4" hidden="1" x14ac:dyDescent="0.3">
      <c r="A913" s="36" t="s">
        <v>540</v>
      </c>
      <c r="B913" s="38" t="s">
        <v>709</v>
      </c>
      <c r="C913" s="11" t="s">
        <v>710</v>
      </c>
      <c r="D913" s="11" t="s">
        <v>711</v>
      </c>
      <c r="E913" s="127">
        <v>4</v>
      </c>
      <c r="F913" s="85" t="s">
        <v>1812</v>
      </c>
      <c r="G913" s="152" t="s">
        <v>1637</v>
      </c>
      <c r="H913" s="133">
        <v>150</v>
      </c>
      <c r="I913" s="85" t="s">
        <v>1813</v>
      </c>
      <c r="J913" s="142" t="s">
        <v>1814</v>
      </c>
      <c r="K913" s="241">
        <v>0.15</v>
      </c>
      <c r="L913" s="241">
        <f>K913*1.2</f>
        <v>0.18</v>
      </c>
      <c r="M913" s="8">
        <f>H913*K913</f>
        <v>22.5</v>
      </c>
      <c r="N913" s="280">
        <f>M913*1.2</f>
        <v>27</v>
      </c>
      <c r="O913" s="259">
        <v>0.15</v>
      </c>
      <c r="P913" s="309">
        <v>1</v>
      </c>
    </row>
    <row r="914" spans="1:16" ht="46.8" hidden="1" x14ac:dyDescent="0.3">
      <c r="A914" s="36" t="s">
        <v>540</v>
      </c>
      <c r="B914" s="38" t="s">
        <v>709</v>
      </c>
      <c r="C914" s="11" t="s">
        <v>710</v>
      </c>
      <c r="D914" s="11" t="s">
        <v>711</v>
      </c>
      <c r="E914" s="127">
        <v>4</v>
      </c>
      <c r="F914" s="85" t="s">
        <v>1567</v>
      </c>
      <c r="G914" s="152" t="s">
        <v>1568</v>
      </c>
      <c r="H914" s="133" t="s">
        <v>1569</v>
      </c>
      <c r="I914" s="85" t="s">
        <v>1570</v>
      </c>
      <c r="J914" s="142" t="s">
        <v>1571</v>
      </c>
      <c r="K914" s="241">
        <v>0.26</v>
      </c>
      <c r="L914" s="241">
        <f>SUM(K914*1.2)</f>
        <v>0.312</v>
      </c>
      <c r="M914" s="8">
        <v>39</v>
      </c>
      <c r="N914" s="280">
        <f>SUM(M914*1.2)</f>
        <v>46.8</v>
      </c>
      <c r="O914" s="259">
        <v>0.26</v>
      </c>
      <c r="P914" s="309">
        <v>2</v>
      </c>
    </row>
    <row r="915" spans="1:16" ht="15.6" hidden="1" x14ac:dyDescent="0.3">
      <c r="A915" s="230"/>
      <c r="B915" s="231"/>
      <c r="C915" s="231"/>
      <c r="D915" s="232"/>
      <c r="E915" s="233"/>
      <c r="F915" s="232"/>
      <c r="G915" s="234"/>
      <c r="H915" s="235"/>
      <c r="I915" s="232"/>
      <c r="J915" s="236"/>
      <c r="K915" s="242"/>
      <c r="L915" s="242"/>
      <c r="M915" s="239"/>
      <c r="N915" s="281"/>
      <c r="O915" s="260"/>
      <c r="P915" s="310"/>
    </row>
    <row r="916" spans="1:16" ht="62.4" hidden="1" x14ac:dyDescent="0.3">
      <c r="A916" s="36" t="s">
        <v>542</v>
      </c>
      <c r="B916" s="38" t="s">
        <v>712</v>
      </c>
      <c r="C916" s="11"/>
      <c r="D916" s="11" t="s">
        <v>796</v>
      </c>
      <c r="E916" s="12">
        <v>100</v>
      </c>
      <c r="F916" s="11" t="s">
        <v>1812</v>
      </c>
      <c r="G916" s="325" t="s">
        <v>1637</v>
      </c>
      <c r="H916" s="176">
        <v>5</v>
      </c>
      <c r="I916" s="11" t="s">
        <v>1815</v>
      </c>
      <c r="J916" s="326" t="s">
        <v>1816</v>
      </c>
      <c r="K916" s="327">
        <v>3.2</v>
      </c>
      <c r="L916" s="327">
        <f t="shared" ref="L916" si="284">K916*1.2</f>
        <v>3.84</v>
      </c>
      <c r="M916" s="328">
        <f t="shared" ref="M916" si="285">H916*K916</f>
        <v>16</v>
      </c>
      <c r="N916" s="329">
        <f t="shared" ref="N916" si="286">M916*1.2</f>
        <v>19.2</v>
      </c>
      <c r="O916" s="330">
        <v>3.2</v>
      </c>
      <c r="P916" s="331">
        <v>1</v>
      </c>
    </row>
    <row r="917" spans="1:16" ht="46.8" hidden="1" x14ac:dyDescent="0.3">
      <c r="A917" s="36" t="s">
        <v>542</v>
      </c>
      <c r="B917" s="38" t="s">
        <v>712</v>
      </c>
      <c r="C917" s="11"/>
      <c r="D917" s="11" t="s">
        <v>796</v>
      </c>
      <c r="E917" s="12">
        <v>100</v>
      </c>
      <c r="F917" s="11" t="s">
        <v>1572</v>
      </c>
      <c r="G917" s="325" t="s">
        <v>1568</v>
      </c>
      <c r="H917" s="176" t="s">
        <v>1573</v>
      </c>
      <c r="I917" s="11" t="s">
        <v>1574</v>
      </c>
      <c r="J917" s="326" t="s">
        <v>1575</v>
      </c>
      <c r="K917" s="327">
        <v>22.47</v>
      </c>
      <c r="L917" s="327">
        <f t="shared" ref="L917:L926" si="287">SUM(K917*1.2)</f>
        <v>26.963999999999999</v>
      </c>
      <c r="M917" s="328">
        <v>224.7</v>
      </c>
      <c r="N917" s="329">
        <f t="shared" ref="N917:N926" si="288">SUM(M917*1.2)</f>
        <v>269.64</v>
      </c>
      <c r="O917" s="330">
        <v>22.47</v>
      </c>
      <c r="P917" s="331">
        <v>2</v>
      </c>
    </row>
    <row r="918" spans="1:16" ht="15.6" hidden="1" x14ac:dyDescent="0.3">
      <c r="A918" s="230"/>
      <c r="B918" s="231"/>
      <c r="C918" s="231"/>
      <c r="D918" s="232"/>
      <c r="E918" s="233"/>
      <c r="F918" s="232"/>
      <c r="G918" s="234"/>
      <c r="H918" s="235"/>
      <c r="I918" s="232"/>
      <c r="J918" s="236"/>
      <c r="K918" s="242"/>
      <c r="L918" s="242"/>
      <c r="M918" s="239"/>
      <c r="N918" s="281"/>
      <c r="O918" s="260"/>
      <c r="P918" s="310"/>
    </row>
    <row r="919" spans="1:16" ht="62.4" hidden="1" x14ac:dyDescent="0.3">
      <c r="A919" s="36" t="s">
        <v>544</v>
      </c>
      <c r="B919" s="38" t="s">
        <v>713</v>
      </c>
      <c r="C919" s="11"/>
      <c r="D919" s="11" t="s">
        <v>796</v>
      </c>
      <c r="E919" s="127">
        <v>60</v>
      </c>
      <c r="F919" s="85" t="s">
        <v>1812</v>
      </c>
      <c r="G919" s="152" t="s">
        <v>1637</v>
      </c>
      <c r="H919" s="133">
        <v>5</v>
      </c>
      <c r="I919" s="85" t="s">
        <v>1817</v>
      </c>
      <c r="J919" s="136">
        <v>18042</v>
      </c>
      <c r="K919" s="241">
        <v>16</v>
      </c>
      <c r="L919" s="241">
        <f t="shared" ref="L919" si="289">K919*1.2</f>
        <v>19.2</v>
      </c>
      <c r="M919" s="8">
        <f t="shared" ref="M919" si="290">H919*K919</f>
        <v>80</v>
      </c>
      <c r="N919" s="280">
        <f t="shared" ref="N919" si="291">M919*1.2</f>
        <v>96</v>
      </c>
      <c r="O919" s="259">
        <v>16</v>
      </c>
      <c r="P919" s="309">
        <v>1</v>
      </c>
    </row>
    <row r="920" spans="1:16" ht="46.8" hidden="1" x14ac:dyDescent="0.3">
      <c r="A920" s="36" t="s">
        <v>544</v>
      </c>
      <c r="B920" s="38" t="s">
        <v>713</v>
      </c>
      <c r="C920" s="11"/>
      <c r="D920" s="11" t="s">
        <v>796</v>
      </c>
      <c r="E920" s="127">
        <v>60</v>
      </c>
      <c r="F920" s="85" t="s">
        <v>1572</v>
      </c>
      <c r="G920" s="152" t="s">
        <v>1568</v>
      </c>
      <c r="H920" s="133" t="s">
        <v>1573</v>
      </c>
      <c r="I920" s="85" t="s">
        <v>1576</v>
      </c>
      <c r="J920" s="136" t="s">
        <v>1577</v>
      </c>
      <c r="K920" s="241">
        <v>20.059999999999999</v>
      </c>
      <c r="L920" s="241">
        <f t="shared" si="287"/>
        <v>24.071999999999999</v>
      </c>
      <c r="M920" s="8">
        <v>200.6</v>
      </c>
      <c r="N920" s="280">
        <f t="shared" si="288"/>
        <v>240.71999999999997</v>
      </c>
      <c r="O920" s="259">
        <v>20.059999999999999</v>
      </c>
      <c r="P920" s="309">
        <v>2</v>
      </c>
    </row>
    <row r="921" spans="1:16" ht="15.6" hidden="1" x14ac:dyDescent="0.3">
      <c r="A921" s="230"/>
      <c r="B921" s="231"/>
      <c r="C921" s="231"/>
      <c r="D921" s="232"/>
      <c r="E921" s="233"/>
      <c r="F921" s="232"/>
      <c r="G921" s="234"/>
      <c r="H921" s="235"/>
      <c r="I921" s="232"/>
      <c r="J921" s="236"/>
      <c r="K921" s="242"/>
      <c r="L921" s="242"/>
      <c r="M921" s="239"/>
      <c r="N921" s="281"/>
      <c r="O921" s="260"/>
      <c r="P921" s="310"/>
    </row>
    <row r="922" spans="1:16" ht="62.4" hidden="1" x14ac:dyDescent="0.3">
      <c r="A922" s="36" t="s">
        <v>546</v>
      </c>
      <c r="B922" s="38" t="s">
        <v>714</v>
      </c>
      <c r="C922" s="11"/>
      <c r="D922" s="11" t="s">
        <v>594</v>
      </c>
      <c r="E922" s="127">
        <v>18</v>
      </c>
      <c r="F922" s="85" t="s">
        <v>1812</v>
      </c>
      <c r="G922" s="152" t="s">
        <v>1637</v>
      </c>
      <c r="H922" s="133">
        <v>5</v>
      </c>
      <c r="I922" s="85" t="s">
        <v>1817</v>
      </c>
      <c r="J922" s="142">
        <v>18042</v>
      </c>
      <c r="K922" s="241">
        <v>3.2</v>
      </c>
      <c r="L922" s="241">
        <f t="shared" ref="L922" si="292">K922*1.2</f>
        <v>3.84</v>
      </c>
      <c r="M922" s="8">
        <f t="shared" ref="M922" si="293">H922*K922</f>
        <v>16</v>
      </c>
      <c r="N922" s="280">
        <f t="shared" ref="N922" si="294">M922*1.2</f>
        <v>19.2</v>
      </c>
      <c r="O922" s="259">
        <v>3.2</v>
      </c>
      <c r="P922" s="309">
        <v>1</v>
      </c>
    </row>
    <row r="923" spans="1:16" ht="46.8" hidden="1" x14ac:dyDescent="0.3">
      <c r="A923" s="36" t="s">
        <v>546</v>
      </c>
      <c r="B923" s="38" t="s">
        <v>714</v>
      </c>
      <c r="C923" s="11"/>
      <c r="D923" s="11" t="s">
        <v>594</v>
      </c>
      <c r="E923" s="127">
        <v>18</v>
      </c>
      <c r="F923" s="85" t="s">
        <v>1572</v>
      </c>
      <c r="G923" s="152" t="s">
        <v>1568</v>
      </c>
      <c r="H923" s="133" t="s">
        <v>1573</v>
      </c>
      <c r="I923" s="85" t="s">
        <v>1576</v>
      </c>
      <c r="J923" s="142" t="s">
        <v>1577</v>
      </c>
      <c r="K923" s="241">
        <v>4.01</v>
      </c>
      <c r="L923" s="241">
        <f t="shared" si="287"/>
        <v>4.8119999999999994</v>
      </c>
      <c r="M923" s="8">
        <v>200.6</v>
      </c>
      <c r="N923" s="280">
        <f t="shared" si="288"/>
        <v>240.71999999999997</v>
      </c>
      <c r="O923" s="259">
        <v>4.01</v>
      </c>
      <c r="P923" s="309">
        <v>2</v>
      </c>
    </row>
    <row r="924" spans="1:16" ht="15.6" hidden="1" x14ac:dyDescent="0.3">
      <c r="A924" s="230"/>
      <c r="B924" s="231"/>
      <c r="C924" s="231"/>
      <c r="D924" s="232"/>
      <c r="E924" s="233"/>
      <c r="F924" s="232"/>
      <c r="G924" s="234"/>
      <c r="H924" s="235"/>
      <c r="I924" s="232"/>
      <c r="J924" s="236"/>
      <c r="K924" s="242"/>
      <c r="L924" s="242"/>
      <c r="M924" s="239"/>
      <c r="N924" s="281"/>
      <c r="O924" s="260"/>
      <c r="P924" s="310"/>
    </row>
    <row r="925" spans="1:16" ht="62.4" hidden="1" x14ac:dyDescent="0.3">
      <c r="A925" s="36" t="s">
        <v>548</v>
      </c>
      <c r="B925" s="38" t="s">
        <v>715</v>
      </c>
      <c r="C925" s="11"/>
      <c r="D925" s="11" t="s">
        <v>594</v>
      </c>
      <c r="E925" s="127">
        <v>24</v>
      </c>
      <c r="F925" s="85" t="s">
        <v>1812</v>
      </c>
      <c r="G925" s="152" t="s">
        <v>1637</v>
      </c>
      <c r="H925" s="133">
        <v>5</v>
      </c>
      <c r="I925" s="85" t="s">
        <v>1818</v>
      </c>
      <c r="J925" s="142">
        <v>18044</v>
      </c>
      <c r="K925" s="241">
        <v>4</v>
      </c>
      <c r="L925" s="241">
        <f>K925*1.2</f>
        <v>4.8</v>
      </c>
      <c r="M925" s="8">
        <f>H925*K925</f>
        <v>20</v>
      </c>
      <c r="N925" s="280">
        <f>M925*1.2</f>
        <v>24</v>
      </c>
      <c r="O925" s="259">
        <v>4</v>
      </c>
      <c r="P925" s="309">
        <v>1</v>
      </c>
    </row>
    <row r="926" spans="1:16" ht="46.8" hidden="1" x14ac:dyDescent="0.3">
      <c r="A926" s="36" t="s">
        <v>548</v>
      </c>
      <c r="B926" s="38" t="s">
        <v>715</v>
      </c>
      <c r="C926" s="11"/>
      <c r="D926" s="11" t="s">
        <v>594</v>
      </c>
      <c r="E926" s="127">
        <v>24</v>
      </c>
      <c r="F926" s="85" t="s">
        <v>1572</v>
      </c>
      <c r="G926" s="152" t="s">
        <v>1568</v>
      </c>
      <c r="H926" s="133" t="s">
        <v>1578</v>
      </c>
      <c r="I926" s="85" t="s">
        <v>1579</v>
      </c>
      <c r="J926" s="142" t="s">
        <v>1580</v>
      </c>
      <c r="K926" s="241">
        <v>77.98</v>
      </c>
      <c r="L926" s="241">
        <f t="shared" si="287"/>
        <v>93.576000000000008</v>
      </c>
      <c r="M926" s="8">
        <v>311.89999999999998</v>
      </c>
      <c r="N926" s="280">
        <f t="shared" si="288"/>
        <v>374.28</v>
      </c>
      <c r="O926" s="259">
        <v>77.98</v>
      </c>
      <c r="P926" s="309">
        <v>2</v>
      </c>
    </row>
    <row r="927" spans="1:16" ht="15.6" hidden="1" x14ac:dyDescent="0.3">
      <c r="A927" s="230"/>
      <c r="B927" s="231"/>
      <c r="C927" s="231"/>
      <c r="D927" s="232"/>
      <c r="E927" s="233"/>
      <c r="F927" s="232"/>
      <c r="G927" s="234"/>
      <c r="H927" s="235"/>
      <c r="I927" s="232"/>
      <c r="J927" s="236"/>
      <c r="K927" s="242"/>
      <c r="L927" s="242"/>
      <c r="M927" s="239"/>
      <c r="N927" s="281"/>
      <c r="O927" s="260"/>
      <c r="P927" s="310"/>
    </row>
    <row r="928" spans="1:16" ht="78" hidden="1" x14ac:dyDescent="0.3">
      <c r="A928" s="36" t="s">
        <v>550</v>
      </c>
      <c r="B928" s="38" t="s">
        <v>818</v>
      </c>
      <c r="C928" s="11"/>
      <c r="D928" s="11" t="s">
        <v>34</v>
      </c>
      <c r="E928" s="127">
        <v>2</v>
      </c>
      <c r="F928" s="85" t="s">
        <v>1648</v>
      </c>
      <c r="G928" s="152" t="s">
        <v>1637</v>
      </c>
      <c r="H928" s="133">
        <v>1</v>
      </c>
      <c r="I928" s="85" t="s">
        <v>1819</v>
      </c>
      <c r="J928" s="143" t="s">
        <v>1820</v>
      </c>
      <c r="K928" s="241">
        <v>105.6</v>
      </c>
      <c r="L928" s="241">
        <f t="shared" ref="L928:L930" si="295">K928*1.2</f>
        <v>126.71999999999998</v>
      </c>
      <c r="M928" s="8">
        <f t="shared" ref="M928:M930" si="296">H928*K928</f>
        <v>105.6</v>
      </c>
      <c r="N928" s="280">
        <f t="shared" ref="N928:N930" si="297">M928*1.2</f>
        <v>126.71999999999998</v>
      </c>
      <c r="O928" s="259">
        <v>105.6</v>
      </c>
      <c r="P928" s="309">
        <v>1</v>
      </c>
    </row>
    <row r="929" spans="1:16" ht="15.6" hidden="1" x14ac:dyDescent="0.3">
      <c r="A929" s="230"/>
      <c r="B929" s="231"/>
      <c r="C929" s="231"/>
      <c r="D929" s="232"/>
      <c r="E929" s="233"/>
      <c r="F929" s="232"/>
      <c r="G929" s="234"/>
      <c r="H929" s="235"/>
      <c r="I929" s="232"/>
      <c r="J929" s="236"/>
      <c r="K929" s="242"/>
      <c r="L929" s="242"/>
      <c r="M929" s="239"/>
      <c r="N929" s="281"/>
      <c r="O929" s="260"/>
      <c r="P929" s="310"/>
    </row>
    <row r="930" spans="1:16" ht="62.4" hidden="1" x14ac:dyDescent="0.3">
      <c r="A930" s="36" t="s">
        <v>552</v>
      </c>
      <c r="B930" s="38" t="s">
        <v>716</v>
      </c>
      <c r="C930" s="11"/>
      <c r="D930" s="11" t="s">
        <v>34</v>
      </c>
      <c r="E930" s="127">
        <v>2000</v>
      </c>
      <c r="F930" s="85" t="s">
        <v>1771</v>
      </c>
      <c r="G930" s="152" t="s">
        <v>1637</v>
      </c>
      <c r="H930" s="133">
        <v>50</v>
      </c>
      <c r="I930" s="85" t="s">
        <v>1821</v>
      </c>
      <c r="J930" s="142" t="s">
        <v>1822</v>
      </c>
      <c r="K930" s="241">
        <v>4.2000000000000003E-2</v>
      </c>
      <c r="L930" s="241">
        <f t="shared" si="295"/>
        <v>5.04E-2</v>
      </c>
      <c r="M930" s="8">
        <f t="shared" si="296"/>
        <v>2.1</v>
      </c>
      <c r="N930" s="280">
        <f t="shared" si="297"/>
        <v>2.52</v>
      </c>
      <c r="O930" s="259">
        <v>4.2000000000000003E-2</v>
      </c>
      <c r="P930" s="309">
        <v>1</v>
      </c>
    </row>
    <row r="931" spans="1:16" ht="15.6" hidden="1" x14ac:dyDescent="0.3">
      <c r="A931" s="230"/>
      <c r="B931" s="231"/>
      <c r="C931" s="231"/>
      <c r="D931" s="232"/>
      <c r="E931" s="233"/>
      <c r="F931" s="232"/>
      <c r="G931" s="234"/>
      <c r="H931" s="235"/>
      <c r="I931" s="232"/>
      <c r="J931" s="236"/>
      <c r="K931" s="242"/>
      <c r="L931" s="242"/>
      <c r="M931" s="239"/>
      <c r="N931" s="281"/>
      <c r="O931" s="260"/>
      <c r="P931" s="310"/>
    </row>
    <row r="932" spans="1:16" ht="62.4" hidden="1" x14ac:dyDescent="0.3">
      <c r="A932" s="36" t="s">
        <v>554</v>
      </c>
      <c r="B932" s="38" t="s">
        <v>717</v>
      </c>
      <c r="C932" s="11"/>
      <c r="D932" s="11" t="s">
        <v>594</v>
      </c>
      <c r="E932" s="127">
        <v>60</v>
      </c>
      <c r="F932" s="85" t="s">
        <v>1812</v>
      </c>
      <c r="G932" s="152" t="s">
        <v>1637</v>
      </c>
      <c r="H932" s="133">
        <v>1</v>
      </c>
      <c r="I932" s="85" t="s">
        <v>1823</v>
      </c>
      <c r="J932" s="143">
        <v>31113</v>
      </c>
      <c r="K932" s="241">
        <v>6.85</v>
      </c>
      <c r="L932" s="241">
        <v>8.5</v>
      </c>
      <c r="M932" s="8">
        <f>H932*K932</f>
        <v>6.85</v>
      </c>
      <c r="N932" s="280">
        <f>M932*1.2</f>
        <v>8.2199999999999989</v>
      </c>
      <c r="O932" s="259">
        <v>6.85</v>
      </c>
      <c r="P932" s="309">
        <v>1</v>
      </c>
    </row>
    <row r="933" spans="1:16" ht="46.8" hidden="1" x14ac:dyDescent="0.3">
      <c r="A933" s="36" t="s">
        <v>554</v>
      </c>
      <c r="B933" s="38" t="s">
        <v>717</v>
      </c>
      <c r="C933" s="11"/>
      <c r="D933" s="11" t="s">
        <v>594</v>
      </c>
      <c r="E933" s="127">
        <v>60</v>
      </c>
      <c r="F933" s="85" t="s">
        <v>1572</v>
      </c>
      <c r="G933" s="152" t="s">
        <v>1568</v>
      </c>
      <c r="H933" s="133" t="s">
        <v>1581</v>
      </c>
      <c r="I933" s="85" t="s">
        <v>1582</v>
      </c>
      <c r="J933" s="143" t="s">
        <v>1583</v>
      </c>
      <c r="K933" s="241">
        <v>67.41</v>
      </c>
      <c r="L933" s="241">
        <f t="shared" ref="L933" si="298">SUM(K933*1.2)</f>
        <v>80.891999999999996</v>
      </c>
      <c r="M933" s="8">
        <v>337.05</v>
      </c>
      <c r="N933" s="280">
        <f t="shared" ref="N933" si="299">SUM(M933*1.2)</f>
        <v>404.46</v>
      </c>
      <c r="O933" s="259">
        <v>67.41</v>
      </c>
      <c r="P933" s="309">
        <v>2</v>
      </c>
    </row>
    <row r="934" spans="1:16" ht="15.6" hidden="1" x14ac:dyDescent="0.3">
      <c r="A934" s="230"/>
      <c r="B934" s="231"/>
      <c r="C934" s="231"/>
      <c r="D934" s="232"/>
      <c r="E934" s="233"/>
      <c r="F934" s="232"/>
      <c r="G934" s="234"/>
      <c r="H934" s="235"/>
      <c r="I934" s="232"/>
      <c r="J934" s="236"/>
      <c r="K934" s="242"/>
      <c r="L934" s="242"/>
      <c r="M934" s="239"/>
      <c r="N934" s="281"/>
      <c r="O934" s="260"/>
      <c r="P934" s="310"/>
    </row>
    <row r="935" spans="1:16" ht="78" hidden="1" x14ac:dyDescent="0.3">
      <c r="A935" s="36" t="s">
        <v>556</v>
      </c>
      <c r="B935" s="84" t="s">
        <v>848</v>
      </c>
      <c r="C935" s="11"/>
      <c r="D935" s="11" t="s">
        <v>34</v>
      </c>
      <c r="E935" s="127">
        <v>15000</v>
      </c>
      <c r="F935" s="85" t="s">
        <v>1648</v>
      </c>
      <c r="G935" s="152" t="s">
        <v>1637</v>
      </c>
      <c r="H935" s="133">
        <v>100</v>
      </c>
      <c r="I935" s="85" t="s">
        <v>1824</v>
      </c>
      <c r="J935" s="142" t="s">
        <v>1825</v>
      </c>
      <c r="K935" s="241">
        <v>0.255</v>
      </c>
      <c r="L935" s="241">
        <f t="shared" ref="L935" si="300">K935*1.2</f>
        <v>0.30599999999999999</v>
      </c>
      <c r="M935" s="8">
        <f t="shared" ref="M935" si="301">H935*K935</f>
        <v>25.5</v>
      </c>
      <c r="N935" s="280">
        <f t="shared" ref="N935" si="302">M935*1.2</f>
        <v>30.599999999999998</v>
      </c>
      <c r="O935" s="259">
        <v>0.255</v>
      </c>
      <c r="P935" s="309">
        <v>1</v>
      </c>
    </row>
    <row r="936" spans="1:16" ht="15.6" hidden="1" x14ac:dyDescent="0.3">
      <c r="A936" s="230"/>
      <c r="B936" s="231"/>
      <c r="C936" s="231"/>
      <c r="D936" s="232"/>
      <c r="E936" s="233"/>
      <c r="F936" s="232"/>
      <c r="G936" s="234"/>
      <c r="H936" s="235"/>
      <c r="I936" s="232"/>
      <c r="J936" s="236"/>
      <c r="K936" s="242"/>
      <c r="L936" s="242"/>
      <c r="M936" s="239"/>
      <c r="N936" s="281"/>
      <c r="O936" s="260"/>
      <c r="P936" s="310"/>
    </row>
    <row r="937" spans="1:16" ht="62.4" hidden="1" x14ac:dyDescent="0.3">
      <c r="A937" s="36" t="s">
        <v>558</v>
      </c>
      <c r="B937" s="38" t="s">
        <v>718</v>
      </c>
      <c r="C937" s="11"/>
      <c r="D937" s="11" t="s">
        <v>863</v>
      </c>
      <c r="E937" s="12">
        <v>10</v>
      </c>
      <c r="F937" s="11" t="s">
        <v>1812</v>
      </c>
      <c r="G937" s="325" t="s">
        <v>1637</v>
      </c>
      <c r="H937" s="176" t="s">
        <v>1826</v>
      </c>
      <c r="I937" s="11" t="s">
        <v>1827</v>
      </c>
      <c r="J937" s="353" t="s">
        <v>1828</v>
      </c>
      <c r="K937" s="327">
        <v>0.14000000000000001</v>
      </c>
      <c r="L937" s="327">
        <v>0.16800000000000001</v>
      </c>
      <c r="M937" s="328">
        <v>70</v>
      </c>
      <c r="N937" s="329">
        <v>84</v>
      </c>
      <c r="O937" s="330">
        <v>0.14000000000000001</v>
      </c>
      <c r="P937" s="331">
        <v>1</v>
      </c>
    </row>
    <row r="938" spans="1:16" ht="46.8" hidden="1" x14ac:dyDescent="0.3">
      <c r="A938" s="36" t="s">
        <v>558</v>
      </c>
      <c r="B938" s="38" t="s">
        <v>718</v>
      </c>
      <c r="C938" s="11"/>
      <c r="D938" s="11" t="s">
        <v>863</v>
      </c>
      <c r="E938" s="12">
        <v>10</v>
      </c>
      <c r="F938" s="11" t="s">
        <v>1572</v>
      </c>
      <c r="G938" s="325" t="s">
        <v>1568</v>
      </c>
      <c r="H938" s="176" t="s">
        <v>1584</v>
      </c>
      <c r="I938" s="11" t="s">
        <v>1585</v>
      </c>
      <c r="J938" s="353" t="s">
        <v>1586</v>
      </c>
      <c r="K938" s="327">
        <v>79.680000000000007</v>
      </c>
      <c r="L938" s="327">
        <f t="shared" ref="L938" si="303">SUM(K938*1.2)</f>
        <v>95.616</v>
      </c>
      <c r="M938" s="328">
        <v>79.680000000000007</v>
      </c>
      <c r="N938" s="329">
        <f t="shared" ref="N938" si="304">SUM(M938*1.2)</f>
        <v>95.616</v>
      </c>
      <c r="O938" s="330">
        <v>79.680000000000007</v>
      </c>
      <c r="P938" s="331">
        <v>2</v>
      </c>
    </row>
    <row r="939" spans="1:16" ht="15.6" hidden="1" x14ac:dyDescent="0.3">
      <c r="A939" s="230"/>
      <c r="B939" s="231"/>
      <c r="C939" s="231"/>
      <c r="D939" s="232"/>
      <c r="E939" s="233"/>
      <c r="F939" s="232"/>
      <c r="G939" s="234"/>
      <c r="H939" s="235"/>
      <c r="I939" s="232"/>
      <c r="J939" s="236"/>
      <c r="K939" s="242"/>
      <c r="L939" s="242"/>
      <c r="M939" s="239"/>
      <c r="N939" s="281"/>
      <c r="O939" s="260"/>
      <c r="P939" s="310"/>
    </row>
    <row r="940" spans="1:16" ht="62.4" hidden="1" x14ac:dyDescent="0.3">
      <c r="A940" s="36" t="s">
        <v>560</v>
      </c>
      <c r="B940" s="38" t="s">
        <v>734</v>
      </c>
      <c r="C940" s="38" t="s">
        <v>735</v>
      </c>
      <c r="D940" s="11" t="s">
        <v>34</v>
      </c>
      <c r="E940" s="127">
        <v>2</v>
      </c>
      <c r="F940" s="85" t="s">
        <v>2158</v>
      </c>
      <c r="G940" s="152" t="s">
        <v>2139</v>
      </c>
      <c r="H940" s="133" t="s">
        <v>34</v>
      </c>
      <c r="I940" s="85"/>
      <c r="J940" s="141" t="s">
        <v>2159</v>
      </c>
      <c r="K940" s="332">
        <v>41</v>
      </c>
      <c r="L940" s="241">
        <v>49.2</v>
      </c>
      <c r="M940" s="8" t="s">
        <v>2160</v>
      </c>
      <c r="N940" s="280" t="s">
        <v>2161</v>
      </c>
      <c r="O940" s="324">
        <v>41</v>
      </c>
      <c r="P940" s="309">
        <v>1</v>
      </c>
    </row>
    <row r="941" spans="1:16" ht="93.6" hidden="1" x14ac:dyDescent="0.3">
      <c r="A941" s="36" t="s">
        <v>560</v>
      </c>
      <c r="B941" s="38" t="s">
        <v>734</v>
      </c>
      <c r="C941" s="38" t="s">
        <v>735</v>
      </c>
      <c r="D941" s="11" t="s">
        <v>34</v>
      </c>
      <c r="E941" s="127">
        <v>2</v>
      </c>
      <c r="F941" s="85" t="s">
        <v>1771</v>
      </c>
      <c r="G941" s="152" t="s">
        <v>1637</v>
      </c>
      <c r="H941" s="133">
        <v>1</v>
      </c>
      <c r="I941" s="85" t="s">
        <v>1829</v>
      </c>
      <c r="J941" s="141" t="s">
        <v>1830</v>
      </c>
      <c r="K941" s="241">
        <v>87.5</v>
      </c>
      <c r="L941" s="241">
        <f t="shared" ref="L941:L953" si="305">K941*1.2</f>
        <v>105</v>
      </c>
      <c r="M941" s="8">
        <f t="shared" ref="M941:M953" si="306">H941*K941</f>
        <v>87.5</v>
      </c>
      <c r="N941" s="280">
        <f t="shared" ref="N941:N953" si="307">M941*1.2</f>
        <v>105</v>
      </c>
      <c r="O941" s="259">
        <v>87.5</v>
      </c>
      <c r="P941" s="309">
        <v>2</v>
      </c>
    </row>
    <row r="942" spans="1:16" ht="15.6" hidden="1" x14ac:dyDescent="0.3">
      <c r="A942" s="230"/>
      <c r="B942" s="231"/>
      <c r="C942" s="231"/>
      <c r="D942" s="232"/>
      <c r="E942" s="233"/>
      <c r="F942" s="232"/>
      <c r="G942" s="234"/>
      <c r="H942" s="235"/>
      <c r="I942" s="232"/>
      <c r="J942" s="236"/>
      <c r="K942" s="242"/>
      <c r="L942" s="242"/>
      <c r="M942" s="239"/>
      <c r="N942" s="281"/>
      <c r="O942" s="260"/>
      <c r="P942" s="310"/>
    </row>
    <row r="943" spans="1:16" ht="62.4" hidden="1" x14ac:dyDescent="0.3">
      <c r="A943" s="36" t="s">
        <v>562</v>
      </c>
      <c r="B943" s="38" t="s">
        <v>736</v>
      </c>
      <c r="C943" s="38" t="s">
        <v>735</v>
      </c>
      <c r="D943" s="11" t="s">
        <v>34</v>
      </c>
      <c r="E943" s="127">
        <v>3</v>
      </c>
      <c r="F943" s="85" t="s">
        <v>2158</v>
      </c>
      <c r="G943" s="152" t="s">
        <v>2139</v>
      </c>
      <c r="H943" s="133" t="s">
        <v>34</v>
      </c>
      <c r="I943" s="85"/>
      <c r="J943" s="141" t="s">
        <v>2162</v>
      </c>
      <c r="K943" s="241">
        <v>41</v>
      </c>
      <c r="L943" s="241">
        <v>49.2</v>
      </c>
      <c r="M943" s="8" t="s">
        <v>2160</v>
      </c>
      <c r="N943" s="280" t="s">
        <v>2161</v>
      </c>
      <c r="O943" s="259">
        <v>41</v>
      </c>
      <c r="P943" s="309">
        <v>1</v>
      </c>
    </row>
    <row r="944" spans="1:16" ht="62.4" hidden="1" x14ac:dyDescent="0.3">
      <c r="A944" s="36" t="s">
        <v>562</v>
      </c>
      <c r="B944" s="38" t="s">
        <v>736</v>
      </c>
      <c r="C944" s="38" t="s">
        <v>735</v>
      </c>
      <c r="D944" s="11" t="s">
        <v>34</v>
      </c>
      <c r="E944" s="127">
        <v>3</v>
      </c>
      <c r="F944" s="85" t="s">
        <v>1771</v>
      </c>
      <c r="G944" s="152" t="s">
        <v>1637</v>
      </c>
      <c r="H944" s="133">
        <v>1</v>
      </c>
      <c r="I944" s="85" t="s">
        <v>1831</v>
      </c>
      <c r="J944" s="141" t="s">
        <v>1832</v>
      </c>
      <c r="K944" s="241">
        <v>87.5</v>
      </c>
      <c r="L944" s="241">
        <f t="shared" si="305"/>
        <v>105</v>
      </c>
      <c r="M944" s="8">
        <f t="shared" si="306"/>
        <v>87.5</v>
      </c>
      <c r="N944" s="280">
        <f t="shared" si="307"/>
        <v>105</v>
      </c>
      <c r="O944" s="259">
        <v>87.5</v>
      </c>
      <c r="P944" s="309">
        <v>2</v>
      </c>
    </row>
    <row r="945" spans="1:16" ht="15.6" hidden="1" x14ac:dyDescent="0.3">
      <c r="A945" s="230"/>
      <c r="B945" s="231"/>
      <c r="C945" s="231"/>
      <c r="D945" s="232"/>
      <c r="E945" s="233"/>
      <c r="F945" s="232"/>
      <c r="G945" s="234"/>
      <c r="H945" s="235"/>
      <c r="I945" s="232"/>
      <c r="J945" s="236"/>
      <c r="K945" s="242"/>
      <c r="L945" s="242"/>
      <c r="M945" s="239"/>
      <c r="N945" s="281"/>
      <c r="O945" s="260"/>
      <c r="P945" s="310"/>
    </row>
    <row r="946" spans="1:16" ht="62.4" hidden="1" x14ac:dyDescent="0.3">
      <c r="A946" s="36" t="s">
        <v>564</v>
      </c>
      <c r="B946" s="38" t="s">
        <v>737</v>
      </c>
      <c r="C946" s="38" t="s">
        <v>735</v>
      </c>
      <c r="D946" s="11" t="s">
        <v>34</v>
      </c>
      <c r="E946" s="127">
        <v>3</v>
      </c>
      <c r="F946" s="85" t="s">
        <v>2158</v>
      </c>
      <c r="G946" s="152" t="s">
        <v>2139</v>
      </c>
      <c r="H946" s="133" t="s">
        <v>34</v>
      </c>
      <c r="I946" s="85"/>
      <c r="J946" s="141" t="s">
        <v>2163</v>
      </c>
      <c r="K946" s="241">
        <v>41</v>
      </c>
      <c r="L946" s="241">
        <v>49.2</v>
      </c>
      <c r="M946" s="8" t="s">
        <v>2160</v>
      </c>
      <c r="N946" s="280">
        <v>49.2</v>
      </c>
      <c r="O946" s="259">
        <v>41</v>
      </c>
      <c r="P946" s="309">
        <v>1</v>
      </c>
    </row>
    <row r="947" spans="1:16" ht="62.4" hidden="1" x14ac:dyDescent="0.3">
      <c r="A947" s="36" t="s">
        <v>564</v>
      </c>
      <c r="B947" s="38" t="s">
        <v>737</v>
      </c>
      <c r="C947" s="38" t="s">
        <v>735</v>
      </c>
      <c r="D947" s="11" t="s">
        <v>34</v>
      </c>
      <c r="E947" s="127">
        <v>3</v>
      </c>
      <c r="F947" s="85" t="s">
        <v>1771</v>
      </c>
      <c r="G947" s="152" t="s">
        <v>1637</v>
      </c>
      <c r="H947" s="133">
        <v>1</v>
      </c>
      <c r="I947" s="85" t="s">
        <v>1833</v>
      </c>
      <c r="J947" s="141" t="s">
        <v>1834</v>
      </c>
      <c r="K947" s="241">
        <v>87.5</v>
      </c>
      <c r="L947" s="241">
        <f t="shared" si="305"/>
        <v>105</v>
      </c>
      <c r="M947" s="8">
        <f t="shared" si="306"/>
        <v>87.5</v>
      </c>
      <c r="N947" s="280">
        <f t="shared" si="307"/>
        <v>105</v>
      </c>
      <c r="O947" s="259">
        <v>87.5</v>
      </c>
      <c r="P947" s="309">
        <v>2</v>
      </c>
    </row>
    <row r="948" spans="1:16" ht="15.6" hidden="1" x14ac:dyDescent="0.3">
      <c r="A948" s="230"/>
      <c r="B948" s="231"/>
      <c r="C948" s="231"/>
      <c r="D948" s="232"/>
      <c r="E948" s="233"/>
      <c r="F948" s="232"/>
      <c r="G948" s="234"/>
      <c r="H948" s="235"/>
      <c r="I948" s="232"/>
      <c r="J948" s="236"/>
      <c r="K948" s="242"/>
      <c r="L948" s="242"/>
      <c r="M948" s="239"/>
      <c r="N948" s="281"/>
      <c r="O948" s="260"/>
      <c r="P948" s="310"/>
    </row>
    <row r="949" spans="1:16" ht="62.4" hidden="1" x14ac:dyDescent="0.3">
      <c r="A949" s="36" t="s">
        <v>1105</v>
      </c>
      <c r="B949" s="38" t="s">
        <v>738</v>
      </c>
      <c r="C949" s="38" t="s">
        <v>739</v>
      </c>
      <c r="D949" s="11" t="s">
        <v>34</v>
      </c>
      <c r="E949" s="127">
        <v>3</v>
      </c>
      <c r="F949" s="85" t="s">
        <v>2158</v>
      </c>
      <c r="G949" s="152" t="s">
        <v>2139</v>
      </c>
      <c r="H949" s="133" t="s">
        <v>34</v>
      </c>
      <c r="I949" s="85"/>
      <c r="J949" s="141" t="s">
        <v>2164</v>
      </c>
      <c r="K949" s="241">
        <v>41</v>
      </c>
      <c r="L949" s="241">
        <v>49.2</v>
      </c>
      <c r="M949" s="8" t="s">
        <v>2160</v>
      </c>
      <c r="N949" s="280" t="s">
        <v>2161</v>
      </c>
      <c r="O949" s="259">
        <v>41</v>
      </c>
      <c r="P949" s="309">
        <v>1</v>
      </c>
    </row>
    <row r="950" spans="1:16" ht="62.4" hidden="1" x14ac:dyDescent="0.3">
      <c r="A950" s="36" t="s">
        <v>1105</v>
      </c>
      <c r="B950" s="38" t="s">
        <v>738</v>
      </c>
      <c r="C950" s="38" t="s">
        <v>739</v>
      </c>
      <c r="D950" s="11" t="s">
        <v>34</v>
      </c>
      <c r="E950" s="127">
        <v>3</v>
      </c>
      <c r="F950" s="85" t="s">
        <v>1771</v>
      </c>
      <c r="G950" s="152" t="s">
        <v>1637</v>
      </c>
      <c r="H950" s="133">
        <v>1</v>
      </c>
      <c r="I950" s="85" t="s">
        <v>1835</v>
      </c>
      <c r="J950" s="141" t="s">
        <v>1836</v>
      </c>
      <c r="K950" s="241">
        <v>87.5</v>
      </c>
      <c r="L950" s="241">
        <f t="shared" si="305"/>
        <v>105</v>
      </c>
      <c r="M950" s="8">
        <f t="shared" si="306"/>
        <v>87.5</v>
      </c>
      <c r="N950" s="280">
        <f t="shared" si="307"/>
        <v>105</v>
      </c>
      <c r="O950" s="259">
        <v>87.5</v>
      </c>
      <c r="P950" s="309">
        <v>2</v>
      </c>
    </row>
    <row r="951" spans="1:16" ht="15.6" hidden="1" x14ac:dyDescent="0.3">
      <c r="A951" s="230"/>
      <c r="B951" s="231"/>
      <c r="C951" s="231"/>
      <c r="D951" s="232"/>
      <c r="E951" s="233"/>
      <c r="F951" s="232"/>
      <c r="G951" s="234"/>
      <c r="H951" s="235"/>
      <c r="I951" s="232"/>
      <c r="J951" s="236"/>
      <c r="K951" s="242"/>
      <c r="L951" s="242"/>
      <c r="M951" s="239"/>
      <c r="N951" s="281"/>
      <c r="O951" s="260"/>
      <c r="P951" s="310"/>
    </row>
    <row r="952" spans="1:16" ht="62.4" hidden="1" x14ac:dyDescent="0.3">
      <c r="A952" s="36" t="s">
        <v>1106</v>
      </c>
      <c r="B952" s="38" t="s">
        <v>740</v>
      </c>
      <c r="C952" s="38" t="s">
        <v>735</v>
      </c>
      <c r="D952" s="11" t="s">
        <v>34</v>
      </c>
      <c r="E952" s="127">
        <v>3</v>
      </c>
      <c r="F952" s="85" t="s">
        <v>2158</v>
      </c>
      <c r="G952" s="152" t="s">
        <v>2139</v>
      </c>
      <c r="H952" s="133" t="s">
        <v>34</v>
      </c>
      <c r="I952" s="85"/>
      <c r="J952" s="141" t="s">
        <v>2165</v>
      </c>
      <c r="K952" s="241">
        <v>41</v>
      </c>
      <c r="L952" s="241">
        <v>49.2</v>
      </c>
      <c r="M952" s="8">
        <v>123</v>
      </c>
      <c r="N952" s="280">
        <v>147.6</v>
      </c>
      <c r="O952" s="259">
        <v>41</v>
      </c>
      <c r="P952" s="309">
        <v>1</v>
      </c>
    </row>
    <row r="953" spans="1:16" ht="62.4" hidden="1" x14ac:dyDescent="0.3">
      <c r="A953" s="36" t="s">
        <v>1106</v>
      </c>
      <c r="B953" s="38" t="s">
        <v>740</v>
      </c>
      <c r="C953" s="38" t="s">
        <v>735</v>
      </c>
      <c r="D953" s="11" t="s">
        <v>34</v>
      </c>
      <c r="E953" s="127">
        <v>3</v>
      </c>
      <c r="F953" s="85" t="s">
        <v>1771</v>
      </c>
      <c r="G953" s="152" t="s">
        <v>1637</v>
      </c>
      <c r="H953" s="133">
        <v>1</v>
      </c>
      <c r="I953" s="85" t="s">
        <v>1837</v>
      </c>
      <c r="J953" s="141" t="s">
        <v>1838</v>
      </c>
      <c r="K953" s="241">
        <v>87.5</v>
      </c>
      <c r="L953" s="241">
        <f t="shared" si="305"/>
        <v>105</v>
      </c>
      <c r="M953" s="8">
        <f t="shared" si="306"/>
        <v>87.5</v>
      </c>
      <c r="N953" s="280">
        <f t="shared" si="307"/>
        <v>105</v>
      </c>
      <c r="O953" s="259">
        <v>87.5</v>
      </c>
      <c r="P953" s="309">
        <v>2</v>
      </c>
    </row>
    <row r="954" spans="1:16" ht="15.6" hidden="1" x14ac:dyDescent="0.3">
      <c r="A954" s="230"/>
      <c r="B954" s="231"/>
      <c r="C954" s="231"/>
      <c r="D954" s="232"/>
      <c r="E954" s="233"/>
      <c r="F954" s="232"/>
      <c r="G954" s="234"/>
      <c r="H954" s="235"/>
      <c r="I954" s="232"/>
      <c r="J954" s="236"/>
      <c r="K954" s="242"/>
      <c r="L954" s="242"/>
      <c r="M954" s="239"/>
      <c r="N954" s="281"/>
      <c r="O954" s="260"/>
      <c r="P954" s="310"/>
    </row>
    <row r="955" spans="1:16" ht="31.2" x14ac:dyDescent="0.3">
      <c r="A955" s="36" t="s">
        <v>568</v>
      </c>
      <c r="B955" s="38" t="s">
        <v>741</v>
      </c>
      <c r="C955" s="11"/>
      <c r="D955" s="11" t="s">
        <v>34</v>
      </c>
      <c r="E955" s="127">
        <v>20</v>
      </c>
      <c r="F955" s="85"/>
      <c r="G955" s="152"/>
      <c r="H955" s="133"/>
      <c r="I955" s="85"/>
      <c r="J955" s="140"/>
      <c r="K955" s="241"/>
      <c r="L955" s="241"/>
      <c r="M955" s="8"/>
      <c r="N955" s="280"/>
      <c r="O955" s="259"/>
      <c r="P955" s="309">
        <v>0</v>
      </c>
    </row>
    <row r="956" spans="1:16" ht="15.6" hidden="1" x14ac:dyDescent="0.3">
      <c r="A956" s="230"/>
      <c r="B956" s="231"/>
      <c r="C956" s="231"/>
      <c r="D956" s="232"/>
      <c r="E956" s="233"/>
      <c r="F956" s="232"/>
      <c r="G956" s="234"/>
      <c r="H956" s="235"/>
      <c r="I956" s="232"/>
      <c r="J956" s="236"/>
      <c r="K956" s="242"/>
      <c r="L956" s="242"/>
      <c r="M956" s="239"/>
      <c r="N956" s="281"/>
      <c r="O956" s="260"/>
      <c r="P956" s="310"/>
    </row>
    <row r="957" spans="1:16" ht="31.2" x14ac:dyDescent="0.3">
      <c r="A957" s="36" t="s">
        <v>570</v>
      </c>
      <c r="B957" s="38" t="s">
        <v>742</v>
      </c>
      <c r="C957" s="11"/>
      <c r="D957" s="11" t="s">
        <v>34</v>
      </c>
      <c r="E957" s="127">
        <v>20</v>
      </c>
      <c r="F957" s="85"/>
      <c r="G957" s="152"/>
      <c r="H957" s="133"/>
      <c r="I957" s="85"/>
      <c r="J957" s="140"/>
      <c r="K957" s="241"/>
      <c r="L957" s="241"/>
      <c r="M957" s="8"/>
      <c r="N957" s="280"/>
      <c r="O957" s="259"/>
      <c r="P957" s="309">
        <v>0</v>
      </c>
    </row>
    <row r="958" spans="1:16" ht="15.6" hidden="1" x14ac:dyDescent="0.3">
      <c r="A958" s="230"/>
      <c r="B958" s="231"/>
      <c r="C958" s="231"/>
      <c r="D958" s="232"/>
      <c r="E958" s="233"/>
      <c r="F958" s="232"/>
      <c r="G958" s="234"/>
      <c r="H958" s="235"/>
      <c r="I958" s="232"/>
      <c r="J958" s="236"/>
      <c r="K958" s="242"/>
      <c r="L958" s="242"/>
      <c r="M958" s="239"/>
      <c r="N958" s="281"/>
      <c r="O958" s="260"/>
      <c r="P958" s="310"/>
    </row>
    <row r="959" spans="1:16" ht="15.6" hidden="1" x14ac:dyDescent="0.3">
      <c r="A959" s="57"/>
      <c r="B959" s="364" t="s">
        <v>719</v>
      </c>
      <c r="C959" s="365"/>
      <c r="D959" s="94"/>
      <c r="E959" s="117"/>
      <c r="F959" s="118"/>
      <c r="G959" s="152"/>
      <c r="H959" s="133"/>
      <c r="I959" s="118"/>
      <c r="J959" s="142"/>
      <c r="K959" s="241"/>
      <c r="L959" s="241"/>
      <c r="M959" s="8"/>
      <c r="N959" s="280"/>
      <c r="O959" s="259"/>
      <c r="P959" s="309"/>
    </row>
    <row r="960" spans="1:16" ht="31.2" hidden="1" x14ac:dyDescent="0.3">
      <c r="A960" s="57" t="s">
        <v>572</v>
      </c>
      <c r="B960" s="38" t="s">
        <v>720</v>
      </c>
      <c r="C960" s="38"/>
      <c r="D960" s="38" t="s">
        <v>594</v>
      </c>
      <c r="E960" s="120">
        <v>480</v>
      </c>
      <c r="F960" s="84" t="s">
        <v>2000</v>
      </c>
      <c r="G960" s="152" t="s">
        <v>2001</v>
      </c>
      <c r="H960" s="152" t="s">
        <v>2002</v>
      </c>
      <c r="I960" s="84"/>
      <c r="J960" s="141">
        <v>30428</v>
      </c>
      <c r="K960" s="241">
        <v>7.700333333333333</v>
      </c>
      <c r="L960" s="241">
        <v>9.2403999999999993</v>
      </c>
      <c r="M960" s="8">
        <v>462.02</v>
      </c>
      <c r="N960" s="280">
        <v>554.42399999999998</v>
      </c>
      <c r="O960" s="259">
        <v>7.700333333333333</v>
      </c>
      <c r="P960" s="309">
        <v>1</v>
      </c>
    </row>
    <row r="961" spans="1:16" ht="15.6" hidden="1" x14ac:dyDescent="0.3">
      <c r="A961" s="230"/>
      <c r="B961" s="231"/>
      <c r="C961" s="231"/>
      <c r="D961" s="232"/>
      <c r="E961" s="233"/>
      <c r="F961" s="232"/>
      <c r="G961" s="234"/>
      <c r="H961" s="235"/>
      <c r="I961" s="232"/>
      <c r="J961" s="236"/>
      <c r="K961" s="242"/>
      <c r="L961" s="242"/>
      <c r="M961" s="239"/>
      <c r="N961" s="281"/>
      <c r="O961" s="260"/>
      <c r="P961" s="310"/>
    </row>
    <row r="962" spans="1:16" ht="31.2" hidden="1" x14ac:dyDescent="0.3">
      <c r="A962" s="57" t="s">
        <v>1107</v>
      </c>
      <c r="B962" s="38" t="s">
        <v>721</v>
      </c>
      <c r="C962" s="38"/>
      <c r="D962" s="38" t="s">
        <v>594</v>
      </c>
      <c r="E962" s="120">
        <v>240</v>
      </c>
      <c r="F962" s="84" t="s">
        <v>2000</v>
      </c>
      <c r="G962" s="152" t="s">
        <v>2001</v>
      </c>
      <c r="H962" s="152" t="s">
        <v>2003</v>
      </c>
      <c r="I962" s="84"/>
      <c r="J962" s="141">
        <v>30427</v>
      </c>
      <c r="K962" s="241">
        <v>10.315666666666667</v>
      </c>
      <c r="L962" s="241">
        <v>12.378800000000002</v>
      </c>
      <c r="M962" s="8">
        <v>309.47000000000003</v>
      </c>
      <c r="N962" s="280">
        <v>371.36400000000003</v>
      </c>
      <c r="O962" s="259">
        <v>10.315666666666667</v>
      </c>
      <c r="P962" s="309">
        <v>1</v>
      </c>
    </row>
    <row r="963" spans="1:16" ht="15.6" hidden="1" x14ac:dyDescent="0.3">
      <c r="A963" s="230"/>
      <c r="B963" s="231"/>
      <c r="C963" s="231"/>
      <c r="D963" s="232"/>
      <c r="E963" s="233"/>
      <c r="F963" s="232"/>
      <c r="G963" s="234"/>
      <c r="H963" s="235"/>
      <c r="I963" s="232"/>
      <c r="J963" s="236"/>
      <c r="K963" s="242"/>
      <c r="L963" s="242"/>
      <c r="M963" s="239"/>
      <c r="N963" s="281"/>
      <c r="O963" s="260"/>
      <c r="P963" s="310"/>
    </row>
    <row r="964" spans="1:16" ht="31.2" hidden="1" x14ac:dyDescent="0.3">
      <c r="A964" s="57" t="s">
        <v>1108</v>
      </c>
      <c r="B964" s="38" t="s">
        <v>722</v>
      </c>
      <c r="C964" s="38"/>
      <c r="D964" s="38" t="s">
        <v>594</v>
      </c>
      <c r="E964" s="120">
        <v>240</v>
      </c>
      <c r="F964" s="84" t="s">
        <v>2000</v>
      </c>
      <c r="G964" s="152" t="s">
        <v>2001</v>
      </c>
      <c r="H964" s="152" t="s">
        <v>2003</v>
      </c>
      <c r="I964" s="84"/>
      <c r="J964" s="141">
        <v>30426</v>
      </c>
      <c r="K964" s="241">
        <v>10.315666666666667</v>
      </c>
      <c r="L964" s="241">
        <v>12.378800000000002</v>
      </c>
      <c r="M964" s="8">
        <v>309.47000000000003</v>
      </c>
      <c r="N964" s="280">
        <v>371.36400000000003</v>
      </c>
      <c r="O964" s="259">
        <v>10.315666666666667</v>
      </c>
      <c r="P964" s="309">
        <v>1</v>
      </c>
    </row>
    <row r="965" spans="1:16" ht="15.6" hidden="1" x14ac:dyDescent="0.3">
      <c r="A965" s="230"/>
      <c r="B965" s="231"/>
      <c r="C965" s="231"/>
      <c r="D965" s="232"/>
      <c r="E965" s="233"/>
      <c r="F965" s="232"/>
      <c r="G965" s="234"/>
      <c r="H965" s="235"/>
      <c r="I965" s="232"/>
      <c r="J965" s="236"/>
      <c r="K965" s="242"/>
      <c r="L965" s="242"/>
      <c r="M965" s="239"/>
      <c r="N965" s="281"/>
      <c r="O965" s="260"/>
      <c r="P965" s="310"/>
    </row>
    <row r="966" spans="1:16" ht="31.2" hidden="1" x14ac:dyDescent="0.3">
      <c r="A966" s="57" t="s">
        <v>1109</v>
      </c>
      <c r="B966" s="38" t="s">
        <v>723</v>
      </c>
      <c r="C966" s="38"/>
      <c r="D966" s="38" t="s">
        <v>594</v>
      </c>
      <c r="E966" s="120">
        <v>360</v>
      </c>
      <c r="F966" s="84" t="s">
        <v>2000</v>
      </c>
      <c r="G966" s="152" t="s">
        <v>2001</v>
      </c>
      <c r="H966" s="152" t="s">
        <v>2002</v>
      </c>
      <c r="I966" s="84"/>
      <c r="J966" s="141">
        <v>30453</v>
      </c>
      <c r="K966" s="241">
        <v>6.4956666666666667</v>
      </c>
      <c r="L966" s="241">
        <v>7.7947999999999995</v>
      </c>
      <c r="M966" s="8">
        <v>389.74</v>
      </c>
      <c r="N966" s="280">
        <v>467.68799999999999</v>
      </c>
      <c r="O966" s="259">
        <v>6.4956666666666667</v>
      </c>
      <c r="P966" s="309">
        <v>1</v>
      </c>
    </row>
    <row r="967" spans="1:16" ht="15.6" hidden="1" x14ac:dyDescent="0.3">
      <c r="A967" s="230"/>
      <c r="B967" s="231"/>
      <c r="C967" s="231"/>
      <c r="D967" s="232"/>
      <c r="E967" s="233"/>
      <c r="F967" s="232"/>
      <c r="G967" s="234"/>
      <c r="H967" s="235"/>
      <c r="I967" s="232"/>
      <c r="J967" s="236"/>
      <c r="K967" s="242"/>
      <c r="L967" s="242"/>
      <c r="M967" s="239"/>
      <c r="N967" s="281"/>
      <c r="O967" s="260"/>
      <c r="P967" s="310"/>
    </row>
    <row r="968" spans="1:16" ht="31.2" hidden="1" x14ac:dyDescent="0.3">
      <c r="A968" s="57" t="s">
        <v>1110</v>
      </c>
      <c r="B968" s="38" t="s">
        <v>724</v>
      </c>
      <c r="C968" s="38"/>
      <c r="D968" s="38" t="s">
        <v>594</v>
      </c>
      <c r="E968" s="120">
        <v>480</v>
      </c>
      <c r="F968" s="84" t="s">
        <v>2000</v>
      </c>
      <c r="G968" s="152" t="s">
        <v>2001</v>
      </c>
      <c r="H968" s="152" t="s">
        <v>2002</v>
      </c>
      <c r="I968" s="84"/>
      <c r="J968" s="141">
        <v>30400</v>
      </c>
      <c r="K968" s="241">
        <v>3.8946666666666667</v>
      </c>
      <c r="L968" s="241">
        <v>4.6735999999999995</v>
      </c>
      <c r="M968" s="8">
        <v>233.68</v>
      </c>
      <c r="N968" s="280">
        <v>280.416</v>
      </c>
      <c r="O968" s="259">
        <v>3.8946666666666667</v>
      </c>
      <c r="P968" s="309">
        <v>1</v>
      </c>
    </row>
    <row r="969" spans="1:16" ht="15.6" hidden="1" x14ac:dyDescent="0.3">
      <c r="A969" s="230"/>
      <c r="B969" s="231"/>
      <c r="C969" s="231"/>
      <c r="D969" s="232"/>
      <c r="E969" s="233"/>
      <c r="F969" s="232"/>
      <c r="G969" s="234"/>
      <c r="H969" s="235"/>
      <c r="I969" s="232"/>
      <c r="J969" s="236"/>
      <c r="K969" s="242"/>
      <c r="L969" s="242"/>
      <c r="M969" s="239"/>
      <c r="N969" s="281"/>
      <c r="O969" s="260"/>
      <c r="P969" s="310"/>
    </row>
    <row r="970" spans="1:16" ht="31.2" hidden="1" x14ac:dyDescent="0.3">
      <c r="A970" s="57" t="s">
        <v>1111</v>
      </c>
      <c r="B970" s="38" t="s">
        <v>725</v>
      </c>
      <c r="C970" s="38"/>
      <c r="D970" s="38" t="s">
        <v>594</v>
      </c>
      <c r="E970" s="120">
        <v>480</v>
      </c>
      <c r="F970" s="84" t="s">
        <v>2000</v>
      </c>
      <c r="G970" s="152" t="s">
        <v>2001</v>
      </c>
      <c r="H970" s="152" t="s">
        <v>2002</v>
      </c>
      <c r="I970" s="84"/>
      <c r="J970" s="141">
        <v>30459</v>
      </c>
      <c r="K970" s="241">
        <v>3.6685000000000003</v>
      </c>
      <c r="L970" s="241">
        <v>4.4021999999999997</v>
      </c>
      <c r="M970" s="8">
        <v>220.11</v>
      </c>
      <c r="N970" s="280">
        <v>264.13200000000001</v>
      </c>
      <c r="O970" s="259">
        <v>3.6685000000000003</v>
      </c>
      <c r="P970" s="309">
        <v>1</v>
      </c>
    </row>
    <row r="971" spans="1:16" ht="15.6" hidden="1" x14ac:dyDescent="0.3">
      <c r="A971" s="230"/>
      <c r="B971" s="231"/>
      <c r="C971" s="231"/>
      <c r="D971" s="232"/>
      <c r="E971" s="233"/>
      <c r="F971" s="232"/>
      <c r="G971" s="234"/>
      <c r="H971" s="235"/>
      <c r="I971" s="232"/>
      <c r="J971" s="236"/>
      <c r="K971" s="242"/>
      <c r="L971" s="242"/>
      <c r="M971" s="239"/>
      <c r="N971" s="281"/>
      <c r="O971" s="260"/>
      <c r="P971" s="310"/>
    </row>
    <row r="972" spans="1:16" ht="31.2" hidden="1" x14ac:dyDescent="0.3">
      <c r="A972" s="57" t="s">
        <v>574</v>
      </c>
      <c r="B972" s="38" t="s">
        <v>695</v>
      </c>
      <c r="C972" s="11"/>
      <c r="D972" s="11" t="s">
        <v>409</v>
      </c>
      <c r="E972" s="127">
        <v>3</v>
      </c>
      <c r="F972" s="85" t="s">
        <v>2000</v>
      </c>
      <c r="G972" s="152" t="s">
        <v>2001</v>
      </c>
      <c r="H972" s="152" t="s">
        <v>2004</v>
      </c>
      <c r="I972" s="152"/>
      <c r="J972" s="141">
        <v>1</v>
      </c>
      <c r="K972" s="241">
        <v>2.4</v>
      </c>
      <c r="L972" s="241">
        <v>2.88</v>
      </c>
      <c r="M972" s="8">
        <v>2.4</v>
      </c>
      <c r="N972" s="280">
        <v>2.88</v>
      </c>
      <c r="O972" s="259">
        <v>2.4</v>
      </c>
      <c r="P972" s="309">
        <v>1</v>
      </c>
    </row>
    <row r="973" spans="1:16" ht="15.6" hidden="1" x14ac:dyDescent="0.3">
      <c r="A973" s="230"/>
      <c r="B973" s="231"/>
      <c r="C973" s="231"/>
      <c r="D973" s="232"/>
      <c r="E973" s="233"/>
      <c r="F973" s="232"/>
      <c r="G973" s="234"/>
      <c r="H973" s="235"/>
      <c r="I973" s="232"/>
      <c r="J973" s="236"/>
      <c r="K973" s="242"/>
      <c r="L973" s="242"/>
      <c r="M973" s="239"/>
      <c r="N973" s="281"/>
      <c r="O973" s="260"/>
      <c r="P973" s="310"/>
    </row>
    <row r="974" spans="1:16" ht="31.2" hidden="1" x14ac:dyDescent="0.3">
      <c r="A974" s="57" t="s">
        <v>576</v>
      </c>
      <c r="B974" s="38" t="s">
        <v>726</v>
      </c>
      <c r="C974" s="38"/>
      <c r="D974" s="38" t="s">
        <v>594</v>
      </c>
      <c r="E974" s="120">
        <v>180</v>
      </c>
      <c r="F974" s="84" t="s">
        <v>2000</v>
      </c>
      <c r="G974" s="152" t="s">
        <v>2001</v>
      </c>
      <c r="H974" s="152" t="s">
        <v>2002</v>
      </c>
      <c r="I974" s="84"/>
      <c r="J974" s="141">
        <v>30413</v>
      </c>
      <c r="K974" s="241">
        <v>8.9596666666666671</v>
      </c>
      <c r="L974" s="241">
        <v>10.7516</v>
      </c>
      <c r="M974" s="8">
        <v>537.58000000000004</v>
      </c>
      <c r="N974" s="280">
        <v>645.096</v>
      </c>
      <c r="O974" s="259">
        <v>8.9596666666666671</v>
      </c>
      <c r="P974" s="309">
        <v>1</v>
      </c>
    </row>
    <row r="975" spans="1:16" ht="15.6" hidden="1" x14ac:dyDescent="0.3">
      <c r="A975" s="230"/>
      <c r="B975" s="231"/>
      <c r="C975" s="231"/>
      <c r="D975" s="232"/>
      <c r="E975" s="233"/>
      <c r="F975" s="232"/>
      <c r="G975" s="234"/>
      <c r="H975" s="235"/>
      <c r="I975" s="232"/>
      <c r="J975" s="236"/>
      <c r="K975" s="242"/>
      <c r="L975" s="242"/>
      <c r="M975" s="239"/>
      <c r="N975" s="281"/>
      <c r="O975" s="260"/>
      <c r="P975" s="310"/>
    </row>
    <row r="976" spans="1:16" ht="31.2" hidden="1" x14ac:dyDescent="0.3">
      <c r="A976" s="57" t="s">
        <v>1112</v>
      </c>
      <c r="B976" s="38" t="s">
        <v>727</v>
      </c>
      <c r="C976" s="38"/>
      <c r="D976" s="38" t="s">
        <v>594</v>
      </c>
      <c r="E976" s="120">
        <v>180</v>
      </c>
      <c r="F976" s="84" t="s">
        <v>2000</v>
      </c>
      <c r="G976" s="152" t="s">
        <v>2001</v>
      </c>
      <c r="H976" s="152" t="s">
        <v>2002</v>
      </c>
      <c r="I976" s="84"/>
      <c r="J976" s="141">
        <v>30405</v>
      </c>
      <c r="K976" s="241">
        <v>6.570333333333334</v>
      </c>
      <c r="L976" s="241">
        <v>7.8844000000000003</v>
      </c>
      <c r="M976" s="8">
        <v>394.22</v>
      </c>
      <c r="N976" s="280">
        <v>473.06400000000002</v>
      </c>
      <c r="O976" s="259">
        <v>6.570333333333334</v>
      </c>
      <c r="P976" s="309">
        <v>1</v>
      </c>
    </row>
    <row r="977" spans="1:16" ht="15.6" hidden="1" x14ac:dyDescent="0.3">
      <c r="A977" s="230"/>
      <c r="B977" s="231"/>
      <c r="C977" s="231"/>
      <c r="D977" s="232"/>
      <c r="E977" s="233"/>
      <c r="F977" s="232"/>
      <c r="G977" s="234"/>
      <c r="H977" s="235"/>
      <c r="I977" s="232"/>
      <c r="J977" s="236"/>
      <c r="K977" s="242"/>
      <c r="L977" s="242"/>
      <c r="M977" s="239"/>
      <c r="N977" s="281"/>
      <c r="O977" s="260"/>
      <c r="P977" s="310"/>
    </row>
    <row r="978" spans="1:16" ht="31.2" hidden="1" x14ac:dyDescent="0.3">
      <c r="A978" s="57" t="s">
        <v>578</v>
      </c>
      <c r="B978" s="38" t="s">
        <v>728</v>
      </c>
      <c r="C978" s="38"/>
      <c r="D978" s="38" t="s">
        <v>594</v>
      </c>
      <c r="E978" s="120">
        <v>180</v>
      </c>
      <c r="F978" s="84" t="s">
        <v>2000</v>
      </c>
      <c r="G978" s="152" t="s">
        <v>2001</v>
      </c>
      <c r="H978" s="152" t="s">
        <v>2002</v>
      </c>
      <c r="I978" s="84"/>
      <c r="J978" s="141" t="s">
        <v>2005</v>
      </c>
      <c r="K978" s="241">
        <v>18.767666666666667</v>
      </c>
      <c r="L978" s="241">
        <v>22.5212</v>
      </c>
      <c r="M978" s="8">
        <v>1126.06</v>
      </c>
      <c r="N978" s="280">
        <v>1351.2719999999999</v>
      </c>
      <c r="O978" s="259">
        <v>18.767666666666667</v>
      </c>
      <c r="P978" s="309">
        <v>1</v>
      </c>
    </row>
    <row r="979" spans="1:16" ht="15.6" hidden="1" x14ac:dyDescent="0.3">
      <c r="A979" s="230"/>
      <c r="B979" s="231"/>
      <c r="C979" s="231"/>
      <c r="D979" s="232"/>
      <c r="E979" s="233"/>
      <c r="F979" s="232"/>
      <c r="G979" s="234"/>
      <c r="H979" s="235"/>
      <c r="I979" s="232"/>
      <c r="J979" s="236"/>
      <c r="K979" s="242"/>
      <c r="L979" s="242"/>
      <c r="M979" s="239"/>
      <c r="N979" s="281"/>
      <c r="O979" s="260"/>
      <c r="P979" s="310"/>
    </row>
    <row r="980" spans="1:16" ht="31.2" hidden="1" x14ac:dyDescent="0.3">
      <c r="A980" s="57" t="s">
        <v>580</v>
      </c>
      <c r="B980" s="34" t="s">
        <v>783</v>
      </c>
      <c r="C980" s="21"/>
      <c r="D980" s="61" t="s">
        <v>34</v>
      </c>
      <c r="E980" s="128">
        <v>6</v>
      </c>
      <c r="F980" s="194" t="s">
        <v>2000</v>
      </c>
      <c r="G980" s="152" t="s">
        <v>2001</v>
      </c>
      <c r="H980" s="152" t="s">
        <v>2003</v>
      </c>
      <c r="I980" s="194"/>
      <c r="J980" s="128">
        <v>30462</v>
      </c>
      <c r="K980" s="241">
        <v>9.015666666666668</v>
      </c>
      <c r="L980" s="241">
        <v>10.818800000000001</v>
      </c>
      <c r="M980" s="8">
        <v>270.47000000000003</v>
      </c>
      <c r="N980" s="280">
        <v>324.56400000000002</v>
      </c>
      <c r="O980" s="259">
        <v>9.015666666666668</v>
      </c>
      <c r="P980" s="309">
        <v>1</v>
      </c>
    </row>
    <row r="981" spans="1:16" ht="15.6" hidden="1" x14ac:dyDescent="0.3">
      <c r="A981" s="230"/>
      <c r="B981" s="231"/>
      <c r="C981" s="231"/>
      <c r="D981" s="232"/>
      <c r="E981" s="233"/>
      <c r="F981" s="232"/>
      <c r="G981" s="234"/>
      <c r="H981" s="235"/>
      <c r="I981" s="232"/>
      <c r="J981" s="236"/>
      <c r="K981" s="242"/>
      <c r="L981" s="242"/>
      <c r="M981" s="239"/>
      <c r="N981" s="281"/>
      <c r="O981" s="260"/>
      <c r="P981" s="310"/>
    </row>
    <row r="982" spans="1:16" ht="31.2" hidden="1" x14ac:dyDescent="0.3">
      <c r="A982" s="57" t="s">
        <v>582</v>
      </c>
      <c r="B982" s="34" t="s">
        <v>784</v>
      </c>
      <c r="C982" s="21"/>
      <c r="D982" s="61" t="s">
        <v>34</v>
      </c>
      <c r="E982" s="128">
        <v>8</v>
      </c>
      <c r="F982" s="194" t="s">
        <v>2000</v>
      </c>
      <c r="G982" s="152" t="s">
        <v>2001</v>
      </c>
      <c r="H982" s="152" t="s">
        <v>2003</v>
      </c>
      <c r="I982" s="194"/>
      <c r="J982" s="128">
        <v>30461</v>
      </c>
      <c r="K982" s="241">
        <v>9.0153333333333325</v>
      </c>
      <c r="L982" s="241">
        <v>10.818399999999999</v>
      </c>
      <c r="M982" s="8">
        <v>270.45999999999998</v>
      </c>
      <c r="N982" s="280">
        <v>324.55199999999996</v>
      </c>
      <c r="O982" s="259">
        <v>9.0153333333333325</v>
      </c>
      <c r="P982" s="309">
        <v>1</v>
      </c>
    </row>
    <row r="983" spans="1:16" ht="15.6" hidden="1" x14ac:dyDescent="0.3">
      <c r="A983" s="230"/>
      <c r="B983" s="231"/>
      <c r="C983" s="231"/>
      <c r="D983" s="232"/>
      <c r="E983" s="233"/>
      <c r="F983" s="232"/>
      <c r="G983" s="234"/>
      <c r="H983" s="235"/>
      <c r="I983" s="232"/>
      <c r="J983" s="236"/>
      <c r="K983" s="242"/>
      <c r="L983" s="242"/>
      <c r="M983" s="239"/>
      <c r="N983" s="281"/>
      <c r="O983" s="260"/>
      <c r="P983" s="310"/>
    </row>
    <row r="984" spans="1:16" ht="31.2" hidden="1" x14ac:dyDescent="0.3">
      <c r="A984" s="57" t="s">
        <v>1113</v>
      </c>
      <c r="B984" s="34" t="s">
        <v>785</v>
      </c>
      <c r="C984" s="21"/>
      <c r="D984" s="61" t="s">
        <v>34</v>
      </c>
      <c r="E984" s="128">
        <v>8</v>
      </c>
      <c r="F984" s="194" t="s">
        <v>2000</v>
      </c>
      <c r="G984" s="152" t="s">
        <v>2001</v>
      </c>
      <c r="H984" s="152" t="s">
        <v>2002</v>
      </c>
      <c r="I984" s="194"/>
      <c r="J984" s="128">
        <v>30402</v>
      </c>
      <c r="K984" s="241">
        <v>3.6686666666666667</v>
      </c>
      <c r="L984" s="241">
        <v>4.4024000000000001</v>
      </c>
      <c r="M984" s="8">
        <v>220.12</v>
      </c>
      <c r="N984" s="280">
        <v>264.14400000000001</v>
      </c>
      <c r="O984" s="259">
        <v>3.6686666666666667</v>
      </c>
      <c r="P984" s="309">
        <v>1</v>
      </c>
    </row>
    <row r="985" spans="1:16" ht="15.6" hidden="1" x14ac:dyDescent="0.3">
      <c r="A985" s="230"/>
      <c r="B985" s="231"/>
      <c r="C985" s="231"/>
      <c r="D985" s="232"/>
      <c r="E985" s="233"/>
      <c r="F985" s="232"/>
      <c r="G985" s="234"/>
      <c r="H985" s="235"/>
      <c r="I985" s="232"/>
      <c r="J985" s="236"/>
      <c r="K985" s="242"/>
      <c r="L985" s="242"/>
      <c r="M985" s="239"/>
      <c r="N985" s="281"/>
      <c r="O985" s="260"/>
      <c r="P985" s="310"/>
    </row>
    <row r="986" spans="1:16" ht="15.6" hidden="1" x14ac:dyDescent="0.3">
      <c r="A986" s="57"/>
      <c r="B986" s="364" t="s">
        <v>729</v>
      </c>
      <c r="C986" s="365"/>
      <c r="D986" s="11"/>
      <c r="E986" s="127"/>
      <c r="F986" s="85"/>
      <c r="G986" s="152"/>
      <c r="H986" s="133"/>
      <c r="I986" s="85"/>
      <c r="J986" s="140"/>
      <c r="K986" s="241"/>
      <c r="L986" s="241"/>
      <c r="M986" s="8"/>
      <c r="N986" s="280"/>
      <c r="O986" s="259"/>
      <c r="P986" s="309"/>
    </row>
    <row r="987" spans="1:16" ht="62.4" hidden="1" x14ac:dyDescent="0.3">
      <c r="A987" s="57" t="s">
        <v>584</v>
      </c>
      <c r="B987" s="38" t="s">
        <v>730</v>
      </c>
      <c r="C987" s="38"/>
      <c r="D987" s="38" t="s">
        <v>594</v>
      </c>
      <c r="E987" s="120">
        <v>40</v>
      </c>
      <c r="F987" s="84" t="s">
        <v>1812</v>
      </c>
      <c r="G987" s="152" t="s">
        <v>1637</v>
      </c>
      <c r="H987" s="133">
        <v>4</v>
      </c>
      <c r="I987" s="84" t="s">
        <v>1839</v>
      </c>
      <c r="J987" s="140" t="s">
        <v>1840</v>
      </c>
      <c r="K987" s="241">
        <v>6.25</v>
      </c>
      <c r="L987" s="241">
        <v>7.5</v>
      </c>
      <c r="M987" s="8">
        <v>25</v>
      </c>
      <c r="N987" s="280">
        <v>30</v>
      </c>
      <c r="O987" s="259">
        <v>6.25</v>
      </c>
      <c r="P987" s="309">
        <v>1</v>
      </c>
    </row>
    <row r="988" spans="1:16" ht="15.6" hidden="1" x14ac:dyDescent="0.3">
      <c r="A988" s="230"/>
      <c r="B988" s="231"/>
      <c r="C988" s="231"/>
      <c r="D988" s="232"/>
      <c r="E988" s="233"/>
      <c r="F988" s="232"/>
      <c r="G988" s="234"/>
      <c r="H988" s="235"/>
      <c r="I988" s="232"/>
      <c r="J988" s="236"/>
      <c r="K988" s="242"/>
      <c r="L988" s="242"/>
      <c r="M988" s="239"/>
      <c r="N988" s="281"/>
      <c r="O988" s="260"/>
      <c r="P988" s="310"/>
    </row>
    <row r="989" spans="1:16" ht="62.4" hidden="1" x14ac:dyDescent="0.3">
      <c r="A989" s="57" t="s">
        <v>1114</v>
      </c>
      <c r="B989" s="38" t="s">
        <v>731</v>
      </c>
      <c r="C989" s="38"/>
      <c r="D989" s="38" t="s">
        <v>594</v>
      </c>
      <c r="E989" s="120">
        <v>15</v>
      </c>
      <c r="F989" s="84" t="s">
        <v>1812</v>
      </c>
      <c r="G989" s="152" t="s">
        <v>1637</v>
      </c>
      <c r="H989" s="133">
        <v>4</v>
      </c>
      <c r="I989" s="84" t="s">
        <v>1841</v>
      </c>
      <c r="J989" s="140" t="s">
        <v>1842</v>
      </c>
      <c r="K989" s="241">
        <v>11.5</v>
      </c>
      <c r="L989" s="241">
        <v>13.799999999999999</v>
      </c>
      <c r="M989" s="8">
        <v>46</v>
      </c>
      <c r="N989" s="280">
        <v>55.199999999999996</v>
      </c>
      <c r="O989" s="259">
        <v>11.5</v>
      </c>
      <c r="P989" s="309">
        <v>1</v>
      </c>
    </row>
    <row r="990" spans="1:16" ht="15.6" hidden="1" x14ac:dyDescent="0.3">
      <c r="A990" s="230"/>
      <c r="B990" s="231"/>
      <c r="C990" s="231"/>
      <c r="D990" s="232"/>
      <c r="E990" s="233"/>
      <c r="F990" s="232"/>
      <c r="G990" s="234"/>
      <c r="H990" s="235"/>
      <c r="I990" s="232"/>
      <c r="J990" s="236"/>
      <c r="K990" s="242"/>
      <c r="L990" s="242"/>
      <c r="M990" s="239"/>
      <c r="N990" s="281"/>
      <c r="O990" s="260"/>
      <c r="P990" s="310"/>
    </row>
    <row r="991" spans="1:16" ht="62.4" hidden="1" x14ac:dyDescent="0.3">
      <c r="A991" s="57" t="s">
        <v>586</v>
      </c>
      <c r="B991" s="58" t="s">
        <v>732</v>
      </c>
      <c r="C991" s="59" t="s">
        <v>819</v>
      </c>
      <c r="D991" s="58" t="s">
        <v>594</v>
      </c>
      <c r="E991" s="129">
        <v>360</v>
      </c>
      <c r="F991" s="130" t="s">
        <v>1812</v>
      </c>
      <c r="G991" s="152" t="s">
        <v>1637</v>
      </c>
      <c r="H991" s="133" t="s">
        <v>1843</v>
      </c>
      <c r="I991" s="130" t="s">
        <v>1844</v>
      </c>
      <c r="J991" s="144" t="s">
        <v>1845</v>
      </c>
      <c r="K991" s="241">
        <v>0.35</v>
      </c>
      <c r="L991" s="241">
        <v>0.42</v>
      </c>
      <c r="M991" s="8">
        <v>22.4</v>
      </c>
      <c r="N991" s="280">
        <v>26.88</v>
      </c>
      <c r="O991" s="259">
        <v>0.35</v>
      </c>
      <c r="P991" s="309">
        <v>1</v>
      </c>
    </row>
    <row r="992" spans="1:16" ht="15.6" hidden="1" x14ac:dyDescent="0.3">
      <c r="A992" s="230"/>
      <c r="B992" s="231"/>
      <c r="C992" s="231"/>
      <c r="D992" s="232"/>
      <c r="E992" s="233"/>
      <c r="F992" s="232"/>
      <c r="G992" s="234"/>
      <c r="H992" s="235"/>
      <c r="I992" s="232"/>
      <c r="J992" s="236"/>
      <c r="K992" s="242"/>
      <c r="L992" s="242"/>
      <c r="M992" s="239"/>
      <c r="N992" s="281"/>
      <c r="O992" s="260"/>
      <c r="P992" s="310"/>
    </row>
    <row r="993" spans="1:16" ht="62.4" hidden="1" x14ac:dyDescent="0.3">
      <c r="A993" s="57" t="s">
        <v>588</v>
      </c>
      <c r="B993" s="38" t="s">
        <v>733</v>
      </c>
      <c r="C993" s="38"/>
      <c r="D993" s="38" t="s">
        <v>594</v>
      </c>
      <c r="E993" s="120">
        <v>630</v>
      </c>
      <c r="F993" s="84" t="s">
        <v>1812</v>
      </c>
      <c r="G993" s="152" t="s">
        <v>1637</v>
      </c>
      <c r="H993" s="133" t="s">
        <v>1846</v>
      </c>
      <c r="I993" s="84" t="s">
        <v>1847</v>
      </c>
      <c r="J993" s="136" t="s">
        <v>1848</v>
      </c>
      <c r="K993" s="241">
        <v>0.45</v>
      </c>
      <c r="L993" s="241">
        <v>0.54</v>
      </c>
      <c r="M993" s="8">
        <v>27</v>
      </c>
      <c r="N993" s="280">
        <v>32.4</v>
      </c>
      <c r="O993" s="259">
        <v>0.45</v>
      </c>
      <c r="P993" s="309">
        <v>1</v>
      </c>
    </row>
    <row r="994" spans="1:16" ht="15.6" hidden="1" x14ac:dyDescent="0.3">
      <c r="A994" s="230"/>
      <c r="B994" s="231"/>
      <c r="C994" s="231"/>
      <c r="D994" s="232"/>
      <c r="E994" s="233"/>
      <c r="F994" s="232"/>
      <c r="G994" s="234"/>
      <c r="H994" s="235"/>
      <c r="I994" s="232"/>
      <c r="J994" s="236"/>
      <c r="K994" s="242"/>
      <c r="L994" s="242"/>
      <c r="M994" s="239"/>
      <c r="N994" s="281"/>
      <c r="O994" s="260"/>
      <c r="P994" s="310"/>
    </row>
    <row r="995" spans="1:16" ht="15.6" hidden="1" x14ac:dyDescent="0.3">
      <c r="A995" s="57"/>
      <c r="B995" s="364" t="s">
        <v>743</v>
      </c>
      <c r="C995" s="365"/>
      <c r="D995" s="94"/>
      <c r="E995" s="117"/>
      <c r="F995" s="118"/>
      <c r="G995" s="152"/>
      <c r="H995" s="133"/>
      <c r="I995" s="118"/>
      <c r="J995" s="140"/>
      <c r="K995" s="241"/>
      <c r="L995" s="241"/>
      <c r="M995" s="8"/>
      <c r="N995" s="280"/>
      <c r="O995" s="259"/>
      <c r="P995" s="309"/>
    </row>
    <row r="996" spans="1:16" ht="62.4" hidden="1" x14ac:dyDescent="0.3">
      <c r="A996" s="36" t="s">
        <v>1115</v>
      </c>
      <c r="B996" s="38" t="s">
        <v>849</v>
      </c>
      <c r="C996" s="85" t="s">
        <v>850</v>
      </c>
      <c r="D996" s="11" t="s">
        <v>594</v>
      </c>
      <c r="E996" s="127">
        <v>800</v>
      </c>
      <c r="F996" s="85" t="s">
        <v>1812</v>
      </c>
      <c r="G996" s="152" t="s">
        <v>1637</v>
      </c>
      <c r="H996" s="133" t="s">
        <v>1849</v>
      </c>
      <c r="I996" s="85" t="s">
        <v>1850</v>
      </c>
      <c r="J996" s="141" t="s">
        <v>1851</v>
      </c>
      <c r="K996" s="241">
        <v>0.1525</v>
      </c>
      <c r="L996" s="241">
        <v>0.183</v>
      </c>
      <c r="M996" s="8">
        <v>15.25</v>
      </c>
      <c r="N996" s="280">
        <v>18.3</v>
      </c>
      <c r="O996" s="259">
        <v>0.1525</v>
      </c>
      <c r="P996" s="309">
        <v>1</v>
      </c>
    </row>
    <row r="997" spans="1:16" ht="15.6" hidden="1" x14ac:dyDescent="0.3">
      <c r="A997" s="230"/>
      <c r="B997" s="231"/>
      <c r="C997" s="231"/>
      <c r="D997" s="232"/>
      <c r="E997" s="233"/>
      <c r="F997" s="232"/>
      <c r="G997" s="234"/>
      <c r="H997" s="235"/>
      <c r="I997" s="232"/>
      <c r="J997" s="236"/>
      <c r="K997" s="242"/>
      <c r="L997" s="242"/>
      <c r="M997" s="239"/>
      <c r="N997" s="281"/>
      <c r="O997" s="260"/>
      <c r="P997" s="310"/>
    </row>
    <row r="998" spans="1:16" ht="62.4" hidden="1" x14ac:dyDescent="0.3">
      <c r="A998" s="36" t="s">
        <v>1116</v>
      </c>
      <c r="B998" s="38" t="s">
        <v>852</v>
      </c>
      <c r="C998" s="85" t="s">
        <v>851</v>
      </c>
      <c r="D998" s="11" t="s">
        <v>594</v>
      </c>
      <c r="E998" s="127">
        <v>2000</v>
      </c>
      <c r="F998" s="85" t="s">
        <v>1812</v>
      </c>
      <c r="G998" s="152" t="s">
        <v>1637</v>
      </c>
      <c r="H998" s="133" t="s">
        <v>851</v>
      </c>
      <c r="I998" s="85" t="s">
        <v>1852</v>
      </c>
      <c r="J998" s="140" t="s">
        <v>1853</v>
      </c>
      <c r="K998" s="241">
        <v>0.15</v>
      </c>
      <c r="L998" s="241">
        <v>0.18</v>
      </c>
      <c r="M998" s="8">
        <v>37.5</v>
      </c>
      <c r="N998" s="280">
        <v>45</v>
      </c>
      <c r="O998" s="259">
        <v>0.15</v>
      </c>
      <c r="P998" s="309">
        <v>1</v>
      </c>
    </row>
    <row r="999" spans="1:16" ht="15.6" hidden="1" x14ac:dyDescent="0.3">
      <c r="A999" s="230"/>
      <c r="B999" s="231"/>
      <c r="C999" s="231"/>
      <c r="D999" s="232"/>
      <c r="E999" s="233"/>
      <c r="F999" s="232"/>
      <c r="G999" s="234"/>
      <c r="H999" s="235"/>
      <c r="I999" s="232"/>
      <c r="J999" s="236"/>
      <c r="K999" s="242"/>
      <c r="L999" s="242"/>
      <c r="M999" s="239"/>
      <c r="N999" s="281"/>
      <c r="O999" s="260"/>
      <c r="P999" s="310"/>
    </row>
    <row r="1000" spans="1:16" ht="62.4" hidden="1" x14ac:dyDescent="0.3">
      <c r="A1000" s="36" t="s">
        <v>590</v>
      </c>
      <c r="B1000" s="38" t="s">
        <v>853</v>
      </c>
      <c r="C1000" s="85" t="s">
        <v>854</v>
      </c>
      <c r="D1000" s="11" t="s">
        <v>594</v>
      </c>
      <c r="E1000" s="127">
        <v>250</v>
      </c>
      <c r="F1000" s="85" t="s">
        <v>1812</v>
      </c>
      <c r="G1000" s="152" t="s">
        <v>1637</v>
      </c>
      <c r="H1000" s="133" t="s">
        <v>854</v>
      </c>
      <c r="I1000" s="85" t="s">
        <v>1854</v>
      </c>
      <c r="J1000" s="140" t="s">
        <v>1855</v>
      </c>
      <c r="K1000" s="241">
        <v>0.51200000000000001</v>
      </c>
      <c r="L1000" s="241">
        <v>0.61439999999999995</v>
      </c>
      <c r="M1000" s="8">
        <v>25.6</v>
      </c>
      <c r="N1000" s="280">
        <v>30.72</v>
      </c>
      <c r="O1000" s="259">
        <v>0.51200000000000001</v>
      </c>
      <c r="P1000" s="309">
        <v>1</v>
      </c>
    </row>
    <row r="1001" spans="1:16" ht="15.6" hidden="1" x14ac:dyDescent="0.3">
      <c r="A1001" s="230"/>
      <c r="B1001" s="231"/>
      <c r="C1001" s="231"/>
      <c r="D1001" s="232"/>
      <c r="E1001" s="233"/>
      <c r="F1001" s="232"/>
      <c r="G1001" s="234"/>
      <c r="H1001" s="235"/>
      <c r="I1001" s="232"/>
      <c r="J1001" s="236"/>
      <c r="K1001" s="242"/>
      <c r="L1001" s="242"/>
      <c r="M1001" s="239"/>
      <c r="N1001" s="281"/>
      <c r="O1001" s="260"/>
      <c r="P1001" s="310"/>
    </row>
    <row r="1002" spans="1:16" ht="62.4" hidden="1" x14ac:dyDescent="0.3">
      <c r="A1002" s="36" t="s">
        <v>1117</v>
      </c>
      <c r="B1002" s="38" t="s">
        <v>855</v>
      </c>
      <c r="C1002" s="85" t="s">
        <v>856</v>
      </c>
      <c r="D1002" s="11" t="s">
        <v>594</v>
      </c>
      <c r="E1002" s="127">
        <v>4000</v>
      </c>
      <c r="F1002" s="85" t="s">
        <v>1812</v>
      </c>
      <c r="G1002" s="152" t="s">
        <v>1637</v>
      </c>
      <c r="H1002" s="133" t="s">
        <v>856</v>
      </c>
      <c r="I1002" s="85" t="s">
        <v>1856</v>
      </c>
      <c r="J1002" s="141" t="s">
        <v>1857</v>
      </c>
      <c r="K1002" s="241">
        <v>0.23499999999999999</v>
      </c>
      <c r="L1002" s="241">
        <v>0.28199999999999997</v>
      </c>
      <c r="M1002" s="8">
        <v>117.5</v>
      </c>
      <c r="N1002" s="280">
        <v>141</v>
      </c>
      <c r="O1002" s="259">
        <v>0.23499999999999999</v>
      </c>
      <c r="P1002" s="309">
        <v>1</v>
      </c>
    </row>
    <row r="1003" spans="1:16" ht="15.6" hidden="1" x14ac:dyDescent="0.3">
      <c r="A1003" s="230"/>
      <c r="B1003" s="231"/>
      <c r="C1003" s="231"/>
      <c r="D1003" s="232"/>
      <c r="E1003" s="233"/>
      <c r="F1003" s="232"/>
      <c r="G1003" s="234"/>
      <c r="H1003" s="235"/>
      <c r="I1003" s="232"/>
      <c r="J1003" s="236"/>
      <c r="K1003" s="242"/>
      <c r="L1003" s="242"/>
      <c r="M1003" s="239"/>
      <c r="N1003" s="281"/>
      <c r="O1003" s="260"/>
      <c r="P1003" s="310"/>
    </row>
    <row r="1004" spans="1:16" ht="62.4" hidden="1" x14ac:dyDescent="0.3">
      <c r="A1004" s="36" t="s">
        <v>592</v>
      </c>
      <c r="B1004" s="38" t="s">
        <v>746</v>
      </c>
      <c r="C1004" s="11"/>
      <c r="D1004" s="11" t="s">
        <v>594</v>
      </c>
      <c r="E1004" s="127">
        <v>18</v>
      </c>
      <c r="F1004" s="85" t="s">
        <v>1812</v>
      </c>
      <c r="G1004" s="152" t="s">
        <v>1637</v>
      </c>
      <c r="H1004" s="133" t="s">
        <v>1858</v>
      </c>
      <c r="I1004" s="85" t="s">
        <v>1859</v>
      </c>
      <c r="J1004" s="140" t="s">
        <v>1860</v>
      </c>
      <c r="K1004" s="241">
        <v>21</v>
      </c>
      <c r="L1004" s="241">
        <v>25.2</v>
      </c>
      <c r="M1004" s="8">
        <v>63</v>
      </c>
      <c r="N1004" s="280">
        <v>75.599999999999994</v>
      </c>
      <c r="O1004" s="259">
        <v>21</v>
      </c>
      <c r="P1004" s="309">
        <v>1</v>
      </c>
    </row>
    <row r="1005" spans="1:16" ht="15.6" hidden="1" x14ac:dyDescent="0.3">
      <c r="A1005" s="230"/>
      <c r="B1005" s="231"/>
      <c r="C1005" s="231"/>
      <c r="D1005" s="232"/>
      <c r="E1005" s="233"/>
      <c r="F1005" s="232"/>
      <c r="G1005" s="234"/>
      <c r="H1005" s="235"/>
      <c r="I1005" s="232"/>
      <c r="J1005" s="236"/>
      <c r="K1005" s="242"/>
      <c r="L1005" s="242"/>
      <c r="M1005" s="239"/>
      <c r="N1005" s="281"/>
      <c r="O1005" s="260"/>
      <c r="P1005" s="310"/>
    </row>
    <row r="1006" spans="1:16" ht="62.4" hidden="1" x14ac:dyDescent="0.3">
      <c r="A1006" s="36" t="s">
        <v>595</v>
      </c>
      <c r="B1006" s="38" t="s">
        <v>820</v>
      </c>
      <c r="C1006" s="11"/>
      <c r="D1006" s="11" t="s">
        <v>594</v>
      </c>
      <c r="E1006" s="127">
        <v>1600</v>
      </c>
      <c r="F1006" s="85" t="s">
        <v>1812</v>
      </c>
      <c r="G1006" s="152" t="s">
        <v>1637</v>
      </c>
      <c r="H1006" s="133" t="s">
        <v>856</v>
      </c>
      <c r="I1006" s="85" t="s">
        <v>1861</v>
      </c>
      <c r="J1006" s="140" t="s">
        <v>1862</v>
      </c>
      <c r="K1006" s="241">
        <v>7.0000000000000007E-2</v>
      </c>
      <c r="L1006" s="241">
        <v>8.4000000000000005E-2</v>
      </c>
      <c r="M1006" s="8">
        <v>35</v>
      </c>
      <c r="N1006" s="280">
        <v>42</v>
      </c>
      <c r="O1006" s="259">
        <v>7.0000000000000007E-2</v>
      </c>
      <c r="P1006" s="309">
        <v>1</v>
      </c>
    </row>
    <row r="1007" spans="1:16" ht="15.6" hidden="1" x14ac:dyDescent="0.3">
      <c r="A1007" s="230"/>
      <c r="B1007" s="231"/>
      <c r="C1007" s="231"/>
      <c r="D1007" s="232"/>
      <c r="E1007" s="233"/>
      <c r="F1007" s="232"/>
      <c r="G1007" s="234"/>
      <c r="H1007" s="235"/>
      <c r="I1007" s="232"/>
      <c r="J1007" s="236"/>
      <c r="K1007" s="242"/>
      <c r="L1007" s="242"/>
      <c r="M1007" s="239"/>
      <c r="N1007" s="281"/>
      <c r="O1007" s="260"/>
      <c r="P1007" s="310"/>
    </row>
    <row r="1008" spans="1:16" ht="62.4" hidden="1" x14ac:dyDescent="0.3">
      <c r="A1008" s="36" t="s">
        <v>1118</v>
      </c>
      <c r="B1008" s="38" t="s">
        <v>749</v>
      </c>
      <c r="C1008" s="11"/>
      <c r="D1008" s="11" t="s">
        <v>34</v>
      </c>
      <c r="E1008" s="127">
        <v>200</v>
      </c>
      <c r="F1008" s="85" t="s">
        <v>1812</v>
      </c>
      <c r="G1008" s="152" t="s">
        <v>1637</v>
      </c>
      <c r="H1008" s="133">
        <v>10</v>
      </c>
      <c r="I1008" s="85" t="s">
        <v>1863</v>
      </c>
      <c r="J1008" s="140" t="s">
        <v>1864</v>
      </c>
      <c r="K1008" s="241">
        <v>22</v>
      </c>
      <c r="L1008" s="241">
        <v>26.4</v>
      </c>
      <c r="M1008" s="8">
        <v>220</v>
      </c>
      <c r="N1008" s="280">
        <v>264</v>
      </c>
      <c r="O1008" s="259">
        <v>22</v>
      </c>
      <c r="P1008" s="309">
        <v>1</v>
      </c>
    </row>
    <row r="1009" spans="1:16" ht="15.6" hidden="1" x14ac:dyDescent="0.3">
      <c r="A1009" s="230"/>
      <c r="B1009" s="231"/>
      <c r="C1009" s="231"/>
      <c r="D1009" s="232"/>
      <c r="E1009" s="233"/>
      <c r="F1009" s="232"/>
      <c r="G1009" s="234"/>
      <c r="H1009" s="235"/>
      <c r="I1009" s="232"/>
      <c r="J1009" s="236"/>
      <c r="K1009" s="242"/>
      <c r="L1009" s="242"/>
      <c r="M1009" s="239"/>
      <c r="N1009" s="281"/>
      <c r="O1009" s="260"/>
      <c r="P1009" s="310"/>
    </row>
    <row r="1010" spans="1:16" ht="62.4" hidden="1" x14ac:dyDescent="0.3">
      <c r="A1010" s="36" t="s">
        <v>1119</v>
      </c>
      <c r="B1010" s="38" t="s">
        <v>750</v>
      </c>
      <c r="C1010" s="11"/>
      <c r="D1010" s="11" t="s">
        <v>34</v>
      </c>
      <c r="E1010" s="127">
        <v>2</v>
      </c>
      <c r="F1010" s="85" t="s">
        <v>1812</v>
      </c>
      <c r="G1010" s="152" t="s">
        <v>1637</v>
      </c>
      <c r="H1010" s="133">
        <v>100</v>
      </c>
      <c r="I1010" s="85" t="s">
        <v>1865</v>
      </c>
      <c r="J1010" s="140" t="s">
        <v>1866</v>
      </c>
      <c r="K1010" s="241">
        <v>65.2</v>
      </c>
      <c r="L1010" s="241">
        <v>78.239999999999995</v>
      </c>
      <c r="M1010" s="8">
        <v>65.2</v>
      </c>
      <c r="N1010" s="280">
        <v>78.239999999999995</v>
      </c>
      <c r="O1010" s="259">
        <v>65.2</v>
      </c>
      <c r="P1010" s="309">
        <v>1</v>
      </c>
    </row>
    <row r="1011" spans="1:16" ht="15.6" hidden="1" x14ac:dyDescent="0.3">
      <c r="A1011" s="230"/>
      <c r="B1011" s="231"/>
      <c r="C1011" s="231"/>
      <c r="D1011" s="232"/>
      <c r="E1011" s="233"/>
      <c r="F1011" s="232"/>
      <c r="G1011" s="234"/>
      <c r="H1011" s="235"/>
      <c r="I1011" s="232"/>
      <c r="J1011" s="236"/>
      <c r="K1011" s="242"/>
      <c r="L1011" s="242"/>
      <c r="M1011" s="239"/>
      <c r="N1011" s="281"/>
      <c r="O1011" s="260"/>
      <c r="P1011" s="310"/>
    </row>
    <row r="1012" spans="1:16" ht="62.4" hidden="1" x14ac:dyDescent="0.3">
      <c r="A1012" s="36" t="s">
        <v>597</v>
      </c>
      <c r="B1012" s="38" t="s">
        <v>792</v>
      </c>
      <c r="C1012" s="11"/>
      <c r="D1012" s="11" t="s">
        <v>34</v>
      </c>
      <c r="E1012" s="127">
        <v>2</v>
      </c>
      <c r="F1012" s="85" t="s">
        <v>1812</v>
      </c>
      <c r="G1012" s="152" t="s">
        <v>1637</v>
      </c>
      <c r="H1012" s="133">
        <v>1000</v>
      </c>
      <c r="I1012" s="85" t="s">
        <v>1867</v>
      </c>
      <c r="J1012" s="140" t="s">
        <v>1868</v>
      </c>
      <c r="K1012" s="241">
        <v>102.4</v>
      </c>
      <c r="L1012" s="241">
        <v>122.88</v>
      </c>
      <c r="M1012" s="8">
        <v>102.4</v>
      </c>
      <c r="N1012" s="280">
        <v>122.88</v>
      </c>
      <c r="O1012" s="259">
        <v>102.4</v>
      </c>
      <c r="P1012" s="309">
        <v>1</v>
      </c>
    </row>
    <row r="1013" spans="1:16" ht="15.6" hidden="1" x14ac:dyDescent="0.3">
      <c r="A1013" s="230"/>
      <c r="B1013" s="231"/>
      <c r="C1013" s="231"/>
      <c r="D1013" s="232"/>
      <c r="E1013" s="233"/>
      <c r="F1013" s="232"/>
      <c r="G1013" s="234"/>
      <c r="H1013" s="235"/>
      <c r="I1013" s="232"/>
      <c r="J1013" s="236"/>
      <c r="K1013" s="242"/>
      <c r="L1013" s="242"/>
      <c r="M1013" s="239"/>
      <c r="N1013" s="281"/>
      <c r="O1013" s="260"/>
      <c r="P1013" s="310"/>
    </row>
    <row r="1014" spans="1:16" ht="15.6" hidden="1" x14ac:dyDescent="0.3">
      <c r="A1014" s="36"/>
      <c r="B1014" s="364" t="s">
        <v>751</v>
      </c>
      <c r="C1014" s="365"/>
      <c r="D1014" s="11"/>
      <c r="E1014" s="127"/>
      <c r="F1014" s="85"/>
      <c r="G1014" s="152"/>
      <c r="H1014" s="133"/>
      <c r="I1014" s="85"/>
      <c r="J1014" s="136"/>
      <c r="K1014" s="241"/>
      <c r="L1014" s="241"/>
      <c r="M1014" s="8"/>
      <c r="N1014" s="280"/>
      <c r="O1014" s="259"/>
      <c r="P1014" s="309"/>
    </row>
    <row r="1015" spans="1:16" ht="62.4" hidden="1" x14ac:dyDescent="0.3">
      <c r="A1015" s="36" t="s">
        <v>599</v>
      </c>
      <c r="B1015" s="38" t="s">
        <v>748</v>
      </c>
      <c r="C1015" s="11"/>
      <c r="D1015" s="11" t="s">
        <v>594</v>
      </c>
      <c r="E1015" s="127">
        <v>1440</v>
      </c>
      <c r="F1015" s="85" t="s">
        <v>1812</v>
      </c>
      <c r="G1015" s="152" t="s">
        <v>1637</v>
      </c>
      <c r="H1015" s="133" t="s">
        <v>1869</v>
      </c>
      <c r="I1015" s="85" t="s">
        <v>1870</v>
      </c>
      <c r="J1015" s="136" t="s">
        <v>1871</v>
      </c>
      <c r="K1015" s="241">
        <v>0.23</v>
      </c>
      <c r="L1015" s="241">
        <v>0.27600000000000002</v>
      </c>
      <c r="M1015" s="8">
        <v>57.5</v>
      </c>
      <c r="N1015" s="280">
        <v>69</v>
      </c>
      <c r="O1015" s="259">
        <v>0.23</v>
      </c>
      <c r="P1015" s="309">
        <v>1</v>
      </c>
    </row>
    <row r="1016" spans="1:16" ht="15.6" hidden="1" x14ac:dyDescent="0.3">
      <c r="A1016" s="230"/>
      <c r="B1016" s="231"/>
      <c r="C1016" s="231"/>
      <c r="D1016" s="232"/>
      <c r="E1016" s="233"/>
      <c r="F1016" s="232"/>
      <c r="G1016" s="234"/>
      <c r="H1016" s="235"/>
      <c r="I1016" s="232"/>
      <c r="J1016" s="236"/>
      <c r="K1016" s="242"/>
      <c r="L1016" s="242"/>
      <c r="M1016" s="239"/>
      <c r="N1016" s="281"/>
      <c r="O1016" s="260"/>
      <c r="P1016" s="310"/>
    </row>
    <row r="1017" spans="1:16" ht="62.4" hidden="1" x14ac:dyDescent="0.3">
      <c r="A1017" s="36" t="s">
        <v>601</v>
      </c>
      <c r="B1017" s="38" t="s">
        <v>821</v>
      </c>
      <c r="C1017" s="11"/>
      <c r="D1017" s="11" t="s">
        <v>594</v>
      </c>
      <c r="E1017" s="127">
        <v>3840</v>
      </c>
      <c r="F1017" s="85" t="s">
        <v>1812</v>
      </c>
      <c r="G1017" s="152" t="s">
        <v>1637</v>
      </c>
      <c r="H1017" s="133" t="s">
        <v>856</v>
      </c>
      <c r="I1017" s="85" t="s">
        <v>1861</v>
      </c>
      <c r="J1017" s="141" t="s">
        <v>1862</v>
      </c>
      <c r="K1017" s="241">
        <v>0.08</v>
      </c>
      <c r="L1017" s="241">
        <v>9.6000000000000002E-2</v>
      </c>
      <c r="M1017" s="8">
        <v>40</v>
      </c>
      <c r="N1017" s="280">
        <v>48</v>
      </c>
      <c r="O1017" s="259">
        <v>0.08</v>
      </c>
      <c r="P1017" s="309">
        <v>1</v>
      </c>
    </row>
    <row r="1018" spans="1:16" ht="15.6" hidden="1" x14ac:dyDescent="0.3">
      <c r="A1018" s="230"/>
      <c r="B1018" s="231"/>
      <c r="C1018" s="231"/>
      <c r="D1018" s="232"/>
      <c r="E1018" s="233"/>
      <c r="F1018" s="232"/>
      <c r="G1018" s="234"/>
      <c r="H1018" s="235"/>
      <c r="I1018" s="232"/>
      <c r="J1018" s="236"/>
      <c r="K1018" s="242"/>
      <c r="L1018" s="242"/>
      <c r="M1018" s="239"/>
      <c r="N1018" s="281"/>
      <c r="O1018" s="260"/>
      <c r="P1018" s="310"/>
    </row>
    <row r="1019" spans="1:16" ht="62.4" hidden="1" x14ac:dyDescent="0.3">
      <c r="A1019" s="36" t="s">
        <v>603</v>
      </c>
      <c r="B1019" s="38" t="s">
        <v>752</v>
      </c>
      <c r="C1019" s="11"/>
      <c r="D1019" s="11" t="s">
        <v>594</v>
      </c>
      <c r="E1019" s="127">
        <v>600</v>
      </c>
      <c r="F1019" s="85" t="s">
        <v>1812</v>
      </c>
      <c r="G1019" s="152" t="s">
        <v>1637</v>
      </c>
      <c r="H1019" s="133" t="s">
        <v>1849</v>
      </c>
      <c r="I1019" s="85" t="s">
        <v>1872</v>
      </c>
      <c r="J1019" s="141" t="s">
        <v>1873</v>
      </c>
      <c r="K1019" s="241">
        <v>1.3</v>
      </c>
      <c r="L1019" s="241">
        <v>1.56</v>
      </c>
      <c r="M1019" s="8">
        <v>130</v>
      </c>
      <c r="N1019" s="280">
        <v>156</v>
      </c>
      <c r="O1019" s="259">
        <v>1.3</v>
      </c>
      <c r="P1019" s="309">
        <v>1</v>
      </c>
    </row>
    <row r="1020" spans="1:16" ht="15.6" hidden="1" x14ac:dyDescent="0.3">
      <c r="A1020" s="230"/>
      <c r="B1020" s="231"/>
      <c r="C1020" s="231"/>
      <c r="D1020" s="232"/>
      <c r="E1020" s="233"/>
      <c r="F1020" s="232"/>
      <c r="G1020" s="234"/>
      <c r="H1020" s="235"/>
      <c r="I1020" s="232"/>
      <c r="J1020" s="236"/>
      <c r="K1020" s="242"/>
      <c r="L1020" s="242"/>
      <c r="M1020" s="239"/>
      <c r="N1020" s="281"/>
      <c r="O1020" s="260"/>
      <c r="P1020" s="310"/>
    </row>
    <row r="1021" spans="1:16" ht="62.4" hidden="1" x14ac:dyDescent="0.3">
      <c r="A1021" s="36" t="s">
        <v>605</v>
      </c>
      <c r="B1021" s="38" t="s">
        <v>747</v>
      </c>
      <c r="C1021" s="11"/>
      <c r="D1021" s="11" t="s">
        <v>594</v>
      </c>
      <c r="E1021" s="127">
        <v>1500</v>
      </c>
      <c r="F1021" s="85" t="s">
        <v>1812</v>
      </c>
      <c r="G1021" s="152" t="s">
        <v>1637</v>
      </c>
      <c r="H1021" s="133" t="s">
        <v>1869</v>
      </c>
      <c r="I1021" s="85" t="s">
        <v>1874</v>
      </c>
      <c r="J1021" s="136" t="s">
        <v>1875</v>
      </c>
      <c r="K1021" s="241">
        <v>0.255</v>
      </c>
      <c r="L1021" s="241">
        <v>0.30599999999999999</v>
      </c>
      <c r="M1021" s="8">
        <v>63.75</v>
      </c>
      <c r="N1021" s="280">
        <v>76.5</v>
      </c>
      <c r="O1021" s="259">
        <v>0.255</v>
      </c>
      <c r="P1021" s="309">
        <v>1</v>
      </c>
    </row>
    <row r="1022" spans="1:16" ht="15.6" hidden="1" x14ac:dyDescent="0.3">
      <c r="A1022" s="230"/>
      <c r="B1022" s="231"/>
      <c r="C1022" s="231"/>
      <c r="D1022" s="232"/>
      <c r="E1022" s="233"/>
      <c r="F1022" s="232"/>
      <c r="G1022" s="234"/>
      <c r="H1022" s="235"/>
      <c r="I1022" s="232"/>
      <c r="J1022" s="236"/>
      <c r="K1022" s="242"/>
      <c r="L1022" s="242"/>
      <c r="M1022" s="239"/>
      <c r="N1022" s="281"/>
      <c r="O1022" s="260"/>
      <c r="P1022" s="310"/>
    </row>
    <row r="1023" spans="1:16" ht="62.4" hidden="1" x14ac:dyDescent="0.3">
      <c r="A1023" s="36" t="s">
        <v>607</v>
      </c>
      <c r="B1023" s="38" t="s">
        <v>822</v>
      </c>
      <c r="C1023" s="11"/>
      <c r="D1023" s="11" t="s">
        <v>594</v>
      </c>
      <c r="E1023" s="127">
        <v>960</v>
      </c>
      <c r="F1023" s="85" t="s">
        <v>1807</v>
      </c>
      <c r="G1023" s="152" t="s">
        <v>1637</v>
      </c>
      <c r="H1023" s="133" t="s">
        <v>1876</v>
      </c>
      <c r="I1023" s="85" t="s">
        <v>1877</v>
      </c>
      <c r="J1023" s="140" t="s">
        <v>1878</v>
      </c>
      <c r="K1023" s="241">
        <v>0.18</v>
      </c>
      <c r="L1023" s="241">
        <v>0.216</v>
      </c>
      <c r="M1023" s="8">
        <v>36</v>
      </c>
      <c r="N1023" s="280">
        <v>43.199999999999996</v>
      </c>
      <c r="O1023" s="259">
        <v>0.18</v>
      </c>
      <c r="P1023" s="309">
        <v>1</v>
      </c>
    </row>
    <row r="1024" spans="1:16" ht="15.6" hidden="1" x14ac:dyDescent="0.3">
      <c r="A1024" s="230"/>
      <c r="B1024" s="231"/>
      <c r="C1024" s="231"/>
      <c r="D1024" s="232"/>
      <c r="E1024" s="233"/>
      <c r="F1024" s="232"/>
      <c r="G1024" s="234"/>
      <c r="H1024" s="235"/>
      <c r="I1024" s="232"/>
      <c r="J1024" s="236"/>
      <c r="K1024" s="242"/>
      <c r="L1024" s="242"/>
      <c r="M1024" s="239"/>
      <c r="N1024" s="281"/>
      <c r="O1024" s="260"/>
      <c r="P1024" s="310"/>
    </row>
    <row r="1025" spans="1:16" ht="62.4" hidden="1" x14ac:dyDescent="0.3">
      <c r="A1025" s="36" t="s">
        <v>1120</v>
      </c>
      <c r="B1025" s="38" t="s">
        <v>745</v>
      </c>
      <c r="C1025" s="11"/>
      <c r="D1025" s="11" t="s">
        <v>594</v>
      </c>
      <c r="E1025" s="127">
        <v>540</v>
      </c>
      <c r="F1025" s="85" t="s">
        <v>1812</v>
      </c>
      <c r="G1025" s="152" t="s">
        <v>1637</v>
      </c>
      <c r="H1025" s="133" t="s">
        <v>1879</v>
      </c>
      <c r="I1025" s="85" t="s">
        <v>1880</v>
      </c>
      <c r="J1025" s="140" t="s">
        <v>1881</v>
      </c>
      <c r="K1025" s="241">
        <v>1.2</v>
      </c>
      <c r="L1025" s="241">
        <v>1.44</v>
      </c>
      <c r="M1025" s="8">
        <v>96</v>
      </c>
      <c r="N1025" s="280">
        <v>115.19999999999999</v>
      </c>
      <c r="O1025" s="259">
        <v>1.2</v>
      </c>
      <c r="P1025" s="309">
        <v>1</v>
      </c>
    </row>
    <row r="1026" spans="1:16" ht="15.6" hidden="1" x14ac:dyDescent="0.3">
      <c r="A1026" s="230"/>
      <c r="B1026" s="231"/>
      <c r="C1026" s="231"/>
      <c r="D1026" s="232"/>
      <c r="E1026" s="233"/>
      <c r="F1026" s="232"/>
      <c r="G1026" s="234"/>
      <c r="H1026" s="235"/>
      <c r="I1026" s="232"/>
      <c r="J1026" s="236"/>
      <c r="K1026" s="242"/>
      <c r="L1026" s="242"/>
      <c r="M1026" s="239"/>
      <c r="N1026" s="281"/>
      <c r="O1026" s="260"/>
      <c r="P1026" s="310"/>
    </row>
    <row r="1027" spans="1:16" ht="62.4" hidden="1" x14ac:dyDescent="0.3">
      <c r="A1027" s="36" t="s">
        <v>611</v>
      </c>
      <c r="B1027" s="38" t="s">
        <v>823</v>
      </c>
      <c r="C1027" s="11"/>
      <c r="D1027" s="11" t="s">
        <v>594</v>
      </c>
      <c r="E1027" s="127">
        <v>1920</v>
      </c>
      <c r="F1027" s="85" t="s">
        <v>1812</v>
      </c>
      <c r="G1027" s="152" t="s">
        <v>1637</v>
      </c>
      <c r="H1027" s="133" t="s">
        <v>856</v>
      </c>
      <c r="I1027" s="85" t="s">
        <v>1882</v>
      </c>
      <c r="J1027" s="140" t="s">
        <v>1883</v>
      </c>
      <c r="K1027" s="241">
        <v>0.12</v>
      </c>
      <c r="L1027" s="241">
        <v>0.14399999999999999</v>
      </c>
      <c r="M1027" s="8">
        <v>60</v>
      </c>
      <c r="N1027" s="280">
        <v>72</v>
      </c>
      <c r="O1027" s="259">
        <v>0.12</v>
      </c>
      <c r="P1027" s="309">
        <v>1</v>
      </c>
    </row>
    <row r="1028" spans="1:16" ht="15.6" hidden="1" x14ac:dyDescent="0.3">
      <c r="A1028" s="230"/>
      <c r="B1028" s="231"/>
      <c r="C1028" s="231"/>
      <c r="D1028" s="232"/>
      <c r="E1028" s="233"/>
      <c r="F1028" s="232"/>
      <c r="G1028" s="234"/>
      <c r="H1028" s="235"/>
      <c r="I1028" s="232"/>
      <c r="J1028" s="236"/>
      <c r="K1028" s="242"/>
      <c r="L1028" s="242"/>
      <c r="M1028" s="239"/>
      <c r="N1028" s="281"/>
      <c r="O1028" s="260"/>
      <c r="P1028" s="310"/>
    </row>
    <row r="1029" spans="1:16" ht="62.4" hidden="1" x14ac:dyDescent="0.3">
      <c r="A1029" s="36" t="s">
        <v>613</v>
      </c>
      <c r="B1029" s="38" t="s">
        <v>824</v>
      </c>
      <c r="C1029" s="11"/>
      <c r="D1029" s="11" t="s">
        <v>594</v>
      </c>
      <c r="E1029" s="127">
        <v>1680</v>
      </c>
      <c r="F1029" s="85" t="s">
        <v>1812</v>
      </c>
      <c r="G1029" s="152" t="s">
        <v>1637</v>
      </c>
      <c r="H1029" s="133" t="s">
        <v>1849</v>
      </c>
      <c r="I1029" s="85" t="s">
        <v>1884</v>
      </c>
      <c r="J1029" s="140" t="s">
        <v>1885</v>
      </c>
      <c r="K1029" s="241">
        <v>0.34499999999999997</v>
      </c>
      <c r="L1029" s="241">
        <v>0.41399999999999998</v>
      </c>
      <c r="M1029" s="8">
        <v>34.5</v>
      </c>
      <c r="N1029" s="280">
        <v>41.4</v>
      </c>
      <c r="O1029" s="259">
        <v>0.34499999999999997</v>
      </c>
      <c r="P1029" s="309">
        <v>1</v>
      </c>
    </row>
    <row r="1030" spans="1:16" ht="15.6" hidden="1" x14ac:dyDescent="0.3">
      <c r="A1030" s="230"/>
      <c r="B1030" s="231"/>
      <c r="C1030" s="231"/>
      <c r="D1030" s="232"/>
      <c r="E1030" s="233"/>
      <c r="F1030" s="232"/>
      <c r="G1030" s="234"/>
      <c r="H1030" s="235"/>
      <c r="I1030" s="232"/>
      <c r="J1030" s="236"/>
      <c r="K1030" s="242"/>
      <c r="L1030" s="242"/>
      <c r="M1030" s="239"/>
      <c r="N1030" s="281"/>
      <c r="O1030" s="260"/>
      <c r="P1030" s="310"/>
    </row>
    <row r="1031" spans="1:16" ht="62.4" hidden="1" x14ac:dyDescent="0.3">
      <c r="A1031" s="36" t="s">
        <v>615</v>
      </c>
      <c r="B1031" s="38" t="s">
        <v>825</v>
      </c>
      <c r="C1031" s="11"/>
      <c r="D1031" s="11" t="s">
        <v>594</v>
      </c>
      <c r="E1031" s="127">
        <v>7000</v>
      </c>
      <c r="F1031" s="85" t="s">
        <v>1812</v>
      </c>
      <c r="G1031" s="152" t="s">
        <v>1637</v>
      </c>
      <c r="H1031" s="133" t="s">
        <v>856</v>
      </c>
      <c r="I1031" s="85" t="s">
        <v>1886</v>
      </c>
      <c r="J1031" s="141" t="s">
        <v>1887</v>
      </c>
      <c r="K1031" s="241">
        <v>3.5000000000000003E-2</v>
      </c>
      <c r="L1031" s="241">
        <v>4.2000000000000003E-2</v>
      </c>
      <c r="M1031" s="8">
        <v>17.5</v>
      </c>
      <c r="N1031" s="280">
        <v>21</v>
      </c>
      <c r="O1031" s="259">
        <v>3.5000000000000003E-2</v>
      </c>
      <c r="P1031" s="309">
        <v>1</v>
      </c>
    </row>
    <row r="1032" spans="1:16" ht="15.6" hidden="1" x14ac:dyDescent="0.3">
      <c r="A1032" s="230"/>
      <c r="B1032" s="231"/>
      <c r="C1032" s="231"/>
      <c r="D1032" s="232"/>
      <c r="E1032" s="233"/>
      <c r="F1032" s="232"/>
      <c r="G1032" s="234"/>
      <c r="H1032" s="235"/>
      <c r="I1032" s="232"/>
      <c r="J1032" s="236"/>
      <c r="K1032" s="242"/>
      <c r="L1032" s="242"/>
      <c r="M1032" s="239"/>
      <c r="N1032" s="281"/>
      <c r="O1032" s="260"/>
      <c r="P1032" s="310"/>
    </row>
    <row r="1033" spans="1:16" ht="62.4" hidden="1" x14ac:dyDescent="0.3">
      <c r="A1033" s="36" t="s">
        <v>617</v>
      </c>
      <c r="B1033" s="38" t="s">
        <v>753</v>
      </c>
      <c r="C1033" s="11"/>
      <c r="D1033" s="11" t="s">
        <v>34</v>
      </c>
      <c r="E1033" s="127">
        <v>4</v>
      </c>
      <c r="F1033" s="85" t="s">
        <v>1812</v>
      </c>
      <c r="G1033" s="152" t="s">
        <v>1637</v>
      </c>
      <c r="H1033" s="133">
        <v>1000</v>
      </c>
      <c r="I1033" s="85" t="s">
        <v>1888</v>
      </c>
      <c r="J1033" s="140" t="s">
        <v>1889</v>
      </c>
      <c r="K1033" s="241">
        <v>0.17</v>
      </c>
      <c r="L1033" s="241">
        <v>0.20400000000000001</v>
      </c>
      <c r="M1033" s="8">
        <v>170</v>
      </c>
      <c r="N1033" s="280">
        <v>204</v>
      </c>
      <c r="O1033" s="259">
        <v>0.17</v>
      </c>
      <c r="P1033" s="309">
        <v>1</v>
      </c>
    </row>
    <row r="1034" spans="1:16" ht="15.6" hidden="1" x14ac:dyDescent="0.3">
      <c r="A1034" s="230"/>
      <c r="B1034" s="231"/>
      <c r="C1034" s="231"/>
      <c r="D1034" s="232"/>
      <c r="E1034" s="233"/>
      <c r="F1034" s="232"/>
      <c r="G1034" s="234"/>
      <c r="H1034" s="235"/>
      <c r="I1034" s="232"/>
      <c r="J1034" s="236"/>
      <c r="K1034" s="242"/>
      <c r="L1034" s="242"/>
      <c r="M1034" s="239"/>
      <c r="N1034" s="281"/>
      <c r="O1034" s="260"/>
      <c r="P1034" s="310"/>
    </row>
    <row r="1035" spans="1:16" ht="15.6" x14ac:dyDescent="0.3">
      <c r="A1035" s="375" t="s">
        <v>754</v>
      </c>
      <c r="B1035" s="376"/>
      <c r="C1035" s="377"/>
      <c r="D1035" s="97"/>
      <c r="E1035" s="131"/>
      <c r="F1035" s="132"/>
      <c r="G1035" s="152"/>
      <c r="H1035" s="133"/>
      <c r="I1035" s="132"/>
      <c r="J1035" s="143"/>
      <c r="K1035" s="241"/>
      <c r="L1035" s="241"/>
      <c r="M1035" s="8"/>
      <c r="N1035" s="280"/>
      <c r="O1035" s="259"/>
      <c r="P1035" s="309"/>
    </row>
    <row r="1036" spans="1:16" ht="15.6" x14ac:dyDescent="0.3">
      <c r="A1036" s="57" t="s">
        <v>621</v>
      </c>
      <c r="B1036" s="72" t="s">
        <v>755</v>
      </c>
      <c r="C1036" s="73" t="s">
        <v>756</v>
      </c>
      <c r="D1036" s="58" t="s">
        <v>711</v>
      </c>
      <c r="E1036" s="129">
        <v>12</v>
      </c>
      <c r="F1036" s="130"/>
      <c r="G1036" s="152"/>
      <c r="H1036" s="133"/>
      <c r="I1036" s="130"/>
      <c r="J1036" s="144"/>
      <c r="K1036" s="241"/>
      <c r="L1036" s="241"/>
      <c r="M1036" s="86"/>
      <c r="N1036" s="280"/>
      <c r="O1036" s="259"/>
      <c r="P1036" s="309">
        <v>0</v>
      </c>
    </row>
    <row r="1037" spans="1:16" ht="15.6" hidden="1" x14ac:dyDescent="0.3">
      <c r="A1037" s="230"/>
      <c r="B1037" s="231"/>
      <c r="C1037" s="231"/>
      <c r="D1037" s="232"/>
      <c r="E1037" s="233"/>
      <c r="F1037" s="232"/>
      <c r="G1037" s="234"/>
      <c r="H1037" s="235"/>
      <c r="I1037" s="232"/>
      <c r="J1037" s="236"/>
      <c r="K1037" s="242"/>
      <c r="L1037" s="242"/>
      <c r="M1037" s="239"/>
      <c r="N1037" s="281"/>
      <c r="O1037" s="260"/>
      <c r="P1037" s="310"/>
    </row>
    <row r="1038" spans="1:16" ht="15.6" x14ac:dyDescent="0.3">
      <c r="A1038" s="57" t="s">
        <v>623</v>
      </c>
      <c r="B1038" s="72" t="s">
        <v>757</v>
      </c>
      <c r="C1038" s="73" t="s">
        <v>758</v>
      </c>
      <c r="D1038" s="58" t="s">
        <v>711</v>
      </c>
      <c r="E1038" s="129">
        <v>12</v>
      </c>
      <c r="F1038" s="130"/>
      <c r="G1038" s="152"/>
      <c r="H1038" s="133"/>
      <c r="I1038" s="130"/>
      <c r="J1038" s="144"/>
      <c r="K1038" s="241"/>
      <c r="L1038" s="241"/>
      <c r="M1038" s="86"/>
      <c r="N1038" s="280"/>
      <c r="O1038" s="259"/>
      <c r="P1038" s="309">
        <v>0</v>
      </c>
    </row>
    <row r="1039" spans="1:16" ht="15.6" hidden="1" x14ac:dyDescent="0.3">
      <c r="A1039" s="230"/>
      <c r="B1039" s="231"/>
      <c r="C1039" s="231"/>
      <c r="D1039" s="232"/>
      <c r="E1039" s="233"/>
      <c r="F1039" s="232"/>
      <c r="G1039" s="234"/>
      <c r="H1039" s="235"/>
      <c r="I1039" s="232"/>
      <c r="J1039" s="236"/>
      <c r="K1039" s="242"/>
      <c r="L1039" s="242"/>
      <c r="M1039" s="239"/>
      <c r="N1039" s="281"/>
      <c r="O1039" s="260"/>
      <c r="P1039" s="310"/>
    </row>
    <row r="1040" spans="1:16" ht="15.6" x14ac:dyDescent="0.3">
      <c r="A1040" s="57" t="s">
        <v>625</v>
      </c>
      <c r="B1040" s="72" t="s">
        <v>759</v>
      </c>
      <c r="C1040" s="73" t="s">
        <v>760</v>
      </c>
      <c r="D1040" s="58" t="s">
        <v>711</v>
      </c>
      <c r="E1040" s="129">
        <v>12</v>
      </c>
      <c r="F1040" s="130"/>
      <c r="G1040" s="152"/>
      <c r="H1040" s="133"/>
      <c r="I1040" s="130"/>
      <c r="J1040" s="144"/>
      <c r="K1040" s="241"/>
      <c r="L1040" s="241"/>
      <c r="M1040" s="8"/>
      <c r="N1040" s="280"/>
      <c r="O1040" s="259"/>
      <c r="P1040" s="309">
        <v>0</v>
      </c>
    </row>
    <row r="1041" spans="1:16" ht="15.6" hidden="1" x14ac:dyDescent="0.3">
      <c r="A1041" s="230"/>
      <c r="B1041" s="231"/>
      <c r="C1041" s="231"/>
      <c r="D1041" s="232"/>
      <c r="E1041" s="233"/>
      <c r="F1041" s="232"/>
      <c r="G1041" s="234"/>
      <c r="H1041" s="235"/>
      <c r="I1041" s="232"/>
      <c r="J1041" s="236"/>
      <c r="K1041" s="242"/>
      <c r="L1041" s="242"/>
      <c r="M1041" s="239"/>
      <c r="N1041" s="281"/>
      <c r="O1041" s="260"/>
      <c r="P1041" s="310"/>
    </row>
    <row r="1042" spans="1:16" ht="15.6" x14ac:dyDescent="0.3">
      <c r="A1042" s="57" t="s">
        <v>627</v>
      </c>
      <c r="B1042" s="72" t="s">
        <v>761</v>
      </c>
      <c r="C1042" s="73" t="s">
        <v>762</v>
      </c>
      <c r="D1042" s="58" t="s">
        <v>711</v>
      </c>
      <c r="E1042" s="129">
        <v>12</v>
      </c>
      <c r="F1042" s="130"/>
      <c r="G1042" s="152"/>
      <c r="H1042" s="133"/>
      <c r="I1042" s="130"/>
      <c r="J1042" s="144"/>
      <c r="K1042" s="241"/>
      <c r="L1042" s="241"/>
      <c r="M1042" s="8"/>
      <c r="N1042" s="280"/>
      <c r="O1042" s="259"/>
      <c r="P1042" s="309">
        <v>0</v>
      </c>
    </row>
    <row r="1043" spans="1:16" ht="15.6" hidden="1" x14ac:dyDescent="0.3">
      <c r="A1043" s="230"/>
      <c r="B1043" s="231"/>
      <c r="C1043" s="231"/>
      <c r="D1043" s="232"/>
      <c r="E1043" s="233"/>
      <c r="F1043" s="232"/>
      <c r="G1043" s="234"/>
      <c r="H1043" s="235"/>
      <c r="I1043" s="232"/>
      <c r="J1043" s="236"/>
      <c r="K1043" s="242"/>
      <c r="L1043" s="242"/>
      <c r="M1043" s="239"/>
      <c r="N1043" s="281"/>
      <c r="O1043" s="260"/>
      <c r="P1043" s="310"/>
    </row>
    <row r="1044" spans="1:16" ht="15.6" x14ac:dyDescent="0.3">
      <c r="A1044" s="57" t="s">
        <v>629</v>
      </c>
      <c r="B1044" s="34" t="s">
        <v>777</v>
      </c>
      <c r="C1044" s="21"/>
      <c r="D1044" s="61" t="s">
        <v>34</v>
      </c>
      <c r="E1044" s="128">
        <v>120</v>
      </c>
      <c r="F1044" s="194"/>
      <c r="G1044" s="152"/>
      <c r="H1044" s="133"/>
      <c r="I1044" s="194"/>
      <c r="J1044" s="128"/>
      <c r="K1044" s="241"/>
      <c r="L1044" s="241"/>
      <c r="M1044" s="8"/>
      <c r="N1044" s="280"/>
      <c r="O1044" s="259"/>
      <c r="P1044" s="309">
        <v>0</v>
      </c>
    </row>
    <row r="1045" spans="1:16" ht="15.6" hidden="1" x14ac:dyDescent="0.3">
      <c r="A1045" s="230"/>
      <c r="B1045" s="231"/>
      <c r="C1045" s="231"/>
      <c r="D1045" s="232"/>
      <c r="E1045" s="233"/>
      <c r="F1045" s="232"/>
      <c r="G1045" s="234"/>
      <c r="H1045" s="235"/>
      <c r="I1045" s="232"/>
      <c r="J1045" s="236"/>
      <c r="K1045" s="242"/>
      <c r="L1045" s="242"/>
      <c r="M1045" s="239"/>
      <c r="N1045" s="281"/>
      <c r="O1045" s="260"/>
      <c r="P1045" s="310"/>
    </row>
    <row r="1046" spans="1:16" ht="15.6" x14ac:dyDescent="0.3">
      <c r="A1046" s="57" t="s">
        <v>631</v>
      </c>
      <c r="B1046" s="34" t="s">
        <v>778</v>
      </c>
      <c r="C1046" s="21"/>
      <c r="D1046" s="61" t="s">
        <v>34</v>
      </c>
      <c r="E1046" s="128">
        <v>120</v>
      </c>
      <c r="F1046" s="194"/>
      <c r="G1046" s="152"/>
      <c r="H1046" s="133"/>
      <c r="I1046" s="194"/>
      <c r="J1046" s="128"/>
      <c r="K1046" s="241"/>
      <c r="L1046" s="241"/>
      <c r="M1046" s="8"/>
      <c r="N1046" s="280"/>
      <c r="O1046" s="259"/>
      <c r="P1046" s="309">
        <v>0</v>
      </c>
    </row>
    <row r="1047" spans="1:16" ht="15.6" hidden="1" x14ac:dyDescent="0.3">
      <c r="A1047" s="230"/>
      <c r="B1047" s="231"/>
      <c r="C1047" s="231"/>
      <c r="D1047" s="232"/>
      <c r="E1047" s="233"/>
      <c r="F1047" s="232"/>
      <c r="G1047" s="234"/>
      <c r="H1047" s="235"/>
      <c r="I1047" s="232"/>
      <c r="J1047" s="236"/>
      <c r="K1047" s="242"/>
      <c r="L1047" s="242"/>
      <c r="M1047" s="239"/>
      <c r="N1047" s="281"/>
      <c r="O1047" s="260"/>
      <c r="P1047" s="310"/>
    </row>
    <row r="1048" spans="1:16" ht="15.6" x14ac:dyDescent="0.3">
      <c r="A1048" s="57" t="s">
        <v>632</v>
      </c>
      <c r="B1048" s="34" t="s">
        <v>779</v>
      </c>
      <c r="C1048" s="21"/>
      <c r="D1048" s="61" t="s">
        <v>34</v>
      </c>
      <c r="E1048" s="128">
        <v>160</v>
      </c>
      <c r="F1048" s="194"/>
      <c r="G1048" s="152"/>
      <c r="H1048" s="133"/>
      <c r="I1048" s="194"/>
      <c r="J1048" s="128"/>
      <c r="K1048" s="241"/>
      <c r="L1048" s="241"/>
      <c r="M1048" s="8"/>
      <c r="N1048" s="280"/>
      <c r="O1048" s="259"/>
      <c r="P1048" s="309">
        <v>0</v>
      </c>
    </row>
    <row r="1049" spans="1:16" ht="15.6" hidden="1" x14ac:dyDescent="0.3">
      <c r="A1049" s="230"/>
      <c r="B1049" s="231"/>
      <c r="C1049" s="231"/>
      <c r="D1049" s="232"/>
      <c r="E1049" s="233"/>
      <c r="F1049" s="232"/>
      <c r="G1049" s="234"/>
      <c r="H1049" s="235"/>
      <c r="I1049" s="232"/>
      <c r="J1049" s="236"/>
      <c r="K1049" s="242"/>
      <c r="L1049" s="242"/>
      <c r="M1049" s="239"/>
      <c r="N1049" s="281"/>
      <c r="O1049" s="260"/>
      <c r="P1049" s="310"/>
    </row>
    <row r="1050" spans="1:16" ht="31.2" x14ac:dyDescent="0.3">
      <c r="A1050" s="57" t="s">
        <v>634</v>
      </c>
      <c r="B1050" s="34" t="s">
        <v>780</v>
      </c>
      <c r="C1050" s="21"/>
      <c r="D1050" s="61" t="s">
        <v>34</v>
      </c>
      <c r="E1050" s="128">
        <v>1</v>
      </c>
      <c r="F1050" s="194"/>
      <c r="G1050" s="152"/>
      <c r="H1050" s="133"/>
      <c r="I1050" s="194"/>
      <c r="J1050" s="128"/>
      <c r="K1050" s="241"/>
      <c r="L1050" s="241"/>
      <c r="M1050" s="8"/>
      <c r="N1050" s="280"/>
      <c r="O1050" s="259"/>
      <c r="P1050" s="309">
        <v>0</v>
      </c>
    </row>
    <row r="1051" spans="1:16" ht="15.6" hidden="1" x14ac:dyDescent="0.3">
      <c r="A1051" s="230"/>
      <c r="B1051" s="231"/>
      <c r="C1051" s="231"/>
      <c r="D1051" s="232"/>
      <c r="E1051" s="233"/>
      <c r="F1051" s="232"/>
      <c r="G1051" s="234"/>
      <c r="H1051" s="235"/>
      <c r="I1051" s="232"/>
      <c r="J1051" s="236"/>
      <c r="K1051" s="242"/>
      <c r="L1051" s="242"/>
      <c r="M1051" s="239"/>
      <c r="N1051" s="281"/>
      <c r="O1051" s="260"/>
      <c r="P1051" s="310"/>
    </row>
    <row r="1052" spans="1:16" ht="31.2" x14ac:dyDescent="0.3">
      <c r="A1052" s="57" t="s">
        <v>637</v>
      </c>
      <c r="B1052" s="34" t="s">
        <v>781</v>
      </c>
      <c r="C1052" s="21"/>
      <c r="D1052" s="61" t="s">
        <v>34</v>
      </c>
      <c r="E1052" s="128">
        <v>1</v>
      </c>
      <c r="F1052" s="194"/>
      <c r="G1052" s="152"/>
      <c r="H1052" s="133"/>
      <c r="I1052" s="194"/>
      <c r="J1052" s="128"/>
      <c r="K1052" s="241"/>
      <c r="L1052" s="241"/>
      <c r="M1052" s="8"/>
      <c r="N1052" s="280"/>
      <c r="O1052" s="259"/>
      <c r="P1052" s="309">
        <v>0</v>
      </c>
    </row>
    <row r="1053" spans="1:16" ht="15.6" hidden="1" x14ac:dyDescent="0.3">
      <c r="A1053" s="230"/>
      <c r="B1053" s="231"/>
      <c r="C1053" s="231"/>
      <c r="D1053" s="232"/>
      <c r="E1053" s="233"/>
      <c r="F1053" s="232"/>
      <c r="G1053" s="234"/>
      <c r="H1053" s="235"/>
      <c r="I1053" s="232"/>
      <c r="J1053" s="236"/>
      <c r="K1053" s="242"/>
      <c r="L1053" s="242"/>
      <c r="M1053" s="239"/>
      <c r="N1053" s="281"/>
      <c r="O1053" s="260"/>
      <c r="P1053" s="310"/>
    </row>
    <row r="1054" spans="1:16" ht="31.2" x14ac:dyDescent="0.3">
      <c r="A1054" s="57" t="s">
        <v>638</v>
      </c>
      <c r="B1054" s="34" t="s">
        <v>782</v>
      </c>
      <c r="C1054" s="21"/>
      <c r="D1054" s="61" t="s">
        <v>34</v>
      </c>
      <c r="E1054" s="128">
        <v>1</v>
      </c>
      <c r="F1054" s="194"/>
      <c r="G1054" s="152"/>
      <c r="H1054" s="133"/>
      <c r="I1054" s="194"/>
      <c r="J1054" s="128"/>
      <c r="K1054" s="241"/>
      <c r="L1054" s="241"/>
      <c r="M1054" s="8"/>
      <c r="N1054" s="280"/>
      <c r="O1054" s="259"/>
      <c r="P1054" s="309">
        <v>0</v>
      </c>
    </row>
    <row r="1055" spans="1:16" ht="15.6" hidden="1" x14ac:dyDescent="0.3">
      <c r="A1055" s="230"/>
      <c r="B1055" s="231"/>
      <c r="C1055" s="231"/>
      <c r="D1055" s="232"/>
      <c r="E1055" s="233"/>
      <c r="F1055" s="232"/>
      <c r="G1055" s="234"/>
      <c r="H1055" s="235"/>
      <c r="I1055" s="232"/>
      <c r="J1055" s="236"/>
      <c r="K1055" s="242"/>
      <c r="L1055" s="242"/>
      <c r="M1055" s="239"/>
      <c r="N1055" s="281"/>
      <c r="O1055" s="260"/>
      <c r="P1055" s="310"/>
    </row>
    <row r="1056" spans="1:16" ht="31.2" hidden="1" x14ac:dyDescent="0.3">
      <c r="A1056" s="57"/>
      <c r="B1056" s="60" t="s">
        <v>708</v>
      </c>
      <c r="C1056" s="59"/>
      <c r="D1056" s="58"/>
      <c r="E1056" s="129"/>
      <c r="F1056" s="130"/>
      <c r="G1056" s="152"/>
      <c r="H1056" s="133"/>
      <c r="I1056" s="130"/>
      <c r="J1056" s="144"/>
      <c r="K1056" s="241"/>
      <c r="L1056" s="241"/>
      <c r="M1056" s="8"/>
      <c r="N1056" s="280"/>
      <c r="O1056" s="259"/>
      <c r="P1056" s="309"/>
    </row>
    <row r="1057" spans="1:16" ht="46.8" hidden="1" x14ac:dyDescent="0.3">
      <c r="A1057" s="57" t="s">
        <v>640</v>
      </c>
      <c r="B1057" s="12" t="s">
        <v>763</v>
      </c>
      <c r="C1057" s="12" t="s">
        <v>764</v>
      </c>
      <c r="D1057" s="11" t="s">
        <v>711</v>
      </c>
      <c r="E1057" s="127">
        <v>300</v>
      </c>
      <c r="F1057" s="85" t="s">
        <v>1587</v>
      </c>
      <c r="G1057" s="152" t="s">
        <v>1568</v>
      </c>
      <c r="H1057" s="133">
        <v>25</v>
      </c>
      <c r="I1057" s="85" t="s">
        <v>1588</v>
      </c>
      <c r="J1057" s="145" t="s">
        <v>1589</v>
      </c>
      <c r="K1057" s="241">
        <v>2.2999999999999998</v>
      </c>
      <c r="L1057" s="241">
        <f>SUM(K1057*1.2)</f>
        <v>2.76</v>
      </c>
      <c r="M1057" s="8">
        <v>57.5</v>
      </c>
      <c r="N1057" s="280">
        <f>SUM(M1057*1.2)</f>
        <v>69</v>
      </c>
      <c r="O1057" s="259">
        <v>2.2999999999999998</v>
      </c>
      <c r="P1057" s="309">
        <v>1</v>
      </c>
    </row>
    <row r="1058" spans="1:16" ht="78" hidden="1" x14ac:dyDescent="0.3">
      <c r="A1058" s="57" t="s">
        <v>640</v>
      </c>
      <c r="B1058" s="12" t="s">
        <v>763</v>
      </c>
      <c r="C1058" s="12" t="s">
        <v>764</v>
      </c>
      <c r="D1058" s="11" t="s">
        <v>711</v>
      </c>
      <c r="E1058" s="127">
        <v>300</v>
      </c>
      <c r="F1058" s="85" t="s">
        <v>1890</v>
      </c>
      <c r="G1058" s="152" t="s">
        <v>1637</v>
      </c>
      <c r="H1058" s="133">
        <v>25</v>
      </c>
      <c r="I1058" s="85" t="s">
        <v>1891</v>
      </c>
      <c r="J1058" s="145" t="s">
        <v>1892</v>
      </c>
      <c r="K1058" s="241">
        <v>2.95</v>
      </c>
      <c r="L1058" s="241">
        <f t="shared" ref="L1058" si="308">K1058*1.2</f>
        <v>3.54</v>
      </c>
      <c r="M1058" s="8">
        <f t="shared" ref="M1058" si="309">H1058*K1058</f>
        <v>73.75</v>
      </c>
      <c r="N1058" s="280">
        <f t="shared" ref="N1058" si="310">M1058*1.2</f>
        <v>88.5</v>
      </c>
      <c r="O1058" s="259">
        <v>2.95</v>
      </c>
      <c r="P1058" s="309">
        <v>2</v>
      </c>
    </row>
    <row r="1059" spans="1:16" ht="15.6" hidden="1" x14ac:dyDescent="0.3">
      <c r="A1059" s="230"/>
      <c r="B1059" s="231"/>
      <c r="C1059" s="231"/>
      <c r="D1059" s="232"/>
      <c r="E1059" s="233"/>
      <c r="F1059" s="232"/>
      <c r="G1059" s="234"/>
      <c r="H1059" s="235"/>
      <c r="I1059" s="232"/>
      <c r="J1059" s="236"/>
      <c r="K1059" s="242"/>
      <c r="L1059" s="242"/>
      <c r="M1059" s="239"/>
      <c r="N1059" s="281"/>
      <c r="O1059" s="260"/>
      <c r="P1059" s="310"/>
    </row>
    <row r="1060" spans="1:16" ht="93.6" hidden="1" x14ac:dyDescent="0.3">
      <c r="A1060" s="57" t="s">
        <v>1121</v>
      </c>
      <c r="B1060" s="12" t="s">
        <v>765</v>
      </c>
      <c r="C1060" s="12"/>
      <c r="D1060" s="11" t="s">
        <v>594</v>
      </c>
      <c r="E1060" s="127">
        <v>10</v>
      </c>
      <c r="F1060" s="85" t="s">
        <v>1572</v>
      </c>
      <c r="G1060" s="152" t="s">
        <v>1568</v>
      </c>
      <c r="H1060" s="133" t="s">
        <v>1590</v>
      </c>
      <c r="I1060" s="85" t="s">
        <v>1591</v>
      </c>
      <c r="J1060" s="145" t="s">
        <v>1592</v>
      </c>
      <c r="K1060" s="241">
        <v>4.13</v>
      </c>
      <c r="L1060" s="241">
        <f>SUM(K1060*1.2)</f>
        <v>4.9559999999999995</v>
      </c>
      <c r="M1060" s="8">
        <v>247.8</v>
      </c>
      <c r="N1060" s="280">
        <f>SUM(M1060*1.2)</f>
        <v>297.36</v>
      </c>
      <c r="O1060" s="259">
        <v>4.13</v>
      </c>
      <c r="P1060" s="309">
        <v>1</v>
      </c>
    </row>
    <row r="1061" spans="1:16" ht="15.6" hidden="1" x14ac:dyDescent="0.3">
      <c r="A1061" s="230"/>
      <c r="B1061" s="231"/>
      <c r="C1061" s="231"/>
      <c r="D1061" s="232"/>
      <c r="E1061" s="233"/>
      <c r="F1061" s="232"/>
      <c r="G1061" s="234"/>
      <c r="H1061" s="235"/>
      <c r="I1061" s="232"/>
      <c r="J1061" s="236"/>
      <c r="K1061" s="242"/>
      <c r="L1061" s="242"/>
      <c r="M1061" s="239"/>
      <c r="N1061" s="281"/>
      <c r="O1061" s="260"/>
      <c r="P1061" s="310"/>
    </row>
    <row r="1062" spans="1:16" ht="46.8" hidden="1" x14ac:dyDescent="0.3">
      <c r="A1062" s="57" t="s">
        <v>641</v>
      </c>
      <c r="B1062" s="12" t="s">
        <v>766</v>
      </c>
      <c r="C1062" s="12"/>
      <c r="D1062" s="11" t="s">
        <v>594</v>
      </c>
      <c r="E1062" s="127">
        <v>4</v>
      </c>
      <c r="F1062" s="85" t="s">
        <v>1572</v>
      </c>
      <c r="G1062" s="152" t="s">
        <v>1568</v>
      </c>
      <c r="H1062" s="133" t="s">
        <v>1593</v>
      </c>
      <c r="I1062" s="85" t="s">
        <v>1594</v>
      </c>
      <c r="J1062" s="145" t="s">
        <v>1595</v>
      </c>
      <c r="K1062" s="241">
        <v>90.3</v>
      </c>
      <c r="L1062" s="241">
        <v>108.36</v>
      </c>
      <c r="M1062" s="8">
        <v>180.6</v>
      </c>
      <c r="N1062" s="280">
        <v>216.72</v>
      </c>
      <c r="O1062" s="259">
        <v>90.3</v>
      </c>
      <c r="P1062" s="309">
        <v>1</v>
      </c>
    </row>
    <row r="1063" spans="1:16" ht="15.6" hidden="1" x14ac:dyDescent="0.3">
      <c r="A1063" s="230"/>
      <c r="B1063" s="231"/>
      <c r="C1063" s="231"/>
      <c r="D1063" s="232"/>
      <c r="E1063" s="233"/>
      <c r="F1063" s="232"/>
      <c r="G1063" s="234"/>
      <c r="H1063" s="235"/>
      <c r="I1063" s="232"/>
      <c r="J1063" s="236"/>
      <c r="K1063" s="242"/>
      <c r="L1063" s="242"/>
      <c r="M1063" s="239"/>
      <c r="N1063" s="281"/>
      <c r="O1063" s="260"/>
      <c r="P1063" s="310"/>
    </row>
    <row r="1064" spans="1:16" ht="46.8" hidden="1" x14ac:dyDescent="0.3">
      <c r="A1064" s="57" t="s">
        <v>643</v>
      </c>
      <c r="B1064" s="12" t="s">
        <v>767</v>
      </c>
      <c r="C1064" s="12"/>
      <c r="D1064" s="11" t="s">
        <v>594</v>
      </c>
      <c r="E1064" s="127">
        <v>1</v>
      </c>
      <c r="F1064" s="85" t="s">
        <v>1572</v>
      </c>
      <c r="G1064" s="152" t="s">
        <v>1568</v>
      </c>
      <c r="H1064" s="133" t="s">
        <v>1593</v>
      </c>
      <c r="I1064" s="85" t="s">
        <v>1596</v>
      </c>
      <c r="J1064" s="136" t="s">
        <v>1597</v>
      </c>
      <c r="K1064" s="241">
        <v>74</v>
      </c>
      <c r="L1064" s="241">
        <v>88.8</v>
      </c>
      <c r="M1064" s="8">
        <v>148</v>
      </c>
      <c r="N1064" s="280">
        <v>177.6</v>
      </c>
      <c r="O1064" s="259">
        <v>74</v>
      </c>
      <c r="P1064" s="309">
        <v>1</v>
      </c>
    </row>
    <row r="1065" spans="1:16" ht="15.6" hidden="1" x14ac:dyDescent="0.3">
      <c r="A1065" s="230"/>
      <c r="B1065" s="231"/>
      <c r="C1065" s="231"/>
      <c r="D1065" s="232"/>
      <c r="E1065" s="233"/>
      <c r="F1065" s="232"/>
      <c r="G1065" s="234"/>
      <c r="H1065" s="235"/>
      <c r="I1065" s="232"/>
      <c r="J1065" s="236"/>
      <c r="K1065" s="242"/>
      <c r="L1065" s="242"/>
      <c r="M1065" s="239"/>
      <c r="N1065" s="281"/>
      <c r="O1065" s="260"/>
      <c r="P1065" s="310"/>
    </row>
    <row r="1066" spans="1:16" ht="46.8" hidden="1" x14ac:dyDescent="0.3">
      <c r="A1066" s="57" t="s">
        <v>645</v>
      </c>
      <c r="B1066" s="12" t="s">
        <v>768</v>
      </c>
      <c r="C1066" s="12"/>
      <c r="D1066" s="11" t="s">
        <v>711</v>
      </c>
      <c r="E1066" s="127">
        <v>25</v>
      </c>
      <c r="F1066" s="85" t="s">
        <v>1587</v>
      </c>
      <c r="G1066" s="152" t="s">
        <v>1568</v>
      </c>
      <c r="H1066" s="133" t="s">
        <v>1598</v>
      </c>
      <c r="I1066" s="85" t="s">
        <v>1599</v>
      </c>
      <c r="J1066" s="141" t="s">
        <v>1600</v>
      </c>
      <c r="K1066" s="241">
        <v>0.98</v>
      </c>
      <c r="L1066" s="241">
        <f>SUM(K1066*1.2)</f>
        <v>1.1759999999999999</v>
      </c>
      <c r="M1066" s="8">
        <v>24.5</v>
      </c>
      <c r="N1066" s="280">
        <f>SUM(M1066*1.2)</f>
        <v>29.4</v>
      </c>
      <c r="O1066" s="259">
        <v>0.98</v>
      </c>
      <c r="P1066" s="309">
        <v>1</v>
      </c>
    </row>
    <row r="1067" spans="1:16" ht="78" hidden="1" x14ac:dyDescent="0.3">
      <c r="A1067" s="57" t="s">
        <v>645</v>
      </c>
      <c r="B1067" s="12" t="s">
        <v>768</v>
      </c>
      <c r="C1067" s="12"/>
      <c r="D1067" s="11" t="s">
        <v>711</v>
      </c>
      <c r="E1067" s="127">
        <v>25</v>
      </c>
      <c r="F1067" s="85" t="s">
        <v>1890</v>
      </c>
      <c r="G1067" s="152" t="s">
        <v>1637</v>
      </c>
      <c r="H1067" s="133">
        <v>25</v>
      </c>
      <c r="I1067" s="85" t="s">
        <v>1893</v>
      </c>
      <c r="J1067" s="141" t="s">
        <v>1894</v>
      </c>
      <c r="K1067" s="241">
        <v>1.65</v>
      </c>
      <c r="L1067" s="241">
        <f t="shared" ref="L1067" si="311">K1067*1.2</f>
        <v>1.9799999999999998</v>
      </c>
      <c r="M1067" s="8">
        <f t="shared" ref="M1067" si="312">H1067*K1067</f>
        <v>41.25</v>
      </c>
      <c r="N1067" s="280">
        <f t="shared" ref="N1067" si="313">M1067*1.2</f>
        <v>49.5</v>
      </c>
      <c r="O1067" s="259">
        <v>1.65</v>
      </c>
      <c r="P1067" s="309">
        <v>2</v>
      </c>
    </row>
    <row r="1068" spans="1:16" ht="15.6" hidden="1" x14ac:dyDescent="0.3">
      <c r="A1068" s="230"/>
      <c r="B1068" s="231"/>
      <c r="C1068" s="231"/>
      <c r="D1068" s="232"/>
      <c r="E1068" s="233"/>
      <c r="F1068" s="232"/>
      <c r="G1068" s="234"/>
      <c r="H1068" s="235"/>
      <c r="I1068" s="232"/>
      <c r="J1068" s="236"/>
      <c r="K1068" s="242"/>
      <c r="L1068" s="242"/>
      <c r="M1068" s="239"/>
      <c r="N1068" s="281"/>
      <c r="O1068" s="260"/>
      <c r="P1068" s="310"/>
    </row>
    <row r="1069" spans="1:16" ht="46.8" x14ac:dyDescent="0.3">
      <c r="A1069" s="57" t="s">
        <v>1122</v>
      </c>
      <c r="B1069" s="12" t="s">
        <v>769</v>
      </c>
      <c r="C1069" s="12"/>
      <c r="D1069" s="11" t="s">
        <v>790</v>
      </c>
      <c r="E1069" s="127">
        <v>50</v>
      </c>
      <c r="F1069" s="85"/>
      <c r="G1069" s="152"/>
      <c r="H1069" s="133"/>
      <c r="I1069" s="85"/>
      <c r="J1069" s="145"/>
      <c r="K1069" s="241"/>
      <c r="L1069" s="241"/>
      <c r="M1069" s="8"/>
      <c r="N1069" s="280"/>
      <c r="O1069" s="259"/>
      <c r="P1069" s="309">
        <v>0</v>
      </c>
    </row>
    <row r="1070" spans="1:16" ht="15.6" hidden="1" x14ac:dyDescent="0.3">
      <c r="A1070" s="230"/>
      <c r="B1070" s="231"/>
      <c r="C1070" s="231"/>
      <c r="D1070" s="232"/>
      <c r="E1070" s="233"/>
      <c r="F1070" s="232"/>
      <c r="G1070" s="234"/>
      <c r="H1070" s="235"/>
      <c r="I1070" s="232"/>
      <c r="J1070" s="236"/>
      <c r="K1070" s="242"/>
      <c r="L1070" s="242"/>
      <c r="M1070" s="239"/>
      <c r="N1070" s="281"/>
      <c r="O1070" s="260"/>
      <c r="P1070" s="310"/>
    </row>
    <row r="1071" spans="1:16" ht="15.6" hidden="1" x14ac:dyDescent="0.3">
      <c r="A1071" s="39"/>
      <c r="B1071" s="381" t="s">
        <v>770</v>
      </c>
      <c r="C1071" s="382"/>
      <c r="D1071" s="61"/>
      <c r="E1071" s="112"/>
      <c r="F1071" s="194"/>
      <c r="G1071" s="152"/>
      <c r="H1071" s="133"/>
      <c r="I1071" s="194"/>
      <c r="J1071" s="146"/>
      <c r="K1071" s="241"/>
      <c r="L1071" s="241"/>
      <c r="M1071" s="8"/>
      <c r="N1071" s="280"/>
      <c r="O1071" s="259"/>
      <c r="P1071" s="309"/>
    </row>
    <row r="1072" spans="1:16" ht="46.8" hidden="1" x14ac:dyDescent="0.3">
      <c r="A1072" s="39" t="s">
        <v>1123</v>
      </c>
      <c r="B1072" s="62" t="s">
        <v>849</v>
      </c>
      <c r="C1072" s="86" t="s">
        <v>857</v>
      </c>
      <c r="D1072" s="61" t="s">
        <v>594</v>
      </c>
      <c r="E1072" s="112">
        <v>70.400000000000006</v>
      </c>
      <c r="F1072" s="194" t="s">
        <v>1572</v>
      </c>
      <c r="G1072" s="152" t="s">
        <v>1568</v>
      </c>
      <c r="H1072" s="133" t="s">
        <v>1601</v>
      </c>
      <c r="I1072" s="194" t="s">
        <v>1602</v>
      </c>
      <c r="J1072" s="147" t="s">
        <v>1603</v>
      </c>
      <c r="K1072" s="241">
        <v>1.61</v>
      </c>
      <c r="L1072" s="241">
        <f>SUM(K1072*1.2)</f>
        <v>1.9319999999999999</v>
      </c>
      <c r="M1072" s="8">
        <v>113.34</v>
      </c>
      <c r="N1072" s="280">
        <f>SUM(M1072*1.2)</f>
        <v>136.00800000000001</v>
      </c>
      <c r="O1072" s="259">
        <v>1.61</v>
      </c>
      <c r="P1072" s="309">
        <v>1</v>
      </c>
    </row>
    <row r="1073" spans="1:16" ht="15.6" hidden="1" x14ac:dyDescent="0.3">
      <c r="A1073" s="230"/>
      <c r="B1073" s="231"/>
      <c r="C1073" s="231"/>
      <c r="D1073" s="232"/>
      <c r="E1073" s="233"/>
      <c r="F1073" s="232"/>
      <c r="G1073" s="234"/>
      <c r="H1073" s="235"/>
      <c r="I1073" s="232"/>
      <c r="J1073" s="236"/>
      <c r="K1073" s="242"/>
      <c r="L1073" s="242"/>
      <c r="M1073" s="239"/>
      <c r="N1073" s="281"/>
      <c r="O1073" s="260"/>
      <c r="P1073" s="310"/>
    </row>
    <row r="1074" spans="1:16" ht="46.8" hidden="1" x14ac:dyDescent="0.3">
      <c r="A1074" s="39" t="s">
        <v>1124</v>
      </c>
      <c r="B1074" s="62" t="s">
        <v>858</v>
      </c>
      <c r="C1074" s="86" t="s">
        <v>857</v>
      </c>
      <c r="D1074" s="61" t="s">
        <v>594</v>
      </c>
      <c r="E1074" s="112">
        <v>2500</v>
      </c>
      <c r="F1074" s="194" t="s">
        <v>1572</v>
      </c>
      <c r="G1074" s="152" t="s">
        <v>1568</v>
      </c>
      <c r="H1074" s="133" t="s">
        <v>1604</v>
      </c>
      <c r="I1074" s="194" t="s">
        <v>1605</v>
      </c>
      <c r="J1074" s="147" t="s">
        <v>1606</v>
      </c>
      <c r="K1074" s="241">
        <v>1.03</v>
      </c>
      <c r="L1074" s="241">
        <f t="shared" ref="L1074:L1100" si="314">SUM(K1074*1.2)</f>
        <v>1.236</v>
      </c>
      <c r="M1074" s="8">
        <v>76.22</v>
      </c>
      <c r="N1074" s="280">
        <f t="shared" ref="N1074:N1100" si="315">SUM(M1074*1.2)</f>
        <v>91.463999999999999</v>
      </c>
      <c r="O1074" s="259">
        <v>1.03</v>
      </c>
      <c r="P1074" s="309">
        <v>1</v>
      </c>
    </row>
    <row r="1075" spans="1:16" ht="15.6" hidden="1" x14ac:dyDescent="0.3">
      <c r="A1075" s="230"/>
      <c r="B1075" s="231"/>
      <c r="C1075" s="231"/>
      <c r="D1075" s="232"/>
      <c r="E1075" s="233"/>
      <c r="F1075" s="232"/>
      <c r="G1075" s="234"/>
      <c r="H1075" s="235"/>
      <c r="I1075" s="232"/>
      <c r="J1075" s="236"/>
      <c r="K1075" s="242"/>
      <c r="L1075" s="242"/>
      <c r="M1075" s="239"/>
      <c r="N1075" s="281"/>
      <c r="O1075" s="260"/>
      <c r="P1075" s="310"/>
    </row>
    <row r="1076" spans="1:16" ht="46.8" hidden="1" x14ac:dyDescent="0.3">
      <c r="A1076" s="39" t="s">
        <v>1125</v>
      </c>
      <c r="B1076" s="62" t="s">
        <v>744</v>
      </c>
      <c r="C1076" s="86"/>
      <c r="D1076" s="61" t="s">
        <v>711</v>
      </c>
      <c r="E1076" s="112">
        <v>350</v>
      </c>
      <c r="F1076" s="194" t="s">
        <v>1572</v>
      </c>
      <c r="G1076" s="152" t="s">
        <v>1568</v>
      </c>
      <c r="H1076" s="133" t="s">
        <v>1607</v>
      </c>
      <c r="I1076" s="194" t="s">
        <v>1608</v>
      </c>
      <c r="J1076" s="147" t="s">
        <v>1609</v>
      </c>
      <c r="K1076" s="241">
        <v>0.56000000000000005</v>
      </c>
      <c r="L1076" s="241">
        <f t="shared" si="314"/>
        <v>0.67200000000000004</v>
      </c>
      <c r="M1076" s="8">
        <v>28</v>
      </c>
      <c r="N1076" s="280">
        <f t="shared" si="315"/>
        <v>33.6</v>
      </c>
      <c r="O1076" s="259">
        <v>0.56000000000000005</v>
      </c>
      <c r="P1076" s="309">
        <v>1</v>
      </c>
    </row>
    <row r="1077" spans="1:16" ht="15.6" hidden="1" x14ac:dyDescent="0.3">
      <c r="A1077" s="230"/>
      <c r="B1077" s="231"/>
      <c r="C1077" s="231"/>
      <c r="D1077" s="232"/>
      <c r="E1077" s="233"/>
      <c r="F1077" s="232"/>
      <c r="G1077" s="234"/>
      <c r="H1077" s="235"/>
      <c r="I1077" s="232"/>
      <c r="J1077" s="236"/>
      <c r="K1077" s="242"/>
      <c r="L1077" s="242"/>
      <c r="M1077" s="239"/>
      <c r="N1077" s="281"/>
      <c r="O1077" s="260"/>
      <c r="P1077" s="310"/>
    </row>
    <row r="1078" spans="1:16" ht="46.8" hidden="1" x14ac:dyDescent="0.3">
      <c r="A1078" s="39" t="s">
        <v>1126</v>
      </c>
      <c r="B1078" s="62" t="s">
        <v>859</v>
      </c>
      <c r="C1078" s="86" t="s">
        <v>860</v>
      </c>
      <c r="D1078" s="61" t="s">
        <v>594</v>
      </c>
      <c r="E1078" s="112">
        <v>2400</v>
      </c>
      <c r="F1078" s="194" t="s">
        <v>1572</v>
      </c>
      <c r="G1078" s="152" t="s">
        <v>1568</v>
      </c>
      <c r="H1078" s="133" t="s">
        <v>1610</v>
      </c>
      <c r="I1078" s="194" t="s">
        <v>1611</v>
      </c>
      <c r="J1078" s="147" t="s">
        <v>1612</v>
      </c>
      <c r="K1078" s="241">
        <v>0.19</v>
      </c>
      <c r="L1078" s="241">
        <f t="shared" si="314"/>
        <v>0.22799999999999998</v>
      </c>
      <c r="M1078" s="8">
        <v>45.6</v>
      </c>
      <c r="N1078" s="280">
        <f t="shared" si="315"/>
        <v>54.72</v>
      </c>
      <c r="O1078" s="259">
        <v>0.19</v>
      </c>
      <c r="P1078" s="309">
        <v>1</v>
      </c>
    </row>
    <row r="1079" spans="1:16" ht="15.6" hidden="1" x14ac:dyDescent="0.3">
      <c r="A1079" s="230"/>
      <c r="B1079" s="231"/>
      <c r="C1079" s="231"/>
      <c r="D1079" s="232"/>
      <c r="E1079" s="233"/>
      <c r="F1079" s="232"/>
      <c r="G1079" s="234"/>
      <c r="H1079" s="235"/>
      <c r="I1079" s="232"/>
      <c r="J1079" s="236"/>
      <c r="K1079" s="242"/>
      <c r="L1079" s="242"/>
      <c r="M1079" s="239"/>
      <c r="N1079" s="281"/>
      <c r="O1079" s="260"/>
      <c r="P1079" s="310"/>
    </row>
    <row r="1080" spans="1:16" ht="46.8" hidden="1" x14ac:dyDescent="0.3">
      <c r="A1080" s="39" t="s">
        <v>648</v>
      </c>
      <c r="B1080" s="62" t="s">
        <v>861</v>
      </c>
      <c r="C1080" s="86" t="s">
        <v>862</v>
      </c>
      <c r="D1080" s="61" t="s">
        <v>594</v>
      </c>
      <c r="E1080" s="112">
        <v>264</v>
      </c>
      <c r="F1080" s="194" t="s">
        <v>1572</v>
      </c>
      <c r="G1080" s="152" t="s">
        <v>1568</v>
      </c>
      <c r="H1080" s="133" t="s">
        <v>1613</v>
      </c>
      <c r="I1080" s="194" t="s">
        <v>1614</v>
      </c>
      <c r="J1080" s="147" t="s">
        <v>1615</v>
      </c>
      <c r="K1080" s="241">
        <v>1.82</v>
      </c>
      <c r="L1080" s="241">
        <f t="shared" si="314"/>
        <v>2.1840000000000002</v>
      </c>
      <c r="M1080" s="8">
        <v>60.06</v>
      </c>
      <c r="N1080" s="280">
        <f t="shared" si="315"/>
        <v>72.072000000000003</v>
      </c>
      <c r="O1080" s="259">
        <v>1.82</v>
      </c>
      <c r="P1080" s="309">
        <v>1</v>
      </c>
    </row>
    <row r="1081" spans="1:16" ht="15.6" hidden="1" x14ac:dyDescent="0.3">
      <c r="A1081" s="230"/>
      <c r="B1081" s="231"/>
      <c r="C1081" s="231"/>
      <c r="D1081" s="232"/>
      <c r="E1081" s="233"/>
      <c r="F1081" s="232"/>
      <c r="G1081" s="234"/>
      <c r="H1081" s="235"/>
      <c r="I1081" s="232"/>
      <c r="J1081" s="236"/>
      <c r="K1081" s="242"/>
      <c r="L1081" s="242"/>
      <c r="M1081" s="239"/>
      <c r="N1081" s="281"/>
      <c r="O1081" s="260"/>
      <c r="P1081" s="310"/>
    </row>
    <row r="1082" spans="1:16" ht="46.8" hidden="1" x14ac:dyDescent="0.3">
      <c r="A1082" s="39" t="s">
        <v>651</v>
      </c>
      <c r="B1082" s="63" t="s">
        <v>826</v>
      </c>
      <c r="C1082" s="21"/>
      <c r="D1082" s="61" t="s">
        <v>594</v>
      </c>
      <c r="E1082" s="112">
        <v>8</v>
      </c>
      <c r="F1082" s="194" t="s">
        <v>1572</v>
      </c>
      <c r="G1082" s="152" t="s">
        <v>1568</v>
      </c>
      <c r="H1082" s="133" t="s">
        <v>1593</v>
      </c>
      <c r="I1082" s="194" t="s">
        <v>1594</v>
      </c>
      <c r="J1082" s="147" t="s">
        <v>1595</v>
      </c>
      <c r="K1082" s="241">
        <v>90.3</v>
      </c>
      <c r="L1082" s="241">
        <f t="shared" si="314"/>
        <v>108.36</v>
      </c>
      <c r="M1082" s="8">
        <v>180.6</v>
      </c>
      <c r="N1082" s="280">
        <f t="shared" si="315"/>
        <v>216.72</v>
      </c>
      <c r="O1082" s="259">
        <v>90.3</v>
      </c>
      <c r="P1082" s="309">
        <v>1</v>
      </c>
    </row>
    <row r="1083" spans="1:16" ht="15.6" hidden="1" x14ac:dyDescent="0.3">
      <c r="A1083" s="230"/>
      <c r="B1083" s="231"/>
      <c r="C1083" s="231"/>
      <c r="D1083" s="232"/>
      <c r="E1083" s="233"/>
      <c r="F1083" s="232"/>
      <c r="G1083" s="234"/>
      <c r="H1083" s="235"/>
      <c r="I1083" s="232"/>
      <c r="J1083" s="236"/>
      <c r="K1083" s="242"/>
      <c r="L1083" s="242"/>
      <c r="M1083" s="239"/>
      <c r="N1083" s="281"/>
      <c r="O1083" s="260"/>
      <c r="P1083" s="310"/>
    </row>
    <row r="1084" spans="1:16" ht="46.8" hidden="1" x14ac:dyDescent="0.3">
      <c r="A1084" s="39" t="s">
        <v>1127</v>
      </c>
      <c r="B1084" s="63" t="s">
        <v>827</v>
      </c>
      <c r="C1084" s="21"/>
      <c r="D1084" s="61" t="s">
        <v>594</v>
      </c>
      <c r="E1084" s="112">
        <v>6</v>
      </c>
      <c r="F1084" s="194" t="s">
        <v>1572</v>
      </c>
      <c r="G1084" s="152" t="s">
        <v>1568</v>
      </c>
      <c r="H1084" s="133" t="s">
        <v>1593</v>
      </c>
      <c r="I1084" s="194" t="s">
        <v>1596</v>
      </c>
      <c r="J1084" s="147" t="s">
        <v>1597</v>
      </c>
      <c r="K1084" s="241">
        <v>74</v>
      </c>
      <c r="L1084" s="241">
        <f t="shared" si="314"/>
        <v>88.8</v>
      </c>
      <c r="M1084" s="8">
        <v>148</v>
      </c>
      <c r="N1084" s="280">
        <f t="shared" si="315"/>
        <v>177.6</v>
      </c>
      <c r="O1084" s="259">
        <v>74</v>
      </c>
      <c r="P1084" s="309">
        <v>1</v>
      </c>
    </row>
    <row r="1085" spans="1:16" ht="15.6" hidden="1" x14ac:dyDescent="0.3">
      <c r="A1085" s="230"/>
      <c r="B1085" s="231"/>
      <c r="C1085" s="231"/>
      <c r="D1085" s="232"/>
      <c r="E1085" s="233"/>
      <c r="F1085" s="232"/>
      <c r="G1085" s="234"/>
      <c r="H1085" s="235"/>
      <c r="I1085" s="232"/>
      <c r="J1085" s="236"/>
      <c r="K1085" s="242"/>
      <c r="L1085" s="242"/>
      <c r="M1085" s="239"/>
      <c r="N1085" s="281"/>
      <c r="O1085" s="260"/>
      <c r="P1085" s="310"/>
    </row>
    <row r="1086" spans="1:16" ht="46.8" hidden="1" x14ac:dyDescent="0.3">
      <c r="A1086" s="39" t="s">
        <v>1128</v>
      </c>
      <c r="B1086" s="62" t="s">
        <v>828</v>
      </c>
      <c r="C1086" s="21"/>
      <c r="D1086" s="61" t="s">
        <v>594</v>
      </c>
      <c r="E1086" s="112">
        <v>9000</v>
      </c>
      <c r="F1086" s="194" t="s">
        <v>1572</v>
      </c>
      <c r="G1086" s="152" t="s">
        <v>1568</v>
      </c>
      <c r="H1086" s="133" t="s">
        <v>1616</v>
      </c>
      <c r="I1086" s="194" t="s">
        <v>1617</v>
      </c>
      <c r="J1086" s="147" t="s">
        <v>1618</v>
      </c>
      <c r="K1086" s="241">
        <v>0.98</v>
      </c>
      <c r="L1086" s="241">
        <f t="shared" si="314"/>
        <v>1.1759999999999999</v>
      </c>
      <c r="M1086" s="8">
        <v>98</v>
      </c>
      <c r="N1086" s="280">
        <f t="shared" si="315"/>
        <v>117.6</v>
      </c>
      <c r="O1086" s="259">
        <v>0.98</v>
      </c>
      <c r="P1086" s="309">
        <v>1</v>
      </c>
    </row>
    <row r="1087" spans="1:16" ht="15.6" hidden="1" x14ac:dyDescent="0.3">
      <c r="A1087" s="230"/>
      <c r="B1087" s="231"/>
      <c r="C1087" s="231"/>
      <c r="D1087" s="232"/>
      <c r="E1087" s="233"/>
      <c r="F1087" s="232"/>
      <c r="G1087" s="234"/>
      <c r="H1087" s="235"/>
      <c r="I1087" s="232"/>
      <c r="J1087" s="236"/>
      <c r="K1087" s="242"/>
      <c r="L1087" s="242"/>
      <c r="M1087" s="239"/>
      <c r="N1087" s="281"/>
      <c r="O1087" s="260"/>
      <c r="P1087" s="310"/>
    </row>
    <row r="1088" spans="1:16" ht="46.8" hidden="1" x14ac:dyDescent="0.3">
      <c r="A1088" s="39" t="s">
        <v>1129</v>
      </c>
      <c r="B1088" s="34" t="s">
        <v>771</v>
      </c>
      <c r="C1088" s="21"/>
      <c r="D1088" s="61" t="s">
        <v>794</v>
      </c>
      <c r="E1088" s="112">
        <v>2</v>
      </c>
      <c r="F1088" s="194" t="s">
        <v>1572</v>
      </c>
      <c r="G1088" s="152" t="s">
        <v>1568</v>
      </c>
      <c r="H1088" s="133" t="s">
        <v>1619</v>
      </c>
      <c r="I1088" s="194" t="s">
        <v>1620</v>
      </c>
      <c r="J1088" s="128" t="s">
        <v>1621</v>
      </c>
      <c r="K1088" s="241">
        <v>167</v>
      </c>
      <c r="L1088" s="241">
        <f t="shared" si="314"/>
        <v>200.4</v>
      </c>
      <c r="M1088" s="8">
        <v>167</v>
      </c>
      <c r="N1088" s="280">
        <f t="shared" si="315"/>
        <v>200.4</v>
      </c>
      <c r="O1088" s="259">
        <v>167</v>
      </c>
      <c r="P1088" s="309">
        <v>1</v>
      </c>
    </row>
    <row r="1089" spans="1:16" ht="15.6" hidden="1" x14ac:dyDescent="0.3">
      <c r="A1089" s="230"/>
      <c r="B1089" s="231"/>
      <c r="C1089" s="231"/>
      <c r="D1089" s="232"/>
      <c r="E1089" s="233"/>
      <c r="F1089" s="232"/>
      <c r="G1089" s="234"/>
      <c r="H1089" s="235"/>
      <c r="I1089" s="232"/>
      <c r="J1089" s="236"/>
      <c r="K1089" s="242"/>
      <c r="L1089" s="242"/>
      <c r="M1089" s="239"/>
      <c r="N1089" s="281"/>
      <c r="O1089" s="260"/>
      <c r="P1089" s="310"/>
    </row>
    <row r="1090" spans="1:16" ht="46.8" hidden="1" x14ac:dyDescent="0.3">
      <c r="A1090" s="39" t="s">
        <v>652</v>
      </c>
      <c r="B1090" s="34" t="s">
        <v>772</v>
      </c>
      <c r="C1090" s="21"/>
      <c r="D1090" s="61" t="s">
        <v>594</v>
      </c>
      <c r="E1090" s="112">
        <v>200</v>
      </c>
      <c r="F1090" s="194" t="s">
        <v>1572</v>
      </c>
      <c r="G1090" s="152" t="s">
        <v>1568</v>
      </c>
      <c r="H1090" s="133" t="s">
        <v>1622</v>
      </c>
      <c r="I1090" s="194" t="s">
        <v>1623</v>
      </c>
      <c r="J1090" s="128" t="s">
        <v>1624</v>
      </c>
      <c r="K1090" s="241">
        <v>0.42</v>
      </c>
      <c r="L1090" s="241">
        <f t="shared" si="314"/>
        <v>0.504</v>
      </c>
      <c r="M1090" s="8">
        <v>42</v>
      </c>
      <c r="N1090" s="280">
        <f t="shared" si="315"/>
        <v>50.4</v>
      </c>
      <c r="O1090" s="259">
        <v>0.42</v>
      </c>
      <c r="P1090" s="309">
        <v>1</v>
      </c>
    </row>
    <row r="1091" spans="1:16" ht="15.6" hidden="1" x14ac:dyDescent="0.3">
      <c r="A1091" s="230"/>
      <c r="B1091" s="231"/>
      <c r="C1091" s="231"/>
      <c r="D1091" s="232"/>
      <c r="E1091" s="233"/>
      <c r="F1091" s="232"/>
      <c r="G1091" s="234"/>
      <c r="H1091" s="235"/>
      <c r="I1091" s="232"/>
      <c r="J1091" s="236"/>
      <c r="K1091" s="242"/>
      <c r="L1091" s="242"/>
      <c r="M1091" s="239"/>
      <c r="N1091" s="281"/>
      <c r="O1091" s="260"/>
      <c r="P1091" s="310"/>
    </row>
    <row r="1092" spans="1:16" ht="46.8" hidden="1" x14ac:dyDescent="0.3">
      <c r="A1092" s="39" t="s">
        <v>1130</v>
      </c>
      <c r="B1092" s="34" t="s">
        <v>773</v>
      </c>
      <c r="C1092" s="21"/>
      <c r="D1092" s="61" t="s">
        <v>594</v>
      </c>
      <c r="E1092" s="112">
        <v>1500</v>
      </c>
      <c r="F1092" s="194" t="s">
        <v>1572</v>
      </c>
      <c r="G1092" s="152" t="s">
        <v>1568</v>
      </c>
      <c r="H1092" s="133" t="s">
        <v>1625</v>
      </c>
      <c r="I1092" s="194" t="s">
        <v>1623</v>
      </c>
      <c r="J1092" s="128" t="s">
        <v>1626</v>
      </c>
      <c r="K1092" s="241">
        <v>0.21</v>
      </c>
      <c r="L1092" s="241">
        <f t="shared" si="314"/>
        <v>0.252</v>
      </c>
      <c r="M1092" s="8">
        <v>157.5</v>
      </c>
      <c r="N1092" s="280">
        <f t="shared" si="315"/>
        <v>189</v>
      </c>
      <c r="O1092" s="259">
        <v>0.21</v>
      </c>
      <c r="P1092" s="309">
        <v>1</v>
      </c>
    </row>
    <row r="1093" spans="1:16" ht="15.6" hidden="1" x14ac:dyDescent="0.3">
      <c r="A1093" s="230"/>
      <c r="B1093" s="231"/>
      <c r="C1093" s="231"/>
      <c r="D1093" s="232"/>
      <c r="E1093" s="233"/>
      <c r="F1093" s="232"/>
      <c r="G1093" s="234"/>
      <c r="H1093" s="235"/>
      <c r="I1093" s="232"/>
      <c r="J1093" s="236"/>
      <c r="K1093" s="242"/>
      <c r="L1093" s="242"/>
      <c r="M1093" s="239"/>
      <c r="N1093" s="281"/>
      <c r="O1093" s="260"/>
      <c r="P1093" s="310"/>
    </row>
    <row r="1094" spans="1:16" ht="46.8" hidden="1" x14ac:dyDescent="0.3">
      <c r="A1094" s="39" t="s">
        <v>655</v>
      </c>
      <c r="B1094" s="34" t="s">
        <v>774</v>
      </c>
      <c r="C1094" s="21"/>
      <c r="D1094" s="61" t="s">
        <v>34</v>
      </c>
      <c r="E1094" s="112">
        <v>15</v>
      </c>
      <c r="F1094" s="194" t="s">
        <v>1572</v>
      </c>
      <c r="G1094" s="152" t="s">
        <v>1568</v>
      </c>
      <c r="H1094" s="133" t="s">
        <v>1627</v>
      </c>
      <c r="I1094" s="194" t="s">
        <v>1623</v>
      </c>
      <c r="J1094" s="128" t="s">
        <v>1628</v>
      </c>
      <c r="K1094" s="241">
        <v>215</v>
      </c>
      <c r="L1094" s="241">
        <f t="shared" si="314"/>
        <v>258</v>
      </c>
      <c r="M1094" s="8">
        <v>215</v>
      </c>
      <c r="N1094" s="280">
        <f t="shared" si="315"/>
        <v>258</v>
      </c>
      <c r="O1094" s="259">
        <v>215</v>
      </c>
      <c r="P1094" s="309">
        <v>1</v>
      </c>
    </row>
    <row r="1095" spans="1:16" ht="15.6" hidden="1" x14ac:dyDescent="0.3">
      <c r="A1095" s="230"/>
      <c r="B1095" s="231"/>
      <c r="C1095" s="231"/>
      <c r="D1095" s="232"/>
      <c r="E1095" s="233"/>
      <c r="F1095" s="232"/>
      <c r="G1095" s="234"/>
      <c r="H1095" s="235"/>
      <c r="I1095" s="232"/>
      <c r="J1095" s="236"/>
      <c r="K1095" s="242"/>
      <c r="L1095" s="242"/>
      <c r="M1095" s="239"/>
      <c r="N1095" s="281"/>
      <c r="O1095" s="260"/>
      <c r="P1095" s="310"/>
    </row>
    <row r="1096" spans="1:16" ht="46.8" hidden="1" x14ac:dyDescent="0.3">
      <c r="A1096" s="39" t="s">
        <v>658</v>
      </c>
      <c r="B1096" s="34" t="s">
        <v>775</v>
      </c>
      <c r="C1096" s="21"/>
      <c r="D1096" s="61" t="s">
        <v>34</v>
      </c>
      <c r="E1096" s="112">
        <v>2</v>
      </c>
      <c r="F1096" s="194" t="s">
        <v>1572</v>
      </c>
      <c r="G1096" s="152" t="s">
        <v>1568</v>
      </c>
      <c r="H1096" s="133" t="s">
        <v>1629</v>
      </c>
      <c r="I1096" s="194" t="s">
        <v>1623</v>
      </c>
      <c r="J1096" s="128" t="s">
        <v>1630</v>
      </c>
      <c r="K1096" s="241">
        <v>38.6</v>
      </c>
      <c r="L1096" s="241">
        <f t="shared" si="314"/>
        <v>46.32</v>
      </c>
      <c r="M1096" s="8">
        <v>38.6</v>
      </c>
      <c r="N1096" s="280">
        <f t="shared" si="315"/>
        <v>46.32</v>
      </c>
      <c r="O1096" s="259">
        <v>38.6</v>
      </c>
      <c r="P1096" s="309">
        <v>1</v>
      </c>
    </row>
    <row r="1097" spans="1:16" ht="15.6" hidden="1" x14ac:dyDescent="0.3">
      <c r="A1097" s="230"/>
      <c r="B1097" s="231"/>
      <c r="C1097" s="231"/>
      <c r="D1097" s="232"/>
      <c r="E1097" s="233"/>
      <c r="F1097" s="232"/>
      <c r="G1097" s="234"/>
      <c r="H1097" s="235"/>
      <c r="I1097" s="232"/>
      <c r="J1097" s="236"/>
      <c r="K1097" s="242"/>
      <c r="L1097" s="242"/>
      <c r="M1097" s="239"/>
      <c r="N1097" s="281"/>
      <c r="O1097" s="260"/>
      <c r="P1097" s="310"/>
    </row>
    <row r="1098" spans="1:16" ht="46.8" hidden="1" x14ac:dyDescent="0.3">
      <c r="A1098" s="39" t="s">
        <v>661</v>
      </c>
      <c r="B1098" s="34" t="s">
        <v>776</v>
      </c>
      <c r="C1098" s="21"/>
      <c r="D1098" s="61" t="s">
        <v>34</v>
      </c>
      <c r="E1098" s="112">
        <v>2</v>
      </c>
      <c r="F1098" s="194" t="s">
        <v>1572</v>
      </c>
      <c r="G1098" s="152" t="s">
        <v>1568</v>
      </c>
      <c r="H1098" s="133" t="s">
        <v>1631</v>
      </c>
      <c r="I1098" s="194" t="s">
        <v>1623</v>
      </c>
      <c r="J1098" s="128" t="s">
        <v>1632</v>
      </c>
      <c r="K1098" s="241">
        <v>142</v>
      </c>
      <c r="L1098" s="241">
        <f t="shared" si="314"/>
        <v>170.4</v>
      </c>
      <c r="M1098" s="8">
        <v>142</v>
      </c>
      <c r="N1098" s="280">
        <f t="shared" si="315"/>
        <v>170.4</v>
      </c>
      <c r="O1098" s="259">
        <v>142</v>
      </c>
      <c r="P1098" s="309">
        <v>1</v>
      </c>
    </row>
    <row r="1099" spans="1:16" ht="15.6" hidden="1" x14ac:dyDescent="0.3">
      <c r="A1099" s="230"/>
      <c r="B1099" s="231"/>
      <c r="C1099" s="231"/>
      <c r="D1099" s="232"/>
      <c r="E1099" s="233"/>
      <c r="F1099" s="232"/>
      <c r="G1099" s="234"/>
      <c r="H1099" s="235"/>
      <c r="I1099" s="232"/>
      <c r="J1099" s="236"/>
      <c r="K1099" s="242"/>
      <c r="L1099" s="242"/>
      <c r="M1099" s="239"/>
      <c r="N1099" s="281"/>
      <c r="O1099" s="260"/>
      <c r="P1099" s="310"/>
    </row>
    <row r="1100" spans="1:16" ht="93.6" hidden="1" x14ac:dyDescent="0.3">
      <c r="A1100" s="39" t="s">
        <v>664</v>
      </c>
      <c r="B1100" s="34" t="s">
        <v>786</v>
      </c>
      <c r="C1100" s="21"/>
      <c r="D1100" s="61" t="s">
        <v>34</v>
      </c>
      <c r="E1100" s="128">
        <v>2</v>
      </c>
      <c r="F1100" s="194" t="s">
        <v>1572</v>
      </c>
      <c r="G1100" s="152" t="s">
        <v>1568</v>
      </c>
      <c r="H1100" s="133" t="s">
        <v>1633</v>
      </c>
      <c r="I1100" s="194" t="s">
        <v>1634</v>
      </c>
      <c r="J1100" s="128" t="s">
        <v>1635</v>
      </c>
      <c r="K1100" s="241">
        <v>42.95</v>
      </c>
      <c r="L1100" s="241">
        <f t="shared" si="314"/>
        <v>51.54</v>
      </c>
      <c r="M1100" s="8">
        <v>85.9</v>
      </c>
      <c r="N1100" s="280">
        <f t="shared" si="315"/>
        <v>103.08</v>
      </c>
      <c r="O1100" s="259">
        <v>42.95</v>
      </c>
      <c r="P1100" s="309">
        <v>1</v>
      </c>
    </row>
    <row r="1101" spans="1:16" ht="15.6" hidden="1" x14ac:dyDescent="0.3">
      <c r="A1101" s="230"/>
      <c r="B1101" s="231"/>
      <c r="C1101" s="231"/>
      <c r="D1101" s="232"/>
      <c r="E1101" s="233"/>
      <c r="F1101" s="232"/>
      <c r="G1101" s="234"/>
      <c r="H1101" s="235"/>
      <c r="I1101" s="232"/>
      <c r="J1101" s="236"/>
      <c r="K1101" s="242"/>
      <c r="L1101" s="242"/>
      <c r="M1101" s="239"/>
      <c r="N1101" s="281"/>
      <c r="O1101" s="260"/>
      <c r="P1101" s="310"/>
    </row>
    <row r="1102" spans="1:16" ht="46.8" hidden="1" x14ac:dyDescent="0.3">
      <c r="A1102" s="39" t="s">
        <v>667</v>
      </c>
      <c r="B1102" s="34" t="s">
        <v>787</v>
      </c>
      <c r="C1102" s="21"/>
      <c r="D1102" s="61" t="s">
        <v>34</v>
      </c>
      <c r="E1102" s="112">
        <v>1000</v>
      </c>
      <c r="F1102" s="194" t="s">
        <v>1798</v>
      </c>
      <c r="G1102" s="152" t="s">
        <v>1637</v>
      </c>
      <c r="H1102" s="133">
        <v>1000</v>
      </c>
      <c r="I1102" s="194" t="s">
        <v>1895</v>
      </c>
      <c r="J1102" s="128" t="s">
        <v>1896</v>
      </c>
      <c r="K1102" s="241">
        <v>1.26E-2</v>
      </c>
      <c r="L1102" s="241">
        <f t="shared" ref="L1102" si="316">K1102*1.2</f>
        <v>1.512E-2</v>
      </c>
      <c r="M1102" s="8">
        <f t="shared" ref="M1102" si="317">H1102*K1102</f>
        <v>12.6</v>
      </c>
      <c r="N1102" s="280">
        <f t="shared" ref="N1102" si="318">M1102*1.2</f>
        <v>15.12</v>
      </c>
      <c r="O1102" s="259">
        <v>1.26E-2</v>
      </c>
      <c r="P1102" s="309">
        <v>1</v>
      </c>
    </row>
    <row r="1103" spans="1:16" ht="15.6" hidden="1" x14ac:dyDescent="0.3">
      <c r="A1103" s="230"/>
      <c r="B1103" s="231"/>
      <c r="C1103" s="231"/>
      <c r="D1103" s="232"/>
      <c r="E1103" s="233"/>
      <c r="F1103" s="232"/>
      <c r="G1103" s="234"/>
      <c r="H1103" s="235"/>
      <c r="I1103" s="232"/>
      <c r="J1103" s="236"/>
      <c r="K1103" s="242"/>
      <c r="L1103" s="242"/>
      <c r="M1103" s="239"/>
      <c r="N1103" s="281"/>
      <c r="O1103" s="260"/>
      <c r="P1103" s="310"/>
    </row>
    <row r="1104" spans="1:16" ht="93.6" hidden="1" x14ac:dyDescent="0.3">
      <c r="A1104" s="39" t="s">
        <v>670</v>
      </c>
      <c r="B1104" s="34" t="s">
        <v>788</v>
      </c>
      <c r="C1104" s="21" t="s">
        <v>789</v>
      </c>
      <c r="D1104" s="61" t="s">
        <v>34</v>
      </c>
      <c r="E1104" s="112">
        <v>1000</v>
      </c>
      <c r="F1104" s="194" t="s">
        <v>1519</v>
      </c>
      <c r="G1104" s="152" t="s">
        <v>1465</v>
      </c>
      <c r="H1104" s="133">
        <v>100</v>
      </c>
      <c r="I1104" s="194" t="s">
        <v>1520</v>
      </c>
      <c r="J1104" s="195" t="s">
        <v>1521</v>
      </c>
      <c r="K1104" s="241">
        <v>0.2</v>
      </c>
      <c r="L1104" s="241">
        <f t="shared" ref="L1104" si="319">MMULT(K1104,1.2)</f>
        <v>0.24</v>
      </c>
      <c r="M1104" s="8">
        <f t="shared" ref="M1104" si="320">MMULT(H1104,K1104)</f>
        <v>20</v>
      </c>
      <c r="N1104" s="280">
        <f t="shared" ref="N1104" si="321">MMULT(M1104,1.2)</f>
        <v>24</v>
      </c>
      <c r="O1104" s="259">
        <v>0.2</v>
      </c>
      <c r="P1104" s="309">
        <v>1</v>
      </c>
    </row>
    <row r="1105" spans="1:16" ht="15.6" hidden="1" x14ac:dyDescent="0.3">
      <c r="A1105" s="230"/>
      <c r="B1105" s="231"/>
      <c r="C1105" s="231"/>
      <c r="D1105" s="232"/>
      <c r="E1105" s="233"/>
      <c r="F1105" s="232"/>
      <c r="G1105" s="234"/>
      <c r="H1105" s="235"/>
      <c r="I1105" s="232"/>
      <c r="J1105" s="236"/>
      <c r="K1105" s="242"/>
      <c r="L1105" s="242"/>
      <c r="M1105" s="239"/>
      <c r="N1105" s="281"/>
      <c r="O1105" s="260"/>
      <c r="P1105" s="310"/>
    </row>
    <row r="1106" spans="1:16" ht="124.8" hidden="1" x14ac:dyDescent="0.3">
      <c r="A1106" s="39" t="s">
        <v>673</v>
      </c>
      <c r="B1106" s="34" t="s">
        <v>864</v>
      </c>
      <c r="C1106" s="21"/>
      <c r="D1106" s="61" t="s">
        <v>34</v>
      </c>
      <c r="E1106" s="112">
        <v>125</v>
      </c>
      <c r="F1106" s="194" t="s">
        <v>1933</v>
      </c>
      <c r="G1106" s="152" t="s">
        <v>1898</v>
      </c>
      <c r="H1106" s="133" t="s">
        <v>1934</v>
      </c>
      <c r="I1106" s="194" t="s">
        <v>1935</v>
      </c>
      <c r="J1106" s="128" t="s">
        <v>1936</v>
      </c>
      <c r="K1106" s="241">
        <v>0.46660000000000001</v>
      </c>
      <c r="L1106" s="241">
        <v>0.56000000000000005</v>
      </c>
      <c r="M1106" s="8">
        <v>23.333300000000001</v>
      </c>
      <c r="N1106" s="280">
        <v>28</v>
      </c>
      <c r="O1106" s="259">
        <v>0.46660000000000001</v>
      </c>
      <c r="P1106" s="309">
        <v>1</v>
      </c>
    </row>
    <row r="1107" spans="1:16" ht="62.4" hidden="1" x14ac:dyDescent="0.3">
      <c r="A1107" s="39" t="s">
        <v>673</v>
      </c>
      <c r="B1107" s="34" t="s">
        <v>864</v>
      </c>
      <c r="C1107" s="21"/>
      <c r="D1107" s="61" t="s">
        <v>34</v>
      </c>
      <c r="E1107" s="112">
        <v>125</v>
      </c>
      <c r="F1107" s="194" t="s">
        <v>2166</v>
      </c>
      <c r="G1107" s="152" t="s">
        <v>2139</v>
      </c>
      <c r="H1107" s="133">
        <v>25</v>
      </c>
      <c r="I1107" s="194"/>
      <c r="J1107" s="128" t="s">
        <v>2167</v>
      </c>
      <c r="K1107" s="241">
        <v>10.1</v>
      </c>
      <c r="L1107" s="241">
        <v>12.12</v>
      </c>
      <c r="M1107" s="8">
        <v>10.1</v>
      </c>
      <c r="N1107" s="280">
        <v>12.12</v>
      </c>
      <c r="O1107" s="259">
        <v>10.1</v>
      </c>
      <c r="P1107" s="309">
        <v>2</v>
      </c>
    </row>
    <row r="1108" spans="1:16" hidden="1" x14ac:dyDescent="0.3">
      <c r="G1108" s="155"/>
      <c r="H1108" s="105"/>
      <c r="I1108" s="155"/>
      <c r="J1108" s="104"/>
      <c r="K1108" s="104"/>
      <c r="L1108" s="104"/>
      <c r="M1108" s="155"/>
      <c r="N1108" s="104"/>
      <c r="O1108" s="104"/>
      <c r="P1108" s="320"/>
    </row>
    <row r="1109" spans="1:16" hidden="1" x14ac:dyDescent="0.3">
      <c r="G1109" s="155"/>
      <c r="H1109" s="105"/>
      <c r="I1109" s="155"/>
      <c r="J1109" s="104"/>
      <c r="K1109" s="104"/>
      <c r="L1109" s="104"/>
      <c r="M1109" s="155"/>
      <c r="N1109" s="104"/>
      <c r="O1109" s="104"/>
      <c r="P1109" s="320"/>
    </row>
    <row r="1110" spans="1:16" hidden="1" x14ac:dyDescent="0.3">
      <c r="B1110" s="14" t="s">
        <v>1147</v>
      </c>
      <c r="D1110"/>
      <c r="E1110" s="104"/>
      <c r="G1110" s="155"/>
      <c r="H1110" s="105"/>
      <c r="I1110" s="155"/>
      <c r="J1110" s="104"/>
      <c r="K1110" s="104"/>
      <c r="L1110" s="104"/>
      <c r="M1110" s="155"/>
      <c r="N1110" s="104"/>
      <c r="O1110" s="104"/>
      <c r="P1110" s="320"/>
    </row>
    <row r="1111" spans="1:16" hidden="1" x14ac:dyDescent="0.3">
      <c r="C1111" s="374" t="s">
        <v>1149</v>
      </c>
      <c r="D1111" s="374"/>
      <c r="E1111" s="374"/>
      <c r="G1111" s="155"/>
      <c r="H1111" s="105"/>
      <c r="I1111" s="155"/>
      <c r="J1111" s="104"/>
      <c r="K1111" s="104"/>
      <c r="L1111" s="104"/>
      <c r="M1111" s="155"/>
      <c r="N1111" s="104"/>
      <c r="O1111" s="104"/>
      <c r="P1111" s="320"/>
    </row>
    <row r="1112" spans="1:16" hidden="1" x14ac:dyDescent="0.3">
      <c r="B1112" s="14" t="s">
        <v>1148</v>
      </c>
      <c r="D1112"/>
      <c r="E1112" s="104"/>
      <c r="G1112" s="155"/>
      <c r="H1112" s="105"/>
      <c r="I1112" s="155"/>
      <c r="J1112" s="104"/>
      <c r="K1112" s="104"/>
      <c r="L1112" s="104"/>
      <c r="M1112" s="155"/>
      <c r="N1112" s="104"/>
      <c r="O1112" s="104"/>
      <c r="P1112" s="320"/>
    </row>
    <row r="1113" spans="1:16" hidden="1" x14ac:dyDescent="0.3">
      <c r="D1113"/>
      <c r="E1113" s="104"/>
      <c r="G1113" s="155"/>
      <c r="H1113" s="105"/>
      <c r="I1113" s="155"/>
      <c r="J1113" s="104"/>
      <c r="K1113" s="104"/>
      <c r="L1113" s="104"/>
      <c r="M1113" s="155"/>
      <c r="N1113" s="104"/>
      <c r="O1113" s="104"/>
      <c r="P1113" s="320"/>
    </row>
    <row r="1114" spans="1:16" hidden="1" x14ac:dyDescent="0.3">
      <c r="G1114" s="155"/>
      <c r="H1114" s="105"/>
      <c r="I1114" s="155"/>
      <c r="J1114" s="104"/>
      <c r="K1114" s="104"/>
      <c r="L1114" s="104"/>
      <c r="M1114" s="155"/>
      <c r="N1114" s="104"/>
      <c r="O1114" s="104"/>
      <c r="P1114" s="320"/>
    </row>
    <row r="1115" spans="1:16" hidden="1" x14ac:dyDescent="0.3">
      <c r="G1115" s="155"/>
      <c r="H1115" s="105"/>
      <c r="I1115" s="155"/>
      <c r="J1115" s="104"/>
      <c r="K1115" s="104"/>
      <c r="L1115" s="104"/>
      <c r="M1115" s="155"/>
      <c r="N1115" s="104"/>
      <c r="O1115" s="104"/>
      <c r="P1115" s="320"/>
    </row>
    <row r="1116" spans="1:16" hidden="1" x14ac:dyDescent="0.3">
      <c r="G1116" s="155"/>
      <c r="H1116" s="105"/>
      <c r="I1116" s="155"/>
      <c r="J1116" s="104"/>
      <c r="K1116" s="104"/>
      <c r="L1116" s="104"/>
      <c r="M1116" s="155"/>
      <c r="N1116" s="104"/>
      <c r="O1116" s="104"/>
      <c r="P1116" s="320"/>
    </row>
    <row r="1117" spans="1:16" hidden="1" x14ac:dyDescent="0.3">
      <c r="G1117" s="155"/>
      <c r="H1117" s="105"/>
      <c r="I1117" s="155"/>
      <c r="J1117" s="104"/>
      <c r="K1117" s="104"/>
      <c r="L1117" s="104"/>
      <c r="M1117" s="155"/>
      <c r="N1117" s="104"/>
      <c r="O1117" s="104"/>
      <c r="P1117" s="320"/>
    </row>
    <row r="1118" spans="1:16" hidden="1" x14ac:dyDescent="0.3">
      <c r="G1118" s="155"/>
      <c r="H1118" s="105"/>
      <c r="I1118" s="155"/>
      <c r="J1118" s="104"/>
      <c r="K1118" s="104"/>
      <c r="L1118" s="104"/>
      <c r="M1118" s="155"/>
      <c r="N1118" s="104"/>
      <c r="O1118" s="104"/>
      <c r="P1118" s="320"/>
    </row>
    <row r="1119" spans="1:16" hidden="1" x14ac:dyDescent="0.3">
      <c r="G1119" s="155"/>
      <c r="H1119" s="105"/>
      <c r="I1119" s="155"/>
      <c r="J1119" s="104"/>
      <c r="K1119" s="104"/>
      <c r="L1119" s="104"/>
      <c r="M1119" s="155"/>
      <c r="N1119" s="104"/>
      <c r="O1119" s="104"/>
      <c r="P1119" s="320"/>
    </row>
    <row r="1120" spans="1:16" hidden="1" x14ac:dyDescent="0.3">
      <c r="G1120" s="155"/>
      <c r="H1120" s="105"/>
      <c r="I1120" s="155"/>
      <c r="J1120" s="104"/>
      <c r="K1120" s="104"/>
      <c r="L1120" s="104"/>
      <c r="M1120" s="155"/>
      <c r="N1120" s="104"/>
      <c r="O1120" s="104"/>
      <c r="P1120" s="320"/>
    </row>
    <row r="1121" spans="7:16" hidden="1" x14ac:dyDescent="0.3">
      <c r="G1121" s="155"/>
      <c r="H1121" s="105"/>
      <c r="I1121" s="155"/>
      <c r="J1121" s="104"/>
      <c r="K1121" s="104"/>
      <c r="L1121" s="104"/>
      <c r="M1121" s="155"/>
      <c r="N1121" s="104"/>
      <c r="O1121" s="104"/>
      <c r="P1121" s="320"/>
    </row>
    <row r="1122" spans="7:16" hidden="1" x14ac:dyDescent="0.3">
      <c r="G1122" s="155"/>
      <c r="H1122" s="105"/>
      <c r="I1122" s="155"/>
      <c r="J1122" s="104"/>
      <c r="K1122" s="104"/>
      <c r="L1122" s="104"/>
      <c r="M1122" s="155"/>
      <c r="N1122" s="104"/>
      <c r="O1122" s="104"/>
      <c r="P1122" s="320"/>
    </row>
    <row r="1123" spans="7:16" hidden="1" x14ac:dyDescent="0.3">
      <c r="G1123" s="155"/>
      <c r="H1123" s="105"/>
      <c r="I1123" s="155"/>
      <c r="J1123" s="104"/>
      <c r="K1123" s="104"/>
      <c r="L1123" s="104"/>
      <c r="M1123" s="155"/>
      <c r="N1123" s="104"/>
      <c r="O1123" s="104"/>
      <c r="P1123" s="320"/>
    </row>
    <row r="1124" spans="7:16" hidden="1" x14ac:dyDescent="0.3">
      <c r="G1124" s="155"/>
      <c r="H1124" s="105"/>
      <c r="I1124" s="155"/>
      <c r="J1124" s="104"/>
      <c r="K1124" s="104"/>
      <c r="L1124" s="104"/>
      <c r="M1124" s="155"/>
      <c r="N1124" s="104"/>
      <c r="O1124" s="104"/>
      <c r="P1124" s="320"/>
    </row>
    <row r="1125" spans="7:16" hidden="1" x14ac:dyDescent="0.3">
      <c r="G1125" s="155"/>
      <c r="H1125" s="105"/>
      <c r="I1125" s="155"/>
      <c r="J1125" s="104"/>
      <c r="K1125" s="104"/>
      <c r="L1125" s="104"/>
      <c r="M1125" s="155"/>
      <c r="N1125" s="104"/>
      <c r="O1125" s="104"/>
      <c r="P1125" s="320"/>
    </row>
    <row r="1126" spans="7:16" hidden="1" x14ac:dyDescent="0.3">
      <c r="G1126" s="155"/>
      <c r="H1126" s="105"/>
      <c r="I1126" s="155"/>
      <c r="J1126" s="104"/>
      <c r="K1126" s="104"/>
      <c r="L1126" s="104"/>
      <c r="M1126" s="155"/>
      <c r="N1126" s="104"/>
      <c r="O1126" s="104"/>
      <c r="P1126" s="320"/>
    </row>
    <row r="1127" spans="7:16" hidden="1" x14ac:dyDescent="0.3">
      <c r="G1127" s="155"/>
      <c r="H1127" s="105"/>
      <c r="I1127" s="155"/>
      <c r="J1127" s="104"/>
      <c r="K1127" s="104"/>
      <c r="L1127" s="104"/>
      <c r="M1127" s="155"/>
      <c r="N1127" s="104"/>
      <c r="O1127" s="104"/>
      <c r="P1127" s="320"/>
    </row>
    <row r="1128" spans="7:16" hidden="1" x14ac:dyDescent="0.3">
      <c r="G1128" s="155"/>
      <c r="H1128" s="105"/>
      <c r="I1128" s="155"/>
      <c r="J1128" s="104"/>
      <c r="K1128" s="104"/>
      <c r="L1128" s="104"/>
      <c r="M1128" s="155"/>
      <c r="N1128" s="104"/>
      <c r="O1128" s="104"/>
      <c r="P1128" s="320"/>
    </row>
    <row r="1129" spans="7:16" hidden="1" x14ac:dyDescent="0.3">
      <c r="G1129" s="155"/>
      <c r="H1129" s="105"/>
      <c r="I1129" s="155"/>
      <c r="J1129" s="104"/>
      <c r="K1129" s="104"/>
      <c r="L1129" s="104"/>
      <c r="M1129" s="155"/>
      <c r="N1129" s="104"/>
      <c r="O1129" s="104"/>
      <c r="P1129" s="320"/>
    </row>
    <row r="1130" spans="7:16" hidden="1" x14ac:dyDescent="0.3">
      <c r="G1130" s="155"/>
      <c r="H1130" s="105"/>
      <c r="I1130" s="155"/>
      <c r="J1130" s="104"/>
      <c r="K1130" s="104"/>
      <c r="L1130" s="104"/>
      <c r="M1130" s="155"/>
      <c r="N1130" s="104"/>
      <c r="O1130" s="104"/>
      <c r="P1130" s="320"/>
    </row>
    <row r="1131" spans="7:16" hidden="1" x14ac:dyDescent="0.3">
      <c r="G1131" s="155"/>
      <c r="H1131" s="105"/>
      <c r="I1131" s="155"/>
      <c r="J1131" s="104"/>
      <c r="K1131" s="104"/>
      <c r="L1131" s="104"/>
      <c r="M1131" s="155"/>
      <c r="N1131" s="104"/>
      <c r="O1131" s="104"/>
      <c r="P1131" s="320"/>
    </row>
    <row r="1132" spans="7:16" hidden="1" x14ac:dyDescent="0.3">
      <c r="G1132" s="155"/>
      <c r="H1132" s="105"/>
      <c r="I1132" s="155"/>
      <c r="J1132" s="104"/>
      <c r="K1132" s="104"/>
      <c r="L1132" s="104"/>
      <c r="M1132" s="155"/>
      <c r="N1132" s="104"/>
      <c r="O1132" s="104"/>
      <c r="P1132" s="320"/>
    </row>
    <row r="1133" spans="7:16" hidden="1" x14ac:dyDescent="0.3">
      <c r="G1133" s="155"/>
      <c r="H1133" s="105"/>
      <c r="I1133" s="155"/>
      <c r="J1133" s="104"/>
      <c r="K1133" s="104"/>
      <c r="L1133" s="104"/>
      <c r="M1133" s="155"/>
      <c r="N1133" s="104"/>
      <c r="O1133" s="104"/>
      <c r="P1133" s="320"/>
    </row>
    <row r="1134" spans="7:16" hidden="1" x14ac:dyDescent="0.3">
      <c r="G1134" s="155"/>
      <c r="H1134" s="105"/>
      <c r="I1134" s="155"/>
      <c r="J1134" s="104"/>
      <c r="K1134" s="104"/>
      <c r="L1134" s="104"/>
      <c r="M1134" s="155"/>
      <c r="N1134" s="104"/>
      <c r="O1134" s="104"/>
      <c r="P1134" s="320"/>
    </row>
    <row r="1135" spans="7:16" hidden="1" x14ac:dyDescent="0.3">
      <c r="G1135" s="155"/>
      <c r="H1135" s="105"/>
      <c r="I1135" s="155"/>
      <c r="J1135" s="104"/>
      <c r="K1135" s="104"/>
      <c r="L1135" s="104"/>
      <c r="M1135" s="155"/>
      <c r="N1135" s="104"/>
      <c r="O1135" s="104"/>
      <c r="P1135" s="320"/>
    </row>
    <row r="1136" spans="7:16" hidden="1" x14ac:dyDescent="0.3">
      <c r="G1136" s="155"/>
      <c r="H1136" s="105"/>
      <c r="I1136" s="155"/>
      <c r="J1136" s="104"/>
      <c r="K1136" s="104"/>
      <c r="L1136" s="104"/>
      <c r="M1136" s="155"/>
      <c r="N1136" s="104"/>
      <c r="O1136" s="104"/>
      <c r="P1136" s="320"/>
    </row>
    <row r="1137" spans="7:16" hidden="1" x14ac:dyDescent="0.3">
      <c r="G1137" s="155"/>
      <c r="H1137" s="105"/>
      <c r="I1137" s="155"/>
      <c r="J1137" s="104"/>
      <c r="K1137" s="104"/>
      <c r="L1137" s="104"/>
      <c r="M1137" s="155"/>
      <c r="N1137" s="104"/>
      <c r="O1137" s="104"/>
      <c r="P1137" s="320"/>
    </row>
    <row r="1138" spans="7:16" hidden="1" x14ac:dyDescent="0.3">
      <c r="G1138" s="155"/>
      <c r="H1138" s="105"/>
      <c r="I1138" s="155"/>
      <c r="J1138" s="104"/>
      <c r="K1138" s="104"/>
      <c r="L1138" s="104"/>
      <c r="M1138" s="155"/>
      <c r="N1138" s="104"/>
      <c r="O1138" s="104"/>
      <c r="P1138" s="320"/>
    </row>
    <row r="1139" spans="7:16" hidden="1" x14ac:dyDescent="0.3">
      <c r="G1139" s="155"/>
      <c r="H1139" s="105"/>
      <c r="I1139" s="155"/>
      <c r="J1139" s="104"/>
      <c r="K1139" s="104"/>
      <c r="L1139" s="104"/>
      <c r="M1139" s="155"/>
      <c r="N1139" s="104"/>
      <c r="O1139" s="104"/>
      <c r="P1139" s="320"/>
    </row>
    <row r="1140" spans="7:16" hidden="1" x14ac:dyDescent="0.3">
      <c r="G1140" s="155"/>
      <c r="H1140" s="105"/>
      <c r="I1140" s="155"/>
      <c r="J1140" s="104"/>
      <c r="K1140" s="104"/>
      <c r="L1140" s="104"/>
      <c r="M1140" s="155"/>
      <c r="N1140" s="104"/>
      <c r="O1140" s="104"/>
      <c r="P1140" s="320"/>
    </row>
    <row r="1141" spans="7:16" hidden="1" x14ac:dyDescent="0.3">
      <c r="G1141" s="155"/>
      <c r="H1141" s="105"/>
      <c r="I1141" s="155"/>
      <c r="J1141" s="104"/>
      <c r="K1141" s="104"/>
      <c r="L1141" s="104"/>
      <c r="M1141" s="155"/>
      <c r="N1141" s="104"/>
      <c r="O1141" s="104"/>
      <c r="P1141" s="320"/>
    </row>
    <row r="1142" spans="7:16" hidden="1" x14ac:dyDescent="0.3">
      <c r="G1142" s="155"/>
      <c r="H1142" s="105"/>
      <c r="I1142" s="155"/>
      <c r="J1142" s="104"/>
      <c r="K1142" s="104"/>
      <c r="L1142" s="104"/>
      <c r="M1142" s="155"/>
      <c r="N1142" s="104"/>
      <c r="O1142" s="104"/>
      <c r="P1142" s="320"/>
    </row>
    <row r="1143" spans="7:16" hidden="1" x14ac:dyDescent="0.3">
      <c r="G1143" s="155"/>
      <c r="H1143" s="105"/>
      <c r="I1143" s="155"/>
      <c r="J1143" s="104"/>
      <c r="K1143" s="104"/>
      <c r="L1143" s="104"/>
      <c r="M1143" s="155"/>
      <c r="N1143" s="104"/>
      <c r="O1143" s="104"/>
      <c r="P1143" s="320"/>
    </row>
    <row r="1144" spans="7:16" hidden="1" x14ac:dyDescent="0.3">
      <c r="G1144" s="155"/>
      <c r="H1144" s="105"/>
      <c r="I1144" s="155"/>
      <c r="J1144" s="104"/>
      <c r="K1144" s="104"/>
      <c r="L1144" s="104"/>
      <c r="M1144" s="155"/>
      <c r="N1144" s="104"/>
      <c r="O1144" s="104"/>
      <c r="P1144" s="320"/>
    </row>
    <row r="1145" spans="7:16" hidden="1" x14ac:dyDescent="0.3">
      <c r="G1145" s="155"/>
      <c r="H1145" s="105"/>
      <c r="I1145" s="155"/>
      <c r="J1145" s="104"/>
      <c r="K1145" s="104"/>
      <c r="L1145" s="104"/>
      <c r="M1145" s="155"/>
      <c r="N1145" s="104"/>
      <c r="O1145" s="104"/>
      <c r="P1145" s="320"/>
    </row>
    <row r="1146" spans="7:16" hidden="1" x14ac:dyDescent="0.3">
      <c r="G1146" s="155"/>
      <c r="H1146" s="105"/>
      <c r="I1146" s="155"/>
      <c r="J1146" s="104"/>
      <c r="K1146" s="104"/>
      <c r="L1146" s="104"/>
      <c r="M1146" s="155"/>
      <c r="N1146" s="104"/>
      <c r="O1146" s="104"/>
      <c r="P1146" s="320"/>
    </row>
    <row r="1147" spans="7:16" hidden="1" x14ac:dyDescent="0.3">
      <c r="G1147" s="155"/>
      <c r="H1147" s="105"/>
      <c r="I1147" s="155"/>
      <c r="J1147" s="104"/>
      <c r="K1147" s="104"/>
      <c r="L1147" s="104"/>
      <c r="M1147" s="155"/>
      <c r="N1147" s="104"/>
      <c r="O1147" s="104"/>
      <c r="P1147" s="320"/>
    </row>
    <row r="1148" spans="7:16" hidden="1" x14ac:dyDescent="0.3">
      <c r="G1148" s="155"/>
      <c r="H1148" s="105"/>
      <c r="I1148" s="155"/>
      <c r="J1148" s="104"/>
      <c r="K1148" s="104"/>
      <c r="L1148" s="104"/>
      <c r="M1148" s="155"/>
      <c r="N1148" s="104"/>
      <c r="O1148" s="104"/>
      <c r="P1148" s="320"/>
    </row>
    <row r="1149" spans="7:16" hidden="1" x14ac:dyDescent="0.3">
      <c r="G1149" s="155"/>
      <c r="H1149" s="105"/>
      <c r="I1149" s="155"/>
      <c r="J1149" s="104"/>
      <c r="K1149" s="104"/>
      <c r="L1149" s="104"/>
      <c r="M1149" s="155"/>
      <c r="N1149" s="104"/>
      <c r="O1149" s="104"/>
      <c r="P1149" s="320"/>
    </row>
    <row r="1150" spans="7:16" hidden="1" x14ac:dyDescent="0.3">
      <c r="G1150" s="155"/>
      <c r="H1150" s="105"/>
      <c r="I1150" s="155"/>
      <c r="J1150" s="104"/>
      <c r="K1150" s="104"/>
      <c r="L1150" s="104"/>
      <c r="M1150" s="155"/>
      <c r="N1150" s="104"/>
      <c r="O1150" s="104"/>
      <c r="P1150" s="320"/>
    </row>
    <row r="1151" spans="7:16" hidden="1" x14ac:dyDescent="0.3">
      <c r="G1151" s="155"/>
      <c r="H1151" s="105"/>
      <c r="I1151" s="155"/>
      <c r="J1151" s="104"/>
      <c r="K1151" s="104"/>
      <c r="L1151" s="104"/>
      <c r="M1151" s="155"/>
      <c r="N1151" s="104"/>
      <c r="O1151" s="104"/>
      <c r="P1151" s="320"/>
    </row>
    <row r="1152" spans="7:16" hidden="1" x14ac:dyDescent="0.3">
      <c r="G1152" s="155"/>
      <c r="H1152" s="105"/>
      <c r="I1152" s="155"/>
      <c r="J1152" s="104"/>
      <c r="K1152" s="104"/>
      <c r="L1152" s="104"/>
      <c r="M1152" s="155"/>
      <c r="N1152" s="104"/>
      <c r="O1152" s="104"/>
      <c r="P1152" s="320"/>
    </row>
    <row r="1153" spans="7:16" hidden="1" x14ac:dyDescent="0.3">
      <c r="G1153" s="155"/>
      <c r="H1153" s="105"/>
      <c r="I1153" s="155"/>
      <c r="J1153" s="104"/>
      <c r="K1153" s="104"/>
      <c r="L1153" s="104"/>
      <c r="M1153" s="155"/>
      <c r="N1153" s="104"/>
      <c r="O1153" s="104"/>
      <c r="P1153" s="320"/>
    </row>
    <row r="1154" spans="7:16" hidden="1" x14ac:dyDescent="0.3">
      <c r="G1154" s="155"/>
      <c r="H1154" s="105"/>
      <c r="I1154" s="155"/>
      <c r="J1154" s="104"/>
      <c r="K1154" s="104"/>
      <c r="L1154" s="104"/>
      <c r="M1154" s="155"/>
      <c r="N1154" s="104"/>
      <c r="O1154" s="104"/>
      <c r="P1154" s="320"/>
    </row>
    <row r="1155" spans="7:16" hidden="1" x14ac:dyDescent="0.3">
      <c r="G1155" s="155"/>
      <c r="H1155" s="105"/>
      <c r="I1155" s="155"/>
      <c r="J1155" s="104"/>
      <c r="K1155" s="104"/>
      <c r="L1155" s="104"/>
      <c r="M1155" s="155"/>
      <c r="N1155" s="104"/>
      <c r="O1155" s="104"/>
      <c r="P1155" s="320"/>
    </row>
    <row r="1156" spans="7:16" hidden="1" x14ac:dyDescent="0.3">
      <c r="G1156" s="155"/>
      <c r="H1156" s="105"/>
      <c r="I1156" s="155"/>
      <c r="J1156" s="104"/>
      <c r="K1156" s="104"/>
      <c r="L1156" s="104"/>
      <c r="M1156" s="155"/>
      <c r="N1156" s="104"/>
      <c r="O1156" s="104"/>
      <c r="P1156" s="320"/>
    </row>
    <row r="1157" spans="7:16" hidden="1" x14ac:dyDescent="0.3">
      <c r="G1157" s="155"/>
      <c r="H1157" s="105"/>
      <c r="I1157" s="155"/>
      <c r="J1157" s="104"/>
      <c r="K1157" s="104"/>
      <c r="L1157" s="104"/>
      <c r="M1157" s="155"/>
      <c r="N1157" s="104"/>
      <c r="O1157" s="104"/>
      <c r="P1157" s="320"/>
    </row>
    <row r="1158" spans="7:16" hidden="1" x14ac:dyDescent="0.3">
      <c r="G1158" s="155"/>
      <c r="H1158" s="105"/>
      <c r="I1158" s="155"/>
      <c r="J1158" s="104"/>
      <c r="K1158" s="104"/>
      <c r="L1158" s="104"/>
      <c r="M1158" s="155"/>
      <c r="N1158" s="104"/>
      <c r="O1158" s="104"/>
      <c r="P1158" s="320"/>
    </row>
    <row r="1159" spans="7:16" hidden="1" x14ac:dyDescent="0.3">
      <c r="G1159" s="155"/>
      <c r="H1159" s="105"/>
      <c r="I1159" s="155"/>
      <c r="J1159" s="104"/>
      <c r="K1159" s="104"/>
      <c r="L1159" s="104"/>
      <c r="M1159" s="155"/>
      <c r="N1159" s="104"/>
      <c r="O1159" s="104"/>
      <c r="P1159" s="320"/>
    </row>
    <row r="1160" spans="7:16" hidden="1" x14ac:dyDescent="0.3">
      <c r="G1160" s="155"/>
      <c r="H1160" s="105"/>
      <c r="I1160" s="155"/>
      <c r="J1160" s="104"/>
      <c r="K1160" s="104"/>
      <c r="L1160" s="104"/>
      <c r="M1160" s="155"/>
      <c r="N1160" s="104"/>
      <c r="O1160" s="104"/>
      <c r="P1160" s="320"/>
    </row>
    <row r="1161" spans="7:16" hidden="1" x14ac:dyDescent="0.3">
      <c r="G1161" s="155"/>
      <c r="H1161" s="105"/>
      <c r="I1161" s="155"/>
      <c r="J1161" s="104"/>
      <c r="K1161" s="104"/>
      <c r="L1161" s="104"/>
      <c r="M1161" s="155"/>
      <c r="N1161" s="104"/>
      <c r="O1161" s="104"/>
      <c r="P1161" s="320"/>
    </row>
    <row r="1162" spans="7:16" hidden="1" x14ac:dyDescent="0.3">
      <c r="G1162" s="155"/>
      <c r="H1162" s="105"/>
      <c r="I1162" s="155"/>
      <c r="J1162" s="104"/>
      <c r="K1162" s="104"/>
      <c r="L1162" s="104"/>
      <c r="M1162" s="155"/>
      <c r="N1162" s="104"/>
      <c r="O1162" s="104"/>
      <c r="P1162" s="320"/>
    </row>
    <row r="1163" spans="7:16" hidden="1" x14ac:dyDescent="0.3">
      <c r="G1163" s="155"/>
      <c r="H1163" s="105"/>
      <c r="I1163" s="155"/>
      <c r="J1163" s="104"/>
      <c r="K1163" s="104"/>
      <c r="L1163" s="104"/>
      <c r="M1163" s="155"/>
      <c r="N1163" s="104"/>
      <c r="O1163" s="104"/>
      <c r="P1163" s="320"/>
    </row>
    <row r="1164" spans="7:16" hidden="1" x14ac:dyDescent="0.3">
      <c r="G1164" s="155"/>
      <c r="H1164" s="105"/>
      <c r="I1164" s="155"/>
      <c r="J1164" s="104"/>
      <c r="K1164" s="104"/>
      <c r="L1164" s="104"/>
      <c r="M1164" s="155"/>
      <c r="N1164" s="104"/>
      <c r="O1164" s="104"/>
      <c r="P1164" s="320"/>
    </row>
    <row r="1165" spans="7:16" hidden="1" x14ac:dyDescent="0.3">
      <c r="G1165" s="155"/>
      <c r="H1165" s="105"/>
      <c r="I1165" s="155"/>
      <c r="J1165" s="104"/>
      <c r="K1165" s="104"/>
      <c r="L1165" s="104"/>
      <c r="M1165" s="155"/>
      <c r="N1165" s="104"/>
      <c r="O1165" s="104"/>
      <c r="P1165" s="320"/>
    </row>
    <row r="1166" spans="7:16" hidden="1" x14ac:dyDescent="0.3">
      <c r="G1166" s="155"/>
      <c r="H1166" s="105"/>
      <c r="I1166" s="155"/>
      <c r="J1166" s="104"/>
      <c r="K1166" s="104"/>
      <c r="L1166" s="104"/>
      <c r="M1166" s="155"/>
      <c r="N1166" s="104"/>
      <c r="O1166" s="104"/>
      <c r="P1166" s="320"/>
    </row>
    <row r="1167" spans="7:16" hidden="1" x14ac:dyDescent="0.3">
      <c r="G1167" s="155"/>
      <c r="H1167" s="105"/>
      <c r="I1167" s="155"/>
      <c r="J1167" s="104"/>
      <c r="K1167" s="104"/>
      <c r="L1167" s="104"/>
      <c r="M1167" s="155"/>
      <c r="N1167" s="104"/>
      <c r="O1167" s="104"/>
      <c r="P1167" s="320"/>
    </row>
    <row r="1168" spans="7:16" hidden="1" x14ac:dyDescent="0.3">
      <c r="G1168" s="155"/>
      <c r="H1168" s="105"/>
      <c r="I1168" s="155"/>
      <c r="J1168" s="104"/>
      <c r="K1168" s="104"/>
      <c r="L1168" s="104"/>
      <c r="M1168" s="155"/>
      <c r="N1168" s="104"/>
      <c r="O1168" s="104"/>
      <c r="P1168" s="320"/>
    </row>
    <row r="1169" spans="7:16" hidden="1" x14ac:dyDescent="0.3">
      <c r="G1169" s="155"/>
      <c r="H1169" s="105"/>
      <c r="I1169" s="155"/>
      <c r="J1169" s="104"/>
      <c r="K1169" s="104"/>
      <c r="L1169" s="104"/>
      <c r="M1169" s="155"/>
      <c r="N1169" s="104"/>
      <c r="O1169" s="104"/>
      <c r="P1169" s="320"/>
    </row>
    <row r="1170" spans="7:16" hidden="1" x14ac:dyDescent="0.3">
      <c r="G1170" s="155"/>
      <c r="H1170" s="105"/>
      <c r="I1170" s="155"/>
      <c r="J1170" s="104"/>
      <c r="K1170" s="104"/>
      <c r="L1170" s="104"/>
      <c r="M1170" s="155"/>
      <c r="N1170" s="104"/>
      <c r="O1170" s="104"/>
      <c r="P1170" s="320"/>
    </row>
    <row r="1171" spans="7:16" hidden="1" x14ac:dyDescent="0.3">
      <c r="G1171" s="155"/>
      <c r="H1171" s="105"/>
      <c r="I1171" s="155"/>
      <c r="J1171" s="104"/>
      <c r="K1171" s="104"/>
      <c r="L1171" s="104"/>
      <c r="M1171" s="155"/>
      <c r="N1171" s="104"/>
      <c r="O1171" s="104"/>
      <c r="P1171" s="320"/>
    </row>
    <row r="1172" spans="7:16" hidden="1" x14ac:dyDescent="0.3">
      <c r="G1172" s="155"/>
      <c r="H1172" s="105"/>
      <c r="I1172" s="155"/>
      <c r="J1172" s="104"/>
      <c r="K1172" s="104"/>
      <c r="L1172" s="104"/>
      <c r="M1172" s="155"/>
      <c r="N1172" s="104"/>
      <c r="O1172" s="104"/>
      <c r="P1172" s="320"/>
    </row>
    <row r="1173" spans="7:16" hidden="1" x14ac:dyDescent="0.3">
      <c r="G1173" s="155"/>
      <c r="H1173" s="105"/>
      <c r="I1173" s="155"/>
      <c r="J1173" s="104"/>
      <c r="K1173" s="104"/>
      <c r="L1173" s="104"/>
      <c r="M1173" s="155"/>
      <c r="N1173" s="104"/>
      <c r="O1173" s="104"/>
      <c r="P1173" s="320"/>
    </row>
    <row r="1174" spans="7:16" hidden="1" x14ac:dyDescent="0.3">
      <c r="G1174" s="155"/>
      <c r="H1174" s="105"/>
      <c r="I1174" s="155"/>
      <c r="J1174" s="104"/>
      <c r="K1174" s="104"/>
      <c r="L1174" s="104"/>
      <c r="M1174" s="155"/>
      <c r="N1174" s="104"/>
      <c r="O1174" s="104"/>
      <c r="P1174" s="320"/>
    </row>
    <row r="1175" spans="7:16" hidden="1" x14ac:dyDescent="0.3">
      <c r="G1175" s="155"/>
      <c r="H1175" s="105"/>
      <c r="I1175" s="155"/>
      <c r="J1175" s="104"/>
      <c r="K1175" s="104"/>
      <c r="L1175" s="104"/>
      <c r="M1175" s="155"/>
      <c r="N1175" s="104"/>
      <c r="O1175" s="104"/>
      <c r="P1175" s="320"/>
    </row>
    <row r="1176" spans="7:16" hidden="1" x14ac:dyDescent="0.3">
      <c r="G1176" s="155"/>
      <c r="H1176" s="105"/>
      <c r="I1176" s="155"/>
      <c r="J1176" s="104"/>
      <c r="K1176" s="104"/>
      <c r="L1176" s="104"/>
      <c r="M1176" s="155"/>
      <c r="N1176" s="104"/>
      <c r="O1176" s="104"/>
      <c r="P1176" s="320"/>
    </row>
    <row r="1177" spans="7:16" hidden="1" x14ac:dyDescent="0.3">
      <c r="G1177" s="155"/>
      <c r="H1177" s="105"/>
      <c r="I1177" s="155"/>
      <c r="J1177" s="104"/>
      <c r="K1177" s="104"/>
      <c r="L1177" s="104"/>
      <c r="M1177" s="155"/>
      <c r="N1177" s="104"/>
      <c r="O1177" s="104"/>
      <c r="P1177" s="320"/>
    </row>
    <row r="1178" spans="7:16" hidden="1" x14ac:dyDescent="0.3">
      <c r="G1178" s="155"/>
      <c r="H1178" s="105"/>
      <c r="I1178" s="155"/>
      <c r="J1178" s="104"/>
      <c r="K1178" s="104"/>
      <c r="L1178" s="104"/>
      <c r="M1178" s="155"/>
      <c r="N1178" s="104"/>
      <c r="O1178" s="104"/>
      <c r="P1178" s="320"/>
    </row>
    <row r="1179" spans="7:16" hidden="1" x14ac:dyDescent="0.3">
      <c r="G1179" s="155"/>
      <c r="H1179" s="105"/>
      <c r="I1179" s="155"/>
      <c r="J1179" s="104"/>
      <c r="K1179" s="104"/>
      <c r="L1179" s="104"/>
      <c r="M1179" s="155"/>
      <c r="N1179" s="104"/>
      <c r="O1179" s="104"/>
      <c r="P1179" s="320"/>
    </row>
    <row r="1180" spans="7:16" hidden="1" x14ac:dyDescent="0.3">
      <c r="G1180" s="155"/>
      <c r="H1180" s="105"/>
      <c r="I1180" s="155"/>
      <c r="J1180" s="104"/>
      <c r="K1180" s="104"/>
      <c r="L1180" s="104"/>
      <c r="M1180" s="155"/>
      <c r="N1180" s="104"/>
      <c r="O1180" s="104"/>
      <c r="P1180" s="320"/>
    </row>
    <row r="1181" spans="7:16" hidden="1" x14ac:dyDescent="0.3">
      <c r="G1181" s="155"/>
      <c r="H1181" s="105"/>
      <c r="I1181" s="155"/>
      <c r="J1181" s="104"/>
      <c r="K1181" s="104"/>
      <c r="L1181" s="104"/>
      <c r="M1181" s="155"/>
      <c r="N1181" s="104"/>
      <c r="O1181" s="104"/>
      <c r="P1181" s="320"/>
    </row>
    <row r="1182" spans="7:16" hidden="1" x14ac:dyDescent="0.3">
      <c r="G1182" s="155"/>
      <c r="H1182" s="105"/>
      <c r="I1182" s="155"/>
      <c r="J1182" s="104"/>
      <c r="K1182" s="104"/>
      <c r="L1182" s="104"/>
      <c r="M1182" s="155"/>
      <c r="N1182" s="104"/>
      <c r="O1182" s="104"/>
      <c r="P1182" s="320"/>
    </row>
    <row r="1183" spans="7:16" hidden="1" x14ac:dyDescent="0.3">
      <c r="G1183" s="155"/>
      <c r="H1183" s="105"/>
      <c r="I1183" s="155"/>
      <c r="J1183" s="104"/>
      <c r="K1183" s="104"/>
      <c r="L1183" s="104"/>
      <c r="M1183" s="155"/>
      <c r="N1183" s="104"/>
      <c r="O1183" s="104"/>
      <c r="P1183" s="320"/>
    </row>
    <row r="1184" spans="7:16" hidden="1" x14ac:dyDescent="0.3">
      <c r="G1184" s="155"/>
      <c r="H1184" s="105"/>
      <c r="I1184" s="155"/>
      <c r="J1184" s="104"/>
      <c r="K1184" s="104"/>
      <c r="L1184" s="104"/>
      <c r="M1184" s="155"/>
      <c r="N1184" s="104"/>
      <c r="O1184" s="104"/>
      <c r="P1184" s="320"/>
    </row>
    <row r="1185" spans="7:16" hidden="1" x14ac:dyDescent="0.3">
      <c r="G1185" s="155"/>
      <c r="H1185" s="105"/>
      <c r="I1185" s="155"/>
      <c r="J1185" s="104"/>
      <c r="K1185" s="104"/>
      <c r="L1185" s="104"/>
      <c r="M1185" s="155"/>
      <c r="N1185" s="104"/>
      <c r="O1185" s="104"/>
      <c r="P1185" s="320"/>
    </row>
    <row r="1186" spans="7:16" hidden="1" x14ac:dyDescent="0.3">
      <c r="G1186" s="155"/>
      <c r="H1186" s="105"/>
      <c r="I1186" s="155"/>
      <c r="J1186" s="104"/>
      <c r="K1186" s="104"/>
      <c r="L1186" s="104"/>
      <c r="M1186" s="155"/>
      <c r="N1186" s="104"/>
      <c r="O1186" s="104"/>
      <c r="P1186" s="320"/>
    </row>
    <row r="1187" spans="7:16" hidden="1" x14ac:dyDescent="0.3">
      <c r="G1187" s="155"/>
      <c r="H1187" s="105"/>
      <c r="I1187" s="155"/>
      <c r="J1187" s="104"/>
      <c r="K1187" s="104"/>
      <c r="L1187" s="104"/>
      <c r="M1187" s="155"/>
      <c r="N1187" s="104"/>
      <c r="O1187" s="104"/>
      <c r="P1187" s="320"/>
    </row>
    <row r="1188" spans="7:16" hidden="1" x14ac:dyDescent="0.3">
      <c r="G1188" s="155"/>
      <c r="H1188" s="105"/>
      <c r="I1188" s="155"/>
      <c r="J1188" s="104"/>
      <c r="K1188" s="104"/>
      <c r="L1188" s="104"/>
      <c r="M1188" s="155"/>
      <c r="N1188" s="104"/>
      <c r="O1188" s="104"/>
      <c r="P1188" s="320"/>
    </row>
    <row r="1189" spans="7:16" hidden="1" x14ac:dyDescent="0.3">
      <c r="G1189" s="155"/>
      <c r="H1189" s="105"/>
      <c r="I1189" s="155"/>
      <c r="J1189" s="104"/>
      <c r="K1189" s="104"/>
      <c r="L1189" s="104"/>
      <c r="M1189" s="155"/>
      <c r="N1189" s="104"/>
      <c r="O1189" s="104"/>
      <c r="P1189" s="320"/>
    </row>
    <row r="1190" spans="7:16" hidden="1" x14ac:dyDescent="0.3">
      <c r="G1190" s="155"/>
      <c r="H1190" s="105"/>
      <c r="I1190" s="155"/>
      <c r="J1190" s="104"/>
      <c r="K1190" s="104"/>
      <c r="L1190" s="104"/>
      <c r="M1190" s="155"/>
      <c r="N1190" s="104"/>
      <c r="O1190" s="104"/>
      <c r="P1190" s="320"/>
    </row>
    <row r="1191" spans="7:16" hidden="1" x14ac:dyDescent="0.3">
      <c r="G1191" s="155"/>
      <c r="H1191" s="105"/>
      <c r="I1191" s="155"/>
      <c r="J1191" s="104"/>
      <c r="K1191" s="104"/>
      <c r="L1191" s="104"/>
      <c r="M1191" s="155"/>
      <c r="N1191" s="104"/>
      <c r="O1191" s="104"/>
      <c r="P1191" s="320"/>
    </row>
    <row r="1192" spans="7:16" hidden="1" x14ac:dyDescent="0.3">
      <c r="G1192" s="155"/>
      <c r="H1192" s="105"/>
      <c r="I1192" s="155"/>
      <c r="J1192" s="104"/>
      <c r="K1192" s="104"/>
      <c r="L1192" s="104"/>
      <c r="M1192" s="155"/>
      <c r="N1192" s="104"/>
      <c r="O1192" s="104"/>
      <c r="P1192" s="320"/>
    </row>
    <row r="1193" spans="7:16" hidden="1" x14ac:dyDescent="0.3">
      <c r="G1193" s="155"/>
      <c r="H1193" s="105"/>
      <c r="I1193" s="155"/>
      <c r="J1193" s="104"/>
      <c r="K1193" s="104"/>
      <c r="L1193" s="104"/>
      <c r="M1193" s="155"/>
      <c r="N1193" s="104"/>
      <c r="O1193" s="104"/>
      <c r="P1193" s="320"/>
    </row>
    <row r="1194" spans="7:16" hidden="1" x14ac:dyDescent="0.3">
      <c r="G1194" s="155"/>
      <c r="H1194" s="105"/>
      <c r="I1194" s="155"/>
      <c r="J1194" s="104"/>
      <c r="K1194" s="104"/>
      <c r="L1194" s="104"/>
      <c r="M1194" s="155"/>
      <c r="N1194" s="104"/>
      <c r="O1194" s="104"/>
      <c r="P1194" s="320"/>
    </row>
    <row r="1195" spans="7:16" hidden="1" x14ac:dyDescent="0.3">
      <c r="G1195" s="155"/>
      <c r="H1195" s="105"/>
      <c r="I1195" s="155"/>
      <c r="J1195" s="104"/>
      <c r="K1195" s="104"/>
      <c r="L1195" s="104"/>
      <c r="M1195" s="155"/>
      <c r="N1195" s="104"/>
      <c r="O1195" s="104"/>
      <c r="P1195" s="320"/>
    </row>
    <row r="1196" spans="7:16" hidden="1" x14ac:dyDescent="0.3">
      <c r="G1196" s="155"/>
      <c r="H1196" s="105"/>
      <c r="I1196" s="155"/>
      <c r="J1196" s="104"/>
      <c r="K1196" s="104"/>
      <c r="L1196" s="104"/>
      <c r="M1196" s="155"/>
      <c r="N1196" s="104"/>
      <c r="O1196" s="104"/>
      <c r="P1196" s="320"/>
    </row>
    <row r="1197" spans="7:16" hidden="1" x14ac:dyDescent="0.3">
      <c r="G1197" s="155"/>
      <c r="H1197" s="105"/>
      <c r="I1197" s="155"/>
      <c r="J1197" s="104"/>
      <c r="K1197" s="104"/>
      <c r="L1197" s="104"/>
      <c r="M1197" s="155"/>
      <c r="N1197" s="104"/>
      <c r="O1197" s="104"/>
      <c r="P1197" s="320"/>
    </row>
    <row r="1198" spans="7:16" hidden="1" x14ac:dyDescent="0.3">
      <c r="G1198" s="155"/>
      <c r="H1198" s="105"/>
      <c r="I1198" s="155"/>
      <c r="J1198" s="104"/>
      <c r="K1198" s="104"/>
      <c r="L1198" s="104"/>
      <c r="M1198" s="155"/>
      <c r="N1198" s="104"/>
      <c r="O1198" s="104"/>
      <c r="P1198" s="320"/>
    </row>
    <row r="1199" spans="7:16" hidden="1" x14ac:dyDescent="0.3">
      <c r="G1199" s="155"/>
      <c r="H1199" s="105"/>
      <c r="I1199" s="155"/>
      <c r="J1199" s="104"/>
      <c r="K1199" s="104"/>
      <c r="L1199" s="104"/>
      <c r="M1199" s="155"/>
      <c r="N1199" s="104"/>
      <c r="O1199" s="104"/>
      <c r="P1199" s="320"/>
    </row>
    <row r="1200" spans="7:16" hidden="1" x14ac:dyDescent="0.3">
      <c r="G1200" s="155"/>
      <c r="H1200" s="105"/>
      <c r="I1200" s="155"/>
      <c r="J1200" s="104"/>
      <c r="K1200" s="104"/>
      <c r="L1200" s="104"/>
      <c r="M1200" s="155"/>
      <c r="N1200" s="104"/>
      <c r="O1200" s="104"/>
      <c r="P1200" s="320"/>
    </row>
    <row r="1201" spans="7:16" hidden="1" x14ac:dyDescent="0.3">
      <c r="G1201" s="155"/>
      <c r="H1201" s="105"/>
      <c r="I1201" s="155"/>
      <c r="J1201" s="104"/>
      <c r="K1201" s="104"/>
      <c r="L1201" s="104"/>
      <c r="M1201" s="155"/>
      <c r="N1201" s="104"/>
      <c r="O1201" s="104"/>
      <c r="P1201" s="320"/>
    </row>
    <row r="1202" spans="7:16" hidden="1" x14ac:dyDescent="0.3">
      <c r="G1202" s="155"/>
      <c r="H1202" s="105"/>
      <c r="I1202" s="155"/>
      <c r="J1202" s="104"/>
      <c r="K1202" s="104"/>
      <c r="L1202" s="104"/>
      <c r="M1202" s="155"/>
      <c r="N1202" s="104"/>
      <c r="O1202" s="104"/>
      <c r="P1202" s="320"/>
    </row>
    <row r="1203" spans="7:16" hidden="1" x14ac:dyDescent="0.3">
      <c r="G1203" s="155"/>
      <c r="H1203" s="105"/>
      <c r="I1203" s="155"/>
      <c r="J1203" s="104"/>
      <c r="K1203" s="104"/>
      <c r="L1203" s="104"/>
      <c r="M1203" s="155"/>
      <c r="N1203" s="104"/>
      <c r="O1203" s="104"/>
      <c r="P1203" s="320"/>
    </row>
    <row r="1204" spans="7:16" hidden="1" x14ac:dyDescent="0.3">
      <c r="G1204" s="155"/>
      <c r="H1204" s="105"/>
      <c r="I1204" s="155"/>
      <c r="J1204" s="104"/>
      <c r="K1204" s="104"/>
      <c r="L1204" s="104"/>
      <c r="M1204" s="155"/>
      <c r="N1204" s="104"/>
      <c r="O1204" s="104"/>
      <c r="P1204" s="320"/>
    </row>
    <row r="1205" spans="7:16" hidden="1" x14ac:dyDescent="0.3">
      <c r="G1205" s="155"/>
      <c r="H1205" s="105"/>
      <c r="I1205" s="155"/>
      <c r="J1205" s="104"/>
      <c r="K1205" s="104"/>
      <c r="L1205" s="104"/>
      <c r="M1205" s="155"/>
      <c r="N1205" s="104"/>
      <c r="O1205" s="104"/>
      <c r="P1205" s="320"/>
    </row>
    <row r="1206" spans="7:16" hidden="1" x14ac:dyDescent="0.3">
      <c r="G1206" s="155"/>
      <c r="H1206" s="105"/>
      <c r="I1206" s="155"/>
      <c r="J1206" s="104"/>
      <c r="K1206" s="104"/>
      <c r="L1206" s="104"/>
      <c r="M1206" s="155"/>
      <c r="N1206" s="104"/>
      <c r="O1206" s="104"/>
      <c r="P1206" s="320"/>
    </row>
    <row r="1207" spans="7:16" hidden="1" x14ac:dyDescent="0.3">
      <c r="G1207" s="155"/>
      <c r="H1207" s="105"/>
      <c r="I1207" s="155"/>
      <c r="J1207" s="104"/>
      <c r="K1207" s="104"/>
      <c r="L1207" s="104"/>
      <c r="M1207" s="155"/>
      <c r="N1207" s="104"/>
      <c r="O1207" s="104"/>
      <c r="P1207" s="320"/>
    </row>
    <row r="1208" spans="7:16" hidden="1" x14ac:dyDescent="0.3">
      <c r="G1208" s="155"/>
      <c r="H1208" s="105"/>
      <c r="I1208" s="155"/>
      <c r="J1208" s="104"/>
      <c r="K1208" s="104"/>
      <c r="L1208" s="104"/>
      <c r="M1208" s="155"/>
      <c r="N1208" s="104"/>
      <c r="O1208" s="104"/>
      <c r="P1208" s="320"/>
    </row>
    <row r="1209" spans="7:16" hidden="1" x14ac:dyDescent="0.3">
      <c r="G1209" s="155"/>
      <c r="H1209" s="105"/>
      <c r="I1209" s="155"/>
      <c r="J1209" s="104"/>
      <c r="K1209" s="104"/>
      <c r="L1209" s="104"/>
      <c r="M1209" s="155"/>
      <c r="N1209" s="104"/>
      <c r="O1209" s="104"/>
      <c r="P1209" s="320"/>
    </row>
    <row r="1210" spans="7:16" hidden="1" x14ac:dyDescent="0.3">
      <c r="G1210" s="155"/>
      <c r="H1210" s="105"/>
      <c r="I1210" s="155"/>
      <c r="J1210" s="104"/>
      <c r="K1210" s="104"/>
      <c r="L1210" s="104"/>
      <c r="M1210" s="155"/>
      <c r="N1210" s="104"/>
      <c r="O1210" s="104"/>
      <c r="P1210" s="320"/>
    </row>
    <row r="1211" spans="7:16" hidden="1" x14ac:dyDescent="0.3">
      <c r="G1211" s="155"/>
      <c r="H1211" s="105"/>
      <c r="I1211" s="155"/>
      <c r="J1211" s="104"/>
      <c r="K1211" s="104"/>
      <c r="L1211" s="104"/>
      <c r="M1211" s="155"/>
      <c r="N1211" s="104"/>
      <c r="O1211" s="104"/>
      <c r="P1211" s="320"/>
    </row>
    <row r="1212" spans="7:16" hidden="1" x14ac:dyDescent="0.3">
      <c r="G1212" s="155"/>
      <c r="H1212" s="105"/>
      <c r="I1212" s="155"/>
      <c r="J1212" s="104"/>
      <c r="K1212" s="104"/>
      <c r="L1212" s="104"/>
      <c r="M1212" s="155"/>
      <c r="N1212" s="104"/>
      <c r="O1212" s="104"/>
      <c r="P1212" s="320"/>
    </row>
    <row r="1213" spans="7:16" hidden="1" x14ac:dyDescent="0.3">
      <c r="G1213" s="155"/>
      <c r="H1213" s="105"/>
      <c r="I1213" s="155"/>
      <c r="J1213" s="104"/>
      <c r="K1213" s="104"/>
      <c r="L1213" s="104"/>
      <c r="M1213" s="155"/>
      <c r="N1213" s="104"/>
      <c r="O1213" s="104"/>
      <c r="P1213" s="320"/>
    </row>
    <row r="1214" spans="7:16" hidden="1" x14ac:dyDescent="0.3">
      <c r="G1214" s="155"/>
      <c r="H1214" s="105"/>
      <c r="I1214" s="155"/>
      <c r="J1214" s="104"/>
      <c r="K1214" s="104"/>
      <c r="L1214" s="104"/>
      <c r="M1214" s="155"/>
      <c r="N1214" s="104"/>
      <c r="O1214" s="104"/>
      <c r="P1214" s="320"/>
    </row>
    <row r="1215" spans="7:16" hidden="1" x14ac:dyDescent="0.3">
      <c r="G1215" s="155"/>
      <c r="H1215" s="105"/>
      <c r="I1215" s="155"/>
      <c r="J1215" s="104"/>
      <c r="K1215" s="104"/>
      <c r="L1215" s="104"/>
      <c r="M1215" s="155"/>
      <c r="N1215" s="104"/>
      <c r="O1215" s="104"/>
      <c r="P1215" s="320"/>
    </row>
    <row r="1216" spans="7:16" hidden="1" x14ac:dyDescent="0.3">
      <c r="G1216" s="155"/>
      <c r="H1216" s="105"/>
      <c r="I1216" s="155"/>
      <c r="J1216" s="104"/>
      <c r="K1216" s="104"/>
      <c r="L1216" s="104"/>
      <c r="M1216" s="155"/>
      <c r="N1216" s="104"/>
      <c r="O1216" s="104"/>
      <c r="P1216" s="320"/>
    </row>
    <row r="1217" spans="7:16" hidden="1" x14ac:dyDescent="0.3">
      <c r="G1217" s="155"/>
      <c r="H1217" s="105"/>
      <c r="I1217" s="155"/>
      <c r="J1217" s="104"/>
      <c r="K1217" s="104"/>
      <c r="L1217" s="104"/>
      <c r="M1217" s="155"/>
      <c r="N1217" s="104"/>
      <c r="O1217" s="104"/>
      <c r="P1217" s="320"/>
    </row>
    <row r="1218" spans="7:16" hidden="1" x14ac:dyDescent="0.3">
      <c r="G1218" s="155"/>
      <c r="H1218" s="105"/>
      <c r="I1218" s="155"/>
      <c r="J1218" s="104"/>
      <c r="K1218" s="104"/>
      <c r="L1218" s="104"/>
      <c r="M1218" s="155"/>
      <c r="N1218" s="104"/>
      <c r="O1218" s="104"/>
      <c r="P1218" s="320"/>
    </row>
    <row r="1219" spans="7:16" hidden="1" x14ac:dyDescent="0.3">
      <c r="G1219" s="155"/>
      <c r="H1219" s="105"/>
      <c r="I1219" s="155"/>
      <c r="J1219" s="104"/>
      <c r="K1219" s="104"/>
      <c r="L1219" s="104"/>
      <c r="M1219" s="155"/>
      <c r="N1219" s="104"/>
      <c r="O1219" s="104"/>
      <c r="P1219" s="320"/>
    </row>
    <row r="1220" spans="7:16" hidden="1" x14ac:dyDescent="0.3">
      <c r="G1220" s="155"/>
      <c r="H1220" s="105"/>
      <c r="I1220" s="155"/>
      <c r="J1220" s="104"/>
      <c r="K1220" s="104"/>
      <c r="L1220" s="104"/>
      <c r="M1220" s="155"/>
      <c r="N1220" s="104"/>
      <c r="O1220" s="104"/>
      <c r="P1220" s="320"/>
    </row>
    <row r="1221" spans="7:16" hidden="1" x14ac:dyDescent="0.3">
      <c r="G1221" s="155"/>
      <c r="H1221" s="105"/>
      <c r="I1221" s="155"/>
      <c r="J1221" s="104"/>
      <c r="K1221" s="104"/>
      <c r="L1221" s="104"/>
      <c r="M1221" s="155"/>
      <c r="N1221" s="104"/>
      <c r="O1221" s="104"/>
      <c r="P1221" s="320"/>
    </row>
    <row r="1222" spans="7:16" hidden="1" x14ac:dyDescent="0.3">
      <c r="G1222" s="155"/>
      <c r="H1222" s="105"/>
      <c r="I1222" s="155"/>
      <c r="J1222" s="104"/>
      <c r="K1222" s="104"/>
      <c r="L1222" s="104"/>
      <c r="M1222" s="155"/>
      <c r="N1222" s="104"/>
      <c r="O1222" s="104"/>
      <c r="P1222" s="320"/>
    </row>
    <row r="1223" spans="7:16" hidden="1" x14ac:dyDescent="0.3">
      <c r="G1223" s="155"/>
      <c r="H1223" s="105"/>
      <c r="I1223" s="155"/>
      <c r="J1223" s="104"/>
      <c r="K1223" s="104"/>
      <c r="L1223" s="104"/>
      <c r="M1223" s="155"/>
      <c r="N1223" s="104"/>
      <c r="O1223" s="104"/>
      <c r="P1223" s="320"/>
    </row>
    <row r="1224" spans="7:16" hidden="1" x14ac:dyDescent="0.3">
      <c r="G1224" s="155"/>
      <c r="H1224" s="105"/>
      <c r="I1224" s="155"/>
      <c r="J1224" s="104"/>
      <c r="K1224" s="104"/>
      <c r="L1224" s="104"/>
      <c r="M1224" s="155"/>
      <c r="N1224" s="104"/>
      <c r="O1224" s="104"/>
      <c r="P1224" s="320"/>
    </row>
    <row r="1225" spans="7:16" hidden="1" x14ac:dyDescent="0.3">
      <c r="G1225" s="155"/>
      <c r="H1225" s="105"/>
      <c r="I1225" s="155"/>
      <c r="J1225" s="104"/>
      <c r="K1225" s="104"/>
      <c r="L1225" s="104"/>
      <c r="M1225" s="155"/>
      <c r="N1225" s="104"/>
      <c r="O1225" s="104"/>
      <c r="P1225" s="320"/>
    </row>
    <row r="1226" spans="7:16" hidden="1" x14ac:dyDescent="0.3">
      <c r="G1226" s="155"/>
      <c r="H1226" s="105"/>
      <c r="I1226" s="155"/>
      <c r="J1226" s="104"/>
      <c r="K1226" s="104"/>
      <c r="L1226" s="104"/>
      <c r="M1226" s="155"/>
      <c r="N1226" s="104"/>
      <c r="O1226" s="104"/>
      <c r="P1226" s="320"/>
    </row>
    <row r="1227" spans="7:16" hidden="1" x14ac:dyDescent="0.3">
      <c r="G1227" s="155"/>
      <c r="H1227" s="105"/>
      <c r="I1227" s="155"/>
      <c r="J1227" s="104"/>
      <c r="K1227" s="104"/>
      <c r="L1227" s="104"/>
      <c r="M1227" s="155"/>
      <c r="N1227" s="104"/>
      <c r="O1227" s="104"/>
      <c r="P1227" s="320"/>
    </row>
    <row r="1228" spans="7:16" hidden="1" x14ac:dyDescent="0.3">
      <c r="G1228" s="155"/>
      <c r="H1228" s="105"/>
      <c r="I1228" s="155"/>
      <c r="J1228" s="104"/>
      <c r="K1228" s="104"/>
      <c r="L1228" s="104"/>
      <c r="M1228" s="155"/>
      <c r="N1228" s="104"/>
      <c r="O1228" s="104"/>
      <c r="P1228" s="320"/>
    </row>
    <row r="1229" spans="7:16" hidden="1" x14ac:dyDescent="0.3">
      <c r="G1229" s="155"/>
      <c r="H1229" s="105"/>
      <c r="I1229" s="155"/>
      <c r="J1229" s="104"/>
      <c r="K1229" s="104"/>
      <c r="L1229" s="104"/>
      <c r="M1229" s="155"/>
      <c r="N1229" s="104"/>
      <c r="O1229" s="104"/>
      <c r="P1229" s="320"/>
    </row>
    <row r="1230" spans="7:16" hidden="1" x14ac:dyDescent="0.3">
      <c r="G1230" s="155"/>
      <c r="H1230" s="105"/>
      <c r="I1230" s="155"/>
      <c r="J1230" s="104"/>
      <c r="K1230" s="104"/>
      <c r="L1230" s="104"/>
      <c r="M1230" s="155"/>
      <c r="N1230" s="104"/>
      <c r="O1230" s="104"/>
      <c r="P1230" s="320"/>
    </row>
    <row r="1231" spans="7:16" hidden="1" x14ac:dyDescent="0.3">
      <c r="G1231" s="155"/>
      <c r="H1231" s="105"/>
      <c r="I1231" s="155"/>
      <c r="J1231" s="104"/>
      <c r="K1231" s="104"/>
      <c r="L1231" s="104"/>
      <c r="M1231" s="155"/>
      <c r="N1231" s="104"/>
      <c r="O1231" s="104"/>
      <c r="P1231" s="320"/>
    </row>
    <row r="1232" spans="7:16" hidden="1" x14ac:dyDescent="0.3">
      <c r="G1232" s="155"/>
      <c r="H1232" s="105"/>
      <c r="I1232" s="155"/>
      <c r="J1232" s="104"/>
      <c r="K1232" s="104"/>
      <c r="L1232" s="104"/>
      <c r="M1232" s="155"/>
      <c r="N1232" s="104"/>
      <c r="O1232" s="104"/>
      <c r="P1232" s="320"/>
    </row>
    <row r="1233" spans="7:16" hidden="1" x14ac:dyDescent="0.3">
      <c r="G1233" s="155"/>
      <c r="H1233" s="105"/>
      <c r="I1233" s="155"/>
      <c r="J1233" s="104"/>
      <c r="K1233" s="104"/>
      <c r="L1233" s="104"/>
      <c r="M1233" s="155"/>
      <c r="N1233" s="104"/>
      <c r="O1233" s="104"/>
      <c r="P1233" s="320"/>
    </row>
    <row r="1234" spans="7:16" hidden="1" x14ac:dyDescent="0.3">
      <c r="G1234" s="155"/>
      <c r="H1234" s="105"/>
      <c r="I1234" s="155"/>
      <c r="J1234" s="104"/>
      <c r="K1234" s="104"/>
      <c r="L1234" s="104"/>
      <c r="M1234" s="155"/>
      <c r="N1234" s="104"/>
      <c r="O1234" s="104"/>
      <c r="P1234" s="320"/>
    </row>
    <row r="1235" spans="7:16" hidden="1" x14ac:dyDescent="0.3">
      <c r="G1235" s="155"/>
      <c r="H1235" s="105"/>
      <c r="I1235" s="155"/>
      <c r="J1235" s="104"/>
      <c r="K1235" s="104"/>
      <c r="L1235" s="104"/>
      <c r="M1235" s="155"/>
      <c r="N1235" s="104"/>
      <c r="O1235" s="104"/>
      <c r="P1235" s="320"/>
    </row>
    <row r="1236" spans="7:16" hidden="1" x14ac:dyDescent="0.3">
      <c r="G1236" s="155"/>
      <c r="H1236" s="105"/>
      <c r="I1236" s="155"/>
      <c r="J1236" s="104"/>
      <c r="K1236" s="104"/>
      <c r="L1236" s="104"/>
      <c r="M1236" s="155"/>
      <c r="N1236" s="104"/>
      <c r="O1236" s="104"/>
      <c r="P1236" s="320"/>
    </row>
    <row r="1237" spans="7:16" hidden="1" x14ac:dyDescent="0.3">
      <c r="G1237" s="155"/>
      <c r="H1237" s="105"/>
      <c r="I1237" s="155"/>
      <c r="J1237" s="104"/>
      <c r="K1237" s="104"/>
      <c r="L1237" s="104"/>
      <c r="M1237" s="155"/>
      <c r="N1237" s="104"/>
      <c r="O1237" s="104"/>
      <c r="P1237" s="320"/>
    </row>
    <row r="1238" spans="7:16" hidden="1" x14ac:dyDescent="0.3">
      <c r="G1238" s="155"/>
      <c r="H1238" s="105"/>
      <c r="I1238" s="155"/>
      <c r="J1238" s="104"/>
      <c r="K1238" s="104"/>
      <c r="L1238" s="104"/>
      <c r="M1238" s="155"/>
      <c r="N1238" s="104"/>
      <c r="O1238" s="104"/>
      <c r="P1238" s="320"/>
    </row>
    <row r="1239" spans="7:16" hidden="1" x14ac:dyDescent="0.3">
      <c r="G1239" s="155"/>
      <c r="H1239" s="105"/>
      <c r="I1239" s="155"/>
      <c r="J1239" s="104"/>
      <c r="K1239" s="104"/>
      <c r="L1239" s="104"/>
      <c r="M1239" s="155"/>
      <c r="N1239" s="104"/>
      <c r="O1239" s="104"/>
      <c r="P1239" s="320"/>
    </row>
    <row r="1240" spans="7:16" hidden="1" x14ac:dyDescent="0.3">
      <c r="G1240" s="155"/>
      <c r="H1240" s="105"/>
      <c r="I1240" s="155"/>
      <c r="J1240" s="104"/>
      <c r="K1240" s="104"/>
      <c r="L1240" s="104"/>
      <c r="M1240" s="155"/>
      <c r="N1240" s="104"/>
      <c r="O1240" s="104"/>
      <c r="P1240" s="320"/>
    </row>
    <row r="1241" spans="7:16" hidden="1" x14ac:dyDescent="0.3">
      <c r="G1241" s="155"/>
      <c r="H1241" s="105"/>
      <c r="I1241" s="155"/>
      <c r="J1241" s="104"/>
      <c r="K1241" s="104"/>
      <c r="L1241" s="104"/>
      <c r="M1241" s="155"/>
      <c r="N1241" s="104"/>
      <c r="O1241" s="104"/>
      <c r="P1241" s="320"/>
    </row>
    <row r="1242" spans="7:16" hidden="1" x14ac:dyDescent="0.3">
      <c r="G1242" s="155"/>
      <c r="H1242" s="105"/>
      <c r="I1242" s="155"/>
      <c r="J1242" s="104"/>
      <c r="K1242" s="104"/>
      <c r="L1242" s="104"/>
      <c r="M1242" s="155"/>
      <c r="N1242" s="104"/>
      <c r="O1242" s="104"/>
      <c r="P1242" s="320"/>
    </row>
    <row r="1243" spans="7:16" hidden="1" x14ac:dyDescent="0.3">
      <c r="G1243" s="155"/>
      <c r="H1243" s="105"/>
      <c r="I1243" s="155"/>
      <c r="J1243" s="104"/>
      <c r="K1243" s="104"/>
      <c r="L1243" s="104"/>
      <c r="M1243" s="155"/>
      <c r="N1243" s="104"/>
      <c r="O1243" s="104"/>
      <c r="P1243" s="320"/>
    </row>
    <row r="1244" spans="7:16" hidden="1" x14ac:dyDescent="0.3">
      <c r="G1244" s="155"/>
      <c r="H1244" s="105"/>
      <c r="I1244" s="155"/>
      <c r="J1244" s="104"/>
      <c r="K1244" s="104"/>
      <c r="L1244" s="104"/>
      <c r="M1244" s="155"/>
      <c r="N1244" s="104"/>
      <c r="O1244" s="104"/>
      <c r="P1244" s="320"/>
    </row>
    <row r="1245" spans="7:16" hidden="1" x14ac:dyDescent="0.3">
      <c r="G1245" s="155"/>
      <c r="H1245" s="105"/>
      <c r="I1245" s="155"/>
      <c r="J1245" s="104"/>
      <c r="K1245" s="104"/>
      <c r="L1245" s="104"/>
      <c r="M1245" s="155"/>
      <c r="N1245" s="104"/>
      <c r="O1245" s="104"/>
      <c r="P1245" s="320"/>
    </row>
    <row r="1246" spans="7:16" hidden="1" x14ac:dyDescent="0.3">
      <c r="G1246" s="155"/>
      <c r="H1246" s="105"/>
      <c r="I1246" s="155"/>
      <c r="J1246" s="104"/>
      <c r="K1246" s="104"/>
      <c r="L1246" s="104"/>
      <c r="M1246" s="155"/>
      <c r="N1246" s="104"/>
      <c r="O1246" s="104"/>
      <c r="P1246" s="320"/>
    </row>
    <row r="1247" spans="7:16" hidden="1" x14ac:dyDescent="0.3">
      <c r="G1247" s="155"/>
      <c r="H1247" s="105"/>
      <c r="I1247" s="155"/>
      <c r="J1247" s="104"/>
      <c r="K1247" s="104"/>
      <c r="L1247" s="104"/>
      <c r="M1247" s="155"/>
      <c r="N1247" s="104"/>
      <c r="O1247" s="104"/>
      <c r="P1247" s="320"/>
    </row>
    <row r="1248" spans="7:16" hidden="1" x14ac:dyDescent="0.3">
      <c r="G1248" s="155"/>
      <c r="H1248" s="105"/>
      <c r="I1248" s="155"/>
      <c r="J1248" s="104"/>
      <c r="K1248" s="104"/>
      <c r="L1248" s="104"/>
      <c r="M1248" s="155"/>
      <c r="N1248" s="104"/>
      <c r="O1248" s="104"/>
      <c r="P1248" s="320"/>
    </row>
    <row r="1249" spans="7:16" hidden="1" x14ac:dyDescent="0.3">
      <c r="G1249" s="155"/>
      <c r="H1249" s="105"/>
      <c r="I1249" s="155"/>
      <c r="J1249" s="104"/>
      <c r="K1249" s="104"/>
      <c r="L1249" s="104"/>
      <c r="M1249" s="155"/>
      <c r="N1249" s="104"/>
      <c r="O1249" s="104"/>
      <c r="P1249" s="320"/>
    </row>
    <row r="1250" spans="7:16" hidden="1" x14ac:dyDescent="0.3">
      <c r="G1250" s="155"/>
      <c r="H1250" s="105"/>
      <c r="I1250" s="155"/>
      <c r="J1250" s="104"/>
      <c r="K1250" s="104"/>
      <c r="L1250" s="104"/>
      <c r="M1250" s="155"/>
      <c r="N1250" s="104"/>
      <c r="O1250" s="104"/>
      <c r="P1250" s="320"/>
    </row>
    <row r="1251" spans="7:16" hidden="1" x14ac:dyDescent="0.3">
      <c r="G1251" s="155"/>
      <c r="H1251" s="105"/>
      <c r="I1251" s="155"/>
      <c r="J1251" s="104"/>
      <c r="K1251" s="104"/>
      <c r="L1251" s="104"/>
      <c r="M1251" s="155"/>
      <c r="N1251" s="104"/>
      <c r="O1251" s="104"/>
      <c r="P1251" s="320"/>
    </row>
    <row r="1252" spans="7:16" hidden="1" x14ac:dyDescent="0.3">
      <c r="G1252" s="155"/>
      <c r="H1252" s="105"/>
      <c r="I1252" s="155"/>
      <c r="J1252" s="104"/>
      <c r="K1252" s="104"/>
      <c r="L1252" s="104"/>
      <c r="M1252" s="155"/>
      <c r="N1252" s="104"/>
      <c r="O1252" s="104"/>
      <c r="P1252" s="320"/>
    </row>
    <row r="1253" spans="7:16" hidden="1" x14ac:dyDescent="0.3">
      <c r="G1253" s="155"/>
      <c r="H1253" s="105"/>
      <c r="I1253" s="155"/>
      <c r="J1253" s="104"/>
      <c r="K1253" s="104"/>
      <c r="L1253" s="104"/>
      <c r="M1253" s="155"/>
      <c r="N1253" s="104"/>
      <c r="O1253" s="104"/>
      <c r="P1253" s="320"/>
    </row>
    <row r="1254" spans="7:16" hidden="1" x14ac:dyDescent="0.3">
      <c r="G1254" s="155"/>
      <c r="H1254" s="105"/>
      <c r="I1254" s="155"/>
      <c r="J1254" s="104"/>
      <c r="K1254" s="104"/>
      <c r="L1254" s="104"/>
      <c r="M1254" s="155"/>
      <c r="N1254" s="104"/>
      <c r="O1254" s="104"/>
      <c r="P1254" s="320"/>
    </row>
    <row r="1255" spans="7:16" hidden="1" x14ac:dyDescent="0.3">
      <c r="G1255" s="155"/>
      <c r="H1255" s="105"/>
      <c r="I1255" s="155"/>
      <c r="J1255" s="104"/>
      <c r="K1255" s="104"/>
      <c r="L1255" s="104"/>
      <c r="M1255" s="155"/>
      <c r="N1255" s="104"/>
      <c r="O1255" s="104"/>
      <c r="P1255" s="320"/>
    </row>
    <row r="1256" spans="7:16" hidden="1" x14ac:dyDescent="0.3">
      <c r="G1256" s="155"/>
      <c r="H1256" s="105"/>
      <c r="I1256" s="155"/>
      <c r="J1256" s="104"/>
      <c r="K1256" s="104"/>
      <c r="L1256" s="104"/>
      <c r="M1256" s="155"/>
      <c r="N1256" s="104"/>
      <c r="O1256" s="104"/>
      <c r="P1256" s="320"/>
    </row>
    <row r="1257" spans="7:16" hidden="1" x14ac:dyDescent="0.3">
      <c r="G1257" s="155"/>
      <c r="H1257" s="105"/>
      <c r="I1257" s="155"/>
      <c r="J1257" s="104"/>
      <c r="K1257" s="104"/>
      <c r="L1257" s="104"/>
      <c r="M1257" s="155"/>
      <c r="N1257" s="104"/>
      <c r="O1257" s="104"/>
      <c r="P1257" s="320"/>
    </row>
    <row r="1258" spans="7:16" hidden="1" x14ac:dyDescent="0.3">
      <c r="G1258" s="155"/>
      <c r="H1258" s="105"/>
      <c r="I1258" s="155"/>
      <c r="J1258" s="104"/>
      <c r="K1258" s="104"/>
      <c r="L1258" s="104"/>
      <c r="M1258" s="155"/>
      <c r="N1258" s="104"/>
      <c r="O1258" s="104"/>
      <c r="P1258" s="320"/>
    </row>
    <row r="1259" spans="7:16" hidden="1" x14ac:dyDescent="0.3">
      <c r="G1259" s="155"/>
      <c r="H1259" s="105"/>
      <c r="I1259" s="155"/>
      <c r="J1259" s="104"/>
      <c r="K1259" s="104"/>
      <c r="L1259" s="104"/>
      <c r="M1259" s="155"/>
      <c r="N1259" s="104"/>
      <c r="O1259" s="104"/>
      <c r="P1259" s="320"/>
    </row>
    <row r="1260" spans="7:16" hidden="1" x14ac:dyDescent="0.3">
      <c r="G1260" s="155"/>
      <c r="H1260" s="105"/>
      <c r="I1260" s="155"/>
      <c r="J1260" s="104"/>
      <c r="K1260" s="104"/>
      <c r="L1260" s="104"/>
      <c r="M1260" s="155"/>
      <c r="N1260" s="104"/>
      <c r="O1260" s="104"/>
      <c r="P1260" s="320"/>
    </row>
    <row r="1261" spans="7:16" hidden="1" x14ac:dyDescent="0.3">
      <c r="G1261" s="155"/>
      <c r="H1261" s="105"/>
      <c r="I1261" s="155"/>
      <c r="J1261" s="104"/>
      <c r="K1261" s="104"/>
      <c r="L1261" s="104"/>
      <c r="M1261" s="155"/>
      <c r="N1261" s="104"/>
      <c r="O1261" s="104"/>
      <c r="P1261" s="320"/>
    </row>
    <row r="1262" spans="7:16" hidden="1" x14ac:dyDescent="0.3">
      <c r="G1262" s="155"/>
      <c r="H1262" s="105"/>
      <c r="I1262" s="155"/>
      <c r="J1262" s="104"/>
      <c r="K1262" s="104"/>
      <c r="L1262" s="104"/>
      <c r="M1262" s="155"/>
      <c r="N1262" s="104"/>
      <c r="O1262" s="104"/>
      <c r="P1262" s="320"/>
    </row>
    <row r="1263" spans="7:16" hidden="1" x14ac:dyDescent="0.3">
      <c r="G1263" s="155"/>
      <c r="H1263" s="105"/>
      <c r="I1263" s="155"/>
      <c r="J1263" s="104"/>
      <c r="K1263" s="104"/>
      <c r="L1263" s="104"/>
      <c r="M1263" s="155"/>
      <c r="N1263" s="104"/>
      <c r="O1263" s="104"/>
      <c r="P1263" s="320"/>
    </row>
    <row r="1264" spans="7:16" hidden="1" x14ac:dyDescent="0.3">
      <c r="G1264" s="155"/>
      <c r="H1264" s="105"/>
      <c r="I1264" s="155"/>
      <c r="J1264" s="104"/>
      <c r="K1264" s="104"/>
      <c r="L1264" s="104"/>
      <c r="M1264" s="155"/>
      <c r="N1264" s="104"/>
      <c r="O1264" s="104"/>
      <c r="P1264" s="320"/>
    </row>
    <row r="1265" spans="7:16" hidden="1" x14ac:dyDescent="0.3">
      <c r="G1265" s="155"/>
      <c r="H1265" s="105"/>
      <c r="I1265" s="155"/>
      <c r="J1265" s="104"/>
      <c r="K1265" s="104"/>
      <c r="L1265" s="104"/>
      <c r="M1265" s="155"/>
      <c r="N1265" s="104"/>
      <c r="O1265" s="104"/>
      <c r="P1265" s="320"/>
    </row>
    <row r="1266" spans="7:16" hidden="1" x14ac:dyDescent="0.3">
      <c r="G1266" s="155"/>
      <c r="H1266" s="105"/>
      <c r="I1266" s="155"/>
      <c r="J1266" s="104"/>
      <c r="K1266" s="104"/>
      <c r="L1266" s="104"/>
      <c r="M1266" s="155"/>
      <c r="N1266" s="104"/>
      <c r="O1266" s="104"/>
      <c r="P1266" s="320"/>
    </row>
    <row r="1267" spans="7:16" hidden="1" x14ac:dyDescent="0.3">
      <c r="G1267" s="155"/>
      <c r="H1267" s="105"/>
      <c r="I1267" s="155"/>
      <c r="J1267" s="104"/>
      <c r="K1267" s="104"/>
      <c r="L1267" s="104"/>
      <c r="M1267" s="155"/>
      <c r="N1267" s="104"/>
      <c r="O1267" s="104"/>
      <c r="P1267" s="320"/>
    </row>
    <row r="1268" spans="7:16" hidden="1" x14ac:dyDescent="0.3">
      <c r="G1268" s="155"/>
      <c r="H1268" s="105"/>
      <c r="I1268" s="155"/>
      <c r="J1268" s="104"/>
      <c r="K1268" s="104"/>
      <c r="L1268" s="104"/>
      <c r="M1268" s="155"/>
      <c r="N1268" s="104"/>
      <c r="O1268" s="104"/>
      <c r="P1268" s="320"/>
    </row>
    <row r="1269" spans="7:16" hidden="1" x14ac:dyDescent="0.3">
      <c r="G1269" s="155"/>
      <c r="H1269" s="105"/>
      <c r="I1269" s="155"/>
      <c r="J1269" s="104"/>
      <c r="K1269" s="104"/>
      <c r="L1269" s="104"/>
      <c r="M1269" s="155"/>
      <c r="N1269" s="104"/>
      <c r="O1269" s="104"/>
      <c r="P1269" s="320"/>
    </row>
    <row r="1270" spans="7:16" hidden="1" x14ac:dyDescent="0.3">
      <c r="G1270" s="155"/>
      <c r="H1270" s="105"/>
      <c r="I1270" s="155"/>
      <c r="J1270" s="104"/>
      <c r="K1270" s="104"/>
      <c r="L1270" s="104"/>
      <c r="M1270" s="155"/>
      <c r="N1270" s="104"/>
      <c r="O1270" s="104"/>
      <c r="P1270" s="320"/>
    </row>
    <row r="1271" spans="7:16" hidden="1" x14ac:dyDescent="0.3">
      <c r="G1271" s="155"/>
      <c r="H1271" s="105"/>
      <c r="I1271" s="155"/>
      <c r="J1271" s="104"/>
      <c r="K1271" s="104"/>
      <c r="L1271" s="104"/>
      <c r="M1271" s="155"/>
      <c r="N1271" s="104"/>
      <c r="O1271" s="104"/>
      <c r="P1271" s="320"/>
    </row>
    <row r="1272" spans="7:16" hidden="1" x14ac:dyDescent="0.3">
      <c r="G1272" s="155"/>
      <c r="H1272" s="105"/>
      <c r="I1272" s="155"/>
      <c r="J1272" s="104"/>
      <c r="K1272" s="104"/>
      <c r="L1272" s="104"/>
      <c r="M1272" s="155"/>
      <c r="N1272" s="104"/>
      <c r="O1272" s="104"/>
      <c r="P1272" s="320"/>
    </row>
    <row r="1273" spans="7:16" hidden="1" x14ac:dyDescent="0.3">
      <c r="G1273" s="155"/>
      <c r="H1273" s="105"/>
      <c r="I1273" s="155"/>
      <c r="J1273" s="104"/>
      <c r="K1273" s="104"/>
      <c r="L1273" s="104"/>
      <c r="M1273" s="155"/>
      <c r="N1273" s="104"/>
      <c r="O1273" s="104"/>
      <c r="P1273" s="320"/>
    </row>
    <row r="1274" spans="7:16" hidden="1" x14ac:dyDescent="0.3">
      <c r="G1274" s="155"/>
      <c r="H1274" s="105"/>
      <c r="I1274" s="155"/>
      <c r="J1274" s="104"/>
      <c r="K1274" s="104"/>
      <c r="L1274" s="104"/>
      <c r="M1274" s="155"/>
      <c r="N1274" s="104"/>
      <c r="O1274" s="104"/>
      <c r="P1274" s="320"/>
    </row>
    <row r="1275" spans="7:16" hidden="1" x14ac:dyDescent="0.3">
      <c r="G1275" s="155"/>
      <c r="H1275" s="105"/>
      <c r="I1275" s="155"/>
      <c r="J1275" s="104"/>
      <c r="K1275" s="104"/>
      <c r="L1275" s="104"/>
      <c r="M1275" s="155"/>
      <c r="N1275" s="104"/>
      <c r="O1275" s="104"/>
      <c r="P1275" s="320"/>
    </row>
    <row r="1276" spans="7:16" hidden="1" x14ac:dyDescent="0.3">
      <c r="G1276" s="155"/>
      <c r="H1276" s="105"/>
      <c r="I1276" s="155"/>
      <c r="J1276" s="104"/>
      <c r="K1276" s="104"/>
      <c r="L1276" s="104"/>
      <c r="M1276" s="155"/>
      <c r="N1276" s="104"/>
      <c r="O1276" s="104"/>
      <c r="P1276" s="320"/>
    </row>
    <row r="1277" spans="7:16" hidden="1" x14ac:dyDescent="0.3">
      <c r="G1277" s="155"/>
      <c r="H1277" s="105"/>
      <c r="I1277" s="155"/>
      <c r="J1277" s="104"/>
      <c r="K1277" s="104"/>
      <c r="L1277" s="104"/>
      <c r="M1277" s="155"/>
      <c r="N1277" s="104"/>
      <c r="O1277" s="104"/>
      <c r="P1277" s="320"/>
    </row>
    <row r="1278" spans="7:16" hidden="1" x14ac:dyDescent="0.3">
      <c r="G1278" s="155"/>
      <c r="H1278" s="105"/>
      <c r="I1278" s="155"/>
      <c r="J1278" s="104"/>
      <c r="K1278" s="104"/>
      <c r="L1278" s="104"/>
      <c r="M1278" s="155"/>
      <c r="N1278" s="104"/>
      <c r="O1278" s="104"/>
      <c r="P1278" s="320"/>
    </row>
    <row r="1279" spans="7:16" hidden="1" x14ac:dyDescent="0.3">
      <c r="G1279" s="155"/>
      <c r="H1279" s="105"/>
      <c r="I1279" s="155"/>
      <c r="J1279" s="104"/>
      <c r="K1279" s="104"/>
      <c r="L1279" s="104"/>
      <c r="M1279" s="155"/>
      <c r="N1279" s="104"/>
      <c r="O1279" s="104"/>
      <c r="P1279" s="320"/>
    </row>
    <row r="1280" spans="7:16" hidden="1" x14ac:dyDescent="0.3">
      <c r="G1280" s="155"/>
      <c r="H1280" s="105"/>
      <c r="I1280" s="155"/>
      <c r="J1280" s="104"/>
      <c r="K1280" s="104"/>
      <c r="L1280" s="104"/>
      <c r="M1280" s="155"/>
      <c r="N1280" s="104"/>
      <c r="O1280" s="104"/>
      <c r="P1280" s="320"/>
    </row>
    <row r="1281" spans="7:16" hidden="1" x14ac:dyDescent="0.3">
      <c r="G1281" s="155"/>
      <c r="H1281" s="105"/>
      <c r="I1281" s="155"/>
      <c r="J1281" s="104"/>
      <c r="K1281" s="104"/>
      <c r="L1281" s="104"/>
      <c r="M1281" s="155"/>
      <c r="N1281" s="104"/>
      <c r="O1281" s="104"/>
      <c r="P1281" s="320"/>
    </row>
    <row r="1282" spans="7:16" hidden="1" x14ac:dyDescent="0.3">
      <c r="G1282" s="155"/>
      <c r="H1282" s="105"/>
      <c r="I1282" s="155"/>
      <c r="J1282" s="104"/>
      <c r="K1282" s="104"/>
      <c r="L1282" s="104"/>
      <c r="M1282" s="155"/>
      <c r="N1282" s="104"/>
      <c r="O1282" s="104"/>
      <c r="P1282" s="320"/>
    </row>
    <row r="1283" spans="7:16" hidden="1" x14ac:dyDescent="0.3">
      <c r="G1283" s="155"/>
      <c r="H1283" s="105"/>
      <c r="I1283" s="155"/>
      <c r="J1283" s="104"/>
      <c r="K1283" s="104"/>
      <c r="L1283" s="104"/>
      <c r="M1283" s="155"/>
      <c r="N1283" s="104"/>
      <c r="O1283" s="104"/>
      <c r="P1283" s="320"/>
    </row>
    <row r="1284" spans="7:16" hidden="1" x14ac:dyDescent="0.3">
      <c r="G1284" s="155"/>
      <c r="H1284" s="105"/>
      <c r="I1284" s="155"/>
      <c r="J1284" s="104"/>
      <c r="K1284" s="104"/>
      <c r="L1284" s="104"/>
      <c r="M1284" s="155"/>
      <c r="N1284" s="104"/>
      <c r="O1284" s="104"/>
      <c r="P1284" s="320"/>
    </row>
    <row r="1285" spans="7:16" hidden="1" x14ac:dyDescent="0.3">
      <c r="G1285" s="155"/>
      <c r="H1285" s="105"/>
      <c r="I1285" s="155"/>
      <c r="J1285" s="104"/>
      <c r="K1285" s="104"/>
      <c r="L1285" s="104"/>
      <c r="M1285" s="155"/>
      <c r="N1285" s="104"/>
      <c r="O1285" s="104"/>
      <c r="P1285" s="320"/>
    </row>
    <row r="1286" spans="7:16" hidden="1" x14ac:dyDescent="0.3">
      <c r="G1286" s="155"/>
      <c r="H1286" s="105"/>
      <c r="I1286" s="155"/>
      <c r="J1286" s="104"/>
      <c r="K1286" s="104"/>
      <c r="L1286" s="104"/>
      <c r="M1286" s="155"/>
      <c r="N1286" s="104"/>
      <c r="O1286" s="104"/>
      <c r="P1286" s="320"/>
    </row>
    <row r="1287" spans="7:16" hidden="1" x14ac:dyDescent="0.3">
      <c r="G1287" s="155"/>
      <c r="H1287" s="105"/>
      <c r="I1287" s="155"/>
      <c r="J1287" s="104"/>
      <c r="K1287" s="104"/>
      <c r="L1287" s="104"/>
      <c r="M1287" s="155"/>
      <c r="N1287" s="104"/>
      <c r="O1287" s="104"/>
      <c r="P1287" s="320"/>
    </row>
    <row r="1288" spans="7:16" hidden="1" x14ac:dyDescent="0.3">
      <c r="G1288" s="155"/>
      <c r="H1288" s="105"/>
      <c r="I1288" s="155"/>
      <c r="J1288" s="104"/>
      <c r="K1288" s="104"/>
      <c r="L1288" s="104"/>
      <c r="M1288" s="155"/>
      <c r="N1288" s="104"/>
      <c r="O1288" s="104"/>
      <c r="P1288" s="320"/>
    </row>
    <row r="1289" spans="7:16" hidden="1" x14ac:dyDescent="0.3">
      <c r="G1289" s="155"/>
      <c r="H1289" s="105"/>
      <c r="I1289" s="155"/>
      <c r="J1289" s="104"/>
      <c r="K1289" s="104"/>
      <c r="L1289" s="104"/>
      <c r="M1289" s="155"/>
      <c r="N1289" s="104"/>
      <c r="O1289" s="104"/>
      <c r="P1289" s="320"/>
    </row>
    <row r="1290" spans="7:16" hidden="1" x14ac:dyDescent="0.3">
      <c r="G1290" s="155"/>
      <c r="H1290" s="105"/>
      <c r="I1290" s="155"/>
      <c r="J1290" s="104"/>
      <c r="K1290" s="104"/>
      <c r="L1290" s="104"/>
      <c r="M1290" s="155"/>
      <c r="N1290" s="104"/>
      <c r="O1290" s="104"/>
      <c r="P1290" s="320"/>
    </row>
    <row r="1291" spans="7:16" hidden="1" x14ac:dyDescent="0.3">
      <c r="G1291" s="155"/>
      <c r="H1291" s="105"/>
      <c r="I1291" s="155"/>
      <c r="J1291" s="104"/>
      <c r="K1291" s="104"/>
      <c r="L1291" s="104"/>
      <c r="M1291" s="155"/>
      <c r="N1291" s="104"/>
      <c r="O1291" s="104"/>
      <c r="P1291" s="320"/>
    </row>
    <row r="1292" spans="7:16" hidden="1" x14ac:dyDescent="0.3">
      <c r="G1292" s="155"/>
      <c r="H1292" s="105"/>
      <c r="I1292" s="155"/>
      <c r="J1292" s="104"/>
      <c r="K1292" s="104"/>
      <c r="L1292" s="104"/>
      <c r="M1292" s="155"/>
      <c r="N1292" s="104"/>
      <c r="O1292" s="104"/>
      <c r="P1292" s="320"/>
    </row>
    <row r="1293" spans="7:16" hidden="1" x14ac:dyDescent="0.3">
      <c r="G1293" s="155"/>
      <c r="H1293" s="105"/>
      <c r="I1293" s="155"/>
      <c r="J1293" s="104"/>
      <c r="K1293" s="104"/>
      <c r="L1293" s="104"/>
      <c r="M1293" s="155"/>
      <c r="N1293" s="104"/>
      <c r="O1293" s="104"/>
      <c r="P1293" s="320"/>
    </row>
    <row r="1294" spans="7:16" hidden="1" x14ac:dyDescent="0.3">
      <c r="G1294" s="155"/>
      <c r="H1294" s="105"/>
      <c r="I1294" s="155"/>
      <c r="J1294" s="104"/>
      <c r="K1294" s="104"/>
      <c r="L1294" s="104"/>
      <c r="M1294" s="155"/>
      <c r="N1294" s="104"/>
      <c r="O1294" s="104"/>
      <c r="P1294" s="320"/>
    </row>
    <row r="1295" spans="7:16" hidden="1" x14ac:dyDescent="0.3">
      <c r="G1295" s="155"/>
      <c r="H1295" s="105"/>
      <c r="I1295" s="155"/>
      <c r="J1295" s="104"/>
      <c r="K1295" s="104"/>
      <c r="L1295" s="104"/>
      <c r="M1295" s="155"/>
      <c r="N1295" s="104"/>
      <c r="O1295" s="104"/>
      <c r="P1295" s="320"/>
    </row>
    <row r="1296" spans="7:16" hidden="1" x14ac:dyDescent="0.3">
      <c r="G1296" s="155"/>
      <c r="H1296" s="105"/>
      <c r="I1296" s="155"/>
      <c r="J1296" s="104"/>
      <c r="K1296" s="104"/>
      <c r="L1296" s="104"/>
      <c r="M1296" s="155"/>
      <c r="N1296" s="104"/>
      <c r="O1296" s="104"/>
      <c r="P1296" s="320"/>
    </row>
    <row r="1297" spans="7:16" hidden="1" x14ac:dyDescent="0.3">
      <c r="G1297" s="155"/>
      <c r="H1297" s="105"/>
      <c r="I1297" s="155"/>
      <c r="J1297" s="104"/>
      <c r="K1297" s="104"/>
      <c r="L1297" s="104"/>
      <c r="M1297" s="155"/>
      <c r="N1297" s="104"/>
      <c r="O1297" s="104"/>
      <c r="P1297" s="320"/>
    </row>
    <row r="1298" spans="7:16" hidden="1" x14ac:dyDescent="0.3">
      <c r="G1298" s="155"/>
      <c r="H1298" s="105"/>
      <c r="I1298" s="155"/>
      <c r="J1298" s="104"/>
      <c r="K1298" s="104"/>
      <c r="L1298" s="104"/>
      <c r="M1298" s="155"/>
      <c r="N1298" s="104"/>
      <c r="O1298" s="104"/>
      <c r="P1298" s="320"/>
    </row>
    <row r="1299" spans="7:16" hidden="1" x14ac:dyDescent="0.3">
      <c r="G1299" s="155"/>
      <c r="H1299" s="105"/>
      <c r="I1299" s="155"/>
      <c r="J1299" s="104"/>
      <c r="K1299" s="104"/>
      <c r="L1299" s="104"/>
      <c r="M1299" s="155"/>
      <c r="N1299" s="104"/>
      <c r="O1299" s="104"/>
      <c r="P1299" s="320"/>
    </row>
    <row r="1300" spans="7:16" hidden="1" x14ac:dyDescent="0.3">
      <c r="G1300" s="155"/>
      <c r="H1300" s="105"/>
      <c r="I1300" s="155"/>
      <c r="J1300" s="104"/>
      <c r="K1300" s="104"/>
      <c r="L1300" s="104"/>
      <c r="M1300" s="155"/>
      <c r="N1300" s="104"/>
      <c r="O1300" s="104"/>
      <c r="P1300" s="320"/>
    </row>
    <row r="1301" spans="7:16" hidden="1" x14ac:dyDescent="0.3">
      <c r="G1301" s="155"/>
      <c r="H1301" s="105"/>
      <c r="I1301" s="155"/>
      <c r="J1301" s="104"/>
      <c r="K1301" s="104"/>
      <c r="L1301" s="104"/>
      <c r="M1301" s="155"/>
      <c r="N1301" s="104"/>
      <c r="O1301" s="104"/>
      <c r="P1301" s="320"/>
    </row>
    <row r="1302" spans="7:16" hidden="1" x14ac:dyDescent="0.3">
      <c r="G1302" s="155"/>
      <c r="H1302" s="105"/>
      <c r="I1302" s="155"/>
      <c r="J1302" s="104"/>
      <c r="K1302" s="104"/>
      <c r="L1302" s="104"/>
      <c r="M1302" s="155"/>
      <c r="N1302" s="104"/>
      <c r="O1302" s="104"/>
      <c r="P1302" s="320"/>
    </row>
    <row r="1303" spans="7:16" hidden="1" x14ac:dyDescent="0.3">
      <c r="G1303" s="155"/>
      <c r="H1303" s="105"/>
      <c r="I1303" s="155"/>
      <c r="J1303" s="104"/>
      <c r="K1303" s="104"/>
      <c r="L1303" s="104"/>
      <c r="M1303" s="155"/>
      <c r="N1303" s="104"/>
      <c r="O1303" s="104"/>
      <c r="P1303" s="320"/>
    </row>
    <row r="1304" spans="7:16" hidden="1" x14ac:dyDescent="0.3">
      <c r="G1304" s="155"/>
      <c r="H1304" s="105"/>
      <c r="I1304" s="155"/>
      <c r="J1304" s="104"/>
      <c r="K1304" s="104"/>
      <c r="L1304" s="104"/>
      <c r="M1304" s="155"/>
      <c r="N1304" s="104"/>
      <c r="O1304" s="104"/>
      <c r="P1304" s="320"/>
    </row>
    <row r="1305" spans="7:16" hidden="1" x14ac:dyDescent="0.3">
      <c r="H1305" s="105"/>
      <c r="I1305" s="155"/>
      <c r="J1305" s="104"/>
    </row>
    <row r="1306" spans="7:16" hidden="1" x14ac:dyDescent="0.3">
      <c r="H1306" s="105"/>
      <c r="I1306" s="155"/>
      <c r="J1306" s="104"/>
    </row>
    <row r="1307" spans="7:16" hidden="1" x14ac:dyDescent="0.3">
      <c r="H1307" s="105"/>
      <c r="I1307" s="155"/>
      <c r="J1307" s="104"/>
    </row>
    <row r="1308" spans="7:16" hidden="1" x14ac:dyDescent="0.3">
      <c r="H1308" s="105"/>
      <c r="I1308" s="155"/>
      <c r="J1308" s="104"/>
    </row>
    <row r="1309" spans="7:16" hidden="1" x14ac:dyDescent="0.3">
      <c r="H1309" s="105"/>
      <c r="I1309" s="155"/>
      <c r="J1309" s="104"/>
    </row>
    <row r="1310" spans="7:16" hidden="1" x14ac:dyDescent="0.3">
      <c r="H1310" s="105"/>
      <c r="I1310" s="155"/>
      <c r="J1310" s="104"/>
    </row>
    <row r="1311" spans="7:16" hidden="1" x14ac:dyDescent="0.3">
      <c r="H1311" s="105"/>
      <c r="I1311" s="155"/>
      <c r="J1311" s="104"/>
    </row>
    <row r="1312" spans="7:16" hidden="1" x14ac:dyDescent="0.3">
      <c r="H1312" s="105"/>
      <c r="I1312" s="155"/>
      <c r="J1312" s="104"/>
    </row>
    <row r="1313" spans="8:10" hidden="1" x14ac:dyDescent="0.3">
      <c r="H1313" s="105"/>
      <c r="I1313" s="155"/>
      <c r="J1313" s="104"/>
    </row>
    <row r="1314" spans="8:10" hidden="1" x14ac:dyDescent="0.3">
      <c r="H1314" s="105"/>
      <c r="I1314" s="155"/>
      <c r="J1314" s="104"/>
    </row>
    <row r="1315" spans="8:10" hidden="1" x14ac:dyDescent="0.3">
      <c r="H1315" s="105"/>
      <c r="I1315" s="155"/>
      <c r="J1315" s="104"/>
    </row>
    <row r="1316" spans="8:10" hidden="1" x14ac:dyDescent="0.3">
      <c r="H1316" s="105"/>
      <c r="I1316" s="155"/>
      <c r="J1316" s="104"/>
    </row>
    <row r="1317" spans="8:10" hidden="1" x14ac:dyDescent="0.3">
      <c r="H1317" s="105"/>
      <c r="I1317" s="155"/>
      <c r="J1317" s="104"/>
    </row>
    <row r="1318" spans="8:10" hidden="1" x14ac:dyDescent="0.3">
      <c r="H1318" s="105"/>
      <c r="I1318" s="155"/>
      <c r="J1318" s="104"/>
    </row>
    <row r="1319" spans="8:10" hidden="1" x14ac:dyDescent="0.3">
      <c r="H1319" s="105"/>
      <c r="I1319" s="155"/>
      <c r="J1319" s="104"/>
    </row>
    <row r="1320" spans="8:10" hidden="1" x14ac:dyDescent="0.3">
      <c r="H1320" s="105"/>
      <c r="I1320" s="155"/>
      <c r="J1320" s="104"/>
    </row>
    <row r="1321" spans="8:10" hidden="1" x14ac:dyDescent="0.3">
      <c r="H1321" s="105"/>
      <c r="I1321" s="155"/>
      <c r="J1321" s="104"/>
    </row>
    <row r="1322" spans="8:10" hidden="1" x14ac:dyDescent="0.3">
      <c r="H1322" s="105"/>
      <c r="I1322" s="155"/>
      <c r="J1322" s="104"/>
    </row>
    <row r="1323" spans="8:10" hidden="1" x14ac:dyDescent="0.3">
      <c r="H1323" s="105"/>
      <c r="I1323" s="155"/>
      <c r="J1323" s="104"/>
    </row>
    <row r="1324" spans="8:10" hidden="1" x14ac:dyDescent="0.3">
      <c r="H1324" s="105"/>
      <c r="I1324" s="155"/>
      <c r="J1324" s="104"/>
    </row>
    <row r="1325" spans="8:10" hidden="1" x14ac:dyDescent="0.3">
      <c r="H1325" s="105"/>
      <c r="I1325" s="155"/>
      <c r="J1325" s="104"/>
    </row>
    <row r="1326" spans="8:10" hidden="1" x14ac:dyDescent="0.3">
      <c r="H1326" s="105"/>
      <c r="I1326" s="155"/>
      <c r="J1326" s="104"/>
    </row>
    <row r="1327" spans="8:10" hidden="1" x14ac:dyDescent="0.3">
      <c r="H1327" s="105"/>
      <c r="I1327" s="155"/>
      <c r="J1327" s="104"/>
    </row>
    <row r="1328" spans="8:10" hidden="1" x14ac:dyDescent="0.3">
      <c r="H1328" s="105"/>
      <c r="I1328" s="155"/>
      <c r="J1328" s="104"/>
    </row>
    <row r="1329" spans="8:10" hidden="1" x14ac:dyDescent="0.3">
      <c r="H1329" s="105"/>
      <c r="I1329" s="155"/>
      <c r="J1329" s="104"/>
    </row>
    <row r="1330" spans="8:10" hidden="1" x14ac:dyDescent="0.3">
      <c r="H1330" s="105"/>
      <c r="I1330" s="155"/>
      <c r="J1330" s="104"/>
    </row>
    <row r="1331" spans="8:10" hidden="1" x14ac:dyDescent="0.3">
      <c r="H1331" s="105"/>
      <c r="I1331" s="155"/>
      <c r="J1331" s="104"/>
    </row>
    <row r="1332" spans="8:10" hidden="1" x14ac:dyDescent="0.3">
      <c r="H1332" s="105"/>
      <c r="I1332" s="155"/>
      <c r="J1332" s="104"/>
    </row>
    <row r="1333" spans="8:10" hidden="1" x14ac:dyDescent="0.3">
      <c r="H1333" s="105"/>
      <c r="I1333" s="155"/>
      <c r="J1333" s="104"/>
    </row>
    <row r="1334" spans="8:10" hidden="1" x14ac:dyDescent="0.3">
      <c r="H1334" s="105"/>
      <c r="I1334" s="155"/>
      <c r="J1334" s="104"/>
    </row>
    <row r="1335" spans="8:10" hidden="1" x14ac:dyDescent="0.3">
      <c r="H1335" s="105"/>
      <c r="I1335" s="155"/>
      <c r="J1335" s="104"/>
    </row>
    <row r="1336" spans="8:10" hidden="1" x14ac:dyDescent="0.3">
      <c r="H1336" s="105"/>
      <c r="I1336" s="155"/>
      <c r="J1336" s="104"/>
    </row>
    <row r="1337" spans="8:10" hidden="1" x14ac:dyDescent="0.3">
      <c r="H1337" s="105"/>
      <c r="I1337" s="155"/>
      <c r="J1337" s="104"/>
    </row>
    <row r="1338" spans="8:10" hidden="1" x14ac:dyDescent="0.3">
      <c r="H1338" s="105"/>
      <c r="I1338" s="155"/>
      <c r="J1338" s="104"/>
    </row>
    <row r="1339" spans="8:10" hidden="1" x14ac:dyDescent="0.3">
      <c r="H1339" s="105"/>
      <c r="I1339" s="155"/>
      <c r="J1339" s="104"/>
    </row>
    <row r="1340" spans="8:10" hidden="1" x14ac:dyDescent="0.3">
      <c r="H1340" s="105"/>
      <c r="I1340" s="155"/>
      <c r="J1340" s="104"/>
    </row>
    <row r="1341" spans="8:10" hidden="1" x14ac:dyDescent="0.3">
      <c r="H1341" s="105"/>
      <c r="I1341" s="155"/>
      <c r="J1341" s="104"/>
    </row>
    <row r="1342" spans="8:10" hidden="1" x14ac:dyDescent="0.3">
      <c r="H1342" s="105"/>
      <c r="I1342" s="155"/>
      <c r="J1342" s="104"/>
    </row>
    <row r="1343" spans="8:10" hidden="1" x14ac:dyDescent="0.3">
      <c r="H1343" s="105"/>
      <c r="I1343" s="155"/>
      <c r="J1343" s="104"/>
    </row>
    <row r="1344" spans="8:10" hidden="1" x14ac:dyDescent="0.3">
      <c r="H1344" s="105"/>
      <c r="I1344" s="155"/>
      <c r="J1344" s="104"/>
    </row>
    <row r="1345" spans="8:10" hidden="1" x14ac:dyDescent="0.3">
      <c r="H1345" s="105"/>
      <c r="I1345" s="155"/>
      <c r="J1345" s="104"/>
    </row>
    <row r="1346" spans="8:10" hidden="1" x14ac:dyDescent="0.3">
      <c r="H1346" s="105"/>
      <c r="I1346" s="155"/>
      <c r="J1346" s="104"/>
    </row>
    <row r="1347" spans="8:10" hidden="1" x14ac:dyDescent="0.3">
      <c r="H1347" s="105"/>
      <c r="I1347" s="155"/>
      <c r="J1347" s="104"/>
    </row>
    <row r="1348" spans="8:10" hidden="1" x14ac:dyDescent="0.3">
      <c r="H1348" s="105"/>
      <c r="I1348" s="155"/>
      <c r="J1348" s="104"/>
    </row>
    <row r="1349" spans="8:10" hidden="1" x14ac:dyDescent="0.3">
      <c r="H1349" s="105"/>
      <c r="I1349" s="155"/>
      <c r="J1349" s="104"/>
    </row>
    <row r="1350" spans="8:10" hidden="1" x14ac:dyDescent="0.3">
      <c r="H1350" s="105"/>
      <c r="I1350" s="155"/>
      <c r="J1350" s="104"/>
    </row>
    <row r="1351" spans="8:10" hidden="1" x14ac:dyDescent="0.3">
      <c r="H1351" s="105"/>
      <c r="I1351" s="155"/>
      <c r="J1351" s="104"/>
    </row>
    <row r="1352" spans="8:10" hidden="1" x14ac:dyDescent="0.3">
      <c r="H1352" s="105"/>
      <c r="I1352" s="155"/>
      <c r="J1352" s="104"/>
    </row>
    <row r="1353" spans="8:10" hidden="1" x14ac:dyDescent="0.3">
      <c r="H1353" s="105"/>
      <c r="I1353" s="155"/>
      <c r="J1353" s="104"/>
    </row>
    <row r="1354" spans="8:10" hidden="1" x14ac:dyDescent="0.3">
      <c r="H1354" s="105"/>
      <c r="I1354" s="155"/>
      <c r="J1354" s="104"/>
    </row>
    <row r="1355" spans="8:10" hidden="1" x14ac:dyDescent="0.3">
      <c r="H1355" s="105"/>
      <c r="I1355" s="155"/>
      <c r="J1355" s="104"/>
    </row>
    <row r="1356" spans="8:10" hidden="1" x14ac:dyDescent="0.3">
      <c r="H1356" s="105"/>
      <c r="I1356" s="155"/>
      <c r="J1356" s="104"/>
    </row>
    <row r="1357" spans="8:10" hidden="1" x14ac:dyDescent="0.3">
      <c r="H1357" s="105"/>
      <c r="I1357" s="155"/>
      <c r="J1357" s="104"/>
    </row>
    <row r="1358" spans="8:10" hidden="1" x14ac:dyDescent="0.3">
      <c r="H1358" s="105"/>
      <c r="I1358" s="155"/>
      <c r="J1358" s="104"/>
    </row>
    <row r="1359" spans="8:10" hidden="1" x14ac:dyDescent="0.3">
      <c r="H1359" s="105"/>
      <c r="I1359" s="155"/>
      <c r="J1359" s="104"/>
    </row>
    <row r="1360" spans="8:10" hidden="1" x14ac:dyDescent="0.3">
      <c r="H1360" s="105"/>
      <c r="I1360" s="155"/>
      <c r="J1360" s="104"/>
    </row>
    <row r="1361" spans="8:10" hidden="1" x14ac:dyDescent="0.3">
      <c r="H1361" s="105"/>
      <c r="I1361" s="155"/>
      <c r="J1361" s="104"/>
    </row>
    <row r="1362" spans="8:10" hidden="1" x14ac:dyDescent="0.3">
      <c r="H1362" s="105"/>
      <c r="I1362" s="155"/>
      <c r="J1362" s="104"/>
    </row>
    <row r="1363" spans="8:10" hidden="1" x14ac:dyDescent="0.3">
      <c r="H1363" s="105"/>
      <c r="I1363" s="155"/>
      <c r="J1363" s="104"/>
    </row>
    <row r="1364" spans="8:10" hidden="1" x14ac:dyDescent="0.3">
      <c r="H1364" s="105"/>
      <c r="I1364" s="155"/>
      <c r="J1364" s="104"/>
    </row>
    <row r="1365" spans="8:10" hidden="1" x14ac:dyDescent="0.3">
      <c r="H1365" s="105"/>
      <c r="I1365" s="155"/>
      <c r="J1365" s="104"/>
    </row>
    <row r="1366" spans="8:10" hidden="1" x14ac:dyDescent="0.3">
      <c r="H1366" s="105"/>
      <c r="I1366" s="155"/>
      <c r="J1366" s="104"/>
    </row>
    <row r="1367" spans="8:10" hidden="1" x14ac:dyDescent="0.3">
      <c r="H1367" s="105"/>
      <c r="I1367" s="155"/>
      <c r="J1367" s="104"/>
    </row>
    <row r="1368" spans="8:10" hidden="1" x14ac:dyDescent="0.3">
      <c r="H1368" s="105"/>
      <c r="I1368" s="155"/>
      <c r="J1368" s="104"/>
    </row>
    <row r="1369" spans="8:10" hidden="1" x14ac:dyDescent="0.3">
      <c r="H1369" s="105"/>
      <c r="I1369" s="155"/>
      <c r="J1369" s="104"/>
    </row>
    <row r="1370" spans="8:10" hidden="1" x14ac:dyDescent="0.3">
      <c r="H1370" s="105"/>
      <c r="I1370" s="155"/>
      <c r="J1370" s="104"/>
    </row>
    <row r="1371" spans="8:10" hidden="1" x14ac:dyDescent="0.3">
      <c r="H1371" s="105"/>
      <c r="I1371" s="155"/>
      <c r="J1371" s="104"/>
    </row>
    <row r="1372" spans="8:10" hidden="1" x14ac:dyDescent="0.3">
      <c r="H1372" s="105"/>
      <c r="I1372" s="155"/>
      <c r="J1372" s="104"/>
    </row>
    <row r="1373" spans="8:10" hidden="1" x14ac:dyDescent="0.3">
      <c r="H1373" s="105"/>
      <c r="I1373" s="155"/>
      <c r="J1373" s="104"/>
    </row>
    <row r="1374" spans="8:10" hidden="1" x14ac:dyDescent="0.3">
      <c r="H1374" s="105"/>
      <c r="I1374" s="155"/>
      <c r="J1374" s="104"/>
    </row>
    <row r="1375" spans="8:10" hidden="1" x14ac:dyDescent="0.3">
      <c r="H1375" s="105"/>
      <c r="I1375" s="155"/>
      <c r="J1375" s="104"/>
    </row>
    <row r="1376" spans="8:10" hidden="1" x14ac:dyDescent="0.3">
      <c r="H1376" s="105"/>
      <c r="I1376" s="155"/>
      <c r="J1376" s="104"/>
    </row>
    <row r="1377" spans="8:10" hidden="1" x14ac:dyDescent="0.3">
      <c r="H1377" s="105"/>
      <c r="I1377" s="155"/>
      <c r="J1377" s="104"/>
    </row>
    <row r="1378" spans="8:10" hidden="1" x14ac:dyDescent="0.3">
      <c r="H1378" s="105"/>
      <c r="I1378" s="155"/>
      <c r="J1378" s="104"/>
    </row>
    <row r="1379" spans="8:10" hidden="1" x14ac:dyDescent="0.3">
      <c r="H1379" s="105"/>
      <c r="I1379" s="155"/>
      <c r="J1379" s="104"/>
    </row>
    <row r="1380" spans="8:10" hidden="1" x14ac:dyDescent="0.3">
      <c r="H1380" s="105"/>
      <c r="I1380" s="155"/>
      <c r="J1380" s="104"/>
    </row>
    <row r="1381" spans="8:10" hidden="1" x14ac:dyDescent="0.3">
      <c r="H1381" s="105"/>
      <c r="I1381" s="155"/>
      <c r="J1381" s="104"/>
    </row>
    <row r="1382" spans="8:10" hidden="1" x14ac:dyDescent="0.3">
      <c r="H1382" s="105"/>
      <c r="I1382" s="155"/>
      <c r="J1382" s="104"/>
    </row>
    <row r="1383" spans="8:10" hidden="1" x14ac:dyDescent="0.3">
      <c r="H1383" s="105"/>
      <c r="I1383" s="155"/>
      <c r="J1383" s="104"/>
    </row>
    <row r="1384" spans="8:10" hidden="1" x14ac:dyDescent="0.3">
      <c r="H1384" s="105"/>
      <c r="I1384" s="155"/>
      <c r="J1384" s="104"/>
    </row>
    <row r="1385" spans="8:10" hidden="1" x14ac:dyDescent="0.3">
      <c r="H1385" s="105"/>
      <c r="I1385" s="155"/>
      <c r="J1385" s="104"/>
    </row>
    <row r="1386" spans="8:10" hidden="1" x14ac:dyDescent="0.3">
      <c r="H1386" s="105"/>
      <c r="I1386" s="155"/>
      <c r="J1386" s="104"/>
    </row>
    <row r="1387" spans="8:10" hidden="1" x14ac:dyDescent="0.3">
      <c r="H1387" s="105"/>
      <c r="I1387" s="155"/>
      <c r="J1387" s="104"/>
    </row>
    <row r="1388" spans="8:10" hidden="1" x14ac:dyDescent="0.3">
      <c r="H1388" s="105"/>
      <c r="I1388" s="155"/>
      <c r="J1388" s="104"/>
    </row>
    <row r="1389" spans="8:10" hidden="1" x14ac:dyDescent="0.3">
      <c r="H1389" s="105"/>
      <c r="I1389" s="155"/>
      <c r="J1389" s="104"/>
    </row>
    <row r="1390" spans="8:10" hidden="1" x14ac:dyDescent="0.3">
      <c r="H1390" s="105"/>
      <c r="I1390" s="155"/>
      <c r="J1390" s="104"/>
    </row>
    <row r="1391" spans="8:10" hidden="1" x14ac:dyDescent="0.3">
      <c r="H1391" s="105"/>
      <c r="I1391" s="155"/>
      <c r="J1391" s="104"/>
    </row>
    <row r="1392" spans="8:10" hidden="1" x14ac:dyDescent="0.3">
      <c r="H1392" s="105"/>
      <c r="I1392" s="155"/>
      <c r="J1392" s="104"/>
    </row>
    <row r="1393" spans="8:10" hidden="1" x14ac:dyDescent="0.3">
      <c r="H1393" s="105"/>
      <c r="I1393" s="155"/>
      <c r="J1393" s="104"/>
    </row>
    <row r="1394" spans="8:10" hidden="1" x14ac:dyDescent="0.3">
      <c r="H1394" s="105"/>
      <c r="I1394" s="155"/>
      <c r="J1394" s="104"/>
    </row>
    <row r="1395" spans="8:10" hidden="1" x14ac:dyDescent="0.3">
      <c r="H1395" s="105"/>
      <c r="I1395" s="155"/>
      <c r="J1395" s="104"/>
    </row>
    <row r="1396" spans="8:10" hidden="1" x14ac:dyDescent="0.3">
      <c r="H1396" s="105"/>
      <c r="I1396" s="155"/>
      <c r="J1396" s="104"/>
    </row>
    <row r="1397" spans="8:10" hidden="1" x14ac:dyDescent="0.3">
      <c r="H1397" s="105"/>
      <c r="I1397" s="155"/>
      <c r="J1397" s="104"/>
    </row>
    <row r="1398" spans="8:10" hidden="1" x14ac:dyDescent="0.3">
      <c r="H1398" s="105"/>
      <c r="I1398" s="155"/>
      <c r="J1398" s="104"/>
    </row>
    <row r="1399" spans="8:10" hidden="1" x14ac:dyDescent="0.3">
      <c r="H1399" s="105"/>
      <c r="I1399" s="155"/>
      <c r="J1399" s="104"/>
    </row>
    <row r="1400" spans="8:10" hidden="1" x14ac:dyDescent="0.3">
      <c r="H1400" s="105"/>
      <c r="I1400" s="155"/>
      <c r="J1400" s="104"/>
    </row>
    <row r="1401" spans="8:10" hidden="1" x14ac:dyDescent="0.3">
      <c r="H1401" s="105"/>
      <c r="I1401" s="155"/>
      <c r="J1401" s="104"/>
    </row>
    <row r="1402" spans="8:10" hidden="1" x14ac:dyDescent="0.3">
      <c r="H1402" s="105"/>
      <c r="I1402" s="155"/>
      <c r="J1402" s="104"/>
    </row>
    <row r="1403" spans="8:10" hidden="1" x14ac:dyDescent="0.3">
      <c r="H1403" s="105"/>
      <c r="I1403" s="155"/>
      <c r="J1403" s="104"/>
    </row>
    <row r="1404" spans="8:10" hidden="1" x14ac:dyDescent="0.3">
      <c r="H1404" s="105"/>
      <c r="I1404" s="155"/>
      <c r="J1404" s="104"/>
    </row>
    <row r="1405" spans="8:10" hidden="1" x14ac:dyDescent="0.3">
      <c r="H1405" s="105"/>
      <c r="I1405" s="155"/>
      <c r="J1405" s="104"/>
    </row>
    <row r="1406" spans="8:10" hidden="1" x14ac:dyDescent="0.3">
      <c r="H1406" s="105"/>
      <c r="I1406" s="155"/>
      <c r="J1406" s="104"/>
    </row>
    <row r="1407" spans="8:10" hidden="1" x14ac:dyDescent="0.3">
      <c r="H1407" s="105"/>
      <c r="I1407" s="155"/>
      <c r="J1407" s="104"/>
    </row>
    <row r="1408" spans="8:10" hidden="1" x14ac:dyDescent="0.3">
      <c r="H1408" s="105"/>
      <c r="I1408" s="155"/>
      <c r="J1408" s="104"/>
    </row>
    <row r="1409" spans="8:10" hidden="1" x14ac:dyDescent="0.3">
      <c r="H1409" s="105"/>
      <c r="I1409" s="155"/>
      <c r="J1409" s="104"/>
    </row>
    <row r="1410" spans="8:10" hidden="1" x14ac:dyDescent="0.3">
      <c r="H1410" s="105"/>
      <c r="I1410" s="155"/>
      <c r="J1410" s="104"/>
    </row>
    <row r="1411" spans="8:10" hidden="1" x14ac:dyDescent="0.3">
      <c r="H1411" s="105"/>
      <c r="I1411" s="155"/>
      <c r="J1411" s="104"/>
    </row>
    <row r="1412" spans="8:10" hidden="1" x14ac:dyDescent="0.3">
      <c r="H1412" s="105"/>
      <c r="I1412" s="155"/>
      <c r="J1412" s="104"/>
    </row>
    <row r="1413" spans="8:10" hidden="1" x14ac:dyDescent="0.3">
      <c r="H1413" s="105"/>
      <c r="I1413" s="155"/>
      <c r="J1413" s="104"/>
    </row>
    <row r="1414" spans="8:10" hidden="1" x14ac:dyDescent="0.3">
      <c r="H1414" s="105"/>
      <c r="I1414" s="155"/>
      <c r="J1414" s="104"/>
    </row>
    <row r="1415" spans="8:10" hidden="1" x14ac:dyDescent="0.3">
      <c r="H1415" s="105"/>
      <c r="I1415" s="155"/>
      <c r="J1415" s="104"/>
    </row>
    <row r="1416" spans="8:10" hidden="1" x14ac:dyDescent="0.3">
      <c r="H1416" s="105"/>
      <c r="I1416" s="155"/>
      <c r="J1416" s="104"/>
    </row>
    <row r="1417" spans="8:10" hidden="1" x14ac:dyDescent="0.3">
      <c r="H1417" s="105"/>
      <c r="I1417" s="155"/>
      <c r="J1417" s="104"/>
    </row>
    <row r="1418" spans="8:10" hidden="1" x14ac:dyDescent="0.3">
      <c r="H1418" s="105"/>
      <c r="I1418" s="155"/>
      <c r="J1418" s="104"/>
    </row>
    <row r="1419" spans="8:10" hidden="1" x14ac:dyDescent="0.3">
      <c r="H1419" s="105"/>
      <c r="I1419" s="155"/>
      <c r="J1419" s="104"/>
    </row>
    <row r="1420" spans="8:10" hidden="1" x14ac:dyDescent="0.3">
      <c r="H1420" s="105"/>
      <c r="I1420" s="155"/>
      <c r="J1420" s="104"/>
    </row>
    <row r="1421" spans="8:10" hidden="1" x14ac:dyDescent="0.3">
      <c r="H1421" s="105"/>
      <c r="I1421" s="155"/>
      <c r="J1421" s="104"/>
    </row>
    <row r="1422" spans="8:10" hidden="1" x14ac:dyDescent="0.3">
      <c r="H1422" s="105"/>
      <c r="I1422" s="155"/>
      <c r="J1422" s="104"/>
    </row>
    <row r="1423" spans="8:10" hidden="1" x14ac:dyDescent="0.3">
      <c r="H1423" s="105"/>
      <c r="I1423" s="155"/>
      <c r="J1423" s="104"/>
    </row>
    <row r="1424" spans="8:10" hidden="1" x14ac:dyDescent="0.3">
      <c r="H1424" s="105"/>
      <c r="I1424" s="155"/>
      <c r="J1424" s="104"/>
    </row>
    <row r="1425" spans="8:10" hidden="1" x14ac:dyDescent="0.3">
      <c r="H1425" s="105"/>
      <c r="I1425" s="155"/>
      <c r="J1425" s="104"/>
    </row>
    <row r="1426" spans="8:10" hidden="1" x14ac:dyDescent="0.3">
      <c r="H1426" s="105"/>
      <c r="I1426" s="155"/>
      <c r="J1426" s="104"/>
    </row>
    <row r="1427" spans="8:10" hidden="1" x14ac:dyDescent="0.3">
      <c r="H1427" s="105"/>
      <c r="I1427" s="155"/>
      <c r="J1427" s="104"/>
    </row>
    <row r="1428" spans="8:10" hidden="1" x14ac:dyDescent="0.3">
      <c r="H1428" s="105"/>
      <c r="I1428" s="155"/>
      <c r="J1428" s="104"/>
    </row>
    <row r="1429" spans="8:10" hidden="1" x14ac:dyDescent="0.3">
      <c r="H1429" s="105"/>
      <c r="I1429" s="155"/>
      <c r="J1429" s="104"/>
    </row>
    <row r="1430" spans="8:10" hidden="1" x14ac:dyDescent="0.3">
      <c r="H1430" s="105"/>
      <c r="I1430" s="155"/>
      <c r="J1430" s="104"/>
    </row>
    <row r="1431" spans="8:10" hidden="1" x14ac:dyDescent="0.3">
      <c r="H1431" s="105"/>
      <c r="I1431" s="155"/>
      <c r="J1431" s="104"/>
    </row>
    <row r="1432" spans="8:10" hidden="1" x14ac:dyDescent="0.3">
      <c r="H1432" s="105"/>
      <c r="I1432" s="155"/>
      <c r="J1432" s="104"/>
    </row>
    <row r="1433" spans="8:10" hidden="1" x14ac:dyDescent="0.3">
      <c r="H1433" s="105"/>
      <c r="I1433" s="155"/>
      <c r="J1433" s="104"/>
    </row>
    <row r="1434" spans="8:10" hidden="1" x14ac:dyDescent="0.3">
      <c r="H1434" s="105"/>
      <c r="I1434" s="155"/>
      <c r="J1434" s="104"/>
    </row>
    <row r="1435" spans="8:10" hidden="1" x14ac:dyDescent="0.3">
      <c r="H1435" s="105"/>
      <c r="I1435" s="155"/>
      <c r="J1435" s="104"/>
    </row>
    <row r="1436" spans="8:10" hidden="1" x14ac:dyDescent="0.3">
      <c r="H1436" s="105"/>
      <c r="I1436" s="155"/>
      <c r="J1436" s="104"/>
    </row>
    <row r="1437" spans="8:10" hidden="1" x14ac:dyDescent="0.3">
      <c r="H1437" s="105"/>
      <c r="I1437" s="155"/>
      <c r="J1437" s="104"/>
    </row>
    <row r="1438" spans="8:10" hidden="1" x14ac:dyDescent="0.3">
      <c r="H1438" s="105"/>
      <c r="I1438" s="155"/>
      <c r="J1438" s="104"/>
    </row>
    <row r="1439" spans="8:10" hidden="1" x14ac:dyDescent="0.3">
      <c r="H1439" s="105"/>
      <c r="I1439" s="155"/>
      <c r="J1439" s="104"/>
    </row>
    <row r="1440" spans="8:10" hidden="1" x14ac:dyDescent="0.3">
      <c r="H1440" s="105"/>
      <c r="I1440" s="155"/>
      <c r="J1440" s="104"/>
    </row>
    <row r="1441" spans="8:10" hidden="1" x14ac:dyDescent="0.3">
      <c r="H1441" s="105"/>
      <c r="I1441" s="155"/>
      <c r="J1441" s="104"/>
    </row>
    <row r="1442" spans="8:10" hidden="1" x14ac:dyDescent="0.3">
      <c r="H1442" s="105"/>
      <c r="I1442" s="155"/>
      <c r="J1442" s="104"/>
    </row>
    <row r="1443" spans="8:10" hidden="1" x14ac:dyDescent="0.3">
      <c r="H1443" s="105"/>
      <c r="I1443" s="155"/>
      <c r="J1443" s="104"/>
    </row>
    <row r="1444" spans="8:10" hidden="1" x14ac:dyDescent="0.3">
      <c r="H1444" s="105"/>
      <c r="I1444" s="155"/>
      <c r="J1444" s="104"/>
    </row>
    <row r="1445" spans="8:10" hidden="1" x14ac:dyDescent="0.3">
      <c r="H1445" s="105"/>
      <c r="I1445" s="155"/>
      <c r="J1445" s="104"/>
    </row>
    <row r="1446" spans="8:10" hidden="1" x14ac:dyDescent="0.3">
      <c r="H1446" s="105"/>
      <c r="I1446" s="155"/>
      <c r="J1446" s="104"/>
    </row>
    <row r="1447" spans="8:10" hidden="1" x14ac:dyDescent="0.3">
      <c r="H1447" s="105"/>
      <c r="I1447" s="155"/>
      <c r="J1447" s="104"/>
    </row>
    <row r="1448" spans="8:10" hidden="1" x14ac:dyDescent="0.3">
      <c r="H1448" s="105"/>
      <c r="I1448" s="155"/>
      <c r="J1448" s="104"/>
    </row>
    <row r="1449" spans="8:10" hidden="1" x14ac:dyDescent="0.3">
      <c r="H1449" s="105"/>
      <c r="I1449" s="155"/>
      <c r="J1449" s="104"/>
    </row>
    <row r="1450" spans="8:10" hidden="1" x14ac:dyDescent="0.3">
      <c r="H1450" s="105"/>
      <c r="I1450" s="155"/>
      <c r="J1450" s="104"/>
    </row>
    <row r="1451" spans="8:10" hidden="1" x14ac:dyDescent="0.3">
      <c r="H1451" s="105"/>
      <c r="I1451" s="155"/>
      <c r="J1451" s="104"/>
    </row>
    <row r="1452" spans="8:10" hidden="1" x14ac:dyDescent="0.3">
      <c r="H1452" s="105"/>
      <c r="I1452" s="155"/>
      <c r="J1452" s="104"/>
    </row>
    <row r="1453" spans="8:10" hidden="1" x14ac:dyDescent="0.3">
      <c r="H1453" s="105"/>
      <c r="I1453" s="155"/>
      <c r="J1453" s="104"/>
    </row>
    <row r="1454" spans="8:10" hidden="1" x14ac:dyDescent="0.3">
      <c r="H1454" s="105"/>
      <c r="I1454" s="155"/>
      <c r="J1454" s="104"/>
    </row>
    <row r="1455" spans="8:10" hidden="1" x14ac:dyDescent="0.3">
      <c r="H1455" s="105"/>
      <c r="I1455" s="155"/>
      <c r="J1455" s="104"/>
    </row>
    <row r="1456" spans="8:10" hidden="1" x14ac:dyDescent="0.3">
      <c r="H1456" s="105"/>
      <c r="I1456" s="155"/>
      <c r="J1456" s="104"/>
    </row>
    <row r="1457" spans="8:10" hidden="1" x14ac:dyDescent="0.3">
      <c r="H1457" s="105"/>
      <c r="I1457" s="155"/>
      <c r="J1457" s="104"/>
    </row>
    <row r="1458" spans="8:10" hidden="1" x14ac:dyDescent="0.3">
      <c r="H1458" s="105"/>
      <c r="I1458" s="155"/>
      <c r="J1458" s="104"/>
    </row>
    <row r="1459" spans="8:10" hidden="1" x14ac:dyDescent="0.3">
      <c r="H1459" s="105"/>
      <c r="I1459" s="155"/>
      <c r="J1459" s="104"/>
    </row>
    <row r="1460" spans="8:10" hidden="1" x14ac:dyDescent="0.3">
      <c r="H1460" s="105"/>
      <c r="I1460" s="155"/>
      <c r="J1460" s="104"/>
    </row>
    <row r="1461" spans="8:10" hidden="1" x14ac:dyDescent="0.3">
      <c r="H1461" s="105"/>
      <c r="I1461" s="155"/>
      <c r="J1461" s="104"/>
    </row>
    <row r="1462" spans="8:10" hidden="1" x14ac:dyDescent="0.3">
      <c r="H1462" s="105"/>
      <c r="I1462" s="155"/>
      <c r="J1462" s="104"/>
    </row>
    <row r="1463" spans="8:10" hidden="1" x14ac:dyDescent="0.3">
      <c r="H1463" s="105"/>
      <c r="I1463" s="155"/>
      <c r="J1463" s="104"/>
    </row>
    <row r="1464" spans="8:10" hidden="1" x14ac:dyDescent="0.3">
      <c r="H1464" s="105"/>
      <c r="I1464" s="155"/>
      <c r="J1464" s="104"/>
    </row>
    <row r="1465" spans="8:10" hidden="1" x14ac:dyDescent="0.3">
      <c r="H1465" s="105"/>
      <c r="I1465" s="155"/>
      <c r="J1465" s="104"/>
    </row>
    <row r="1466" spans="8:10" hidden="1" x14ac:dyDescent="0.3">
      <c r="H1466" s="105"/>
      <c r="I1466" s="155"/>
      <c r="J1466" s="104"/>
    </row>
    <row r="1467" spans="8:10" hidden="1" x14ac:dyDescent="0.3">
      <c r="H1467" s="105"/>
      <c r="I1467" s="155"/>
      <c r="J1467" s="104"/>
    </row>
    <row r="1468" spans="8:10" hidden="1" x14ac:dyDescent="0.3">
      <c r="H1468" s="105"/>
      <c r="I1468" s="155"/>
      <c r="J1468" s="104"/>
    </row>
    <row r="1469" spans="8:10" hidden="1" x14ac:dyDescent="0.3">
      <c r="H1469" s="105"/>
      <c r="I1469" s="155"/>
      <c r="J1469" s="104"/>
    </row>
    <row r="1470" spans="8:10" hidden="1" x14ac:dyDescent="0.3">
      <c r="H1470" s="105"/>
      <c r="I1470" s="155"/>
      <c r="J1470" s="104"/>
    </row>
    <row r="1471" spans="8:10" hidden="1" x14ac:dyDescent="0.3">
      <c r="H1471" s="105"/>
      <c r="I1471" s="155"/>
      <c r="J1471" s="104"/>
    </row>
    <row r="1472" spans="8:10" hidden="1" x14ac:dyDescent="0.3">
      <c r="H1472" s="105"/>
      <c r="I1472" s="155"/>
      <c r="J1472" s="104"/>
    </row>
    <row r="1473" spans="8:10" hidden="1" x14ac:dyDescent="0.3">
      <c r="H1473" s="105"/>
      <c r="I1473" s="155"/>
      <c r="J1473" s="104"/>
    </row>
    <row r="1474" spans="8:10" hidden="1" x14ac:dyDescent="0.3">
      <c r="H1474" s="105"/>
      <c r="I1474" s="155"/>
      <c r="J1474" s="104"/>
    </row>
    <row r="1475" spans="8:10" hidden="1" x14ac:dyDescent="0.3">
      <c r="H1475" s="105"/>
      <c r="I1475" s="155"/>
      <c r="J1475" s="104"/>
    </row>
    <row r="1476" spans="8:10" hidden="1" x14ac:dyDescent="0.3">
      <c r="H1476" s="105"/>
      <c r="I1476" s="155"/>
      <c r="J1476" s="104"/>
    </row>
    <row r="1477" spans="8:10" hidden="1" x14ac:dyDescent="0.3">
      <c r="H1477" s="105"/>
      <c r="I1477" s="155"/>
      <c r="J1477" s="104"/>
    </row>
    <row r="1478" spans="8:10" hidden="1" x14ac:dyDescent="0.3">
      <c r="H1478" s="105"/>
      <c r="I1478" s="155"/>
      <c r="J1478" s="104"/>
    </row>
    <row r="1479" spans="8:10" hidden="1" x14ac:dyDescent="0.3">
      <c r="H1479" s="105"/>
      <c r="I1479" s="155"/>
      <c r="J1479" s="104"/>
    </row>
    <row r="1480" spans="8:10" hidden="1" x14ac:dyDescent="0.3">
      <c r="H1480" s="105"/>
      <c r="I1480" s="155"/>
      <c r="J1480" s="104"/>
    </row>
    <row r="1481" spans="8:10" hidden="1" x14ac:dyDescent="0.3">
      <c r="H1481" s="105"/>
      <c r="I1481" s="155"/>
      <c r="J1481" s="104"/>
    </row>
    <row r="1482" spans="8:10" hidden="1" x14ac:dyDescent="0.3">
      <c r="H1482" s="105"/>
      <c r="I1482" s="155"/>
      <c r="J1482" s="104"/>
    </row>
    <row r="1483" spans="8:10" hidden="1" x14ac:dyDescent="0.3">
      <c r="H1483" s="105"/>
      <c r="I1483" s="155"/>
      <c r="J1483" s="104"/>
    </row>
    <row r="1484" spans="8:10" hidden="1" x14ac:dyDescent="0.3">
      <c r="H1484" s="105"/>
      <c r="I1484" s="155"/>
      <c r="J1484" s="104"/>
    </row>
    <row r="1485" spans="8:10" hidden="1" x14ac:dyDescent="0.3">
      <c r="H1485" s="105"/>
      <c r="I1485" s="155"/>
      <c r="J1485" s="104"/>
    </row>
    <row r="1486" spans="8:10" hidden="1" x14ac:dyDescent="0.3">
      <c r="H1486" s="105"/>
      <c r="I1486" s="155"/>
      <c r="J1486" s="104"/>
    </row>
    <row r="1487" spans="8:10" hidden="1" x14ac:dyDescent="0.3">
      <c r="H1487" s="105"/>
      <c r="I1487" s="155"/>
      <c r="J1487" s="104"/>
    </row>
    <row r="1488" spans="8:10" hidden="1" x14ac:dyDescent="0.3">
      <c r="H1488" s="105"/>
      <c r="I1488" s="155"/>
      <c r="J1488" s="104"/>
    </row>
    <row r="1489" spans="8:10" hidden="1" x14ac:dyDescent="0.3">
      <c r="H1489" s="105"/>
      <c r="I1489" s="155"/>
      <c r="J1489" s="104"/>
    </row>
    <row r="1490" spans="8:10" hidden="1" x14ac:dyDescent="0.3">
      <c r="H1490" s="105"/>
      <c r="I1490" s="155"/>
      <c r="J1490" s="104"/>
    </row>
    <row r="1491" spans="8:10" hidden="1" x14ac:dyDescent="0.3">
      <c r="H1491" s="105"/>
      <c r="I1491" s="155"/>
      <c r="J1491" s="104"/>
    </row>
    <row r="1492" spans="8:10" hidden="1" x14ac:dyDescent="0.3">
      <c r="H1492" s="105"/>
      <c r="I1492" s="155"/>
      <c r="J1492" s="104"/>
    </row>
    <row r="1493" spans="8:10" hidden="1" x14ac:dyDescent="0.3">
      <c r="H1493" s="105"/>
      <c r="I1493" s="155"/>
      <c r="J1493" s="104"/>
    </row>
    <row r="1494" spans="8:10" hidden="1" x14ac:dyDescent="0.3">
      <c r="H1494" s="105"/>
      <c r="I1494" s="155"/>
      <c r="J1494" s="104"/>
    </row>
    <row r="1495" spans="8:10" hidden="1" x14ac:dyDescent="0.3">
      <c r="H1495" s="105"/>
      <c r="I1495" s="155"/>
      <c r="J1495" s="104"/>
    </row>
    <row r="1496" spans="8:10" hidden="1" x14ac:dyDescent="0.3">
      <c r="H1496" s="105"/>
      <c r="I1496" s="155"/>
      <c r="J1496" s="104"/>
    </row>
    <row r="1497" spans="8:10" hidden="1" x14ac:dyDescent="0.3">
      <c r="H1497" s="105"/>
      <c r="I1497" s="155"/>
      <c r="J1497" s="104"/>
    </row>
    <row r="1498" spans="8:10" hidden="1" x14ac:dyDescent="0.3">
      <c r="H1498" s="105"/>
      <c r="I1498" s="155"/>
      <c r="J1498" s="104"/>
    </row>
    <row r="1499" spans="8:10" hidden="1" x14ac:dyDescent="0.3">
      <c r="H1499" s="105"/>
      <c r="I1499" s="155"/>
      <c r="J1499" s="104"/>
    </row>
    <row r="1500" spans="8:10" hidden="1" x14ac:dyDescent="0.3">
      <c r="H1500" s="105"/>
      <c r="I1500" s="155"/>
      <c r="J1500" s="104"/>
    </row>
    <row r="1501" spans="8:10" hidden="1" x14ac:dyDescent="0.3">
      <c r="H1501" s="105"/>
      <c r="I1501" s="155"/>
      <c r="J1501" s="104"/>
    </row>
    <row r="1502" spans="8:10" hidden="1" x14ac:dyDescent="0.3">
      <c r="H1502" s="105"/>
      <c r="I1502" s="155"/>
      <c r="J1502" s="104"/>
    </row>
    <row r="1503" spans="8:10" hidden="1" x14ac:dyDescent="0.3">
      <c r="H1503" s="105"/>
      <c r="I1503" s="155"/>
      <c r="J1503" s="104"/>
    </row>
    <row r="1504" spans="8:10" hidden="1" x14ac:dyDescent="0.3">
      <c r="H1504" s="105"/>
      <c r="I1504" s="155"/>
      <c r="J1504" s="104"/>
    </row>
    <row r="1505" spans="8:10" hidden="1" x14ac:dyDescent="0.3">
      <c r="H1505" s="105"/>
      <c r="I1505" s="155"/>
      <c r="J1505" s="104"/>
    </row>
    <row r="1506" spans="8:10" hidden="1" x14ac:dyDescent="0.3">
      <c r="H1506" s="105"/>
      <c r="I1506" s="155"/>
      <c r="J1506" s="104"/>
    </row>
    <row r="1507" spans="8:10" hidden="1" x14ac:dyDescent="0.3">
      <c r="H1507" s="105"/>
      <c r="I1507" s="155"/>
      <c r="J1507" s="104"/>
    </row>
    <row r="1508" spans="8:10" hidden="1" x14ac:dyDescent="0.3">
      <c r="H1508" s="105"/>
      <c r="I1508" s="155"/>
      <c r="J1508" s="104"/>
    </row>
    <row r="1509" spans="8:10" hidden="1" x14ac:dyDescent="0.3">
      <c r="H1509" s="105"/>
      <c r="I1509" s="155"/>
      <c r="J1509" s="104"/>
    </row>
    <row r="1510" spans="8:10" hidden="1" x14ac:dyDescent="0.3">
      <c r="H1510" s="105"/>
      <c r="I1510" s="155"/>
      <c r="J1510" s="104"/>
    </row>
    <row r="1511" spans="8:10" hidden="1" x14ac:dyDescent="0.3">
      <c r="H1511" s="105"/>
      <c r="I1511" s="155"/>
      <c r="J1511" s="104"/>
    </row>
    <row r="1512" spans="8:10" hidden="1" x14ac:dyDescent="0.3">
      <c r="H1512" s="105"/>
      <c r="I1512" s="155"/>
      <c r="J1512" s="104"/>
    </row>
    <row r="1513" spans="8:10" hidden="1" x14ac:dyDescent="0.3">
      <c r="H1513" s="105"/>
      <c r="I1513" s="155"/>
      <c r="J1513" s="104"/>
    </row>
    <row r="1514" spans="8:10" hidden="1" x14ac:dyDescent="0.3">
      <c r="H1514" s="105"/>
      <c r="I1514" s="155"/>
      <c r="J1514" s="104"/>
    </row>
    <row r="1515" spans="8:10" hidden="1" x14ac:dyDescent="0.3">
      <c r="H1515" s="105"/>
      <c r="I1515" s="155"/>
      <c r="J1515" s="104"/>
    </row>
    <row r="1516" spans="8:10" hidden="1" x14ac:dyDescent="0.3">
      <c r="H1516" s="105"/>
      <c r="I1516" s="155"/>
      <c r="J1516" s="104"/>
    </row>
    <row r="1517" spans="8:10" hidden="1" x14ac:dyDescent="0.3">
      <c r="H1517" s="105"/>
      <c r="I1517" s="155"/>
      <c r="J1517" s="104"/>
    </row>
    <row r="1518" spans="8:10" hidden="1" x14ac:dyDescent="0.3">
      <c r="H1518" s="105"/>
      <c r="I1518" s="155"/>
      <c r="J1518" s="104"/>
    </row>
    <row r="1519" spans="8:10" hidden="1" x14ac:dyDescent="0.3">
      <c r="H1519" s="105"/>
      <c r="I1519" s="155"/>
      <c r="J1519" s="104"/>
    </row>
    <row r="1520" spans="8:10" hidden="1" x14ac:dyDescent="0.3">
      <c r="H1520" s="105"/>
      <c r="I1520" s="155"/>
      <c r="J1520" s="104"/>
    </row>
    <row r="1521" spans="8:10" hidden="1" x14ac:dyDescent="0.3">
      <c r="H1521" s="105"/>
      <c r="I1521" s="155"/>
      <c r="J1521" s="104"/>
    </row>
    <row r="1522" spans="8:10" hidden="1" x14ac:dyDescent="0.3">
      <c r="H1522" s="105"/>
      <c r="I1522" s="155"/>
      <c r="J1522" s="104"/>
    </row>
    <row r="1523" spans="8:10" hidden="1" x14ac:dyDescent="0.3">
      <c r="H1523" s="105"/>
      <c r="I1523" s="155"/>
      <c r="J1523" s="104"/>
    </row>
    <row r="1524" spans="8:10" hidden="1" x14ac:dyDescent="0.3">
      <c r="H1524" s="105"/>
      <c r="I1524" s="155"/>
      <c r="J1524" s="104"/>
    </row>
    <row r="1525" spans="8:10" hidden="1" x14ac:dyDescent="0.3">
      <c r="H1525" s="105"/>
      <c r="I1525" s="155"/>
      <c r="J1525" s="104"/>
    </row>
    <row r="1526" spans="8:10" hidden="1" x14ac:dyDescent="0.3">
      <c r="H1526" s="105"/>
      <c r="I1526" s="155"/>
      <c r="J1526" s="104"/>
    </row>
    <row r="1527" spans="8:10" hidden="1" x14ac:dyDescent="0.3">
      <c r="H1527" s="105"/>
      <c r="I1527" s="155"/>
      <c r="J1527" s="104"/>
    </row>
    <row r="1528" spans="8:10" hidden="1" x14ac:dyDescent="0.3">
      <c r="H1528" s="105"/>
      <c r="I1528" s="155"/>
      <c r="J1528" s="104"/>
    </row>
    <row r="1529" spans="8:10" hidden="1" x14ac:dyDescent="0.3">
      <c r="H1529" s="105"/>
      <c r="I1529" s="155"/>
      <c r="J1529" s="104"/>
    </row>
    <row r="1530" spans="8:10" hidden="1" x14ac:dyDescent="0.3">
      <c r="H1530" s="105"/>
      <c r="I1530" s="155"/>
      <c r="J1530" s="104"/>
    </row>
    <row r="1531" spans="8:10" hidden="1" x14ac:dyDescent="0.3">
      <c r="H1531" s="105"/>
      <c r="I1531" s="155"/>
      <c r="J1531" s="104"/>
    </row>
    <row r="1532" spans="8:10" hidden="1" x14ac:dyDescent="0.3">
      <c r="H1532" s="105"/>
      <c r="I1532" s="155"/>
      <c r="J1532" s="104"/>
    </row>
    <row r="1533" spans="8:10" hidden="1" x14ac:dyDescent="0.3">
      <c r="H1533" s="105"/>
      <c r="I1533" s="155"/>
      <c r="J1533" s="104"/>
    </row>
    <row r="1534" spans="8:10" hidden="1" x14ac:dyDescent="0.3">
      <c r="H1534" s="105"/>
      <c r="I1534" s="155"/>
      <c r="J1534" s="104"/>
    </row>
    <row r="1535" spans="8:10" hidden="1" x14ac:dyDescent="0.3">
      <c r="H1535" s="105"/>
      <c r="I1535" s="155"/>
      <c r="J1535" s="104"/>
    </row>
    <row r="1536" spans="8:10" hidden="1" x14ac:dyDescent="0.3">
      <c r="H1536" s="105"/>
      <c r="I1536" s="155"/>
      <c r="J1536" s="104"/>
    </row>
    <row r="1537" spans="8:10" hidden="1" x14ac:dyDescent="0.3">
      <c r="H1537" s="105"/>
      <c r="I1537" s="155"/>
      <c r="J1537" s="104"/>
    </row>
    <row r="1538" spans="8:10" hidden="1" x14ac:dyDescent="0.3">
      <c r="H1538" s="105"/>
      <c r="I1538" s="155"/>
      <c r="J1538" s="104"/>
    </row>
    <row r="1539" spans="8:10" hidden="1" x14ac:dyDescent="0.3">
      <c r="H1539" s="105"/>
      <c r="I1539" s="155"/>
      <c r="J1539" s="104"/>
    </row>
    <row r="1540" spans="8:10" hidden="1" x14ac:dyDescent="0.3">
      <c r="H1540" s="105"/>
      <c r="I1540" s="155"/>
      <c r="J1540" s="104"/>
    </row>
    <row r="1541" spans="8:10" hidden="1" x14ac:dyDescent="0.3">
      <c r="H1541" s="105"/>
      <c r="I1541" s="155"/>
      <c r="J1541" s="104"/>
    </row>
    <row r="1542" spans="8:10" hidden="1" x14ac:dyDescent="0.3">
      <c r="H1542" s="105"/>
      <c r="I1542" s="155"/>
      <c r="J1542" s="104"/>
    </row>
    <row r="1543" spans="8:10" hidden="1" x14ac:dyDescent="0.3">
      <c r="H1543" s="105"/>
      <c r="I1543" s="155"/>
      <c r="J1543" s="104"/>
    </row>
    <row r="1544" spans="8:10" hidden="1" x14ac:dyDescent="0.3">
      <c r="H1544" s="105"/>
      <c r="I1544" s="155"/>
      <c r="J1544" s="104"/>
    </row>
    <row r="1545" spans="8:10" hidden="1" x14ac:dyDescent="0.3">
      <c r="H1545" s="105"/>
      <c r="I1545" s="155"/>
      <c r="J1545" s="104"/>
    </row>
    <row r="1546" spans="8:10" hidden="1" x14ac:dyDescent="0.3">
      <c r="H1546" s="105"/>
      <c r="I1546" s="155"/>
      <c r="J1546" s="104"/>
    </row>
    <row r="1547" spans="8:10" hidden="1" x14ac:dyDescent="0.3">
      <c r="H1547" s="105"/>
      <c r="I1547" s="155"/>
      <c r="J1547" s="104"/>
    </row>
    <row r="1548" spans="8:10" hidden="1" x14ac:dyDescent="0.3">
      <c r="H1548" s="105"/>
      <c r="I1548" s="155"/>
      <c r="J1548" s="104"/>
    </row>
    <row r="1549" spans="8:10" hidden="1" x14ac:dyDescent="0.3">
      <c r="H1549" s="105"/>
      <c r="I1549" s="155"/>
      <c r="J1549" s="104"/>
    </row>
    <row r="1550" spans="8:10" hidden="1" x14ac:dyDescent="0.3">
      <c r="H1550" s="105"/>
      <c r="I1550" s="155"/>
      <c r="J1550" s="104"/>
    </row>
    <row r="1551" spans="8:10" hidden="1" x14ac:dyDescent="0.3">
      <c r="H1551" s="105"/>
      <c r="I1551" s="155"/>
      <c r="J1551" s="104"/>
    </row>
    <row r="1552" spans="8:10" hidden="1" x14ac:dyDescent="0.3">
      <c r="H1552" s="105"/>
      <c r="I1552" s="155"/>
      <c r="J1552" s="104"/>
    </row>
    <row r="1553" spans="8:10" hidden="1" x14ac:dyDescent="0.3">
      <c r="H1553" s="105"/>
      <c r="I1553" s="155"/>
      <c r="J1553" s="104"/>
    </row>
    <row r="1554" spans="8:10" hidden="1" x14ac:dyDescent="0.3">
      <c r="H1554" s="105"/>
      <c r="I1554" s="155"/>
      <c r="J1554" s="104"/>
    </row>
    <row r="1555" spans="8:10" hidden="1" x14ac:dyDescent="0.3">
      <c r="H1555" s="105"/>
      <c r="I1555" s="155"/>
      <c r="J1555" s="104"/>
    </row>
    <row r="1556" spans="8:10" hidden="1" x14ac:dyDescent="0.3">
      <c r="H1556" s="105"/>
      <c r="I1556" s="155"/>
      <c r="J1556" s="104"/>
    </row>
    <row r="1557" spans="8:10" hidden="1" x14ac:dyDescent="0.3">
      <c r="H1557" s="105"/>
      <c r="I1557" s="155"/>
      <c r="J1557" s="104"/>
    </row>
    <row r="1558" spans="8:10" hidden="1" x14ac:dyDescent="0.3">
      <c r="H1558" s="105"/>
      <c r="I1558" s="155"/>
      <c r="J1558" s="104"/>
    </row>
    <row r="1559" spans="8:10" hidden="1" x14ac:dyDescent="0.3">
      <c r="H1559" s="105"/>
      <c r="I1559" s="155"/>
      <c r="J1559" s="104"/>
    </row>
    <row r="1560" spans="8:10" hidden="1" x14ac:dyDescent="0.3">
      <c r="H1560" s="105"/>
      <c r="I1560" s="155"/>
      <c r="J1560" s="104"/>
    </row>
    <row r="1561" spans="8:10" hidden="1" x14ac:dyDescent="0.3">
      <c r="H1561" s="105"/>
      <c r="I1561" s="155"/>
      <c r="J1561" s="104"/>
    </row>
    <row r="1562" spans="8:10" hidden="1" x14ac:dyDescent="0.3">
      <c r="H1562" s="105"/>
      <c r="I1562" s="155"/>
      <c r="J1562" s="104"/>
    </row>
    <row r="1563" spans="8:10" hidden="1" x14ac:dyDescent="0.3">
      <c r="H1563" s="105"/>
      <c r="I1563" s="155"/>
      <c r="J1563" s="104"/>
    </row>
    <row r="1564" spans="8:10" hidden="1" x14ac:dyDescent="0.3">
      <c r="H1564" s="105"/>
      <c r="I1564" s="155"/>
      <c r="J1564" s="104"/>
    </row>
    <row r="1565" spans="8:10" hidden="1" x14ac:dyDescent="0.3">
      <c r="H1565" s="105"/>
      <c r="I1565" s="155"/>
      <c r="J1565" s="104"/>
    </row>
    <row r="1566" spans="8:10" hidden="1" x14ac:dyDescent="0.3">
      <c r="H1566" s="105"/>
      <c r="I1566" s="155"/>
      <c r="J1566" s="104"/>
    </row>
    <row r="1567" spans="8:10" hidden="1" x14ac:dyDescent="0.3">
      <c r="H1567" s="105"/>
      <c r="I1567" s="155"/>
      <c r="J1567" s="104"/>
    </row>
    <row r="1568" spans="8:10" hidden="1" x14ac:dyDescent="0.3">
      <c r="H1568" s="105"/>
      <c r="I1568" s="155"/>
      <c r="J1568" s="104"/>
    </row>
    <row r="1569" spans="8:10" hidden="1" x14ac:dyDescent="0.3">
      <c r="H1569" s="105"/>
      <c r="I1569" s="155"/>
      <c r="J1569" s="104"/>
    </row>
    <row r="1570" spans="8:10" hidden="1" x14ac:dyDescent="0.3">
      <c r="H1570" s="105"/>
      <c r="I1570" s="155"/>
      <c r="J1570" s="104"/>
    </row>
    <row r="1571" spans="8:10" hidden="1" x14ac:dyDescent="0.3">
      <c r="H1571" s="105"/>
      <c r="I1571" s="155"/>
      <c r="J1571" s="104"/>
    </row>
    <row r="1572" spans="8:10" hidden="1" x14ac:dyDescent="0.3">
      <c r="H1572" s="105"/>
      <c r="I1572" s="155"/>
      <c r="J1572" s="104"/>
    </row>
    <row r="1573" spans="8:10" hidden="1" x14ac:dyDescent="0.3">
      <c r="H1573" s="105"/>
      <c r="I1573" s="155"/>
      <c r="J1573" s="104"/>
    </row>
    <row r="1574" spans="8:10" hidden="1" x14ac:dyDescent="0.3">
      <c r="H1574" s="105"/>
      <c r="I1574" s="155"/>
      <c r="J1574" s="104"/>
    </row>
    <row r="1575" spans="8:10" hidden="1" x14ac:dyDescent="0.3">
      <c r="H1575" s="105"/>
      <c r="I1575" s="155"/>
      <c r="J1575" s="104"/>
    </row>
    <row r="1576" spans="8:10" hidden="1" x14ac:dyDescent="0.3">
      <c r="H1576" s="105"/>
      <c r="I1576" s="155"/>
      <c r="J1576" s="104"/>
    </row>
    <row r="1577" spans="8:10" hidden="1" x14ac:dyDescent="0.3">
      <c r="H1577" s="105"/>
      <c r="I1577" s="155"/>
      <c r="J1577" s="104"/>
    </row>
    <row r="1578" spans="8:10" hidden="1" x14ac:dyDescent="0.3">
      <c r="H1578" s="105"/>
      <c r="I1578" s="155"/>
      <c r="J1578" s="104"/>
    </row>
    <row r="1579" spans="8:10" hidden="1" x14ac:dyDescent="0.3">
      <c r="H1579" s="105"/>
      <c r="I1579" s="155"/>
      <c r="J1579" s="104"/>
    </row>
    <row r="1580" spans="8:10" hidden="1" x14ac:dyDescent="0.3">
      <c r="H1580" s="105"/>
      <c r="I1580" s="155"/>
      <c r="J1580" s="104"/>
    </row>
    <row r="1581" spans="8:10" hidden="1" x14ac:dyDescent="0.3">
      <c r="H1581" s="105"/>
      <c r="I1581" s="155"/>
      <c r="J1581" s="104"/>
    </row>
    <row r="1582" spans="8:10" hidden="1" x14ac:dyDescent="0.3">
      <c r="H1582" s="105"/>
      <c r="I1582" s="155"/>
      <c r="J1582" s="104"/>
    </row>
    <row r="1583" spans="8:10" hidden="1" x14ac:dyDescent="0.3">
      <c r="H1583" s="105"/>
      <c r="I1583" s="155"/>
      <c r="J1583" s="104"/>
    </row>
    <row r="1584" spans="8:10" hidden="1" x14ac:dyDescent="0.3">
      <c r="H1584" s="105"/>
      <c r="I1584" s="155"/>
      <c r="J1584" s="104"/>
    </row>
    <row r="1585" spans="8:10" hidden="1" x14ac:dyDescent="0.3">
      <c r="H1585" s="105"/>
      <c r="I1585" s="155"/>
      <c r="J1585" s="104"/>
    </row>
    <row r="1586" spans="8:10" hidden="1" x14ac:dyDescent="0.3">
      <c r="H1586" s="105"/>
      <c r="I1586" s="155"/>
      <c r="J1586" s="104"/>
    </row>
    <row r="1587" spans="8:10" hidden="1" x14ac:dyDescent="0.3">
      <c r="H1587" s="105"/>
      <c r="I1587" s="155"/>
      <c r="J1587" s="104"/>
    </row>
    <row r="1588" spans="8:10" hidden="1" x14ac:dyDescent="0.3">
      <c r="H1588" s="105"/>
      <c r="I1588" s="155"/>
      <c r="J1588" s="104"/>
    </row>
    <row r="1589" spans="8:10" hidden="1" x14ac:dyDescent="0.3">
      <c r="H1589" s="105"/>
      <c r="I1589" s="155"/>
      <c r="J1589" s="104"/>
    </row>
    <row r="1590" spans="8:10" hidden="1" x14ac:dyDescent="0.3">
      <c r="H1590" s="105"/>
      <c r="I1590" s="155"/>
      <c r="J1590" s="104"/>
    </row>
    <row r="1591" spans="8:10" hidden="1" x14ac:dyDescent="0.3">
      <c r="H1591" s="105"/>
      <c r="I1591" s="155"/>
      <c r="J1591" s="104"/>
    </row>
    <row r="1592" spans="8:10" hidden="1" x14ac:dyDescent="0.3">
      <c r="H1592" s="105"/>
      <c r="I1592" s="155"/>
      <c r="J1592" s="104"/>
    </row>
    <row r="1593" spans="8:10" hidden="1" x14ac:dyDescent="0.3">
      <c r="H1593" s="105"/>
      <c r="I1593" s="155"/>
      <c r="J1593" s="104"/>
    </row>
    <row r="1594" spans="8:10" hidden="1" x14ac:dyDescent="0.3">
      <c r="H1594" s="105"/>
      <c r="I1594" s="155"/>
      <c r="J1594" s="104"/>
    </row>
    <row r="1595" spans="8:10" hidden="1" x14ac:dyDescent="0.3">
      <c r="H1595" s="105"/>
      <c r="I1595" s="155"/>
      <c r="J1595" s="104"/>
    </row>
    <row r="1596" spans="8:10" hidden="1" x14ac:dyDescent="0.3">
      <c r="H1596" s="105"/>
      <c r="I1596" s="155"/>
      <c r="J1596" s="104"/>
    </row>
    <row r="1597" spans="8:10" hidden="1" x14ac:dyDescent="0.3">
      <c r="H1597" s="105"/>
      <c r="I1597" s="155"/>
      <c r="J1597" s="104"/>
    </row>
    <row r="1598" spans="8:10" hidden="1" x14ac:dyDescent="0.3">
      <c r="H1598" s="105"/>
      <c r="I1598" s="155"/>
      <c r="J1598" s="104"/>
    </row>
    <row r="1599" spans="8:10" hidden="1" x14ac:dyDescent="0.3">
      <c r="H1599" s="105"/>
      <c r="I1599" s="155"/>
      <c r="J1599" s="104"/>
    </row>
    <row r="1600" spans="8:10" hidden="1" x14ac:dyDescent="0.3">
      <c r="H1600" s="105"/>
      <c r="I1600" s="155"/>
      <c r="J1600" s="104"/>
    </row>
    <row r="1601" spans="8:10" hidden="1" x14ac:dyDescent="0.3">
      <c r="H1601" s="105"/>
      <c r="I1601" s="155"/>
      <c r="J1601" s="104"/>
    </row>
    <row r="1602" spans="8:10" hidden="1" x14ac:dyDescent="0.3">
      <c r="H1602" s="105"/>
      <c r="I1602" s="155"/>
      <c r="J1602" s="104"/>
    </row>
    <row r="1603" spans="8:10" hidden="1" x14ac:dyDescent="0.3">
      <c r="H1603" s="105"/>
      <c r="I1603" s="155"/>
      <c r="J1603" s="104"/>
    </row>
    <row r="1604" spans="8:10" hidden="1" x14ac:dyDescent="0.3">
      <c r="H1604" s="105"/>
      <c r="I1604" s="155"/>
      <c r="J1604" s="104"/>
    </row>
    <row r="1605" spans="8:10" hidden="1" x14ac:dyDescent="0.3">
      <c r="H1605" s="105"/>
      <c r="I1605" s="155"/>
      <c r="J1605" s="104"/>
    </row>
    <row r="1606" spans="8:10" hidden="1" x14ac:dyDescent="0.3">
      <c r="H1606" s="105"/>
      <c r="I1606" s="155"/>
      <c r="J1606" s="104"/>
    </row>
    <row r="1607" spans="8:10" hidden="1" x14ac:dyDescent="0.3">
      <c r="H1607" s="105"/>
      <c r="I1607" s="155"/>
      <c r="J1607" s="104"/>
    </row>
    <row r="1608" spans="8:10" hidden="1" x14ac:dyDescent="0.3">
      <c r="H1608" s="105"/>
      <c r="I1608" s="155"/>
      <c r="J1608" s="104"/>
    </row>
    <row r="1609" spans="8:10" hidden="1" x14ac:dyDescent="0.3">
      <c r="H1609" s="105"/>
      <c r="I1609" s="155"/>
      <c r="J1609" s="104"/>
    </row>
    <row r="1610" spans="8:10" hidden="1" x14ac:dyDescent="0.3">
      <c r="H1610" s="105"/>
      <c r="I1610" s="155"/>
      <c r="J1610" s="104"/>
    </row>
    <row r="1611" spans="8:10" hidden="1" x14ac:dyDescent="0.3">
      <c r="H1611" s="105"/>
      <c r="I1611" s="155"/>
      <c r="J1611" s="104"/>
    </row>
    <row r="1612" spans="8:10" hidden="1" x14ac:dyDescent="0.3">
      <c r="H1612" s="105"/>
      <c r="I1612" s="155"/>
      <c r="J1612" s="104"/>
    </row>
    <row r="1613" spans="8:10" hidden="1" x14ac:dyDescent="0.3">
      <c r="H1613" s="105"/>
      <c r="I1613" s="155"/>
      <c r="J1613" s="104"/>
    </row>
    <row r="1614" spans="8:10" hidden="1" x14ac:dyDescent="0.3">
      <c r="H1614" s="105"/>
      <c r="I1614" s="155"/>
      <c r="J1614" s="104"/>
    </row>
    <row r="1615" spans="8:10" hidden="1" x14ac:dyDescent="0.3">
      <c r="H1615" s="105"/>
      <c r="I1615" s="155"/>
      <c r="J1615" s="104"/>
    </row>
    <row r="1616" spans="8:10" hidden="1" x14ac:dyDescent="0.3">
      <c r="H1616" s="105"/>
      <c r="I1616" s="155"/>
      <c r="J1616" s="104"/>
    </row>
    <row r="1617" spans="8:10" hidden="1" x14ac:dyDescent="0.3">
      <c r="H1617" s="105"/>
      <c r="I1617" s="155"/>
      <c r="J1617" s="104"/>
    </row>
    <row r="1618" spans="8:10" hidden="1" x14ac:dyDescent="0.3">
      <c r="H1618" s="105"/>
      <c r="I1618" s="155"/>
      <c r="J1618" s="104"/>
    </row>
    <row r="1619" spans="8:10" hidden="1" x14ac:dyDescent="0.3">
      <c r="H1619" s="105"/>
      <c r="I1619" s="155"/>
      <c r="J1619" s="104"/>
    </row>
    <row r="1620" spans="8:10" hidden="1" x14ac:dyDescent="0.3">
      <c r="H1620" s="105"/>
      <c r="I1620" s="155"/>
      <c r="J1620" s="104"/>
    </row>
    <row r="1621" spans="8:10" hidden="1" x14ac:dyDescent="0.3">
      <c r="H1621" s="105"/>
      <c r="I1621" s="155"/>
      <c r="J1621" s="104"/>
    </row>
    <row r="1622" spans="8:10" hidden="1" x14ac:dyDescent="0.3">
      <c r="H1622" s="105"/>
      <c r="I1622" s="155"/>
      <c r="J1622" s="104"/>
    </row>
    <row r="1623" spans="8:10" hidden="1" x14ac:dyDescent="0.3">
      <c r="H1623" s="105"/>
      <c r="I1623" s="155"/>
      <c r="J1623" s="104"/>
    </row>
    <row r="1624" spans="8:10" hidden="1" x14ac:dyDescent="0.3">
      <c r="H1624" s="105"/>
      <c r="I1624" s="155"/>
      <c r="J1624" s="104"/>
    </row>
    <row r="1625" spans="8:10" hidden="1" x14ac:dyDescent="0.3">
      <c r="H1625" s="105"/>
      <c r="I1625" s="155"/>
      <c r="J1625" s="104"/>
    </row>
    <row r="1626" spans="8:10" hidden="1" x14ac:dyDescent="0.3">
      <c r="H1626" s="105"/>
      <c r="I1626" s="155"/>
      <c r="J1626" s="104"/>
    </row>
    <row r="1627" spans="8:10" hidden="1" x14ac:dyDescent="0.3">
      <c r="H1627" s="105"/>
      <c r="I1627" s="155"/>
      <c r="J1627" s="104"/>
    </row>
    <row r="1628" spans="8:10" hidden="1" x14ac:dyDescent="0.3">
      <c r="H1628" s="105"/>
      <c r="I1628" s="155"/>
      <c r="J1628" s="104"/>
    </row>
    <row r="1629" spans="8:10" hidden="1" x14ac:dyDescent="0.3">
      <c r="H1629" s="105"/>
      <c r="I1629" s="155"/>
      <c r="J1629" s="104"/>
    </row>
    <row r="1630" spans="8:10" hidden="1" x14ac:dyDescent="0.3">
      <c r="H1630" s="105"/>
      <c r="I1630" s="155"/>
      <c r="J1630" s="104"/>
    </row>
    <row r="1631" spans="8:10" hidden="1" x14ac:dyDescent="0.3">
      <c r="H1631" s="105"/>
      <c r="I1631" s="155"/>
      <c r="J1631" s="104"/>
    </row>
    <row r="1632" spans="8:10" hidden="1" x14ac:dyDescent="0.3">
      <c r="H1632" s="105"/>
      <c r="I1632" s="155"/>
      <c r="J1632" s="104"/>
    </row>
    <row r="1633" spans="8:10" hidden="1" x14ac:dyDescent="0.3">
      <c r="H1633" s="105"/>
      <c r="I1633" s="155"/>
      <c r="J1633" s="104"/>
    </row>
    <row r="1634" spans="8:10" hidden="1" x14ac:dyDescent="0.3">
      <c r="H1634" s="105"/>
      <c r="I1634" s="155"/>
      <c r="J1634" s="104"/>
    </row>
    <row r="1635" spans="8:10" hidden="1" x14ac:dyDescent="0.3">
      <c r="H1635" s="105"/>
      <c r="I1635" s="155"/>
      <c r="J1635" s="104"/>
    </row>
    <row r="1636" spans="8:10" hidden="1" x14ac:dyDescent="0.3">
      <c r="H1636" s="105"/>
      <c r="I1636" s="155"/>
      <c r="J1636" s="104"/>
    </row>
    <row r="1637" spans="8:10" hidden="1" x14ac:dyDescent="0.3">
      <c r="H1637" s="105"/>
      <c r="I1637" s="155"/>
      <c r="J1637" s="104"/>
    </row>
    <row r="1638" spans="8:10" hidden="1" x14ac:dyDescent="0.3">
      <c r="H1638" s="105"/>
      <c r="I1638" s="155"/>
      <c r="J1638" s="104"/>
    </row>
    <row r="1639" spans="8:10" hidden="1" x14ac:dyDescent="0.3">
      <c r="H1639" s="105"/>
      <c r="I1639" s="155"/>
      <c r="J1639" s="104"/>
    </row>
    <row r="1640" spans="8:10" hidden="1" x14ac:dyDescent="0.3">
      <c r="H1640" s="105"/>
      <c r="I1640" s="155"/>
      <c r="J1640" s="104"/>
    </row>
    <row r="1641" spans="8:10" hidden="1" x14ac:dyDescent="0.3">
      <c r="H1641" s="105"/>
      <c r="I1641" s="155"/>
      <c r="J1641" s="104"/>
    </row>
    <row r="1642" spans="8:10" hidden="1" x14ac:dyDescent="0.3">
      <c r="H1642" s="105"/>
      <c r="I1642" s="155"/>
      <c r="J1642" s="104"/>
    </row>
    <row r="1643" spans="8:10" hidden="1" x14ac:dyDescent="0.3">
      <c r="H1643" s="105"/>
      <c r="I1643" s="155"/>
      <c r="J1643" s="104"/>
    </row>
    <row r="1644" spans="8:10" hidden="1" x14ac:dyDescent="0.3">
      <c r="H1644" s="105"/>
      <c r="I1644" s="155"/>
      <c r="J1644" s="104"/>
    </row>
    <row r="1645" spans="8:10" hidden="1" x14ac:dyDescent="0.3">
      <c r="H1645" s="105"/>
      <c r="I1645" s="155"/>
      <c r="J1645" s="104"/>
    </row>
    <row r="1646" spans="8:10" hidden="1" x14ac:dyDescent="0.3">
      <c r="H1646" s="105"/>
      <c r="I1646" s="155"/>
      <c r="J1646" s="104"/>
    </row>
    <row r="1647" spans="8:10" hidden="1" x14ac:dyDescent="0.3">
      <c r="H1647" s="105"/>
      <c r="I1647" s="155"/>
      <c r="J1647" s="104"/>
    </row>
    <row r="1648" spans="8:10" hidden="1" x14ac:dyDescent="0.3">
      <c r="H1648" s="105"/>
      <c r="I1648" s="155"/>
      <c r="J1648" s="104"/>
    </row>
    <row r="1649" spans="8:10" hidden="1" x14ac:dyDescent="0.3">
      <c r="H1649" s="105"/>
      <c r="I1649" s="155"/>
      <c r="J1649" s="104"/>
    </row>
    <row r="1650" spans="8:10" hidden="1" x14ac:dyDescent="0.3">
      <c r="H1650" s="105"/>
      <c r="I1650" s="155"/>
      <c r="J1650" s="104"/>
    </row>
    <row r="1651" spans="8:10" hidden="1" x14ac:dyDescent="0.3">
      <c r="H1651" s="105"/>
      <c r="I1651" s="155"/>
      <c r="J1651" s="104"/>
    </row>
    <row r="1652" spans="8:10" hidden="1" x14ac:dyDescent="0.3">
      <c r="H1652" s="105"/>
      <c r="I1652" s="155"/>
      <c r="J1652" s="104"/>
    </row>
    <row r="1653" spans="8:10" hidden="1" x14ac:dyDescent="0.3">
      <c r="H1653" s="105"/>
      <c r="I1653" s="155"/>
      <c r="J1653" s="104"/>
    </row>
    <row r="1654" spans="8:10" hidden="1" x14ac:dyDescent="0.3">
      <c r="H1654" s="105"/>
      <c r="I1654" s="155"/>
      <c r="J1654" s="104"/>
    </row>
    <row r="1655" spans="8:10" hidden="1" x14ac:dyDescent="0.3">
      <c r="H1655" s="105"/>
      <c r="I1655" s="155"/>
      <c r="J1655" s="104"/>
    </row>
    <row r="1656" spans="8:10" hidden="1" x14ac:dyDescent="0.3">
      <c r="H1656" s="105"/>
      <c r="I1656" s="155"/>
      <c r="J1656" s="104"/>
    </row>
    <row r="1657" spans="8:10" hidden="1" x14ac:dyDescent="0.3">
      <c r="H1657" s="105"/>
      <c r="I1657" s="155"/>
      <c r="J1657" s="104"/>
    </row>
    <row r="1658" spans="8:10" hidden="1" x14ac:dyDescent="0.3">
      <c r="H1658" s="105"/>
      <c r="I1658" s="155"/>
      <c r="J1658" s="104"/>
    </row>
    <row r="1659" spans="8:10" hidden="1" x14ac:dyDescent="0.3">
      <c r="H1659" s="105"/>
      <c r="I1659" s="155"/>
      <c r="J1659" s="104"/>
    </row>
    <row r="1660" spans="8:10" hidden="1" x14ac:dyDescent="0.3">
      <c r="H1660" s="105"/>
      <c r="I1660" s="155"/>
      <c r="J1660" s="104"/>
    </row>
    <row r="1661" spans="8:10" hidden="1" x14ac:dyDescent="0.3">
      <c r="H1661" s="105"/>
      <c r="I1661" s="155"/>
      <c r="J1661" s="104"/>
    </row>
    <row r="1662" spans="8:10" hidden="1" x14ac:dyDescent="0.3">
      <c r="H1662" s="105"/>
      <c r="I1662" s="155"/>
      <c r="J1662" s="104"/>
    </row>
    <row r="1663" spans="8:10" hidden="1" x14ac:dyDescent="0.3">
      <c r="H1663" s="105"/>
      <c r="I1663" s="155"/>
      <c r="J1663" s="104"/>
    </row>
    <row r="1664" spans="8:10" hidden="1" x14ac:dyDescent="0.3">
      <c r="H1664" s="105"/>
      <c r="I1664" s="155"/>
      <c r="J1664" s="104"/>
    </row>
    <row r="1665" spans="8:10" hidden="1" x14ac:dyDescent="0.3">
      <c r="H1665" s="105"/>
      <c r="I1665" s="155"/>
      <c r="J1665" s="104"/>
    </row>
    <row r="1666" spans="8:10" hidden="1" x14ac:dyDescent="0.3">
      <c r="H1666" s="105"/>
      <c r="I1666" s="155"/>
      <c r="J1666" s="104"/>
    </row>
    <row r="1667" spans="8:10" hidden="1" x14ac:dyDescent="0.3">
      <c r="H1667" s="105"/>
      <c r="I1667" s="155"/>
      <c r="J1667" s="104"/>
    </row>
    <row r="1668" spans="8:10" hidden="1" x14ac:dyDescent="0.3">
      <c r="H1668" s="105"/>
      <c r="I1668" s="155"/>
      <c r="J1668" s="104"/>
    </row>
    <row r="1669" spans="8:10" hidden="1" x14ac:dyDescent="0.3">
      <c r="H1669" s="105"/>
      <c r="I1669" s="155"/>
      <c r="J1669" s="104"/>
    </row>
    <row r="1670" spans="8:10" hidden="1" x14ac:dyDescent="0.3">
      <c r="H1670" s="105"/>
      <c r="I1670" s="155"/>
      <c r="J1670" s="104"/>
    </row>
    <row r="1671" spans="8:10" hidden="1" x14ac:dyDescent="0.3">
      <c r="H1671" s="105"/>
      <c r="I1671" s="155"/>
      <c r="J1671" s="104"/>
    </row>
    <row r="1672" spans="8:10" hidden="1" x14ac:dyDescent="0.3">
      <c r="H1672" s="105"/>
      <c r="I1672" s="155"/>
      <c r="J1672" s="104"/>
    </row>
    <row r="1673" spans="8:10" hidden="1" x14ac:dyDescent="0.3">
      <c r="H1673" s="105"/>
      <c r="I1673" s="155"/>
      <c r="J1673" s="104"/>
    </row>
    <row r="1674" spans="8:10" hidden="1" x14ac:dyDescent="0.3">
      <c r="H1674" s="105"/>
      <c r="I1674" s="155"/>
      <c r="J1674" s="104"/>
    </row>
    <row r="1675" spans="8:10" hidden="1" x14ac:dyDescent="0.3">
      <c r="H1675" s="105"/>
      <c r="I1675" s="155"/>
      <c r="J1675" s="104"/>
    </row>
    <row r="1676" spans="8:10" hidden="1" x14ac:dyDescent="0.3">
      <c r="H1676" s="105"/>
      <c r="I1676" s="155"/>
      <c r="J1676" s="104"/>
    </row>
    <row r="1677" spans="8:10" hidden="1" x14ac:dyDescent="0.3">
      <c r="H1677" s="105"/>
      <c r="I1677" s="155"/>
      <c r="J1677" s="104"/>
    </row>
    <row r="1678" spans="8:10" hidden="1" x14ac:dyDescent="0.3">
      <c r="H1678" s="105"/>
      <c r="I1678" s="155"/>
      <c r="J1678" s="104"/>
    </row>
    <row r="1679" spans="8:10" hidden="1" x14ac:dyDescent="0.3">
      <c r="H1679" s="105"/>
      <c r="I1679" s="155"/>
      <c r="J1679" s="104"/>
    </row>
    <row r="1680" spans="8:10" hidden="1" x14ac:dyDescent="0.3">
      <c r="H1680" s="105"/>
      <c r="I1680" s="155"/>
      <c r="J1680" s="104"/>
    </row>
    <row r="1681" spans="8:10" hidden="1" x14ac:dyDescent="0.3">
      <c r="H1681" s="105"/>
      <c r="I1681" s="155"/>
      <c r="J1681" s="104"/>
    </row>
    <row r="1682" spans="8:10" hidden="1" x14ac:dyDescent="0.3">
      <c r="H1682" s="105"/>
      <c r="I1682" s="155"/>
      <c r="J1682" s="104"/>
    </row>
    <row r="1683" spans="8:10" hidden="1" x14ac:dyDescent="0.3">
      <c r="H1683" s="105"/>
      <c r="I1683" s="155"/>
      <c r="J1683" s="104"/>
    </row>
    <row r="1684" spans="8:10" hidden="1" x14ac:dyDescent="0.3">
      <c r="H1684" s="105"/>
      <c r="I1684" s="155"/>
      <c r="J1684" s="104"/>
    </row>
    <row r="1685" spans="8:10" hidden="1" x14ac:dyDescent="0.3">
      <c r="H1685" s="105"/>
      <c r="I1685" s="155"/>
      <c r="J1685" s="104"/>
    </row>
    <row r="1686" spans="8:10" hidden="1" x14ac:dyDescent="0.3">
      <c r="H1686" s="105"/>
      <c r="I1686" s="155"/>
      <c r="J1686" s="104"/>
    </row>
    <row r="1687" spans="8:10" hidden="1" x14ac:dyDescent="0.3">
      <c r="H1687" s="105"/>
      <c r="I1687" s="155"/>
      <c r="J1687" s="104"/>
    </row>
    <row r="1688" spans="8:10" hidden="1" x14ac:dyDescent="0.3">
      <c r="H1688" s="105"/>
      <c r="I1688" s="155"/>
      <c r="J1688" s="104"/>
    </row>
    <row r="1689" spans="8:10" hidden="1" x14ac:dyDescent="0.3">
      <c r="H1689" s="105"/>
      <c r="I1689" s="155"/>
      <c r="J1689" s="104"/>
    </row>
    <row r="1690" spans="8:10" hidden="1" x14ac:dyDescent="0.3">
      <c r="H1690" s="105"/>
      <c r="I1690" s="155"/>
      <c r="J1690" s="104"/>
    </row>
    <row r="1691" spans="8:10" hidden="1" x14ac:dyDescent="0.3">
      <c r="H1691" s="105"/>
      <c r="I1691" s="155"/>
      <c r="J1691" s="104"/>
    </row>
    <row r="1692" spans="8:10" hidden="1" x14ac:dyDescent="0.3">
      <c r="H1692" s="105"/>
      <c r="I1692" s="155"/>
      <c r="J1692" s="104"/>
    </row>
    <row r="1693" spans="8:10" hidden="1" x14ac:dyDescent="0.3">
      <c r="H1693" s="105"/>
      <c r="I1693" s="155"/>
      <c r="J1693" s="104"/>
    </row>
    <row r="1694" spans="8:10" hidden="1" x14ac:dyDescent="0.3">
      <c r="H1694" s="105"/>
      <c r="I1694" s="155"/>
      <c r="J1694" s="104"/>
    </row>
    <row r="1695" spans="8:10" hidden="1" x14ac:dyDescent="0.3">
      <c r="H1695" s="105"/>
      <c r="I1695" s="155"/>
      <c r="J1695" s="104"/>
    </row>
    <row r="1696" spans="8:10" hidden="1" x14ac:dyDescent="0.3">
      <c r="H1696" s="105"/>
      <c r="I1696" s="155"/>
      <c r="J1696" s="104"/>
    </row>
    <row r="1697" spans="8:10" hidden="1" x14ac:dyDescent="0.3">
      <c r="H1697" s="105"/>
      <c r="I1697" s="155"/>
      <c r="J1697" s="104"/>
    </row>
    <row r="1698" spans="8:10" hidden="1" x14ac:dyDescent="0.3">
      <c r="H1698" s="105"/>
      <c r="I1698" s="155"/>
      <c r="J1698" s="104"/>
    </row>
    <row r="1699" spans="8:10" hidden="1" x14ac:dyDescent="0.3">
      <c r="H1699" s="105"/>
      <c r="I1699" s="155"/>
      <c r="J1699" s="104"/>
    </row>
    <row r="1700" spans="8:10" hidden="1" x14ac:dyDescent="0.3">
      <c r="H1700" s="105"/>
      <c r="I1700" s="155"/>
      <c r="J1700" s="104"/>
    </row>
    <row r="1701" spans="8:10" hidden="1" x14ac:dyDescent="0.3">
      <c r="H1701" s="105"/>
      <c r="I1701" s="155"/>
      <c r="J1701" s="104"/>
    </row>
    <row r="1702" spans="8:10" hidden="1" x14ac:dyDescent="0.3">
      <c r="H1702" s="105"/>
      <c r="I1702" s="155"/>
      <c r="J1702" s="104"/>
    </row>
    <row r="1703" spans="8:10" hidden="1" x14ac:dyDescent="0.3">
      <c r="H1703" s="105"/>
      <c r="I1703" s="155"/>
      <c r="J1703" s="104"/>
    </row>
    <row r="1704" spans="8:10" hidden="1" x14ac:dyDescent="0.3">
      <c r="H1704" s="105"/>
      <c r="I1704" s="155"/>
      <c r="J1704" s="104"/>
    </row>
    <row r="1705" spans="8:10" hidden="1" x14ac:dyDescent="0.3">
      <c r="H1705" s="105"/>
      <c r="I1705" s="155"/>
      <c r="J1705" s="104"/>
    </row>
    <row r="1706" spans="8:10" hidden="1" x14ac:dyDescent="0.3">
      <c r="H1706" s="105"/>
      <c r="I1706" s="155"/>
      <c r="J1706" s="104"/>
    </row>
    <row r="1707" spans="8:10" hidden="1" x14ac:dyDescent="0.3">
      <c r="H1707" s="105"/>
      <c r="I1707" s="155"/>
      <c r="J1707" s="104"/>
    </row>
    <row r="1708" spans="8:10" hidden="1" x14ac:dyDescent="0.3">
      <c r="H1708" s="105"/>
      <c r="I1708" s="155"/>
      <c r="J1708" s="104"/>
    </row>
    <row r="1709" spans="8:10" hidden="1" x14ac:dyDescent="0.3">
      <c r="H1709" s="105"/>
      <c r="I1709" s="155"/>
      <c r="J1709" s="104"/>
    </row>
    <row r="1710" spans="8:10" hidden="1" x14ac:dyDescent="0.3">
      <c r="H1710" s="105"/>
      <c r="I1710" s="155"/>
      <c r="J1710" s="104"/>
    </row>
    <row r="1711" spans="8:10" hidden="1" x14ac:dyDescent="0.3">
      <c r="H1711" s="105"/>
      <c r="I1711" s="155"/>
      <c r="J1711" s="104"/>
    </row>
    <row r="1712" spans="8:10" hidden="1" x14ac:dyDescent="0.3">
      <c r="H1712" s="105"/>
      <c r="I1712" s="155"/>
      <c r="J1712" s="104"/>
    </row>
    <row r="1713" spans="8:10" hidden="1" x14ac:dyDescent="0.3">
      <c r="H1713" s="105"/>
      <c r="I1713" s="155"/>
      <c r="J1713" s="104"/>
    </row>
    <row r="1714" spans="8:10" hidden="1" x14ac:dyDescent="0.3">
      <c r="H1714" s="105"/>
      <c r="I1714" s="155"/>
      <c r="J1714" s="104"/>
    </row>
    <row r="1715" spans="8:10" hidden="1" x14ac:dyDescent="0.3">
      <c r="H1715" s="105"/>
      <c r="I1715" s="155"/>
      <c r="J1715" s="104"/>
    </row>
    <row r="1716" spans="8:10" hidden="1" x14ac:dyDescent="0.3">
      <c r="H1716" s="105"/>
      <c r="I1716" s="155"/>
      <c r="J1716" s="104"/>
    </row>
    <row r="1717" spans="8:10" hidden="1" x14ac:dyDescent="0.3">
      <c r="H1717" s="105"/>
      <c r="I1717" s="155"/>
      <c r="J1717" s="104"/>
    </row>
    <row r="1718" spans="8:10" hidden="1" x14ac:dyDescent="0.3">
      <c r="H1718" s="105"/>
      <c r="I1718" s="155"/>
      <c r="J1718" s="104"/>
    </row>
    <row r="1719" spans="8:10" hidden="1" x14ac:dyDescent="0.3">
      <c r="H1719" s="105"/>
      <c r="I1719" s="155"/>
      <c r="J1719" s="104"/>
    </row>
    <row r="1720" spans="8:10" hidden="1" x14ac:dyDescent="0.3">
      <c r="H1720" s="105"/>
      <c r="I1720" s="155"/>
      <c r="J1720" s="104"/>
    </row>
    <row r="1721" spans="8:10" hidden="1" x14ac:dyDescent="0.3">
      <c r="H1721" s="105"/>
      <c r="I1721" s="155"/>
      <c r="J1721" s="104"/>
    </row>
    <row r="1722" spans="8:10" hidden="1" x14ac:dyDescent="0.3">
      <c r="H1722" s="105"/>
      <c r="I1722" s="155"/>
      <c r="J1722" s="104"/>
    </row>
    <row r="1723" spans="8:10" hidden="1" x14ac:dyDescent="0.3">
      <c r="H1723" s="105"/>
      <c r="I1723" s="155"/>
      <c r="J1723" s="104"/>
    </row>
    <row r="1724" spans="8:10" hidden="1" x14ac:dyDescent="0.3">
      <c r="H1724" s="105"/>
      <c r="I1724" s="155"/>
      <c r="J1724" s="104"/>
    </row>
    <row r="1725" spans="8:10" hidden="1" x14ac:dyDescent="0.3">
      <c r="H1725" s="105"/>
      <c r="I1725" s="155"/>
      <c r="J1725" s="104"/>
    </row>
    <row r="1726" spans="8:10" hidden="1" x14ac:dyDescent="0.3">
      <c r="H1726" s="105"/>
      <c r="I1726" s="155"/>
      <c r="J1726" s="104"/>
    </row>
    <row r="1727" spans="8:10" hidden="1" x14ac:dyDescent="0.3">
      <c r="H1727" s="105"/>
      <c r="I1727" s="155"/>
      <c r="J1727" s="104"/>
    </row>
    <row r="1728" spans="8:10" hidden="1" x14ac:dyDescent="0.3">
      <c r="H1728" s="105"/>
      <c r="I1728" s="155"/>
      <c r="J1728" s="104"/>
    </row>
    <row r="1729" spans="8:10" hidden="1" x14ac:dyDescent="0.3">
      <c r="H1729" s="105"/>
      <c r="I1729" s="155"/>
      <c r="J1729" s="104"/>
    </row>
    <row r="1730" spans="8:10" hidden="1" x14ac:dyDescent="0.3">
      <c r="H1730" s="105"/>
      <c r="I1730" s="155"/>
      <c r="J1730" s="104"/>
    </row>
    <row r="1731" spans="8:10" hidden="1" x14ac:dyDescent="0.3">
      <c r="H1731" s="105"/>
      <c r="I1731" s="155"/>
      <c r="J1731" s="104"/>
    </row>
    <row r="1732" spans="8:10" hidden="1" x14ac:dyDescent="0.3">
      <c r="H1732" s="105"/>
      <c r="I1732" s="155"/>
      <c r="J1732" s="104"/>
    </row>
    <row r="1733" spans="8:10" hidden="1" x14ac:dyDescent="0.3">
      <c r="H1733" s="105"/>
      <c r="I1733" s="155"/>
      <c r="J1733" s="104"/>
    </row>
    <row r="1734" spans="8:10" hidden="1" x14ac:dyDescent="0.3">
      <c r="H1734" s="105"/>
      <c r="I1734" s="155"/>
      <c r="J1734" s="104"/>
    </row>
    <row r="1735" spans="8:10" hidden="1" x14ac:dyDescent="0.3">
      <c r="H1735" s="105"/>
      <c r="I1735" s="155"/>
      <c r="J1735" s="104"/>
    </row>
    <row r="1736" spans="8:10" hidden="1" x14ac:dyDescent="0.3">
      <c r="H1736" s="105"/>
      <c r="I1736" s="155"/>
      <c r="J1736" s="104"/>
    </row>
    <row r="1737" spans="8:10" hidden="1" x14ac:dyDescent="0.3">
      <c r="H1737" s="105"/>
      <c r="I1737" s="155"/>
      <c r="J1737" s="104"/>
    </row>
    <row r="1738" spans="8:10" hidden="1" x14ac:dyDescent="0.3">
      <c r="H1738" s="105"/>
      <c r="I1738" s="155"/>
      <c r="J1738" s="104"/>
    </row>
    <row r="1739" spans="8:10" hidden="1" x14ac:dyDescent="0.3">
      <c r="H1739" s="105"/>
      <c r="I1739" s="155"/>
      <c r="J1739" s="104"/>
    </row>
    <row r="1740" spans="8:10" hidden="1" x14ac:dyDescent="0.3">
      <c r="H1740" s="105"/>
      <c r="I1740" s="155"/>
      <c r="J1740" s="104"/>
    </row>
    <row r="1741" spans="8:10" hidden="1" x14ac:dyDescent="0.3">
      <c r="H1741" s="105"/>
      <c r="I1741" s="155"/>
      <c r="J1741" s="104"/>
    </row>
    <row r="1742" spans="8:10" hidden="1" x14ac:dyDescent="0.3">
      <c r="H1742" s="105"/>
      <c r="I1742" s="155"/>
      <c r="J1742" s="104"/>
    </row>
    <row r="1743" spans="8:10" hidden="1" x14ac:dyDescent="0.3">
      <c r="H1743" s="105"/>
      <c r="I1743" s="155"/>
      <c r="J1743" s="104"/>
    </row>
    <row r="1744" spans="8:10" hidden="1" x14ac:dyDescent="0.3">
      <c r="H1744" s="105"/>
      <c r="I1744" s="155"/>
      <c r="J1744" s="104"/>
    </row>
    <row r="1745" spans="8:10" hidden="1" x14ac:dyDescent="0.3">
      <c r="H1745" s="105"/>
      <c r="I1745" s="155"/>
      <c r="J1745" s="104"/>
    </row>
    <row r="1746" spans="8:10" hidden="1" x14ac:dyDescent="0.3">
      <c r="H1746" s="105"/>
      <c r="I1746" s="155"/>
      <c r="J1746" s="104"/>
    </row>
    <row r="1747" spans="8:10" hidden="1" x14ac:dyDescent="0.3">
      <c r="H1747" s="105"/>
      <c r="I1747" s="155"/>
      <c r="J1747" s="104"/>
    </row>
    <row r="1748" spans="8:10" hidden="1" x14ac:dyDescent="0.3">
      <c r="H1748" s="105"/>
      <c r="I1748" s="155"/>
      <c r="J1748" s="104"/>
    </row>
    <row r="1749" spans="8:10" hidden="1" x14ac:dyDescent="0.3">
      <c r="H1749" s="105"/>
      <c r="I1749" s="155"/>
      <c r="J1749" s="104"/>
    </row>
    <row r="1750" spans="8:10" hidden="1" x14ac:dyDescent="0.3">
      <c r="H1750" s="105"/>
      <c r="I1750" s="155"/>
      <c r="J1750" s="104"/>
    </row>
    <row r="1751" spans="8:10" hidden="1" x14ac:dyDescent="0.3">
      <c r="H1751" s="105"/>
      <c r="I1751" s="155"/>
      <c r="J1751" s="104"/>
    </row>
    <row r="1752" spans="8:10" hidden="1" x14ac:dyDescent="0.3">
      <c r="H1752" s="105"/>
      <c r="I1752" s="155"/>
      <c r="J1752" s="104"/>
    </row>
    <row r="1753" spans="8:10" hidden="1" x14ac:dyDescent="0.3">
      <c r="H1753" s="105"/>
      <c r="I1753" s="155"/>
      <c r="J1753" s="104"/>
    </row>
    <row r="1754" spans="8:10" hidden="1" x14ac:dyDescent="0.3">
      <c r="H1754" s="105"/>
      <c r="I1754" s="155"/>
      <c r="J1754" s="104"/>
    </row>
    <row r="1755" spans="8:10" hidden="1" x14ac:dyDescent="0.3">
      <c r="H1755" s="105"/>
      <c r="I1755" s="155"/>
      <c r="J1755" s="104"/>
    </row>
    <row r="1756" spans="8:10" hidden="1" x14ac:dyDescent="0.3">
      <c r="H1756" s="105"/>
      <c r="I1756" s="155"/>
      <c r="J1756" s="104"/>
    </row>
    <row r="1757" spans="8:10" hidden="1" x14ac:dyDescent="0.3">
      <c r="H1757" s="105"/>
      <c r="I1757" s="155"/>
      <c r="J1757" s="104"/>
    </row>
    <row r="1758" spans="8:10" hidden="1" x14ac:dyDescent="0.3">
      <c r="H1758" s="105"/>
      <c r="I1758" s="155"/>
      <c r="J1758" s="104"/>
    </row>
    <row r="1759" spans="8:10" hidden="1" x14ac:dyDescent="0.3">
      <c r="H1759" s="105"/>
      <c r="I1759" s="155"/>
      <c r="J1759" s="104"/>
    </row>
    <row r="1760" spans="8:10" hidden="1" x14ac:dyDescent="0.3">
      <c r="H1760" s="105"/>
      <c r="I1760" s="155"/>
      <c r="J1760" s="104"/>
    </row>
    <row r="1761" spans="8:10" hidden="1" x14ac:dyDescent="0.3">
      <c r="H1761" s="105"/>
      <c r="I1761" s="155"/>
      <c r="J1761" s="104"/>
    </row>
    <row r="1762" spans="8:10" hidden="1" x14ac:dyDescent="0.3">
      <c r="H1762" s="105"/>
      <c r="I1762" s="155"/>
      <c r="J1762" s="104"/>
    </row>
    <row r="1763" spans="8:10" hidden="1" x14ac:dyDescent="0.3">
      <c r="H1763" s="105"/>
      <c r="I1763" s="155"/>
      <c r="J1763" s="104"/>
    </row>
    <row r="1764" spans="8:10" hidden="1" x14ac:dyDescent="0.3">
      <c r="H1764" s="105"/>
      <c r="I1764" s="155"/>
      <c r="J1764" s="104"/>
    </row>
    <row r="1765" spans="8:10" hidden="1" x14ac:dyDescent="0.3">
      <c r="H1765" s="105"/>
      <c r="I1765" s="155"/>
      <c r="J1765" s="104"/>
    </row>
    <row r="1766" spans="8:10" hidden="1" x14ac:dyDescent="0.3">
      <c r="H1766" s="105"/>
      <c r="I1766" s="155"/>
      <c r="J1766" s="104"/>
    </row>
    <row r="1767" spans="8:10" hidden="1" x14ac:dyDescent="0.3">
      <c r="H1767" s="105"/>
      <c r="I1767" s="155"/>
      <c r="J1767" s="104"/>
    </row>
    <row r="1768" spans="8:10" hidden="1" x14ac:dyDescent="0.3">
      <c r="H1768" s="105"/>
      <c r="I1768" s="155"/>
      <c r="J1768" s="104"/>
    </row>
    <row r="1769" spans="8:10" hidden="1" x14ac:dyDescent="0.3">
      <c r="H1769" s="105"/>
      <c r="I1769" s="155"/>
      <c r="J1769" s="104"/>
    </row>
    <row r="1770" spans="8:10" hidden="1" x14ac:dyDescent="0.3">
      <c r="H1770" s="105"/>
      <c r="I1770" s="155"/>
      <c r="J1770" s="104"/>
    </row>
    <row r="1771" spans="8:10" hidden="1" x14ac:dyDescent="0.3">
      <c r="H1771" s="105"/>
      <c r="I1771" s="155"/>
      <c r="J1771" s="104"/>
    </row>
    <row r="1772" spans="8:10" hidden="1" x14ac:dyDescent="0.3">
      <c r="H1772" s="105"/>
      <c r="I1772" s="155"/>
      <c r="J1772" s="104"/>
    </row>
  </sheetData>
  <autoFilter ref="A1:P1772">
    <filterColumn colId="0">
      <customFilters>
        <customFilter operator="notEqual" val=" "/>
      </customFilters>
    </filterColumn>
    <filterColumn colId="11" showButton="0"/>
    <filterColumn colId="12" showButton="0"/>
    <filterColumn colId="15">
      <filters blank="1">
        <filter val="0"/>
        <filter val="Класиране"/>
      </filters>
    </filterColumn>
  </autoFilter>
  <mergeCells count="17">
    <mergeCell ref="B986:C986"/>
    <mergeCell ref="L1:N1"/>
    <mergeCell ref="A2:N2"/>
    <mergeCell ref="B456:C456"/>
    <mergeCell ref="B467:C467"/>
    <mergeCell ref="A496:C496"/>
    <mergeCell ref="A624:C624"/>
    <mergeCell ref="A625:C625"/>
    <mergeCell ref="B638:C638"/>
    <mergeCell ref="B662:C662"/>
    <mergeCell ref="A885:C885"/>
    <mergeCell ref="B959:C959"/>
    <mergeCell ref="B995:C995"/>
    <mergeCell ref="B1014:C1014"/>
    <mergeCell ref="A1035:C1035"/>
    <mergeCell ref="B1071:C1071"/>
    <mergeCell ref="C1111:E1111"/>
  </mergeCells>
  <conditionalFormatting sqref="J146">
    <cfRule type="expression" dxfId="3" priority="1">
      <formula>ISBLANK($O146)</formula>
    </cfRule>
    <cfRule type="expression" dxfId="2" priority="2">
      <formula>$Q146="RSM/PS"</formula>
    </cfRule>
    <cfRule type="expression" dxfId="1" priority="3">
      <formula>$Q146="Price S"</formula>
    </cfRule>
    <cfRule type="expression" dxfId="0" priority="4">
      <formula>$Q146="SM"</formula>
    </cfRule>
  </conditionalFormatting>
  <pageMargins left="0" right="0" top="0" bottom="0"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Ценово предложение</vt:lpstr>
      <vt:lpstr>Лист1</vt:lpstr>
      <vt:lpstr>Лист2</vt:lpstr>
      <vt:lpstr>Лист3</vt:lpstr>
      <vt:lpstr>Лист4</vt:lpstr>
      <vt:lpstr>Лист2!Print_Area</vt:lpstr>
      <vt:lpstr>Лист3!Print_Area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Потребител на Windows</dc:creator>
  <cp:lastModifiedBy>User</cp:lastModifiedBy>
  <cp:lastPrinted>2020-10-09T09:03:59Z</cp:lastPrinted>
  <dcterms:created xsi:type="dcterms:W3CDTF">2019-05-21T10:51:51Z</dcterms:created>
  <dcterms:modified xsi:type="dcterms:W3CDTF">2020-10-13T05:45:17Z</dcterms:modified>
</cp:coreProperties>
</file>