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00" windowWidth="19440" windowHeight="7365" activeTab="1"/>
  </bookViews>
  <sheets>
    <sheet name="ОП 1" sheetId="2" r:id="rId1"/>
    <sheet name="ОП 2" sheetId="3" r:id="rId2"/>
    <sheet name="Приложение 4" sheetId="4" r:id="rId3"/>
    <sheet name="Приложение 3" sheetId="5" r:id="rId4"/>
  </sheets>
  <definedNames>
    <definedName name="_xlnm._FilterDatabase" localSheetId="0" hidden="1">'ОП 1'!$A$7:$IE$916</definedName>
    <definedName name="_xlnm._FilterDatabase" localSheetId="1" hidden="1">'ОП 2'!$A$5:$HV$212</definedName>
    <definedName name="_xlnm.Print_Area" localSheetId="0">'ОП 1'!$A$1:$O$916</definedName>
    <definedName name="_xlnm.Print_Area" localSheetId="1">'ОП 2'!$A$1:$O$289</definedName>
  </definedNames>
  <calcPr calcId="125725"/>
</workbook>
</file>

<file path=xl/calcChain.xml><?xml version="1.0" encoding="utf-8"?>
<calcChain xmlns="http://schemas.openxmlformats.org/spreadsheetml/2006/main">
  <c r="J32" i="2"/>
  <c r="J863" l="1"/>
  <c r="J652"/>
  <c r="J581"/>
  <c r="J573"/>
  <c r="J551"/>
  <c r="J346"/>
  <c r="J341"/>
  <c r="J334"/>
  <c r="J308"/>
  <c r="J108" i="3"/>
  <c r="I204"/>
  <c r="I202"/>
  <c r="J197"/>
  <c r="J173"/>
  <c r="J156"/>
  <c r="J147"/>
  <c r="I125"/>
  <c r="I116"/>
  <c r="I113"/>
  <c r="J102"/>
  <c r="J95"/>
  <c r="I91"/>
  <c r="I37"/>
  <c r="J23"/>
  <c r="I904" i="2"/>
  <c r="I903"/>
  <c r="I826"/>
  <c r="I799"/>
  <c r="I798"/>
  <c r="J741"/>
  <c r="J739"/>
  <c r="J738"/>
  <c r="J733"/>
  <c r="J732"/>
  <c r="J725"/>
  <c r="J721"/>
  <c r="J718"/>
  <c r="I692"/>
  <c r="I687"/>
  <c r="I678"/>
  <c r="I675"/>
  <c r="I656"/>
  <c r="I648"/>
  <c r="I640"/>
  <c r="I618"/>
  <c r="I614"/>
  <c r="I609"/>
  <c r="I606"/>
  <c r="I600"/>
  <c r="I588"/>
  <c r="I578"/>
  <c r="I570"/>
  <c r="I546"/>
  <c r="I542"/>
  <c r="I536"/>
  <c r="I526"/>
  <c r="I516"/>
  <c r="I511"/>
  <c r="I491"/>
  <c r="I476"/>
  <c r="I336"/>
  <c r="I277"/>
  <c r="I254"/>
  <c r="I243"/>
  <c r="I240"/>
  <c r="I233"/>
  <c r="I232"/>
  <c r="I230"/>
  <c r="I224"/>
  <c r="I223"/>
  <c r="I221"/>
  <c r="I214"/>
  <c r="I213"/>
  <c r="I212"/>
  <c r="I211"/>
  <c r="I198"/>
  <c r="I196"/>
  <c r="I193"/>
  <c r="I192"/>
  <c r="I190"/>
  <c r="I189"/>
  <c r="I166"/>
  <c r="I163"/>
  <c r="I159"/>
  <c r="I152"/>
  <c r="I144"/>
  <c r="I133"/>
  <c r="I80"/>
  <c r="I76"/>
  <c r="I62"/>
  <c r="I54"/>
  <c r="I22"/>
  <c r="I20"/>
  <c r="I13"/>
  <c r="N203" i="3"/>
  <c r="N184"/>
  <c r="N183"/>
  <c r="N175"/>
  <c r="N137"/>
  <c r="N130"/>
  <c r="N119"/>
  <c r="N117"/>
  <c r="N114"/>
  <c r="N110"/>
  <c r="N109"/>
  <c r="N106"/>
  <c r="N99"/>
  <c r="N83"/>
  <c r="J211"/>
  <c r="J174"/>
  <c r="J170"/>
  <c r="J166"/>
  <c r="J163"/>
  <c r="J159"/>
  <c r="J151"/>
  <c r="J136"/>
  <c r="J132"/>
  <c r="J123"/>
  <c r="J105"/>
  <c r="J98"/>
  <c r="J64"/>
  <c r="J32"/>
  <c r="J29"/>
  <c r="J145"/>
  <c r="I100"/>
  <c r="J100" s="1"/>
  <c r="J93"/>
  <c r="J916" i="2"/>
  <c r="J838"/>
  <c r="J833"/>
  <c r="J825"/>
  <c r="J764"/>
  <c r="J706"/>
  <c r="J702"/>
  <c r="N685"/>
  <c r="J685"/>
  <c r="J671"/>
  <c r="J668"/>
  <c r="J655"/>
  <c r="J633"/>
  <c r="J627"/>
  <c r="J626"/>
  <c r="J567"/>
  <c r="J322"/>
  <c r="J299"/>
  <c r="J139"/>
  <c r="J45"/>
  <c r="I104" i="3"/>
  <c r="I97"/>
  <c r="I46"/>
</calcChain>
</file>

<file path=xl/sharedStrings.xml><?xml version="1.0" encoding="utf-8"?>
<sst xmlns="http://schemas.openxmlformats.org/spreadsheetml/2006/main" count="7015" uniqueCount="2482">
  <si>
    <t>Активно лекарствено вещество, лекарствена форма</t>
  </si>
  <si>
    <t>Ориентировъчно количество за таблетка/ампула/флакон за  срока на договора -12 месеца</t>
  </si>
  <si>
    <t>ОБОСОБЕНА ПОЗИЦИЯ 1-Лекарствени продукти за общо болнично лечение.</t>
  </si>
  <si>
    <t>A02</t>
  </si>
  <si>
    <t>Антиацидни препарати, лекарства за лечение на пептична язва и метеоризъм</t>
  </si>
  <si>
    <t>A02BA</t>
  </si>
  <si>
    <t>Famotidinum</t>
  </si>
  <si>
    <t>Famotidine powd.inj. 20 mg.+solv. 5 ml.</t>
  </si>
  <si>
    <t>A02BC</t>
  </si>
  <si>
    <t>Esomeprazole</t>
  </si>
  <si>
    <t xml:space="preserve">Esomeprazole magnesium 20 mg., tb. </t>
  </si>
  <si>
    <t>Esomeprazole 40 mg. powd.inj./inf.</t>
  </si>
  <si>
    <t>Omeprazolum</t>
  </si>
  <si>
    <t>Omeprazole 20 mg., caps.</t>
  </si>
  <si>
    <t>Omeprazole powd.for inj. 40 mg.</t>
  </si>
  <si>
    <t>Lansoprazol</t>
  </si>
  <si>
    <t xml:space="preserve">Lansoprazol caps. 30 mg </t>
  </si>
  <si>
    <t>Pantoprasole</t>
  </si>
  <si>
    <t>Pantoprasole 20mg tb.</t>
  </si>
  <si>
    <t>Pantoprasole 40mg powd.for.inj.</t>
  </si>
  <si>
    <t>A02DA</t>
  </si>
  <si>
    <t>Simeticonum</t>
  </si>
  <si>
    <t>Simethicone  40 mg., caps.</t>
  </si>
  <si>
    <t>A03</t>
  </si>
  <si>
    <t>Спазмолитични и антихолинергични средства и препарати, засилващи перисталтиката</t>
  </si>
  <si>
    <t>A03AA</t>
  </si>
  <si>
    <t>Mebeverine hydrochloride</t>
  </si>
  <si>
    <t>Mebeverine hydrochloride 200mg. caps</t>
  </si>
  <si>
    <t>A03AD</t>
  </si>
  <si>
    <t>Drotaverini hydrochloridum</t>
  </si>
  <si>
    <t>Drotaverine hydrochloride 40 mg./2 ml., sol.inj.</t>
  </si>
  <si>
    <t>Drotaverine hydrochloride 40 mg., tb.</t>
  </si>
  <si>
    <t>Papaverini hydrochloridum</t>
  </si>
  <si>
    <t>Papaverine hydrochloride 20 mg./ml., sol.inj.</t>
  </si>
  <si>
    <t xml:space="preserve">Papaverine hydrochloride 50 mg., tb. </t>
  </si>
  <si>
    <t>A03BA</t>
  </si>
  <si>
    <t>Atropini sulfas</t>
  </si>
  <si>
    <t>Atropine sulfate 1 mg./ml., sol.inj.</t>
  </si>
  <si>
    <t>Otilonium bromide</t>
  </si>
  <si>
    <t>Otilonium bromide tb. 40mg.</t>
  </si>
  <si>
    <t>A03BB</t>
  </si>
  <si>
    <t>Butylscopolamine</t>
  </si>
  <si>
    <t>Butylscopolamine 20 mg./ml., sol.inj.</t>
  </si>
  <si>
    <t xml:space="preserve">Hyoscine butylbromide 10 mg., tb. </t>
  </si>
  <si>
    <t>A03DC</t>
  </si>
  <si>
    <t>Pitofenone and analgesics</t>
  </si>
  <si>
    <t>Metamizole sodium 500 mg./ml, Pitofenone hydrochloride 2 mg./ml., Fenpiverine hydrochloride 0,02 mg./ml., sol.inj. 2 ml</t>
  </si>
  <si>
    <t>Metamizole sodium 500 mg./ml, Pitofenone hydrochloride mg., Fenpiverine hydrochloride 0,1 mg., tb.</t>
  </si>
  <si>
    <t>A03FA</t>
  </si>
  <si>
    <t>Domperidon</t>
  </si>
  <si>
    <t xml:space="preserve">Domperidon10 mg,tab </t>
  </si>
  <si>
    <t>Metoclopramide</t>
  </si>
  <si>
    <t>Metoclopramide hydrochloride 10 mg./2 ml., sol.inj.</t>
  </si>
  <si>
    <t xml:space="preserve">Metoclopramide hydrochloride 10 mg., tb. </t>
  </si>
  <si>
    <t>Антиеметични</t>
  </si>
  <si>
    <t>A04AA</t>
  </si>
  <si>
    <t>Ondansetron</t>
  </si>
  <si>
    <t>Ondansetron 8mg/4ml.amp.</t>
  </si>
  <si>
    <t>Ondansetron tb.8mg.</t>
  </si>
  <si>
    <t>Granisetron</t>
  </si>
  <si>
    <t>Granisetron tb.2mg.</t>
  </si>
  <si>
    <t>Palonosetron</t>
  </si>
  <si>
    <t>Palonosetron 0,05mg/ml 5ml. Sol.for inj.</t>
  </si>
  <si>
    <t>A05</t>
  </si>
  <si>
    <t>Средства за лечение на жлъчка и черен дроб</t>
  </si>
  <si>
    <t>A05AA</t>
  </si>
  <si>
    <t>Ursodeoxycholic acid</t>
  </si>
  <si>
    <t xml:space="preserve">Ursodeoxycholic acid caps. 250 mg </t>
  </si>
  <si>
    <t>A05AX</t>
  </si>
  <si>
    <t>Extr. Cynarae</t>
  </si>
  <si>
    <t xml:space="preserve">Extr. Cynarae sicc. 55 mg., tb.coated </t>
  </si>
  <si>
    <t>A05BA</t>
  </si>
  <si>
    <t>Silymarin</t>
  </si>
  <si>
    <t>Silymarin 110 mg., caps</t>
  </si>
  <si>
    <t xml:space="preserve">Silymarin 90 mg., caps. </t>
  </si>
  <si>
    <t xml:space="preserve">Cardui mariae fructus extractum siccum 140 mg., caps. </t>
  </si>
  <si>
    <t>L-ornithine-L-aspartate</t>
  </si>
  <si>
    <t>L-ornithin-L-aspartate conc.inf. 5 g. 10 ml.</t>
  </si>
  <si>
    <t>L-ornithin-L-aspartate gran. 3 g.</t>
  </si>
  <si>
    <t>A06</t>
  </si>
  <si>
    <t>Очистителни (лаксативни) средства</t>
  </si>
  <si>
    <t>A06AB</t>
  </si>
  <si>
    <t>Bisacodylum</t>
  </si>
  <si>
    <t>Bisacodyl 10 mg, supp</t>
  </si>
  <si>
    <t>Senna glycosides</t>
  </si>
  <si>
    <t>Extr. Fructus Sennae acutifoliae sicc.1,95 g./75 ml., sol.</t>
  </si>
  <si>
    <t>A06AD</t>
  </si>
  <si>
    <t>Lactulosum</t>
  </si>
  <si>
    <t>Lactulose pulv 10 g sache</t>
  </si>
  <si>
    <t>Lactulose solution 667 g., syr.</t>
  </si>
  <si>
    <t>Macrogolum 4000</t>
  </si>
  <si>
    <t>Macrogolum 4000 64g sashe 64g</t>
  </si>
  <si>
    <t>Macrogolum 3350</t>
  </si>
  <si>
    <t xml:space="preserve">Macrogolum 3350 -52.5g , Sodium bicarbonate-0.715g, Potassium chloride-0.185g, Sodium chlorid-1.4g powd. </t>
  </si>
  <si>
    <t xml:space="preserve">Macrogolum 3350 -13,125g , Sodium hydrogen carbonate-178,5mg, Potassium chloride-46,6mg, Sodium chlorid-350,7mg powd. </t>
  </si>
  <si>
    <t>A07</t>
  </si>
  <si>
    <t>Антидиарични, чревни противовъзпалителни средства</t>
  </si>
  <si>
    <t>A07AA</t>
  </si>
  <si>
    <t>Nystatin</t>
  </si>
  <si>
    <t xml:space="preserve">Nystatin 110 mg., tb. </t>
  </si>
  <si>
    <t>A07BA</t>
  </si>
  <si>
    <t>Charcoal activated</t>
  </si>
  <si>
    <t xml:space="preserve">Carbo activated gran, tb. </t>
  </si>
  <si>
    <t>A07DA</t>
  </si>
  <si>
    <t>Loperamide</t>
  </si>
  <si>
    <t xml:space="preserve">Loperamide hydrochloride 2 mg. caps. </t>
  </si>
  <si>
    <t>A07EC</t>
  </si>
  <si>
    <t>Mesalazine</t>
  </si>
  <si>
    <t xml:space="preserve">Mesalazine 250 mg., tb. </t>
  </si>
  <si>
    <t xml:space="preserve">Mesalazine 500 mg., tb. </t>
  </si>
  <si>
    <t xml:space="preserve">Mesalazine susp.rect. 4 g./60 ml. </t>
  </si>
  <si>
    <t>Mesalazine500 mg.supp.</t>
  </si>
  <si>
    <t>A07FA</t>
  </si>
  <si>
    <t>Racecadotril</t>
  </si>
  <si>
    <t>Racecadotril 100mg tabl..</t>
  </si>
  <si>
    <t>Saccharomyces boulardii</t>
  </si>
  <si>
    <t xml:space="preserve">Lyophylized Saccharomyces Boulardii 250 mg., caps. </t>
  </si>
  <si>
    <t>Combination</t>
  </si>
  <si>
    <t>Bifidobacterium infantis/ Enterococcus foecium /Lactobacilus acidophylus</t>
  </si>
  <si>
    <t>Lactobacilus acidofilus/Lactobacilus rhamnosus/Lactobacilus bulgaricus/ Streptoccocus themophilus</t>
  </si>
  <si>
    <t>Lactobacilus acidophilus/B.Longun/ Streptoccocus thermophilus/B.Laclis /L.Plantarum</t>
  </si>
  <si>
    <t>Lactobacillus reuteri Protectic</t>
  </si>
  <si>
    <t xml:space="preserve">Lactobacillus reuteri Protectic tabl. </t>
  </si>
  <si>
    <t>A07XA</t>
  </si>
  <si>
    <t>Diosmectite</t>
  </si>
  <si>
    <t xml:space="preserve">Diosmectite 3 g., pulv. </t>
  </si>
  <si>
    <t>A09</t>
  </si>
  <si>
    <t>Препарати подобряващи храносмилането, вкл. eнзими</t>
  </si>
  <si>
    <t>A09AA</t>
  </si>
  <si>
    <t>Multienzymes</t>
  </si>
  <si>
    <t xml:space="preserve">Amilase 8000IU, Lipase 10000IU, Pancreatin 150 mg., Total proteases 600IU, tb. </t>
  </si>
  <si>
    <t xml:space="preserve">Protease 1000 PhEurU, Lypase 25000 PhEurU, Amylase 18000 PhEurU, tb. </t>
  </si>
  <si>
    <t xml:space="preserve">Amilase7500 PhEurU, Lipase 10000 PhEurU, Protease 375 PhEurU, tb. </t>
  </si>
  <si>
    <t>A10</t>
  </si>
  <si>
    <t>Антидиабетни лекарствени средства</t>
  </si>
  <si>
    <t>A10AB</t>
  </si>
  <si>
    <t>Insulinum human</t>
  </si>
  <si>
    <t>Insulin human, Biosynthetic 100 IU/ml., 3 ml</t>
  </si>
  <si>
    <t>A10AC</t>
  </si>
  <si>
    <t>Insulin human</t>
  </si>
  <si>
    <t xml:space="preserve">Insulin human, Biosynthetic 100 IU/ml., 3 ml </t>
  </si>
  <si>
    <t>A10AD</t>
  </si>
  <si>
    <t>Insulin aspart mix</t>
  </si>
  <si>
    <t xml:space="preserve">Insulin aspart mix 100 IU/ml., 3 ml. </t>
  </si>
  <si>
    <t>A10BA</t>
  </si>
  <si>
    <t>Metformin</t>
  </si>
  <si>
    <t xml:space="preserve">Metformin hydrochloride 850 mg., tb. </t>
  </si>
  <si>
    <t xml:space="preserve">Metformin hydrochloride 1000 mg., tb. </t>
  </si>
  <si>
    <t>A10BB</t>
  </si>
  <si>
    <t>Gliclazide</t>
  </si>
  <si>
    <t>Gliclazide 60 mg., tb</t>
  </si>
  <si>
    <t>A11</t>
  </si>
  <si>
    <t>Витамини</t>
  </si>
  <si>
    <t>A11DA</t>
  </si>
  <si>
    <t>Thiamine</t>
  </si>
  <si>
    <t>Thiamine 80 mg 2 ml amp</t>
  </si>
  <si>
    <t>A11DB</t>
  </si>
  <si>
    <t xml:space="preserve">Benfotiammine 40 mg., Cyanocobalamin 0,25 mg., Pyridoxine hydrochloride  90 mg., caps </t>
  </si>
  <si>
    <t>Cyanocobalamin 0,02 mg., Pyridoxine hydrochloride 10 mg., Thiamine nitrate 15 mg., tb.</t>
  </si>
  <si>
    <t>Cyanocobalamin 0,5 mg./ml., Lidocaine hydrochloride 10 mg./ml., Pyridoxine hydrochloride 50 mg./ml., Thiamine hydrochloride 50 mg./ml., sol.inj.</t>
  </si>
  <si>
    <t>A11EX</t>
  </si>
  <si>
    <t xml:space="preserve">Nicotinamid 50 mg. Pyridoxine hydrochloride 5 mg. Riboflavine 1 mg, Thiamine hydrochloride 5 mg tb </t>
  </si>
  <si>
    <t xml:space="preserve">Nicotinamid 50 mg./ml, Pyridoxine hydrochloride 5 mg./ml, Riboflavine 1 mg./ml, Thiamine hydrochloride 5 mg./ml., sol.inj. </t>
  </si>
  <si>
    <t>A11GA</t>
  </si>
  <si>
    <t>Ascorbic acid</t>
  </si>
  <si>
    <t>Ascorbic acid 100 mg tb</t>
  </si>
  <si>
    <t>Ascorbic acid 100 mg./ml. 5 ml., sol.inj.</t>
  </si>
  <si>
    <t>A11HA</t>
  </si>
  <si>
    <t>Pyridoxine hydrochloride</t>
  </si>
  <si>
    <t>Pyridoxine hydrochloride 100 mg., sol.inj.</t>
  </si>
  <si>
    <t>Минерални добавки</t>
  </si>
  <si>
    <t>A12AA</t>
  </si>
  <si>
    <t>Calcium carbonas, Holicalciferol</t>
  </si>
  <si>
    <t xml:space="preserve">Calcium carbonas 600 mg, Holicalciferol 5 mcg tabl. </t>
  </si>
  <si>
    <t>Calcium gluconate 8,94mg /ml-10 ml</t>
  </si>
  <si>
    <t>A16</t>
  </si>
  <si>
    <t>Други средства повлияващи храносмилателната система</t>
  </si>
  <si>
    <t>A16AA</t>
  </si>
  <si>
    <t>Ademetionin</t>
  </si>
  <si>
    <t>Ademetionine 1,4-butanedisulfonate 949 mg., powd.inj.</t>
  </si>
  <si>
    <t xml:space="preserve">Ademetionine 1,4-butanedisulfonate 949 mg., tb. </t>
  </si>
  <si>
    <t>A16AX</t>
  </si>
  <si>
    <t>Thioctacid acid</t>
  </si>
  <si>
    <t xml:space="preserve">Thioctic acid 600 mg., tb. </t>
  </si>
  <si>
    <t>Thioctic acid 30 mg./ml. 20 ml., sol.inf.</t>
  </si>
  <si>
    <t>B01</t>
  </si>
  <si>
    <t>Антитромботични средства</t>
  </si>
  <si>
    <t>B01AA</t>
  </si>
  <si>
    <t>Acenocumarolum</t>
  </si>
  <si>
    <t>Acenocoumarol 4 mg., tb.</t>
  </si>
  <si>
    <t>B01AB</t>
  </si>
  <si>
    <t>Enoxaparinum</t>
  </si>
  <si>
    <t>Enoxaparin sodium sol.inj.100 mg./ml. 0,4 ml.</t>
  </si>
  <si>
    <t>Enoxaparin sodium sol.inj. 60 mg./0,6 ml.</t>
  </si>
  <si>
    <t>Heparinum</t>
  </si>
  <si>
    <t>Heparin sodium sol.inj. 5000IU/ml. 5 ml.</t>
  </si>
  <si>
    <t>Nadroparin</t>
  </si>
  <si>
    <t>Nadroparin calcium 9500 IU AXa/ml. 0,4 ml.</t>
  </si>
  <si>
    <t>Nadroparin calcium 9500 IU AXa/ml. 0,6 ml.</t>
  </si>
  <si>
    <t>Bemiparin sodium</t>
  </si>
  <si>
    <t>Bemiparin sodium 3500 IU anti-XA / 0.2 m</t>
  </si>
  <si>
    <t>B01AC</t>
  </si>
  <si>
    <t>Acetylsalycilic acid</t>
  </si>
  <si>
    <t xml:space="preserve">Acetylsalycilic acid 100 mg., tb. </t>
  </si>
  <si>
    <t xml:space="preserve">Acetylsalycilic acid 500 mg., tb. </t>
  </si>
  <si>
    <t>B02</t>
  </si>
  <si>
    <t>Антихеморагични средства</t>
  </si>
  <si>
    <t>B02BA</t>
  </si>
  <si>
    <t>Menadion</t>
  </si>
  <si>
    <t>Phytomenadion amp. 10 mg/ 1 ml</t>
  </si>
  <si>
    <t>B02BX</t>
  </si>
  <si>
    <t>Etamsylatum</t>
  </si>
  <si>
    <t xml:space="preserve">Etamsylate 125 mg./ml. 2 ml., sol.inj. </t>
  </si>
  <si>
    <t>Etamsylate 500 mg., tb.</t>
  </si>
  <si>
    <t>B03</t>
  </si>
  <si>
    <t>Антианемични препарати</t>
  </si>
  <si>
    <t>B03AA</t>
  </si>
  <si>
    <t>Ferrous sulphate</t>
  </si>
  <si>
    <t xml:space="preserve">Ferrous sulphate 114mg,Folic acid 0,8mg.tb  </t>
  </si>
  <si>
    <t>Ferrous fumarate</t>
  </si>
  <si>
    <t>Ferrous fumarate 320 mg ,Ascorbic acid 60mg tb</t>
  </si>
  <si>
    <t>B03AB</t>
  </si>
  <si>
    <t>Ferric hydroxide polymaltose complex</t>
  </si>
  <si>
    <t>Ferric hydroxide polymaltose complex/folic acid tb.</t>
  </si>
  <si>
    <t>B03BB</t>
  </si>
  <si>
    <t>Acidum folicum</t>
  </si>
  <si>
    <t xml:space="preserve">Acidum folicum tabl. 400mcg </t>
  </si>
  <si>
    <t>B03AC</t>
  </si>
  <si>
    <t>Saccharated iron oxide</t>
  </si>
  <si>
    <t>Iron III-hydroxyde sucrose complex 2700 mg., iron III 100 mg., sol.inj.</t>
  </si>
  <si>
    <t>Iron(III)-hydroxide dextran complex</t>
  </si>
  <si>
    <t>Iron(III)-hydroxide dextran complex 312.5 mg/ml 2 ml</t>
  </si>
  <si>
    <t>Iron (III) (as isomaltoside)</t>
  </si>
  <si>
    <t>Iron (III) (as isomaltoside) 100mg/ml-1ml</t>
  </si>
  <si>
    <t>B03BA</t>
  </si>
  <si>
    <t>Cyanocobalamin</t>
  </si>
  <si>
    <t>Cyanocobalamin 1 mg./ml., sol.inj.</t>
  </si>
  <si>
    <t>B03XA</t>
  </si>
  <si>
    <t>Erythropoietin</t>
  </si>
  <si>
    <t>Epoetin alfa sol. inj. 2000IU 0,5 ml</t>
  </si>
  <si>
    <t>Epoetin alfa sol. inj. 10000IU 0,1ml</t>
  </si>
  <si>
    <t xml:space="preserve">Erythropoietin </t>
  </si>
  <si>
    <t>Erythropoietin /Epoetin beta/10000 IU</t>
  </si>
  <si>
    <t>Darbepoetin alfa</t>
  </si>
  <si>
    <t>Darbepoetin alfa sol. inj.150mcg/03ml</t>
  </si>
  <si>
    <t>Darbepoetin alfa sol. inj.300mcg/06ml</t>
  </si>
  <si>
    <t>B05</t>
  </si>
  <si>
    <t>Плазмени заместители и инфузионни разтвори</t>
  </si>
  <si>
    <t>B05AA</t>
  </si>
  <si>
    <t>Succinylated gelatine;Sodium chloride</t>
  </si>
  <si>
    <t>Succinulated gelatin 40g/l; Sodium chloride 5,55 g/l Sodium acetate trihydrate 3,27g/l; Potassium chloride 0,30 g/l; Calcium chloride dehydrate 0,15 g/l; Magnesium chloride hexahydrate 0,20g/l</t>
  </si>
  <si>
    <t>Albuminum</t>
  </si>
  <si>
    <t>HUMAN ALBUMIN 20%, имуноплазмен протеин HIQ-PCR, стабилизиран ium caprilate-16 mml./sodium acetyl tryptophanat, 20% 100 ml.</t>
  </si>
  <si>
    <t>B05AA07</t>
  </si>
  <si>
    <t>Hydroxyethylstarch</t>
  </si>
  <si>
    <t>Poly(O-2-hydroxyethyl starch, Sodium chloride, Potassium chloride dihydrate, Magnesium chloride hexahydrate, Sodium acetate trihydrate, Malic acid 500 ml.</t>
  </si>
  <si>
    <t>B05BA</t>
  </si>
  <si>
    <t>Amino acids</t>
  </si>
  <si>
    <t xml:space="preserve">Glycine 11 g/l, Alanine 14 g/l, Arginine 12 g/l, Histidine 3 g/l, Isoleucine 5 g/l, Leucine 7,4 g/l, Methionine 4,3 g/l, Phenylalanine 5,1 g/l, Proline 11,2 g/l, Serine 6,5 g/l, Taurine 1 g/l, Threonine 4,4 g/l, Tryptophan 2 g/l, Tyrosine 0,4 g/l, Valine </t>
  </si>
  <si>
    <t>Glycine 4,15 g/l, L-alanine 9,3 g/l, L-histidine 4,76 g/l, L-malic acid 2,62 g/l, L-methionone 3,12 g/l, L-phenylalanine 3,75 g/l, L-proline 9,71 g/l, L-threonine 4,4 g/l, L-tryptophan 2,01 g/l, L-valine 9 g/l, N-acetyl-L-cysteine 0,77 g/l, L-serin 7,67 g</t>
  </si>
  <si>
    <t>Glycine 11 g/l, alanine 14 g/l, arginine 12 g/l, histidine 3 g/l, lysine  9,3 g/l, isoleucine 5 g/l, leucine 7,4g/l, 42% glucosa emuls. for inf. 1970 ml x 1</t>
  </si>
  <si>
    <t>Glycine 11 g/l, alanine 14 g/l, arginine 12 g/l, histidine 3 g/l, lysine  9,3 g/l, isoleucine 5 g/l, leucine 7,4g/l 13% glucosa emuls. for inf. 1904 ml x 1</t>
  </si>
  <si>
    <t>Amino acids periferal</t>
  </si>
  <si>
    <t>Amino acids 6,3  + glucose 18,75 % + fat emultions 15% 2000ml</t>
  </si>
  <si>
    <t>Amino acids 6,3  + glucose 18,75 % + fat emultions 15% 1000ml</t>
  </si>
  <si>
    <t>Amino acids central</t>
  </si>
  <si>
    <t>Amino acids 8,2  + glucose 28,75 % + fat emultions 20% 2000ml</t>
  </si>
  <si>
    <t>Amino acids 11,1% + glucose 35% + fat emultions 20% 2000ml</t>
  </si>
  <si>
    <t>Glucose monohydrate 121g/l, Potassium chloride 5,97g/l, Glycine 7,9g/l, Alanine 16g/l, Arginine 11,3g/l, Aspartic acid 3,4g/l, Calcium Chloride. 2 H20 0,98g/l, Glutamic acid 5,6g/l, Histidine 6,8g/l, Isoleucine 5,6g/l, Leucine  7,9g/l, Lysine 9g/l, Magnes</t>
  </si>
  <si>
    <t>Glucose monohydrate 97g/l, Potassium chloride 1,7g/l, Glycine 2,3g/l, Alanine 4,7g/l, Arginine 3,3g/l, Aspartic acid0,99g/l, Calcium Chloride. 2 H20 0,22g/l, Glutamic acid1,6g/l, Histidine 2g/l, Isoleucine1,6g/l, Leucine2,3g/l, Lysine 2,6g/l, Magnesium su</t>
  </si>
  <si>
    <t>Lipid plus Emulsion for infusion-special 1250ml</t>
  </si>
  <si>
    <t>Lipid plus Emulsion for infusion-peri 1250ml</t>
  </si>
  <si>
    <t>B05BB</t>
  </si>
  <si>
    <t>Sodium chloride 5.26 g/l, Magnesium chloride hexahydrate 0,3 g/l, Potassium chloride 0,37 g/l, Sodium Acetate trihydrate 3,68 g/l , Sodium Gluconate 5.02g/l- 500 ml. Полиолефинов сак</t>
  </si>
  <si>
    <t>Sodium chloride 5.26 g/l, Magnesium chloride hexahydrate 0,3 g/l, Potassium chloride 0,37 g/l, Sodium Acetate trihydrate 3,68 g/l , Sodium Gluconate 5.02g/l- 1000 ml. Полиолефинов сак</t>
  </si>
  <si>
    <t xml:space="preserve">Sodium chloride 6 g/l, Calcium chloride dihydrate 0,27 g/l, Potassium chloride 0,4 g/l, Sodium lactate 3,1 g/l - 500 ml </t>
  </si>
  <si>
    <t>Sodium chloride, Potassium chloride, Calcium chloride</t>
  </si>
  <si>
    <t>Sodium chloride 8,6 g/l, Potassium chloride 0,3 g/l, Calcium chloride dihydrate 0,33 g/l - 500 ml.полиолефинов сак</t>
  </si>
  <si>
    <t>Sodium chloride 8,6 g/l, Potassium chloride 0,3 g/l, Calcium chloride dihydrate 0,33 g/l - 500 ml.Ecoflac plus</t>
  </si>
  <si>
    <t>B05BC</t>
  </si>
  <si>
    <t>Mannitolum</t>
  </si>
  <si>
    <t>Mannitol sol.inf. 100 g/l - 500 ml.полиолефинов сак</t>
  </si>
  <si>
    <t>Mannitol sol.inf. 100 g/l - 500 ml.стъкло</t>
  </si>
  <si>
    <t>Mannitol sol.inf. 150 g/l - 500 ml. .Ecoflac plus</t>
  </si>
  <si>
    <t>Mannitol sol.inf. 100 g/l - 250 ml.полиолефинов сак</t>
  </si>
  <si>
    <t xml:space="preserve">B05CB </t>
  </si>
  <si>
    <t>Sodium chloride</t>
  </si>
  <si>
    <t xml:space="preserve">Sodium chloride sol.inf. 9 g/l - 500 ml. стъкло </t>
  </si>
  <si>
    <t>Sodium chloride sol.inf. 9 g/l - 500 ml. Полиолефинов сак</t>
  </si>
  <si>
    <t>Sodium chloride sol.inf. 9 g/l - 500 ml..Ecoflac plus</t>
  </si>
  <si>
    <t>B05CX</t>
  </si>
  <si>
    <t>Glucose</t>
  </si>
  <si>
    <t xml:space="preserve">Glucose monohydrate 55 g/l (Glucose anhydrous 50 g/l) 250 ml </t>
  </si>
  <si>
    <t>Sodium chloride sol.inf. 9 g/l - 250 ml. Ecoflac plus</t>
  </si>
  <si>
    <t>Sodium chloride sol.inf. 9 g/l - 250 ml. Стъкло</t>
  </si>
  <si>
    <t>Sodium chloride sol.inf. 9 g/l - 100 ml. Ecoflac plus</t>
  </si>
  <si>
    <t>Sodium chloride sol.inf. 9 g/l - 100 ml. Стъкло</t>
  </si>
  <si>
    <t>B05CB</t>
  </si>
  <si>
    <t>Sodium chloride sol.inj. 9 g/ml 10 ml</t>
  </si>
  <si>
    <t>Glucose monohydrate 50 g/l, Sodium chloride 9 g/l, eq.to Anhydrous glucose 50 g/l - 500 ml.полиолефинов сак</t>
  </si>
  <si>
    <t>Glucose monohydrate 50 g/l, Sodium chloride 9 g/l, eq.to Anhydrous glucose 50 g/l - 500 ml.Ecoflac plus</t>
  </si>
  <si>
    <t>Glucose monohydrate 55 g/l (Glucose anhydrous 50 g/l) 500 ml Ecoflac plus</t>
  </si>
  <si>
    <t>Glucose monohydrate 55 g/l (Glucose anhydrous 50 g/l) 500 ml полиолефинов сак</t>
  </si>
  <si>
    <t>Glucose monohydrate 110 g/l (Glucose anhydrous 100 g/l) 500 mlполиолефинов сак</t>
  </si>
  <si>
    <t>Glucose monohydrate 110 g/l (Glucose anhydrous 100 g/l) 500 ml.Ecoflac plus</t>
  </si>
  <si>
    <t>B05XA</t>
  </si>
  <si>
    <t>Potassium chloride</t>
  </si>
  <si>
    <t>Potassium chloride 14,9 g./100 ml., conc.inf.</t>
  </si>
  <si>
    <t xml:space="preserve">Sodium bicarbonate </t>
  </si>
  <si>
    <t>Sodium hydrogen carbonate 8,4 g/100 ml., conc.inf.</t>
  </si>
  <si>
    <t>B05XB</t>
  </si>
  <si>
    <t>N(2)-L-alanyl-L- glutamine 200 mg(=82,0mg l-alanine, 134,6 mg L-glutamine)</t>
  </si>
  <si>
    <t>Electrolytes</t>
  </si>
  <si>
    <t>Sodium chloride/ Potassium chloride/ Magnesium chloride hexahydrate/ Calcium chloride dihydrate/ Sodium acetate trihydrate/ L-Malic acid  1000ml</t>
  </si>
  <si>
    <t>Sodium chloride/ Potassium chloride/ Magnesium chloride hexahydrate/ Calcium chloride dihydrate/ Sodium acetate trihydrate/ L-Malic acid   500ml</t>
  </si>
  <si>
    <t>B05ZA</t>
  </si>
  <si>
    <t>Sodium chloride, Hydroxyethylstarch</t>
  </si>
  <si>
    <t>Sodium chloride 9 g./1000 ml., Poly(0-2 hydroxyethil) starch 60 g./1000 ml. sol. 500 ml</t>
  </si>
  <si>
    <t>C01</t>
  </si>
  <si>
    <t>Препарати за лечение на ССЗ</t>
  </si>
  <si>
    <t>C01AA</t>
  </si>
  <si>
    <t>Digoxin</t>
  </si>
  <si>
    <t xml:space="preserve">Digoxin 0,25 mg., tb. </t>
  </si>
  <si>
    <t>Digoxin sol.inj./inf. 0,5 mg./2 ml</t>
  </si>
  <si>
    <t>C01BD</t>
  </si>
  <si>
    <t>Amiodarone</t>
  </si>
  <si>
    <t xml:space="preserve">Amiodarone hydrochloride 200 mg., tb. </t>
  </si>
  <si>
    <t>Amiodarone hydrochloride sol.inj. 150 mg./3 ml.</t>
  </si>
  <si>
    <t>C01CA</t>
  </si>
  <si>
    <t>Dobutamine</t>
  </si>
  <si>
    <t xml:space="preserve">Dobutamine hydrochloride powd.inf. 250 mg. </t>
  </si>
  <si>
    <t>Dopamine</t>
  </si>
  <si>
    <t>Dopamine hydrochloride 40 mg./ml., sol.inj.</t>
  </si>
  <si>
    <t>Epinephrine</t>
  </si>
  <si>
    <t xml:space="preserve">Epinephrine sol.inj. 1 mg./ml. 1 ml. </t>
  </si>
  <si>
    <t>C01DA</t>
  </si>
  <si>
    <t>Glyceril trinitrate</t>
  </si>
  <si>
    <t>Glyceryl trinitrate 0,5 mg tb</t>
  </si>
  <si>
    <t xml:space="preserve">Glyceryl trintrate sol.inf. 50 mg./50 ml. </t>
  </si>
  <si>
    <t>Glyceril trinitrate 8 g., spray</t>
  </si>
  <si>
    <t>Isosorbide dinitrate</t>
  </si>
  <si>
    <t xml:space="preserve">Isosorbide dinitrate 20 mg., tb. </t>
  </si>
  <si>
    <t>Isosorbide dinitrate 1,25 mg./dose, spray</t>
  </si>
  <si>
    <t>C01EB</t>
  </si>
  <si>
    <t>Trimetazidine</t>
  </si>
  <si>
    <t xml:space="preserve">Trimetazidine dihydrochloride 35 mg., tb. </t>
  </si>
  <si>
    <t>C02</t>
  </si>
  <si>
    <t>Антихипертензивни средства</t>
  </si>
  <si>
    <t>C02AC</t>
  </si>
  <si>
    <t>Clonidine hydrochloride</t>
  </si>
  <si>
    <t>Clonidine hydrochloride 0,15 mg./ml., sol.inj.</t>
  </si>
  <si>
    <t>Clonidine hydrochloride 0,15 mg., tb.</t>
  </si>
  <si>
    <t>C02LC</t>
  </si>
  <si>
    <t xml:space="preserve">Chlortalidone 20 mg, Clonidine hydrochloride 0,15 mg., tb.  </t>
  </si>
  <si>
    <t>C03</t>
  </si>
  <si>
    <t>Диуретици</t>
  </si>
  <si>
    <t>C03AA</t>
  </si>
  <si>
    <t>Hydrochlorothyazide</t>
  </si>
  <si>
    <t xml:space="preserve">Hydrochlorthiazide 25 mg., tb. </t>
  </si>
  <si>
    <t>C03BA</t>
  </si>
  <si>
    <t>Indapamide</t>
  </si>
  <si>
    <t xml:space="preserve">Indapamid 1,5 mg., tb. </t>
  </si>
  <si>
    <t>C03CA</t>
  </si>
  <si>
    <t>Furosemide</t>
  </si>
  <si>
    <t>Furosemide sol.inj. 10 mg./ml. 2 ml.</t>
  </si>
  <si>
    <t xml:space="preserve">Furosemide 40 mg., tb. </t>
  </si>
  <si>
    <t>C03DA</t>
  </si>
  <si>
    <t>Spironolactone</t>
  </si>
  <si>
    <t xml:space="preserve">Spironolactone 25 mg., tb. </t>
  </si>
  <si>
    <t>C03EA</t>
  </si>
  <si>
    <t>Triamterene, Hydrochlorthiazide</t>
  </si>
  <si>
    <t>Hydrochlorthiazide 12,5 mg, Triamterene 25 mg., tb.</t>
  </si>
  <si>
    <t>C04</t>
  </si>
  <si>
    <t>Периферни вазодилататори</t>
  </si>
  <si>
    <t>C04AD</t>
  </si>
  <si>
    <t>Pentoxyfilline</t>
  </si>
  <si>
    <t xml:space="preserve">Pentoxyfilline 600 mg., tb. </t>
  </si>
  <si>
    <t>Pentoxyfilline 0,1 g./5 ml., sol.inj.</t>
  </si>
  <si>
    <t>C04AE</t>
  </si>
  <si>
    <t>Nicergolinum</t>
  </si>
  <si>
    <t xml:space="preserve">Nicergoline 30 mg., tb. </t>
  </si>
  <si>
    <t>C05</t>
  </si>
  <si>
    <t>Вазопротектори</t>
  </si>
  <si>
    <t>C05AX</t>
  </si>
  <si>
    <t>Fluocortolone\Lidocaine rectal ointment</t>
  </si>
  <si>
    <t>Fluocortolone\Lidocaine suppositories</t>
  </si>
  <si>
    <t>C05BA</t>
  </si>
  <si>
    <t>Heparin</t>
  </si>
  <si>
    <t>Heparin gel 1000IU\g</t>
  </si>
  <si>
    <t>C05CA</t>
  </si>
  <si>
    <t>Diosmin, combinations</t>
  </si>
  <si>
    <t xml:space="preserve">Flavonoids 50 mg, Diosmin 450 mg, Micronized and purified flavonoic fractoin 500 mg., tb. </t>
  </si>
  <si>
    <t>Troxerutin</t>
  </si>
  <si>
    <t>Troxerutin 20 mg/g., gel 40 g.</t>
  </si>
  <si>
    <t>Indomethacin, Troxerutin</t>
  </si>
  <si>
    <t>Indometacin 30 mg/g, Troxerutin 20 mg/g, gel 45 g.</t>
  </si>
  <si>
    <t>C05CX</t>
  </si>
  <si>
    <t>Oligomeres Procyanodoliques</t>
  </si>
  <si>
    <t xml:space="preserve">Procyanodolic oligomers 150 mg., tb. </t>
  </si>
  <si>
    <t>C07</t>
  </si>
  <si>
    <t>Бета-блокери</t>
  </si>
  <si>
    <t>C07AA</t>
  </si>
  <si>
    <t>Propranolol</t>
  </si>
  <si>
    <t xml:space="preserve">Propranolol hydrochloride 20 mg., tb. </t>
  </si>
  <si>
    <t>C07AB</t>
  </si>
  <si>
    <t>Atenolol</t>
  </si>
  <si>
    <t xml:space="preserve">Atenolol 50 mg., tb </t>
  </si>
  <si>
    <t>Bisoprolol</t>
  </si>
  <si>
    <t xml:space="preserve">Bisoprolol fumarate 5 mg., tb. </t>
  </si>
  <si>
    <t>Metoprolol</t>
  </si>
  <si>
    <t>Metoprolol succinate 1 mg/ml amp 5 ml.</t>
  </si>
  <si>
    <t>C08</t>
  </si>
  <si>
    <t>Калциеви антагонисти</t>
  </si>
  <si>
    <t>C08CA</t>
  </si>
  <si>
    <t>Amlodipine</t>
  </si>
  <si>
    <t>Amlodipine  10 mg. tb.</t>
  </si>
  <si>
    <t>Nifedipine</t>
  </si>
  <si>
    <t>Nifedipine 20 mg tb</t>
  </si>
  <si>
    <t>C08DA</t>
  </si>
  <si>
    <t>Verapamil</t>
  </si>
  <si>
    <t xml:space="preserve">Verapamil hydrochloride 80 mg., tb. </t>
  </si>
  <si>
    <t>Verapamil hydrochloride sol.inj. 2,5 mg./ml.</t>
  </si>
  <si>
    <t>Препарати, действащи върху ренин-ангиотензиновата система</t>
  </si>
  <si>
    <t>C09AA</t>
  </si>
  <si>
    <t xml:space="preserve">Enalapril </t>
  </si>
  <si>
    <t>Enalapril maleate 10 mg., Magnesium carbonate, tb.</t>
  </si>
  <si>
    <t>Lisinopril</t>
  </si>
  <si>
    <t xml:space="preserve">Lisinopril dihydrate 10 mg., tb. </t>
  </si>
  <si>
    <t>C09CA</t>
  </si>
  <si>
    <t>Valsartan</t>
  </si>
  <si>
    <t xml:space="preserve">Valsartan 80 mg., tb. </t>
  </si>
  <si>
    <t>C10</t>
  </si>
  <si>
    <t>Средства, понижаващи серумните  липиди</t>
  </si>
  <si>
    <t>C10AA</t>
  </si>
  <si>
    <t>Atorvastatin</t>
  </si>
  <si>
    <t xml:space="preserve">Atorvastatin calcium 10 mg., tb. </t>
  </si>
  <si>
    <t>Simvastatin</t>
  </si>
  <si>
    <t>Simvastatin 10 mg., tb.</t>
  </si>
  <si>
    <t>Препарати за лечение на рани и язви</t>
  </si>
  <si>
    <t>D03AX</t>
  </si>
  <si>
    <t>Hyaluronic acid sodium salt,Cantella asiatica oil extr.,Calendula oil extr.,Aloe Vera oil extr., Tea tree essentialis oil. Suppositories</t>
  </si>
  <si>
    <t>Hyaluronic acid sodium salt,Vitamin E ,Sweet almonds oil,Lemon extr.oil, Tea tree essentialis oil. Spray</t>
  </si>
  <si>
    <t>Dexpanthenol</t>
  </si>
  <si>
    <t>Dexpanthenol spray 5%</t>
  </si>
  <si>
    <t>D01AC</t>
  </si>
  <si>
    <t>Clotrimazol</t>
  </si>
  <si>
    <t>Clotrimazol 1%crem</t>
  </si>
  <si>
    <t>Ketoconasole</t>
  </si>
  <si>
    <t>Ketoconasole 2% crem</t>
  </si>
  <si>
    <t>D03AA</t>
  </si>
  <si>
    <t>Ergocalciferol 400IU/g, Cod-liver oil 10 mg/g, Peru balsam 15 mg./g, Retinol palmitate 350IU/g 18g</t>
  </si>
  <si>
    <t>D04</t>
  </si>
  <si>
    <t>Противосърбежни препарати, включително антихистамини, анестетици и др.</t>
  </si>
  <si>
    <t>D04AA</t>
  </si>
  <si>
    <t xml:space="preserve">Chloropyramine </t>
  </si>
  <si>
    <t>Chloropyramine hydrochloride 1% ung</t>
  </si>
  <si>
    <t>D04AB</t>
  </si>
  <si>
    <t>Lidocaine</t>
  </si>
  <si>
    <t>Lidocaine hydrochloride 10g/100 g, spray 38 g.</t>
  </si>
  <si>
    <t>D06</t>
  </si>
  <si>
    <t>Антибиотици и химиотерапевтици за дерматологична употреба</t>
  </si>
  <si>
    <t>D06BA</t>
  </si>
  <si>
    <t>Silver sulfadiazine</t>
  </si>
  <si>
    <t>Silver sulfadiazine 1% 50 g</t>
  </si>
  <si>
    <t>D06AX</t>
  </si>
  <si>
    <t>Gentamicin</t>
  </si>
  <si>
    <t>Gentamicin as sulfate 0,1 g./100 g., 15 g.</t>
  </si>
  <si>
    <t>Gentamicin as sulfate cream 0,1 g/100 g, cream</t>
  </si>
  <si>
    <t>Mupirocinum</t>
  </si>
  <si>
    <t>Mupirocin calcium 2,2 % oint. 15 g.</t>
  </si>
  <si>
    <t>Neomycin, Bacitracin</t>
  </si>
  <si>
    <t>Neomycin, Bacitracin ung. 20 g</t>
  </si>
  <si>
    <t xml:space="preserve">Neomycin, </t>
  </si>
  <si>
    <t>Neomycin spray suspension 11.72mg\g  32g.</t>
  </si>
  <si>
    <t>D06BB</t>
  </si>
  <si>
    <t>Aciclovir</t>
  </si>
  <si>
    <t>Aciclovir powd.inj. 250 mg 2,5 ml</t>
  </si>
  <si>
    <t>Aciclovir 50 mg/g, cream 2 g.</t>
  </si>
  <si>
    <t>D07</t>
  </si>
  <si>
    <t>Кортикостероиди, дерматологични препарати</t>
  </si>
  <si>
    <t>D07AC</t>
  </si>
  <si>
    <t>Fluocinilone acetonide</t>
  </si>
  <si>
    <t>Fluocinolone acetonide ung</t>
  </si>
  <si>
    <t>Mometasone</t>
  </si>
  <si>
    <t>Mometasone 1mg/g.ung</t>
  </si>
  <si>
    <t>D07CC</t>
  </si>
  <si>
    <t>Fluocinilone acetonide/Neomycine</t>
  </si>
  <si>
    <t>Fluocinilone acetonide/Neomycine ung</t>
  </si>
  <si>
    <t>D07AB</t>
  </si>
  <si>
    <t>Hydrocortisone</t>
  </si>
  <si>
    <t>Hydrocortisone butirate lipocream 0,1% 30g</t>
  </si>
  <si>
    <t>D08</t>
  </si>
  <si>
    <t>Антисептици и дезинфектанти</t>
  </si>
  <si>
    <t>D08AA</t>
  </si>
  <si>
    <t>Ethacridine</t>
  </si>
  <si>
    <t>Solutio Rivanoli 0,1% 1000 ml</t>
  </si>
  <si>
    <t>D08AG</t>
  </si>
  <si>
    <t>Povidone iodine</t>
  </si>
  <si>
    <t>Povidone iodine sol.7,5g/100g(iodine 10%)1000ml</t>
  </si>
  <si>
    <t>Povidone iodine sol.7,5g/100g(iodine 10%)100ml</t>
  </si>
  <si>
    <t>Jodinated povidone 10 g/100 g, sol. 1000 ml.</t>
  </si>
  <si>
    <t>Jodinated povidone 10 g/100 g, oint. 90 g.</t>
  </si>
  <si>
    <t xml:space="preserve">Povidone iodine ointment 10% 250g </t>
  </si>
  <si>
    <t>Jodum purum</t>
  </si>
  <si>
    <t>Jodum purum 10g pulv.</t>
  </si>
  <si>
    <t>Kalium jodatum</t>
  </si>
  <si>
    <t>Kalium jodatum 20g pulv.</t>
  </si>
  <si>
    <t>Iodine</t>
  </si>
  <si>
    <t>Iodine 5 g/100 ml, sol.cut. 0,9 kg.</t>
  </si>
  <si>
    <t>D08AX</t>
  </si>
  <si>
    <t>Hydrogeni peroxyde</t>
  </si>
  <si>
    <t>Hydrogeni peroxyde 30% 1000мл.</t>
  </si>
  <si>
    <t>Hydrogeni peroxyde 3% 1000мл.</t>
  </si>
  <si>
    <t>Spiritus aethilicus</t>
  </si>
  <si>
    <t>Spiritus aethilicus 70% 1000 ml</t>
  </si>
  <si>
    <t>Spiritus aethilicus 90% 1000 ml</t>
  </si>
  <si>
    <t>Spiritus aethilicus 95% 1000 ml</t>
  </si>
  <si>
    <t>Ichtammol</t>
  </si>
  <si>
    <t>Ichtammol ointment 10%</t>
  </si>
  <si>
    <t>Ichtammol ointment 50% 18g.</t>
  </si>
  <si>
    <t>D08AL</t>
  </si>
  <si>
    <t>Argentumm nitricum</t>
  </si>
  <si>
    <t>Argentumm nitricum  10g pulv.</t>
  </si>
  <si>
    <t>D11AX</t>
  </si>
  <si>
    <t>Wishnevski ointment 75g.</t>
  </si>
  <si>
    <t xml:space="preserve">Chlorhexidine  gluconate </t>
  </si>
  <si>
    <t>Chlorhexidine  gluconate 20% 1000ml.</t>
  </si>
  <si>
    <t>Лекарствени продукти регулиращи половата с-ма</t>
  </si>
  <si>
    <t>G01AC</t>
  </si>
  <si>
    <t>Clotrimazol 100mg.  vaginal tablets</t>
  </si>
  <si>
    <t>G01AX</t>
  </si>
  <si>
    <t>Policresulen</t>
  </si>
  <si>
    <t>Policresulen sol. 36% 50 ml flac.</t>
  </si>
  <si>
    <t>G02AB</t>
  </si>
  <si>
    <t>Methylergometrine</t>
  </si>
  <si>
    <t>Methylergometrine  0,2 mg 1ml amp</t>
  </si>
  <si>
    <t>Progesterone</t>
  </si>
  <si>
    <t xml:space="preserve">Progesterone caps 100 mg </t>
  </si>
  <si>
    <t>G03DC</t>
  </si>
  <si>
    <t>Lynestrenol</t>
  </si>
  <si>
    <t>Lynestrenol 5mg tb</t>
  </si>
  <si>
    <t>H01</t>
  </si>
  <si>
    <t>Хормони на хипофизата и хипоталамуса</t>
  </si>
  <si>
    <t>H01BA</t>
  </si>
  <si>
    <t>Terlipressin</t>
  </si>
  <si>
    <t>Terlipressin 100 mcg/ml, sol.inj. 2 ml.</t>
  </si>
  <si>
    <t>H01BB</t>
  </si>
  <si>
    <t>Oxytocin</t>
  </si>
  <si>
    <t>Oxytocin amp 5 UI 1 ml</t>
  </si>
  <si>
    <t>H01CB</t>
  </si>
  <si>
    <t>Octreotide</t>
  </si>
  <si>
    <t>Octreotide 20 mg/ml. 1 ml, powd.+solv.for susp. forv inj.</t>
  </si>
  <si>
    <t>Octreotide 30 mg/ml. 1 ml, powd.+solv.for susp. forv inj.</t>
  </si>
  <si>
    <t>Octreotide 0,1 mg/ml. 1 ml, sol.inj.</t>
  </si>
  <si>
    <t xml:space="preserve">Somatostatin </t>
  </si>
  <si>
    <t>Somatostatin acetate hydrate powd.inf. 3 mg. + solv.1 ml.</t>
  </si>
  <si>
    <t>H02</t>
  </si>
  <si>
    <t>Кортикостероиди за системно приложение</t>
  </si>
  <si>
    <t>H02AB</t>
  </si>
  <si>
    <t xml:space="preserve">Bethametasone </t>
  </si>
  <si>
    <t>Betamethasone dipropionate , Betamethasone disodium inj. Sol. 1 ml.</t>
  </si>
  <si>
    <t>Bethametasone</t>
  </si>
  <si>
    <t>Betamethasone susp.inj. 7 mg./ml 1 ml.</t>
  </si>
  <si>
    <t>Dexamethasone</t>
  </si>
  <si>
    <t>Dexamethasone phosphate sol.inj. 4 mg. 1 ml.</t>
  </si>
  <si>
    <t>Methylprednisolone</t>
  </si>
  <si>
    <t>Methylprednisolone sodium succinate powd.inj. 15,78 mg. + solv. 1 ml.</t>
  </si>
  <si>
    <t>Methylprednisolonum</t>
  </si>
  <si>
    <t>Methylprednisolone sodium succinate powd.inj. 250 mg. + solv. 2 ml.</t>
  </si>
  <si>
    <t>Methylprednisolone sodium succinate powd.inj. 40 mg. + solv. 1 ml.</t>
  </si>
  <si>
    <t>Methylprednisolone acetate inj. susp.. 40mg./ 1 ml</t>
  </si>
  <si>
    <t>Prednisolone</t>
  </si>
  <si>
    <t xml:space="preserve">Prednisolone 5 mg., tb. </t>
  </si>
  <si>
    <t>Dexamethason  4 mg tb</t>
  </si>
  <si>
    <t>Dexamethason  8 mg tb</t>
  </si>
  <si>
    <t>H03</t>
  </si>
  <si>
    <t>Лечение на щитовидната жлеза</t>
  </si>
  <si>
    <t>H03AA</t>
  </si>
  <si>
    <t xml:space="preserve">Levothyroxine sodium </t>
  </si>
  <si>
    <t xml:space="preserve">Levothyroxine sodium 50 mcg., tb. </t>
  </si>
  <si>
    <t xml:space="preserve">Levothyroxine sodium 100 mcg., tb.  </t>
  </si>
  <si>
    <t>H03BA</t>
  </si>
  <si>
    <t>Propylthiouracil</t>
  </si>
  <si>
    <t xml:space="preserve">Propylthiouracil 50 mg., tb. </t>
  </si>
  <si>
    <t>H04</t>
  </si>
  <si>
    <t>Панкреатични хормони</t>
  </si>
  <si>
    <t>H04AA</t>
  </si>
  <si>
    <t>Glucagon</t>
  </si>
  <si>
    <t>Glucagon hydrochloride powd.inj. 1 mg. + solv.</t>
  </si>
  <si>
    <t>J01</t>
  </si>
  <si>
    <t>Антибактериални средства за системно приложение</t>
  </si>
  <si>
    <t>J01AA</t>
  </si>
  <si>
    <t>Doxycycline</t>
  </si>
  <si>
    <t>Doxycyclin 100 mg., caps/tb</t>
  </si>
  <si>
    <t>J01CA</t>
  </si>
  <si>
    <t>Amoxicillin</t>
  </si>
  <si>
    <t xml:space="preserve">Amoxicillin 1 g., tb. </t>
  </si>
  <si>
    <t>J01CE</t>
  </si>
  <si>
    <t>Benzylpenicillin</t>
  </si>
  <si>
    <t xml:space="preserve"> Benzylpenicillin Powder for solution for injection, 5 000 000, IU</t>
  </si>
  <si>
    <t>Benzylpenicillin Powder for solution for injection, 1 000 000, IU</t>
  </si>
  <si>
    <t>J01CR</t>
  </si>
  <si>
    <t>Ampicillin</t>
  </si>
  <si>
    <t>Ampicillin Powder for solution for injection, 1</t>
  </si>
  <si>
    <t>Phenoxymethylpenicillin</t>
  </si>
  <si>
    <t>Phenoxymethylpenicillin 1000000 UI  tb</t>
  </si>
  <si>
    <t>Amoxicillin, Clavulanic acid</t>
  </si>
  <si>
    <t>Amoxicillin 1000 mg, Clavulanic acid 200 mg, powd.inj.</t>
  </si>
  <si>
    <t xml:space="preserve">Amoxycillin trihydrate 875 mg.+Potassium clavunalate 125 mg., tb. </t>
  </si>
  <si>
    <t xml:space="preserve">Ampicillin 250 mg., Sulbactam 125 mg. tabl. </t>
  </si>
  <si>
    <t>Ampicillin 1 g., Sulbactam 0,5 g. powd.inj.</t>
  </si>
  <si>
    <t>Piperacillin; Tazobactam</t>
  </si>
  <si>
    <t>Piperacillin 4,17 g., Tazobactam sodium 0,5366 g, powd.inj./inf.</t>
  </si>
  <si>
    <t>J01DA</t>
  </si>
  <si>
    <t>Cefalexin</t>
  </si>
  <si>
    <t xml:space="preserve">Cefalexin 1 g., tb. </t>
  </si>
  <si>
    <t>Cefazolin</t>
  </si>
  <si>
    <t>Cefazolin powd.inj. 1 g.</t>
  </si>
  <si>
    <t>Cefazolin powd.inj. 2 g.</t>
  </si>
  <si>
    <t>Cefepime</t>
  </si>
  <si>
    <t>Cefepime powd.inj. 1 g.</t>
  </si>
  <si>
    <t>Cefoperazone</t>
  </si>
  <si>
    <t>Cefoperazone sodium powd.inj. 1 g.</t>
  </si>
  <si>
    <t>Cefoperazone sodium powd.inj. 2 g.</t>
  </si>
  <si>
    <t>Cefoperazone, Sulbactam</t>
  </si>
  <si>
    <t>Cefoperazone 1,19 g., Sulbactam 1,19 g., powd.inj.</t>
  </si>
  <si>
    <t>Ceftazidime</t>
  </si>
  <si>
    <t>Ceftazidime as pentahydrate 1 g., powd.inj.</t>
  </si>
  <si>
    <t>Ceftriaxone</t>
  </si>
  <si>
    <t>Ceftriaxone powd.inj. 1,0 g</t>
  </si>
  <si>
    <t>Ceftriaxone powd.inj.2,0 g</t>
  </si>
  <si>
    <t>Cefuroxime</t>
  </si>
  <si>
    <t>Cefuroxime powd.inj. 1,5 g.</t>
  </si>
  <si>
    <t>Cefuroxime sodium powd.inj.750 mg.</t>
  </si>
  <si>
    <t>Cefotaxime</t>
  </si>
  <si>
    <t>Cefotaxime fl 1,0 g</t>
  </si>
  <si>
    <t>J01DH</t>
  </si>
  <si>
    <t>Imipenem</t>
  </si>
  <si>
    <t>Imipenem 500 mg., Cilastatin as sodium 500 mg., powd.inf.</t>
  </si>
  <si>
    <t>Meropenem</t>
  </si>
  <si>
    <t>Meropenem powd.inj. 1 g.</t>
  </si>
  <si>
    <t>J01EE</t>
  </si>
  <si>
    <t xml:space="preserve">Sulfamethoxazole 400 mg., Trimethoprime 80 mg., tb. </t>
  </si>
  <si>
    <t xml:space="preserve">Sulfamethoxazole 400 mg., Trimethoprime 80 mg.,  amp.5 ml </t>
  </si>
  <si>
    <t>J01FA</t>
  </si>
  <si>
    <t>Azithromycinum</t>
  </si>
  <si>
    <t xml:space="preserve">Azithromycin 250 mg., caps. </t>
  </si>
  <si>
    <t>Azithromycin powd.inf. 500 mg.</t>
  </si>
  <si>
    <t>Clarithromycin</t>
  </si>
  <si>
    <t xml:space="preserve">Clarithromycin tb. 500 mg. </t>
  </si>
  <si>
    <t>Clarithromycin powd.inf. 500 mg.</t>
  </si>
  <si>
    <t>Midecamycin</t>
  </si>
  <si>
    <t>Midecamycin 400mg tb</t>
  </si>
  <si>
    <t>Roxithromycin</t>
  </si>
  <si>
    <t>Roxithromycin 150 mg tb</t>
  </si>
  <si>
    <t>J01FF</t>
  </si>
  <si>
    <t>Clindamicini hydrochloridum</t>
  </si>
  <si>
    <t>Clindamycin as hydrochloride 600 mg tb.</t>
  </si>
  <si>
    <t xml:space="preserve">Clindamicini </t>
  </si>
  <si>
    <t>Clindamycin  150 mg./ml. 4 ml., sol.inj.</t>
  </si>
  <si>
    <t>Lincomycin</t>
  </si>
  <si>
    <t>Lincomycin as hydrochloride 600 mg./2ml., sol.inj.</t>
  </si>
  <si>
    <t xml:space="preserve">Lincomycin as hydrochloride 500 mg., caps. </t>
  </si>
  <si>
    <t>J01GB</t>
  </si>
  <si>
    <t>Amikacin</t>
  </si>
  <si>
    <t>Amikacin sol.inj./inf. 500 mg. 100 ml.</t>
  </si>
  <si>
    <t>Amikacin as sulphate sol.inj./inf. 250 mg./ml. 2 ml.</t>
  </si>
  <si>
    <t>Gentamicin as sulphate sol.inj. 40 mg./ml. 2ml.</t>
  </si>
  <si>
    <t>Tobramicin</t>
  </si>
  <si>
    <t>Tobramicin sulphate sol.inj. 80 mg/2 ml</t>
  </si>
  <si>
    <t>J01MA</t>
  </si>
  <si>
    <t>Ciprofloxacin</t>
  </si>
  <si>
    <t>Ciprofloxacin sol.inf. 100 mg./10 ml.</t>
  </si>
  <si>
    <t xml:space="preserve">Ciprofloxacin 500 mg., tb. </t>
  </si>
  <si>
    <t xml:space="preserve">Levofloxacin </t>
  </si>
  <si>
    <t>Levofloxacin sol.inf. 500 mg./100 ml.</t>
  </si>
  <si>
    <t xml:space="preserve">Levofloxacin hemihydrate 500 mg., tb. </t>
  </si>
  <si>
    <t>Moxifloxacin</t>
  </si>
  <si>
    <t>Moxifloxacin hydrocloride 436,80 mg., tb</t>
  </si>
  <si>
    <t>Ofloxacin</t>
  </si>
  <si>
    <t>Norfloxacin</t>
  </si>
  <si>
    <t>J01XA</t>
  </si>
  <si>
    <t xml:space="preserve">Teicoplanin </t>
  </si>
  <si>
    <t xml:space="preserve">Teicoplanin powd.inj. 400 mg. + solv. 3 ml. </t>
  </si>
  <si>
    <t>Vancomycin</t>
  </si>
  <si>
    <t>Vancomycin powd.inf. 1 g.</t>
  </si>
  <si>
    <t>J01XD</t>
  </si>
  <si>
    <t>Metronidazole</t>
  </si>
  <si>
    <t>Metronidazole sol.inf. 500 mg./100 ml.</t>
  </si>
  <si>
    <t>Metronidazole 500 mg., tb.</t>
  </si>
  <si>
    <t>Tinidazole</t>
  </si>
  <si>
    <t>Tinidazole 500mg tb.</t>
  </si>
  <si>
    <t>J01XX</t>
  </si>
  <si>
    <t>Други антибактериални средства</t>
  </si>
  <si>
    <t>Tigecycline</t>
  </si>
  <si>
    <t>Tigecycline 50 mg 5 ml</t>
  </si>
  <si>
    <t>Fosfomycin</t>
  </si>
  <si>
    <t>Fosfomycin Thrometamine sach. 3.0</t>
  </si>
  <si>
    <t>Linezolid</t>
  </si>
  <si>
    <t>Linezolid 2 mg./ml. 300 ml., sol.inf.</t>
  </si>
  <si>
    <t>J02</t>
  </si>
  <si>
    <t>Антимикотични средства за системно приложение</t>
  </si>
  <si>
    <t>J02AA</t>
  </si>
  <si>
    <t>Nystatin susp. 100000 UI/g  flac.50 g</t>
  </si>
  <si>
    <t>J02AC</t>
  </si>
  <si>
    <t>Fluconazole</t>
  </si>
  <si>
    <t xml:space="preserve">Fluconazole 150 mg., caps. </t>
  </si>
  <si>
    <t>Fluconazole sol.inf. 2 mg./ml. 100 ml.</t>
  </si>
  <si>
    <t>Itraconazole</t>
  </si>
  <si>
    <t xml:space="preserve">Itraconazole 100 mg., caps. </t>
  </si>
  <si>
    <t>Voriconazole</t>
  </si>
  <si>
    <t xml:space="preserve">Voriconazole powd.inf. 200 mg. </t>
  </si>
  <si>
    <t>J02AX</t>
  </si>
  <si>
    <t>Anidulafungin</t>
  </si>
  <si>
    <t>Anidulafungin 100 mg powd.+solv.30 ml</t>
  </si>
  <si>
    <t>J04</t>
  </si>
  <si>
    <t>Антимикобактерийни средства</t>
  </si>
  <si>
    <t>J04AB</t>
  </si>
  <si>
    <t>Rifampicinum</t>
  </si>
  <si>
    <t xml:space="preserve">Rifampicin 300 mg., caps. </t>
  </si>
  <si>
    <t>J04AK</t>
  </si>
  <si>
    <t xml:space="preserve">Ethambutol </t>
  </si>
  <si>
    <t xml:space="preserve">Ethambutol hydrochloride 250 mg., tb. </t>
  </si>
  <si>
    <t>J04AC</t>
  </si>
  <si>
    <t>Isoniazid</t>
  </si>
  <si>
    <t xml:space="preserve">Isoniazid 100 mg., tb. </t>
  </si>
  <si>
    <t>J05</t>
  </si>
  <si>
    <t>Антивирусни препарати за системно приложение</t>
  </si>
  <si>
    <t>J05AB</t>
  </si>
  <si>
    <t xml:space="preserve">Aciclovir 200 mg., tb. </t>
  </si>
  <si>
    <t>J05AX</t>
  </si>
  <si>
    <t>Remantadin</t>
  </si>
  <si>
    <t>Remantadin 50mg tb.</t>
  </si>
  <si>
    <t>Inosine pranobex</t>
  </si>
  <si>
    <t xml:space="preserve">Inosine pranobex 500 mg., tb. </t>
  </si>
  <si>
    <t>M01</t>
  </si>
  <si>
    <t>Противовъзпалителни и антиревматични продукти</t>
  </si>
  <si>
    <t>M01AB</t>
  </si>
  <si>
    <t>Diclofenac</t>
  </si>
  <si>
    <t>Diclofenac sodium sol.inj. 25 mg/ml 3 ml.</t>
  </si>
  <si>
    <t>Sodium diclofenac 75mg caps./tb.</t>
  </si>
  <si>
    <t>M01AC</t>
  </si>
  <si>
    <t>Meloxicam</t>
  </si>
  <si>
    <t>Meloxicam sol.inj. 15 mg/1,5 ml</t>
  </si>
  <si>
    <t>Meloxicam 7,5 mg., tb.</t>
  </si>
  <si>
    <t>Piroxicam</t>
  </si>
  <si>
    <t>Piroxicam beta - cycloderin 20 mg., tb</t>
  </si>
  <si>
    <t>M01AE</t>
  </si>
  <si>
    <t>Dexketoprofen</t>
  </si>
  <si>
    <t>Dexketoprofen trometamol 25 mg/ml 2 ml</t>
  </si>
  <si>
    <t xml:space="preserve">Dexketoprofen trometamol 25 mg., tb. </t>
  </si>
  <si>
    <t>Ibuprofen</t>
  </si>
  <si>
    <t xml:space="preserve">Ibuprofen 200 mg., tb. </t>
  </si>
  <si>
    <t>Ketoprofen</t>
  </si>
  <si>
    <t>Ketoprofen i.m. powd.inj. 100 mg. + solv.</t>
  </si>
  <si>
    <t xml:space="preserve">Ketoprofen 200 mg., caps. </t>
  </si>
  <si>
    <t>Naproxen</t>
  </si>
  <si>
    <t>Naproxen 250mg. Tb.</t>
  </si>
  <si>
    <t>M01AH</t>
  </si>
  <si>
    <t xml:space="preserve">Celecoxib </t>
  </si>
  <si>
    <t xml:space="preserve">Celecoxib 200 mg., caps. </t>
  </si>
  <si>
    <t>Parecoxib</t>
  </si>
  <si>
    <t>Parecoxib sodium powd.inj. 40 mg.</t>
  </si>
  <si>
    <t>M01AX</t>
  </si>
  <si>
    <t>Nimesulide</t>
  </si>
  <si>
    <t>Nimesulide 100 mg., tb.</t>
  </si>
  <si>
    <t>M02</t>
  </si>
  <si>
    <t>Локални продукти за ставна и мускулна болка</t>
  </si>
  <si>
    <t>M02AA</t>
  </si>
  <si>
    <t>Indometacin</t>
  </si>
  <si>
    <t>Indometacin ointment</t>
  </si>
  <si>
    <t>Diclofenac sodium 5 g/100 g, gel</t>
  </si>
  <si>
    <t>Ketoprofen 2,5% gel</t>
  </si>
  <si>
    <t>M03</t>
  </si>
  <si>
    <t>Миорелаксанти</t>
  </si>
  <si>
    <t>M03AB</t>
  </si>
  <si>
    <t>Suxamethonium</t>
  </si>
  <si>
    <t>Suxamethonium chloride dihydrate sol.inj  10mg/ml-5ml</t>
  </si>
  <si>
    <t>M03AC</t>
  </si>
  <si>
    <t xml:space="preserve">Atracurium </t>
  </si>
  <si>
    <t xml:space="preserve">Pipecuronium </t>
  </si>
  <si>
    <t>Pipecuronium  powd.inj. 4 mg. + solv.</t>
  </si>
  <si>
    <t>Бифосфонати</t>
  </si>
  <si>
    <t>M05BA</t>
  </si>
  <si>
    <t xml:space="preserve">Zoledronic acid </t>
  </si>
  <si>
    <t>Zoledronic acid fl. 4 mg 5 ml inf. Sol.</t>
  </si>
  <si>
    <t>M05BX</t>
  </si>
  <si>
    <t>Denosumab</t>
  </si>
  <si>
    <t>Denosumab 120 mg/1,7ml</t>
  </si>
  <si>
    <t>N01</t>
  </si>
  <si>
    <t>Анестетици</t>
  </si>
  <si>
    <t>N01AB</t>
  </si>
  <si>
    <t>Sevoflurane</t>
  </si>
  <si>
    <t>Sevoflurane liq.inh. 250 ml.</t>
  </si>
  <si>
    <t>N01AF</t>
  </si>
  <si>
    <t>Thiopental</t>
  </si>
  <si>
    <t>Thiopental sodium powd.inj. 1 g.</t>
  </si>
  <si>
    <t>N01AX</t>
  </si>
  <si>
    <t>Ketamin</t>
  </si>
  <si>
    <t>Ketamine sol.inj. 500 mg. 10 ml.</t>
  </si>
  <si>
    <t>Propofol</t>
  </si>
  <si>
    <t>Propofol emul.inj./inf. 10 mg/ml 20 ml.</t>
  </si>
  <si>
    <t>Propofol emul.inj./inf. 10 mg/ml 50 ml.</t>
  </si>
  <si>
    <t>Etomidate</t>
  </si>
  <si>
    <t>Etomidate emulsion 2mg/ml 10 ml</t>
  </si>
  <si>
    <t>N01BB</t>
  </si>
  <si>
    <t>Lidocaine hydrochloride sol.inj.10 mg./ml 10 ml</t>
  </si>
  <si>
    <t>Lidocaine  sol pro inj 40mg/2 ml amp</t>
  </si>
  <si>
    <t>Lidocaine hydrochloride sol.inj.20 mg./ml 10ml</t>
  </si>
  <si>
    <t>Lidocaine hydrochloride 50 mg/g., ung 40 g.</t>
  </si>
  <si>
    <t>Bupivacaine</t>
  </si>
  <si>
    <t>Bupivacaine hydrochloride sol.inj. 5 mg./ml. 4 ml.</t>
  </si>
  <si>
    <t>Chlorhexidine, Lidocain</t>
  </si>
  <si>
    <t>Chlorhexidine dihydrochloride 0,05 g/100 g, Lidocaine hydrochloride 2 g/100 g, gel 12,5</t>
  </si>
  <si>
    <t>N02</t>
  </si>
  <si>
    <t>Аналгетици</t>
  </si>
  <si>
    <t>N02AA</t>
  </si>
  <si>
    <t>Morphine</t>
  </si>
  <si>
    <t>Morphine hydrochloride sol.inj. 20 mg./ml. 1 ml.</t>
  </si>
  <si>
    <t>Morphine   tb 30mg.</t>
  </si>
  <si>
    <t>Oxycodone</t>
  </si>
  <si>
    <t>Oxycodone 10 mg  modified-release tablets</t>
  </si>
  <si>
    <t>Oxycodone 20 mg  modified-release tablets</t>
  </si>
  <si>
    <t>Oxycodone 40 mg  modified-release tablets</t>
  </si>
  <si>
    <t>Oxycodone  10mg. capsules, hard</t>
  </si>
  <si>
    <t>Oxycodone  20mg. capsules, hard</t>
  </si>
  <si>
    <t>Oxycodone hidrochloride/ Naloxone hidrochloride</t>
  </si>
  <si>
    <t>Oxycodone hidrochloride/ Naloxone hidrochloride  5/2,5mg</t>
  </si>
  <si>
    <t>Oxycodone hidrochloride/ Naloxone hidrochloride  10/5mg</t>
  </si>
  <si>
    <t>Oxycodone hidrochloride/ Naloxone hidrochloride  20/10mg</t>
  </si>
  <si>
    <t>Oxycodone hidrochloride/ Naloxone hidrochloride 40/20mg</t>
  </si>
  <si>
    <t>Dihydrocodeine</t>
  </si>
  <si>
    <t xml:space="preserve">Dihydrocodeine depo-tabl. 90 mg </t>
  </si>
  <si>
    <t>N02AB</t>
  </si>
  <si>
    <t>Pethidine</t>
  </si>
  <si>
    <t>Pethidine hydrochloride sol.inj. 100 mg./2 ml.</t>
  </si>
  <si>
    <t>Fentanyl</t>
  </si>
  <si>
    <t>Fentanyl 133mcg sublingual tab.</t>
  </si>
  <si>
    <t xml:space="preserve">Fentanyl  patch 50mcg/h </t>
  </si>
  <si>
    <t>Fentanyl  patch 75mcg/h</t>
  </si>
  <si>
    <t>Fentanyl  patch 100mcg/h</t>
  </si>
  <si>
    <t>N02AE</t>
  </si>
  <si>
    <t>Buprenorphine</t>
  </si>
  <si>
    <t>Buprenorphine patch 70mcg/h</t>
  </si>
  <si>
    <t>Buprenorphine patch 52,5mcg/h</t>
  </si>
  <si>
    <t>Buprenorphine patch 35mcg/h</t>
  </si>
  <si>
    <t>N02AX</t>
  </si>
  <si>
    <t>Tramadol</t>
  </si>
  <si>
    <t>Tramadol hydrochloride 50 mg., caps.</t>
  </si>
  <si>
    <t>Tramadol hydrochloride 100 mg.tb</t>
  </si>
  <si>
    <t>Tramadol hydrochloride sol.inj. 50 mg./ml. 2 ml.</t>
  </si>
  <si>
    <t>N02BB</t>
  </si>
  <si>
    <t xml:space="preserve">Metamizole sodium </t>
  </si>
  <si>
    <t>Metamizole sodium sol.inj. 500 mg./ml. 2 ml.</t>
  </si>
  <si>
    <t xml:space="preserve">Metamizole sodium 500 mg., tb. </t>
  </si>
  <si>
    <t>N02BE</t>
  </si>
  <si>
    <t>Paracetamol</t>
  </si>
  <si>
    <t>Paracetamol 500 mg., tb.</t>
  </si>
  <si>
    <t>Paracetamol sol.inf. 10 mg./ml. 100 ml.</t>
  </si>
  <si>
    <t>N03</t>
  </si>
  <si>
    <t>Антиепилептични средства</t>
  </si>
  <si>
    <t>N03AA</t>
  </si>
  <si>
    <t>Phenobarbital</t>
  </si>
  <si>
    <t xml:space="preserve">Phenobarbital sodium sol.inj. 200 mg./2 ml. </t>
  </si>
  <si>
    <t>N03AF</t>
  </si>
  <si>
    <t>Carbamazepine</t>
  </si>
  <si>
    <t>Carbamazepine 200 mg., tb.</t>
  </si>
  <si>
    <t>N03AG</t>
  </si>
  <si>
    <t>Valproic acid</t>
  </si>
  <si>
    <t>Sodium valproate powd.inj./inf. 400 mg. + solv. 4 ml.</t>
  </si>
  <si>
    <t>Sodium valproate 500 mg., tb.</t>
  </si>
  <si>
    <t>N03AX</t>
  </si>
  <si>
    <t>Gabapentin</t>
  </si>
  <si>
    <t>Gabapentin 400 mg., caps.</t>
  </si>
  <si>
    <t>N05</t>
  </si>
  <si>
    <t>Психолептици</t>
  </si>
  <si>
    <t>N05AA</t>
  </si>
  <si>
    <t>Chlorpromazine</t>
  </si>
  <si>
    <t>Chlropromazine hydrochloride sol.inj. 25mg/ml-2 ml.</t>
  </si>
  <si>
    <t>N05BA</t>
  </si>
  <si>
    <t>Bromazepam</t>
  </si>
  <si>
    <t xml:space="preserve">Bromazepam 3 mg., tb. </t>
  </si>
  <si>
    <t>Diazepam</t>
  </si>
  <si>
    <t>Diazepam sol.inj. 5 mg./ml. 2 ml.</t>
  </si>
  <si>
    <t xml:space="preserve">Diazepam 5 mg., tb. </t>
  </si>
  <si>
    <t>Diazepam 10 mg., tb.</t>
  </si>
  <si>
    <t>N05BB</t>
  </si>
  <si>
    <t xml:space="preserve">Hydroxyzine </t>
  </si>
  <si>
    <t>Hydroxyzine hydrochlorid tabl. 25 mg</t>
  </si>
  <si>
    <t>N05CD</t>
  </si>
  <si>
    <t>Midazolam</t>
  </si>
  <si>
    <t>Midazolam sol.inj. 5 mg./ml. 3 ml.</t>
  </si>
  <si>
    <t xml:space="preserve">Midazolam sol.inj. 5 mg. 5ml. </t>
  </si>
  <si>
    <t>N05CF</t>
  </si>
  <si>
    <t>Zopiclone</t>
  </si>
  <si>
    <t>Zopiclone 7,5mg tb.</t>
  </si>
  <si>
    <t>N05CM</t>
  </si>
  <si>
    <t>Methyl valerate</t>
  </si>
  <si>
    <t xml:space="preserve">Methyl valerate subling.tabl. 60 mg </t>
  </si>
  <si>
    <t>N06</t>
  </si>
  <si>
    <t>Психоаналептици</t>
  </si>
  <si>
    <t>N06BX</t>
  </si>
  <si>
    <t>Piracetam</t>
  </si>
  <si>
    <t>Piracetam sol.inf. 12 g./60 ml.</t>
  </si>
  <si>
    <t xml:space="preserve">Piracetam 800 mg., tb. </t>
  </si>
  <si>
    <t>Piracetam sol.inj. 3 g. 15 ml.</t>
  </si>
  <si>
    <t>Vinpocetine</t>
  </si>
  <si>
    <t>Vinpocetine sol.inj. 10 mg./2 ml.</t>
  </si>
  <si>
    <t>N07</t>
  </si>
  <si>
    <t>Др.лекарства за лечение на нервната система</t>
  </si>
  <si>
    <t>N07AA</t>
  </si>
  <si>
    <t>Galantamine</t>
  </si>
  <si>
    <t>Galantamine hydrobromide sol.inj. 5 mg./ml. 1 ml.</t>
  </si>
  <si>
    <t>Galantamine hydrobromide sol.inj. 10 mg./ml. 1 ml.</t>
  </si>
  <si>
    <t>R01</t>
  </si>
  <si>
    <t>Назални препарати</t>
  </si>
  <si>
    <t>R01AA</t>
  </si>
  <si>
    <t>Xylometazoline</t>
  </si>
  <si>
    <t>Xylometazoline drops nas. 1 mg./g. 10 ml.</t>
  </si>
  <si>
    <t>R01AB</t>
  </si>
  <si>
    <t>Phenylephrine, Dimetindene</t>
  </si>
  <si>
    <t>R02AA</t>
  </si>
  <si>
    <t>Ascorbbic acid /Dequalinium</t>
  </si>
  <si>
    <t>R03</t>
  </si>
  <si>
    <t>Антиастматични средства</t>
  </si>
  <si>
    <t>R03CA</t>
  </si>
  <si>
    <t>Ephedrine</t>
  </si>
  <si>
    <t>Ephedrinum  amp. 50mg/ml 1 ml</t>
  </si>
  <si>
    <t>R03DA</t>
  </si>
  <si>
    <t>Aminophylline</t>
  </si>
  <si>
    <t>Aminophylline ethylenediamine sol.inj. 24 mg./ml. 10 ml.</t>
  </si>
  <si>
    <t>Препарати за лечение на кашлица и простудни заболявания</t>
  </si>
  <si>
    <t>R05CB</t>
  </si>
  <si>
    <t>Ambroxol</t>
  </si>
  <si>
    <t xml:space="preserve">Ambroxol hydrochloride syr. 30 mg./5 ml. </t>
  </si>
  <si>
    <t>Bromhexine</t>
  </si>
  <si>
    <t>Bromhexine hydrochloride sol.inj. 2 mg./ml. 2 ml.</t>
  </si>
  <si>
    <t xml:space="preserve">Bromhexine hydrochloride 8 mg., tb. </t>
  </si>
  <si>
    <t>Bromhexine hydrochloride syr. 4 mg./5 ml. 125 ml.</t>
  </si>
  <si>
    <t>R05DB</t>
  </si>
  <si>
    <t>Butamirate</t>
  </si>
  <si>
    <t>Butamirat syr. 0,15% 200 ml</t>
  </si>
  <si>
    <t>Prenoxdiazine</t>
  </si>
  <si>
    <t>Prenoxidiazine hydrochloride 100 mg., tb.</t>
  </si>
  <si>
    <t>R05FA</t>
  </si>
  <si>
    <t>Diphenhydramine hydrochloride 9.96 mg/5 ml  ,Ammonium chloride 99.6 mg/5 ml, syr. 125 ml.</t>
  </si>
  <si>
    <t>Ephedrine hydrochloride 4,6 mg./5 ml., Glaucine hydrobromide 5,75 mg./5 ml., syr. 125 ml.</t>
  </si>
  <si>
    <t>R06</t>
  </si>
  <si>
    <t>Антихистаминови препарати за системно приложениe</t>
  </si>
  <si>
    <t>R06AC</t>
  </si>
  <si>
    <t>Chloropyramine</t>
  </si>
  <si>
    <t>Chloropyramine hydrochloride sol.inj. 10 mg./ml</t>
  </si>
  <si>
    <t xml:space="preserve">Chloropyramine hydrochloride 25 mg., tb. </t>
  </si>
  <si>
    <t>R06AD</t>
  </si>
  <si>
    <t>Promethazine</t>
  </si>
  <si>
    <t>Promethasine hydrochloride 25 mg/ml 2 ml</t>
  </si>
  <si>
    <t>R06AE</t>
  </si>
  <si>
    <t>Cetirizine</t>
  </si>
  <si>
    <t xml:space="preserve">Cetirizine dihydrochloride 10 mg., tb. </t>
  </si>
  <si>
    <t>Levocetirizine</t>
  </si>
  <si>
    <t xml:space="preserve">Levocetirizine dihydrochloride 5 mg., tb. </t>
  </si>
  <si>
    <t>R06AX</t>
  </si>
  <si>
    <t xml:space="preserve">Desloratadine </t>
  </si>
  <si>
    <t xml:space="preserve">Desloratadine 5 mg., tb. </t>
  </si>
  <si>
    <t>Loratadine, Pseudoephedrine</t>
  </si>
  <si>
    <t xml:space="preserve">Loratadine 5 mg., Pseudoephedrine sulfate 60 mg., tb. </t>
  </si>
  <si>
    <t>S01</t>
  </si>
  <si>
    <t>Офталмологични препарати</t>
  </si>
  <si>
    <t>S01AA</t>
  </si>
  <si>
    <t>Tobramycin collyr. 0,3% 5 ml</t>
  </si>
  <si>
    <t>S01AX</t>
  </si>
  <si>
    <t>Ciprofloxacin collyr. 0,3% 5 ml</t>
  </si>
  <si>
    <t>S01CA</t>
  </si>
  <si>
    <t>Hydrocortison, Chloramphenicol</t>
  </si>
  <si>
    <t>Hydrocortison  acetate10mg/ml, Chloramphenicol 2mg/ml susp. 5 ml</t>
  </si>
  <si>
    <t>Dexamethasone, Neomycin, Polymyxin B</t>
  </si>
  <si>
    <t>Dexamethasone 1 mg./ml., Neomycin sulphate 3 500IU/ml., Polymyxin B sulphate 6 000IU/ml., drops eye 5 ml.</t>
  </si>
  <si>
    <t>Dexamethasone, Tobramycine</t>
  </si>
  <si>
    <t>Dexamethasone 1 mg./ml., Tobramycin 3 mg./ml., drops eye 5 ml.</t>
  </si>
  <si>
    <t>S01HA</t>
  </si>
  <si>
    <t>Proxymetacaine</t>
  </si>
  <si>
    <t>Proxymetacaine hydrochloride 5 mg./ml., drops eye 15 ml.</t>
  </si>
  <si>
    <t>S01XA</t>
  </si>
  <si>
    <t>Carbaethopendecinium bromide 2 mg, Boric acid 190 mg, Sodium tetraborate decahydrate 5 mg sol. 10 ml</t>
  </si>
  <si>
    <t>V03</t>
  </si>
  <si>
    <t>Антидоти</t>
  </si>
  <si>
    <t>V03AA</t>
  </si>
  <si>
    <t>Sodium meglumine amidotriazote</t>
  </si>
  <si>
    <t>Sodium meglumine amidotriazote sol. For. Inj. 76% amp. 20 ml</t>
  </si>
  <si>
    <t>V03AB</t>
  </si>
  <si>
    <t>Naloxone</t>
  </si>
  <si>
    <t>Naloxone hydrochloride sol.inj. 0,4 mg/ml</t>
  </si>
  <si>
    <t>V03AF</t>
  </si>
  <si>
    <t>Uromitexan</t>
  </si>
  <si>
    <t>Uromitexan sol.for inj.100 mg/ml - 4 ml</t>
  </si>
  <si>
    <t>Calcium folinate</t>
  </si>
  <si>
    <t>Calcium folinate sol. inj. 50mg</t>
  </si>
  <si>
    <t>Calcium folinate sol. inj.100mg</t>
  </si>
  <si>
    <t>Calcium folinate sol  inj. 500 mg</t>
  </si>
  <si>
    <t>Диагностични тестове</t>
  </si>
  <si>
    <t>V04CF</t>
  </si>
  <si>
    <t>Monoclonal blood group test reagents</t>
  </si>
  <si>
    <t>V06</t>
  </si>
  <si>
    <t>Храни</t>
  </si>
  <si>
    <t>Ентерална храна с имуномодулиращо действие</t>
  </si>
  <si>
    <t xml:space="preserve">Комплексна, балансирана, ниско остатъчна, предназначена за перорално или чрез сонда приложение, 200 ml. </t>
  </si>
  <si>
    <t>Стандартна ентерална храна</t>
  </si>
  <si>
    <t>Високоенергийна ентерална храна</t>
  </si>
  <si>
    <t xml:space="preserve">Комплексана, балансирана, ниско остатъчна, предназначена за перорално или чрез сонда приложение, 500 ml. </t>
  </si>
  <si>
    <t>Разтвор за ентерално хранене</t>
  </si>
  <si>
    <t>Разтвор за ентерално хранене 500 мл. нормокалоричен- 500 kcal, Белтъчини: 19 g., Въглехидрати: 69 g., Мазнини: 16.5 g., Omega 3 м. к. : 1.3 g.</t>
  </si>
  <si>
    <t>Разтвор за ентерално хранене 500 мл. висококалоричен, с високо съдържание на протеини- 750 kcal, Белтъчини: 37.5 g., Въглехидрати: 94 g., Мазнини: 25 g., Omega 3 м. к. : 2 g.</t>
  </si>
  <si>
    <t>Разтвор за ентерално хранене  500 мл. за приложение при пациенти с нарушен глюкозен толеранс- 515 kcal, Белтъчини: 20.5 g., Въглехидрати: 61.5 g., Мазнини: 17.5 g., Omega 3 м. к. : 1.5 g., Фибри: 10.5 g.</t>
  </si>
  <si>
    <t>V07</t>
  </si>
  <si>
    <t>Всички други нетерапевтични продукти</t>
  </si>
  <si>
    <t>V07AB</t>
  </si>
  <si>
    <t xml:space="preserve">Water for injections </t>
  </si>
  <si>
    <t>Water for injections sol.inj. 10 ml.</t>
  </si>
  <si>
    <t>V07AC</t>
  </si>
  <si>
    <t>Oleum ricini</t>
  </si>
  <si>
    <t>Oleum ricini 40g</t>
  </si>
  <si>
    <t>Oleum vaselini</t>
  </si>
  <si>
    <t>Oleum vaselini800 g</t>
  </si>
  <si>
    <t>Glycerin</t>
  </si>
  <si>
    <t>Glycerin 1200 g</t>
  </si>
  <si>
    <t xml:space="preserve">Zinc Oxide </t>
  </si>
  <si>
    <t xml:space="preserve">Zinc Oxide Ointment 10% </t>
  </si>
  <si>
    <t>Контрастни средства</t>
  </si>
  <si>
    <t>V08A</t>
  </si>
  <si>
    <t>Рентгеноконтрастни средства, йодирани</t>
  </si>
  <si>
    <t>V08AB</t>
  </si>
  <si>
    <t>Iopamidol</t>
  </si>
  <si>
    <t>Iopamidol 370 mg./ml., sol.inj. 100 ml.</t>
  </si>
  <si>
    <t>Iopamidol 370mg./ml., sol.inj.200 ml.</t>
  </si>
  <si>
    <t>Iopromide</t>
  </si>
  <si>
    <t>Iopromide sol.370mg/ml 100ml</t>
  </si>
  <si>
    <t>Iopromide sol.370mg/ml 50ml</t>
  </si>
  <si>
    <t>Iodixanol</t>
  </si>
  <si>
    <t>Iodixanol  320 mg I/ ml-100 ml</t>
  </si>
  <si>
    <t>Iohexol</t>
  </si>
  <si>
    <t>Iohexol  350 mg I/ml-50 ml</t>
  </si>
  <si>
    <t>Iohexol  350 mg I/ml-100 ml</t>
  </si>
  <si>
    <t>Iohexol  350 mg I/ml- 200 ml</t>
  </si>
  <si>
    <t>Iomeprol</t>
  </si>
  <si>
    <t>Iomeprol  350mg/ml-50 ml</t>
  </si>
  <si>
    <t>Iomeprol  400mg/ml-100 ml</t>
  </si>
  <si>
    <t>Рентгеноконтрастни средства, нейодирани</t>
  </si>
  <si>
    <t>V08BA</t>
  </si>
  <si>
    <t>Barium sulfate</t>
  </si>
  <si>
    <t>Barium sulfate powd. 90 g.</t>
  </si>
  <si>
    <t>ОБОСОБЕНА ПОЗИЦИЯ 2-Лекарствени продукти за цитостатично лечение.</t>
  </si>
  <si>
    <t>L01</t>
  </si>
  <si>
    <t>Специфични антинеопластика и имуносупресива</t>
  </si>
  <si>
    <t>L01AX</t>
  </si>
  <si>
    <t>Temozolomide</t>
  </si>
  <si>
    <t>Temozolomide 100mg. caps</t>
  </si>
  <si>
    <t>L01BA</t>
  </si>
  <si>
    <t>Pemetrexed</t>
  </si>
  <si>
    <t>Pemetrexed powd.inj. 500mg</t>
  </si>
  <si>
    <t>Pemetrexed powd.inj. 1000mg</t>
  </si>
  <si>
    <t>L01BC</t>
  </si>
  <si>
    <t>Gemcitabine</t>
  </si>
  <si>
    <t xml:space="preserve">Gemcitabine  powd.inj.1g </t>
  </si>
  <si>
    <t xml:space="preserve">Gemcitabine  powd.inj.2g </t>
  </si>
  <si>
    <t>Capecitabine</t>
  </si>
  <si>
    <t>Capecitabine tb.500mg</t>
  </si>
  <si>
    <t>Tegafur/Gimeracil/Oteracil</t>
  </si>
  <si>
    <t>Tegafur/Gimeracil/Oteracil hard caps 20mg/5,8/15,8mg</t>
  </si>
  <si>
    <t>Tegafur/Gimeracil/Oteracil hard caps 15 mg/4,35 mg/11,8 mg</t>
  </si>
  <si>
    <t>Fluorouracil</t>
  </si>
  <si>
    <t>Fluorouracil solution for inj,1000mg</t>
  </si>
  <si>
    <t>Trifluridine/Tipiracil</t>
  </si>
  <si>
    <t>Trifluridine/Tipiracil  film tabl. 15mg/6,14mg</t>
  </si>
  <si>
    <t>Trifluridine/Tipiracil  film tabl. 20mg/8,19mg</t>
  </si>
  <si>
    <t>L01CA</t>
  </si>
  <si>
    <t>Vinorelbine</t>
  </si>
  <si>
    <t>Vinorelbine 10mg/ml-5ml. conc.for solution infusion</t>
  </si>
  <si>
    <t>L01CB</t>
  </si>
  <si>
    <t>Etoposide</t>
  </si>
  <si>
    <t>Etoposide solution for infusion 100mg</t>
  </si>
  <si>
    <t>L01CD</t>
  </si>
  <si>
    <t>Paclitaxel</t>
  </si>
  <si>
    <t>Paclitaxel solution for inf .30mg. /5ml</t>
  </si>
  <si>
    <t>Paclitaxel solution for inf .100mg./16,7ml</t>
  </si>
  <si>
    <t>Paclitaxel solution for inf .300mg.</t>
  </si>
  <si>
    <t>Docetaxel</t>
  </si>
  <si>
    <t>Docetaxel 20mg conc.for inf.</t>
  </si>
  <si>
    <t>Docetaxel 160mg conc.for inf.</t>
  </si>
  <si>
    <t>Cabazitaxel</t>
  </si>
  <si>
    <t>Cabazitaxel 60mg</t>
  </si>
  <si>
    <t>L01DB</t>
  </si>
  <si>
    <t>Epirubicin</t>
  </si>
  <si>
    <t>Epirubicin powd.inj 50mg</t>
  </si>
  <si>
    <t>Epirubicin powd.inj 100mg</t>
  </si>
  <si>
    <t>Doxorubicin hydrochloride</t>
  </si>
  <si>
    <t>Doxorubicin hydrochloride 50mg x2</t>
  </si>
  <si>
    <t>L01XA</t>
  </si>
  <si>
    <t>Cisplatin</t>
  </si>
  <si>
    <t>Cisplatin 50 mg Conc. for sol for inf</t>
  </si>
  <si>
    <t>Carboplatin</t>
  </si>
  <si>
    <t>Carboplatin 150mg  solution for infusion</t>
  </si>
  <si>
    <t>Oxaliplatin</t>
  </si>
  <si>
    <t>Oxaliplatin 100mg. Conc. for sol .inf</t>
  </si>
  <si>
    <t>Oxaliplatin 200mg. Conc. for sol .inf</t>
  </si>
  <si>
    <t>L01XE</t>
  </si>
  <si>
    <t>Sunitinib</t>
  </si>
  <si>
    <t>Sunitinib 50mg.caps</t>
  </si>
  <si>
    <t>Sunitinib 25mg.caps</t>
  </si>
  <si>
    <t>Sunitinib 12,5mg.caps</t>
  </si>
  <si>
    <t>L01XX</t>
  </si>
  <si>
    <t>Topotecan</t>
  </si>
  <si>
    <t>Topotecan 4mg      powd for conc. for sol. for inf.</t>
  </si>
  <si>
    <t>Vismodegib</t>
  </si>
  <si>
    <t>Vismodegib 150mg hard capsule</t>
  </si>
  <si>
    <t>Irinotecan</t>
  </si>
  <si>
    <t>Irinotecan 100mg. conc.for sol . for  inf</t>
  </si>
  <si>
    <t>Mitotane</t>
  </si>
  <si>
    <t>Mitotane tabl 500mg</t>
  </si>
  <si>
    <t>Eribulin</t>
  </si>
  <si>
    <t>Eribulin  sol for inj 0,44mg/ml x 2ml</t>
  </si>
  <si>
    <t>Olaparib</t>
  </si>
  <si>
    <t xml:space="preserve">Olaparib hard caps 50mg </t>
  </si>
  <si>
    <t>Erlotinib</t>
  </si>
  <si>
    <t>Erlotinib 100mg.tb</t>
  </si>
  <si>
    <t>Erlotinib 150mg.tb</t>
  </si>
  <si>
    <t>L01AA</t>
  </si>
  <si>
    <t>Cyclophosphamide</t>
  </si>
  <si>
    <t>Cyclophosphamide powd.inj. 500mg</t>
  </si>
  <si>
    <t>Ifosfamide</t>
  </si>
  <si>
    <t>Ifosfamide powd.inj.2000mg</t>
  </si>
  <si>
    <t>L01XC</t>
  </si>
  <si>
    <t>Bevacizumab</t>
  </si>
  <si>
    <t>Bevacizumab concentrate for solution for inj. 100mg</t>
  </si>
  <si>
    <t>Bevacizumab concentrate for solution for inj. 400mg</t>
  </si>
  <si>
    <t>Trastuzumab</t>
  </si>
  <si>
    <t>Trastuzumab powd.for concentratfor solution for inf. 150mg</t>
  </si>
  <si>
    <t>Trastuzumab sol.for inj.600mg/5ml</t>
  </si>
  <si>
    <t>Cetuximab</t>
  </si>
  <si>
    <t>Cetuximab sol. inf. 100mg.</t>
  </si>
  <si>
    <t>Atezolizumab</t>
  </si>
  <si>
    <t>Atezolizumab conc. for solution for inj. 1200mg/20ml</t>
  </si>
  <si>
    <t>Sorafenib</t>
  </si>
  <si>
    <t>Panitumumab</t>
  </si>
  <si>
    <t>Panitumumab sol.100mg</t>
  </si>
  <si>
    <t>Aflibercept</t>
  </si>
  <si>
    <t>Aflibercept 25mg/ml -8ml.</t>
  </si>
  <si>
    <t>Aflibercept 25mg/ml -4ml.</t>
  </si>
  <si>
    <t>Pertuzumab</t>
  </si>
  <si>
    <t>Pertuzumab conc.for sol for inf.420mg.</t>
  </si>
  <si>
    <t>Afatinib</t>
  </si>
  <si>
    <t>Afatinib film.tb.30mg.</t>
  </si>
  <si>
    <t>Afatinib film.tb.40mg.</t>
  </si>
  <si>
    <t>Vemurafenib</t>
  </si>
  <si>
    <t>Vemurafenib tabl.240mg</t>
  </si>
  <si>
    <t>Axitinib</t>
  </si>
  <si>
    <t>Axitinib film tabl 1mg</t>
  </si>
  <si>
    <t>Axitinib film tabl 5mg</t>
  </si>
  <si>
    <t>Crizotinib</t>
  </si>
  <si>
    <t>Crizotinib hard caps 250mg</t>
  </si>
  <si>
    <t>Gefitinib</t>
  </si>
  <si>
    <t>Gefitinib tb.250mg.</t>
  </si>
  <si>
    <t>Lapatinib</t>
  </si>
  <si>
    <t>Lapatinib tb 250mg.</t>
  </si>
  <si>
    <t>Temsirolimus</t>
  </si>
  <si>
    <t>Temsirolimus conc.inf.25mg/ml 1.2ml+solv.2.2ml</t>
  </si>
  <si>
    <t>Everolimus</t>
  </si>
  <si>
    <t>Everolimus tb.10mg</t>
  </si>
  <si>
    <t>Pazopanib</t>
  </si>
  <si>
    <t>Pazopanib 400mg tab</t>
  </si>
  <si>
    <t>Imatinib</t>
  </si>
  <si>
    <t>Imatinib 100mg tb.</t>
  </si>
  <si>
    <t>Dabrafenib</t>
  </si>
  <si>
    <t>Dabrafenib 75mg  hard caps.</t>
  </si>
  <si>
    <t>Regorafenib</t>
  </si>
  <si>
    <t>Regorafenib film tab.40mg.</t>
  </si>
  <si>
    <t>Alectinib</t>
  </si>
  <si>
    <t>Alectinib 150mg hard caps.</t>
  </si>
  <si>
    <t>Vandetanib</t>
  </si>
  <si>
    <t>Vandetanib 100mg. tabl.</t>
  </si>
  <si>
    <t>Vandetanib 300mg. tabl.</t>
  </si>
  <si>
    <t>Osimetrinib</t>
  </si>
  <si>
    <t>Osimetrinib film tabl 40mg.</t>
  </si>
  <si>
    <t>Osimetrinib film tabl 80mg.</t>
  </si>
  <si>
    <t>Nivolumab</t>
  </si>
  <si>
    <t>Nivolumab conc. for sol. inj. 40mg</t>
  </si>
  <si>
    <t>Nivolumab conc. for sol. inj. 100mg</t>
  </si>
  <si>
    <t>Trastuzumab emtansine</t>
  </si>
  <si>
    <t>Trastuzumab emtansine 100mg/5ml</t>
  </si>
  <si>
    <t>Trastuzumab emtansine 160mg/8ml</t>
  </si>
  <si>
    <t>Ipilimumab</t>
  </si>
  <si>
    <t>Ipilimumab conc.for inf. 5mg/ml-10ml</t>
  </si>
  <si>
    <t>Ipilimumab conc.for inf. 5mg/ml-40ml</t>
  </si>
  <si>
    <t>Рembrolizumab</t>
  </si>
  <si>
    <t>Рembrolizumab 25mg/ml -4 ml.conc.for inf.</t>
  </si>
  <si>
    <t>Olaratumab</t>
  </si>
  <si>
    <t>Olaratumab conc. for sol. inj.10mg/ml -19ml</t>
  </si>
  <si>
    <t>Ramucirumab</t>
  </si>
  <si>
    <t>Ramucirumab conc.for inf.10mg/ml-10ml</t>
  </si>
  <si>
    <t>L02</t>
  </si>
  <si>
    <t>Лекарствени продукти за ендокринна терапия</t>
  </si>
  <si>
    <t>L02BX</t>
  </si>
  <si>
    <t>Abiraterone acetate</t>
  </si>
  <si>
    <t>Abiraterone acetate 500mg tb</t>
  </si>
  <si>
    <t>L02BB</t>
  </si>
  <si>
    <t>Enzalutamide</t>
  </si>
  <si>
    <t>Enzalutamide soft caps 40mg</t>
  </si>
  <si>
    <t>L03</t>
  </si>
  <si>
    <t>Имуностимуланти</t>
  </si>
  <si>
    <t>L03AA</t>
  </si>
  <si>
    <t>Filgrastim</t>
  </si>
  <si>
    <t>Filgrastim 30UIsolution for inj.</t>
  </si>
  <si>
    <t>L03AB</t>
  </si>
  <si>
    <t>Interferon alfa-2a</t>
  </si>
  <si>
    <t>Interferon alfa-2a 3MIU sol.for inj.</t>
  </si>
  <si>
    <t>Pegfilgrastim</t>
  </si>
  <si>
    <t>Pegfilgrastim 6mg.0,6ml.sol.inj.</t>
  </si>
  <si>
    <t>Lipegfilgrastim</t>
  </si>
  <si>
    <t>Lipegfilgrastim  6mg/0,6ml</t>
  </si>
  <si>
    <t>L03AX</t>
  </si>
  <si>
    <t>Mycobacterium bovis BCG (Baccilus Calmette - Guerin)интравезикално или трансдермално</t>
  </si>
  <si>
    <t>Mycobcterium bovis BCG11,25Mmg. (Baccilus Calmette - Guerin)интравезикално или трансдермално</t>
  </si>
  <si>
    <t>Tramadol, Paracetamol</t>
  </si>
  <si>
    <t>Tramadol, Paracetamol 37.5 mg/325 mg film coated tablet</t>
  </si>
  <si>
    <t>Atracurium besylate HSE sol.inj. 10 mg./ml. 2,5 ml.</t>
  </si>
  <si>
    <t>Atracurium besylate HSE sol.inj. 10 mg./ml. 5 ml.</t>
  </si>
  <si>
    <t>Sorafenib tb.200mg.</t>
  </si>
  <si>
    <t>Trastuzumab powd.for concentratfor solution for inf. 420mg</t>
  </si>
  <si>
    <t>Ofloxacin  200mg. tb.</t>
  </si>
  <si>
    <t>Metoprolol tartarate 50 mg., tb.</t>
  </si>
  <si>
    <t xml:space="preserve">Cefuroxime axetil 500 mg., tb. </t>
  </si>
  <si>
    <t>Azithromycin 500 mg. Caps/tb</t>
  </si>
  <si>
    <t xml:space="preserve">Номенклатура </t>
  </si>
  <si>
    <t>Търговско наименование-еденица бр.в опаковката/таблетка, ампула, флакон/</t>
  </si>
  <si>
    <t>Лекарствена форма</t>
  </si>
  <si>
    <t>Участник</t>
  </si>
  <si>
    <t>Предлагана цена за опаковка с ДДС</t>
  </si>
  <si>
    <t>Предлагана цена с ДДС за еденица бр.в опаковката/таблетка, ампула, флакон/</t>
  </si>
  <si>
    <t>N01AH</t>
  </si>
  <si>
    <t>Remifentanil</t>
  </si>
  <si>
    <t>Remifentanil 5mg powder for conc.for sol. for inf.</t>
  </si>
  <si>
    <t>Регистър на пределните цени</t>
  </si>
  <si>
    <t>Национален съвет по цени и реинбурсиране на лекарствени продукти</t>
  </si>
  <si>
    <t>АТС код</t>
  </si>
  <si>
    <t>Международно  непатентно наименование-INN</t>
  </si>
  <si>
    <t>Регистър на максималните продажни цени</t>
  </si>
  <si>
    <t>КВАМАТЕЛ амп. 20мг  5мл х 5</t>
  </si>
  <si>
    <t>ЕСОМЕПРАЗОЛ фл 40мг x 10 Полфарма</t>
  </si>
  <si>
    <t>БИОПРАЗОЛ капс. 20мг x 28</t>
  </si>
  <si>
    <t>СОПРАЛ амп. 40мг х 5</t>
  </si>
  <si>
    <t>НО-ШПА амп. 40мг 2мл х 25</t>
  </si>
  <si>
    <t>ПАПАВЕРИН амп. 20мг/1мл х 10</t>
  </si>
  <si>
    <t>АТРОПИН СУЛФУРИК амп. 1мг/1мл х 10</t>
  </si>
  <si>
    <t>СПАЗМОМЕН тб. 40мг x 30</t>
  </si>
  <si>
    <t>БУСКОЛИЗИН амп. 20мг/1мл х 10</t>
  </si>
  <si>
    <t>БУСКОЛИЗИН др. 10мг x 20 - Софарма</t>
  </si>
  <si>
    <t>СПАЗМАЛГОН амп. 2мл х 5</t>
  </si>
  <si>
    <t>СПАЗМАЛГОН тб. х 20</t>
  </si>
  <si>
    <t xml:space="preserve">МОТИЛИУМ тб. 10мг x 30 </t>
  </si>
  <si>
    <t>ДЕГАН амп 5мг/мл 2мл х 25 бр</t>
  </si>
  <si>
    <t>ЦЕРУКАЛ тб. 10мг x 50</t>
  </si>
  <si>
    <t xml:space="preserve">ЗОНДАРОН амп. 2мг/мл 4мл х 10 - </t>
  </si>
  <si>
    <t xml:space="preserve">РАСЕТРОН филм. тб. 2мг х 5- </t>
  </si>
  <si>
    <t>ПАЛОНОСЕТРОН САНДОЗ 250МКГ/5МЛ - 5МЛ</t>
  </si>
  <si>
    <t xml:space="preserve">УРСОФАЛК капс. 250мг x 100 </t>
  </si>
  <si>
    <t>ЦИНАРИКС др. x 60</t>
  </si>
  <si>
    <t>КАРСИЛ МАКС капс. 110мг х 30</t>
  </si>
  <si>
    <t>КАРСИЛ капс. 90мг x 30 - Софарма</t>
  </si>
  <si>
    <t>ХЕПА МЕРЦ амп. 5гр 10мл х 10</t>
  </si>
  <si>
    <t xml:space="preserve">ХЕПА МЕРЦ пакетче 3гр x 30 </t>
  </si>
  <si>
    <t xml:space="preserve">ФОРТРАНС пакетче x4бр </t>
  </si>
  <si>
    <t>ЕНДОФАЛК пакетче x 6</t>
  </si>
  <si>
    <t>ДИАРОСТАД капс. 2мг х 10</t>
  </si>
  <si>
    <t xml:space="preserve">САЛОФАЛК тб. 500мг x 100 </t>
  </si>
  <si>
    <t>САЛОФАЛК клизма 4гр/60мл x 7</t>
  </si>
  <si>
    <t>СМЕКТА пакетче 3.76гр x 60</t>
  </si>
  <si>
    <t>МЕЗИМ ФОРТЕ тб. 10000 х 20</t>
  </si>
  <si>
    <t>КРЕОН капс. 25000E 300мг x 20</t>
  </si>
  <si>
    <t>КРЕОН капс. 10000E 150мг x 20</t>
  </si>
  <si>
    <t xml:space="preserve">АКТРАПИД HM PENF. фл. 3мл х 5 - </t>
  </si>
  <si>
    <t>ВИТАМИН В 1 амп. 80мг/2мл х 10</t>
  </si>
  <si>
    <t>ВИТАМИН С амп. 500мг/5мл х 10-Софарма</t>
  </si>
  <si>
    <t>ВИТАМИН В 6 амп. 100мг/2мл х 10</t>
  </si>
  <si>
    <t>КАЛЦ. ГЛЮКОНИКУМ амп.8.94мг/мл 10мл x 50</t>
  </si>
  <si>
    <t>ТРАНСМЕТИЛ фл. 500мг + разтв. 5мл х 5</t>
  </si>
  <si>
    <t>ТРАНСМЕТИЛ тб. 500мг x 10</t>
  </si>
  <si>
    <t>КЛЕКСАН инж.р-р нап.спр.40мг/0.4млх6</t>
  </si>
  <si>
    <t>КЛЕКСАН инж.р-р нап.спр.60мг/0.6млх6</t>
  </si>
  <si>
    <t>ФРАКСИПАРИН амп.шпр. 0.4мл х 10</t>
  </si>
  <si>
    <t>ФРАКСИПАРИН амп.шпр. 0.6мл х 10</t>
  </si>
  <si>
    <t>ЗИБОР амп.3,500 IU/0.2мл x 2</t>
  </si>
  <si>
    <t>ДИЦИНОН амп. 250мг  2мл x 4</t>
  </si>
  <si>
    <t>ДИЦИНОН тб. 500мг x 20</t>
  </si>
  <si>
    <t>ФЕРО-ФОЛГАМА НЕО 114мг/0.8мг тб.х 100</t>
  </si>
  <si>
    <t>МАЛТОФЕР ФОЛ тб. 100мг x 30</t>
  </si>
  <si>
    <t>ВИТАМИН В 12 амп. 1000мкг/1мл х 10</t>
  </si>
  <si>
    <t xml:space="preserve">АРАНЕСП инж. р-р в спринц. 150мкг х 1 </t>
  </si>
  <si>
    <t xml:space="preserve">АРАНЕСП инж. р-р в спринц. 300мкг х 1 </t>
  </si>
  <si>
    <t>РИНГЕР инфуз. р-р х 500пл.банка БИОФАРМ</t>
  </si>
  <si>
    <t>МАНИТОЛ БИОФАРМ 15% инф.р-р 500мл банка</t>
  </si>
  <si>
    <t>НАТР.ХЛОРИД инф.р-р 0.9% х500мл пл.банка</t>
  </si>
  <si>
    <t>НАТРИУМ ХЛОРАТУМ амп. 90мг/10мл х 50</t>
  </si>
  <si>
    <t>ГЛЮКОЗА ИНФУЗ. Р-Р 5% х 500мл пл.банка</t>
  </si>
  <si>
    <t>ДИГОКСИН амп. 0.25мг/мл 2мл х 10</t>
  </si>
  <si>
    <t xml:space="preserve">КОРДАРОН амп. 150мг/3мл x 6 </t>
  </si>
  <si>
    <t>ДОПАМИН амп. 4%  5мл х 10</t>
  </si>
  <si>
    <t>АДРЕНАЛИН амп. 1мг/1мл х 10</t>
  </si>
  <si>
    <t>ХЛОФАЗОЛИН амп. 0.15мг/мл 1мл х 10</t>
  </si>
  <si>
    <t>ХЛОФАЗОЛИН тб. 0.15мг x 50</t>
  </si>
  <si>
    <t>ХЛОФАДОН тб. х 50</t>
  </si>
  <si>
    <t>ФУРОЗЕМИД амп. 10мг/мл 2мл х 10</t>
  </si>
  <si>
    <t>ФУРОЗЕМИД тб. 40мг x 20</t>
  </si>
  <si>
    <t>СПИРОНОЛАКТОН тб. 25мг x 30 - Актавис</t>
  </si>
  <si>
    <t>АГАПУРИН SR тб. 600мг x 20</t>
  </si>
  <si>
    <t>ПЕНТОФИЛИН амп. 100мг/5мл х 10</t>
  </si>
  <si>
    <t>ДЕТРАЛЕКС тб. 500мг x 90</t>
  </si>
  <si>
    <t>ИЗОКОР амп. 5мг/2мл х 10</t>
  </si>
  <si>
    <t>НЕОМИЦИН 11.72 мг/г х 32гр</t>
  </si>
  <si>
    <t>РИВАНОЛ р-р 0.1% 1000мл - ВТ</t>
  </si>
  <si>
    <t>ЙОДАДЕРМ 10% разтвор 1000мл - ВТ</t>
  </si>
  <si>
    <t>ТИНКТУРА ЙОД р-р 5% 1000мл - ВТ</t>
  </si>
  <si>
    <t>ПЕРХИДРОЛ 30% 1000мл - ВТ</t>
  </si>
  <si>
    <t>КИСЛОРОДНА ВОДА 3% 1000мл - ВТ</t>
  </si>
  <si>
    <t>ЕТИЛОВ СПИРТ 70% х1000мл ВТ</t>
  </si>
  <si>
    <t>ЕТИЛОВ СПИРТ 90% 1000мл - ВТ</t>
  </si>
  <si>
    <t>ЕТИЛОВ СПИРТ 95% 1000мл - ВТ</t>
  </si>
  <si>
    <t>РЕМЕСТИП амп.0.2мг/2мл х 5</t>
  </si>
  <si>
    <t>ОКСИТОЦИН амп. 5IU 1мл х 5</t>
  </si>
  <si>
    <t xml:space="preserve">САНДОСТАТИН ЛАР 20мг прах+р-л инж.сус </t>
  </si>
  <si>
    <t xml:space="preserve">САНДОСТАТИН ЛАР амп. 30мг + р-л  </t>
  </si>
  <si>
    <t>ДИПРОФОС 7мг/1мл инж.сусп. амп х 1</t>
  </si>
  <si>
    <t>ФЛОСТЕРОН амп. 1мл х 5</t>
  </si>
  <si>
    <t>ДЕКСАМЕТАЗОН амп.4мг/мл 1мл х 10-Софарма</t>
  </si>
  <si>
    <t>МЕТИЛПРЕДНИЗОЛОН амп. 15.78мг+р-р 1млх10</t>
  </si>
  <si>
    <t>МЕТИЛПРЕДНИЗОЛОН амп. 250мг + р-р 5мл х5</t>
  </si>
  <si>
    <t>МЕТИЛПРЕДНИЗОЛОН амп. 40мг+ р-р 1мл х 10</t>
  </si>
  <si>
    <t xml:space="preserve">ДЕПО-МЕДРОЛ фл. 40мг/1мл x 1- </t>
  </si>
  <si>
    <t>ДЕКСАМЕТАЗОН тб. 4мг х 20</t>
  </si>
  <si>
    <t xml:space="preserve">ГЛЮКАГОН фл. 1мг HYPOKIT </t>
  </si>
  <si>
    <t>ДОКСИЦИКЛИН тб. 100мг x 20 - Стада</t>
  </si>
  <si>
    <t>ОСПАМОКС тб. 1000мг x 12</t>
  </si>
  <si>
    <t>ПЕНИЦИЛИН  TZF фл. 5000000 IU</t>
  </si>
  <si>
    <t>ПЕНИЦИЛИН крист TZF фл. 1000000 IU</t>
  </si>
  <si>
    <t>АМПИЦИЛИН TZF фл.1гр x1</t>
  </si>
  <si>
    <t>ОСПЕН тб. 1 000 000 IU x 30</t>
  </si>
  <si>
    <t>АМОКСИКЛАВ фл. 1.2гр х 5</t>
  </si>
  <si>
    <t>АМОКСИГАРД тб. 875мг/125мг х 14</t>
  </si>
  <si>
    <t>АУГМЕНТИН тб. 375мг x 21</t>
  </si>
  <si>
    <t xml:space="preserve">УНАЗИН фл. 1.5гр x 1 </t>
  </si>
  <si>
    <t>ОСПЕКСИН тб. 1000мг x 24</t>
  </si>
  <si>
    <t>ЗЕПИЛЕН фл. 1гр х 10</t>
  </si>
  <si>
    <t>МЕДОЦЕФ фл. 1гр х 10</t>
  </si>
  <si>
    <t>МЕДОЦЕФ фл. 2гр х 10</t>
  </si>
  <si>
    <t>ЦЕФТРИАКСОН фл. 1гр 50мл.х 10 - МИП</t>
  </si>
  <si>
    <t>ЦЕФТРИАКСОН фл. 2гр 50мл.х 10 - МИП</t>
  </si>
  <si>
    <t>АКСЕТИН фл. 1.5гр x 100</t>
  </si>
  <si>
    <t>АКСЕТИН фл. 750мг х 10</t>
  </si>
  <si>
    <t>АЗАКС тб. 500мг x 5</t>
  </si>
  <si>
    <t>СУМАМЕД фл. 500мг х 5</t>
  </si>
  <si>
    <t>КЛИНДАМИЦИН амп.150мг/мл 4мл х 5 - МИП</t>
  </si>
  <si>
    <t>АМИКАЦИН амп. 250мг/мл 2мл х 10</t>
  </si>
  <si>
    <t>ГЕНТАМИЦИН амп. 80мг/2мл х 10 - Софарма</t>
  </si>
  <si>
    <t>ЦИПРИНОЛ амп. 100мг 10мл х 5</t>
  </si>
  <si>
    <t>ЦИПРИНОЛ тб. 500мг x 10</t>
  </si>
  <si>
    <t>ЛЕВОКСА р-р 5мг/мл 100мл х 5</t>
  </si>
  <si>
    <t>ВАНКОМИЦИН фл. 1гр 15мл х 5-МИП</t>
  </si>
  <si>
    <t>МЕТРОНИДАЗОЛ инф.р-р х100мл - БИОФАРМ</t>
  </si>
  <si>
    <t>АРИЛИН тб. 500мг x10бр</t>
  </si>
  <si>
    <t>ТИГАЦИЛ фл. 50мг x 10</t>
  </si>
  <si>
    <t>ФОСФОМИЦИН САШЕ 3гр х 1 ЗЕНТИВА</t>
  </si>
  <si>
    <t>ЛИНЕЗОЛИД инф р-р2мг/мл пл сак 300мл x10</t>
  </si>
  <si>
    <t>ФУНГОСТАТИН гран. 100 000 IU/мл</t>
  </si>
  <si>
    <t>КАНДИЗОЛ капс. 150мг x 3</t>
  </si>
  <si>
    <t>ДИФЛАЗОН фл. 2мг/мл 100мл</t>
  </si>
  <si>
    <t xml:space="preserve">ВИФЕНД фл. 200мг х 1 </t>
  </si>
  <si>
    <t>АЛМИРАЛ амп. 75мг 3мл х 5</t>
  </si>
  <si>
    <t>МЕЛБЕК амп. 15мг/1.5мл х 5</t>
  </si>
  <si>
    <t>ДЕКСКЕТОПРОФЕН 50мг/2мл инж р-р х5 Ромф</t>
  </si>
  <si>
    <t>ДЕКСОФЕН тб. 25мг x 10</t>
  </si>
  <si>
    <t xml:space="preserve">НИМОТОП S тб. 30мг x 100 </t>
  </si>
  <si>
    <t>ЛИСТЕНОН амп. 1% 5 мл х 5</t>
  </si>
  <si>
    <t xml:space="preserve">ТРАКРИУМ амп. 25мг/2.5мл х 5 </t>
  </si>
  <si>
    <t xml:space="preserve">ТРАКРИУМ амп. 50мг/5мл х 5 </t>
  </si>
  <si>
    <t>АРДУАН амп.суха 4мг/2мл x 25</t>
  </si>
  <si>
    <t xml:space="preserve">ЗОЛЕНДРОНОВА КИСЕЛ.4мг/5млх5мл </t>
  </si>
  <si>
    <t xml:space="preserve">ЕКСДЖИВА фл. 120мг х 1  </t>
  </si>
  <si>
    <t>СЕВОРАН фл. 250мл x 1</t>
  </si>
  <si>
    <t>КАЛИПСОЛ амп. 50мг/1мл х 10мл х 5</t>
  </si>
  <si>
    <t>ЛИДОКАИН амп. 100мг/10мл x 50</t>
  </si>
  <si>
    <t>ЛИДОКАИН амп. 200мг/10мл x 50</t>
  </si>
  <si>
    <t>КАТЕЖЕЛ гел + лидокаин х 12.5гр х 25</t>
  </si>
  <si>
    <t>МОРФИН амп. 20мг/мл 1мл x 10</t>
  </si>
  <si>
    <t xml:space="preserve">ОКСИКОДОН АКТАВИС тб с у.о.10мг х 50 </t>
  </si>
  <si>
    <t xml:space="preserve">ОКСИКОДОН АКТАВИС тб с у.о.20мг х 50 </t>
  </si>
  <si>
    <t xml:space="preserve">ОКСИКОДОН АКТАВИС тб с у.о.40мг х 50 </t>
  </si>
  <si>
    <t xml:space="preserve">ОКСИКОДОН АКТАВИС тв. капс.10мг х50 </t>
  </si>
  <si>
    <t>ЛИДОЛ амп. 50мг/мл 2мл х 10</t>
  </si>
  <si>
    <t>ВЕЛОФЕНТ тб. 133 мкг х 4</t>
  </si>
  <si>
    <t xml:space="preserve">ВИКТАНИЛ трансдерм пластир 50мкгр х 5 </t>
  </si>
  <si>
    <t xml:space="preserve">ВИКТАНИЛ трансдерм пластир 75мкгр х 5 </t>
  </si>
  <si>
    <t xml:space="preserve">ВИКТАНИЛ трансдерм пластир 100мкгр х5 </t>
  </si>
  <si>
    <t xml:space="preserve">БУПРЕНОРФИН АК 70мкг/ч транс пласт х5 </t>
  </si>
  <si>
    <t>БУПРЕНОРФИН АК 52.5мкг/ч транс пластx5</t>
  </si>
  <si>
    <t>БУПРЕНОРФИН АК трансд.пласт 35мкг/чх5-</t>
  </si>
  <si>
    <t xml:space="preserve">ТРАМАЛГИН капс. 50мг х 20 - </t>
  </si>
  <si>
    <t>ТРАМАЛГИН амп. 50мг/мл 2мл х 10</t>
  </si>
  <si>
    <t>ПАРАТРАМОЛ тб. 37.5мг/325мг х 90</t>
  </si>
  <si>
    <t>АНАЛГИН амп. 1гр 2мл х 10</t>
  </si>
  <si>
    <t>ПРОАЛГИН тб. 500мг х10</t>
  </si>
  <si>
    <t>ПАРАЦЕТАМАКС тб. 500мг х 20</t>
  </si>
  <si>
    <t>ПАРАЦЕТАМОЛ фл 10 мг/мл 100 мл x 10</t>
  </si>
  <si>
    <t>ФЕНОБАРБИТАЛ Na амп. 200мг/2мл х 10</t>
  </si>
  <si>
    <t>ХЛОРПРОМАЗИН амп. 25мг/мл 2мл х 10</t>
  </si>
  <si>
    <t>ЛЕКСОТАН тб. 3мг x 30</t>
  </si>
  <si>
    <t>ДИАЗЕПАМ амп. 10мг/2мл х 10</t>
  </si>
  <si>
    <t>ЕКОДОРМ филм. тб. 7.5мг х 10</t>
  </si>
  <si>
    <t>ВАЛИДОЛ тб. 60мг x 20 - Фармак</t>
  </si>
  <si>
    <t>ПИРАМЕМ филм тб 800мг х 90</t>
  </si>
  <si>
    <t>НООТРОПИЛ амп. 3гр/15мл 15мл х 12</t>
  </si>
  <si>
    <t>КАВИНТОН амп. 10мг/2мл х 10</t>
  </si>
  <si>
    <t>НИВАЛИН амп. 1% 1мл х 10</t>
  </si>
  <si>
    <t>ЕФЕДРИН ХИДРОХЛ. амп. 5% 1мл х 10</t>
  </si>
  <si>
    <t>СОФАФИЛИН амп. 240мг/10мл x 50</t>
  </si>
  <si>
    <t>БРОМХЕКСИН амп. 4мг/2мл х 10</t>
  </si>
  <si>
    <t>БРОМХЕКСИН тб. 8мг x 20 - Актавис</t>
  </si>
  <si>
    <t>ДИМЕКС сир. 125мл</t>
  </si>
  <si>
    <t>БРОНХОЛИТИН сироп 125гр</t>
  </si>
  <si>
    <t>АЛЕРГОЗАН амп. 20мг/2мл х 10</t>
  </si>
  <si>
    <t>АЛЕРГОЗАН тб. 25мг x 20</t>
  </si>
  <si>
    <t>АНТИАЛЕРЗИН амп. 50мг/2мл х 10</t>
  </si>
  <si>
    <t>ТАЛЕРТ тб. филм. 10мг х 20</t>
  </si>
  <si>
    <t>УРОГРАФИН амп. 76% 20мл х 10</t>
  </si>
  <si>
    <t>НАЛОКСОН амп. 0.4 мг/мл 1мл х 10</t>
  </si>
  <si>
    <t xml:space="preserve">КАЛЦИЕВФОЛИНАТ фл 10мг/мл 5мл x 5 </t>
  </si>
  <si>
    <t xml:space="preserve">КАЛЦИЕВФОЛИНАТ фл 100мг/10мл x 1 </t>
  </si>
  <si>
    <t>СТЕРИЛИЗИРАНА ВОДА амп. 10мл x 50</t>
  </si>
  <si>
    <t>РИЦИНОВО МАСЛО  40гр - ВТ</t>
  </si>
  <si>
    <t>ТЕЧЕН ПАРАФИН  1000 мл - ВТ</t>
  </si>
  <si>
    <t>ГЛИЦЕРИН 1000мл - ВТ</t>
  </si>
  <si>
    <t>ВИЗИПАК фл. 320мг/мл 100мл x 10</t>
  </si>
  <si>
    <t>ОМНИПАК фл. 350мг/мл 50мл x 10</t>
  </si>
  <si>
    <t>ОМНИПАК фл. 350мг/мл 100мл x 10</t>
  </si>
  <si>
    <t>амп</t>
  </si>
  <si>
    <t>"Софарма Трейдинг" АД</t>
  </si>
  <si>
    <t>фл</t>
  </si>
  <si>
    <t>капс</t>
  </si>
  <si>
    <t>тб</t>
  </si>
  <si>
    <t>др</t>
  </si>
  <si>
    <t>инж. р-р</t>
  </si>
  <si>
    <t>пакетче</t>
  </si>
  <si>
    <t>суспензия</t>
  </si>
  <si>
    <t>инж. р-р нап спр</t>
  </si>
  <si>
    <t>инфуз. р-р</t>
  </si>
  <si>
    <t>спрей</t>
  </si>
  <si>
    <t>р-р 0.1% 1000мл</t>
  </si>
  <si>
    <t>10% разтвор 1000мл</t>
  </si>
  <si>
    <t>р-р 5% 1000мл</t>
  </si>
  <si>
    <t>фл - 30% 1000мл</t>
  </si>
  <si>
    <t>фл - 3% 1000мл</t>
  </si>
  <si>
    <t>фл - 70% х1000м</t>
  </si>
  <si>
    <t xml:space="preserve">фл - 90% 1000мл </t>
  </si>
  <si>
    <t>фл - 95% 1000мл</t>
  </si>
  <si>
    <t>прах+р-р за инж. р-р</t>
  </si>
  <si>
    <t>инф. р-р</t>
  </si>
  <si>
    <t>гранули за суспензия</t>
  </si>
  <si>
    <t>фл.</t>
  </si>
  <si>
    <t>гел</t>
  </si>
  <si>
    <t>пластир</t>
  </si>
  <si>
    <t>сироп</t>
  </si>
  <si>
    <t>опак - 40гр</t>
  </si>
  <si>
    <t xml:space="preserve">фл. - 1000 мл </t>
  </si>
  <si>
    <t>Стойност заплащана от НЗОК за опаковка в лв.с ДДС актуална към 01.08.2019 г.</t>
  </si>
  <si>
    <t>Стойност на опак.изчислена на база референтна стойност с ДДС актуална към 02.08.2019 г.ПЛС - приложение 2</t>
  </si>
  <si>
    <t>ОМНИПАК фл. 350мг/мл 200мл x 10</t>
  </si>
  <si>
    <t xml:space="preserve">АРМИСАРТЕ фл.25мг/мл 20мл 500мг </t>
  </si>
  <si>
    <t xml:space="preserve">АРМИСАРТЕ фл.25мг/мл 40мл 1000мг </t>
  </si>
  <si>
    <t xml:space="preserve">ГЕМЦИТАБИН АКТАВ.40мг/мл 25мл 1г КОНЦ </t>
  </si>
  <si>
    <t>конц. за инф. р-р</t>
  </si>
  <si>
    <t>5-ФЛУОРОУРАЦИЛ 50мг/мл 20мл  x 10</t>
  </si>
  <si>
    <t xml:space="preserve">ЛОНСУРФ тб. филм. 15мг/6.14мг х 20 </t>
  </si>
  <si>
    <t xml:space="preserve">ЛОНСУРФ тб. филм. 20мг/8.19мг х 20 </t>
  </si>
  <si>
    <t xml:space="preserve">ВИНОРЕЛБИН EBW 10МГ/МЛ 5МЛ Х 1 </t>
  </si>
  <si>
    <t xml:space="preserve">СИНДАКСЕЛ фл.300мг/50мл </t>
  </si>
  <si>
    <t xml:space="preserve">ДОЦЕТАКСЕЛ инф.р-р 160мг/8мл </t>
  </si>
  <si>
    <t xml:space="preserve">ДЖЕВТАНА инфуз.р-р 60мг х 1 - </t>
  </si>
  <si>
    <t xml:space="preserve">ЕПИРУБИЦИН EBW 2МГ/МЛ 25МЛ Х 1 </t>
  </si>
  <si>
    <t>конц. за инф./инж.р-р</t>
  </si>
  <si>
    <t xml:space="preserve">ЕПИСИНДАН 2мг/мл инф р-р 100мг/50мл </t>
  </si>
  <si>
    <t>МАЙОЦЕТ 50мг пр.инф.дисп.2наб.х3фл.</t>
  </si>
  <si>
    <t xml:space="preserve">КАРБОПЛАТИН EBEWE 10mg/мл - 15 мл x 1 </t>
  </si>
  <si>
    <t xml:space="preserve">ОКСАЛИПЛАТИН 5мг/мл кнц инф флх20мл </t>
  </si>
  <si>
    <t xml:space="preserve">СУТЕНТ капс. 50мг х 30  </t>
  </si>
  <si>
    <t xml:space="preserve">СУТЕНТ капс 25мг х 30бр  </t>
  </si>
  <si>
    <t xml:space="preserve">СУТЕНТ капс. 12.5мг х 30  </t>
  </si>
  <si>
    <t>ПОТАКТАСОЛ прах  за инф 4мг х 4 мг-</t>
  </si>
  <si>
    <t>прах за инфуз. р-р</t>
  </si>
  <si>
    <t xml:space="preserve">ИРИНОТЕКАН конц р-р 20мг/мл 5мл </t>
  </si>
  <si>
    <t xml:space="preserve">ХАЛАВЕН инж.р-р 0,44 мг/2мл- </t>
  </si>
  <si>
    <t xml:space="preserve">ЛИНПАРЗА капс. 50мг /4 х 112/ </t>
  </si>
  <si>
    <t xml:space="preserve">ЕРЛОТИНИБ АКТАВИС филм.тб. 100мг х 30 </t>
  </si>
  <si>
    <t xml:space="preserve">ЕРЛОТИНИБ АКТАВИС филм.тб. 150мг х 30 </t>
  </si>
  <si>
    <t xml:space="preserve">КАНЖИНТИ фл. 150мг х 1 </t>
  </si>
  <si>
    <t xml:space="preserve">КАНЖИНТИ фл. 420мг </t>
  </si>
  <si>
    <t xml:space="preserve">НЕКСАВАР тб. 200мг х 112 </t>
  </si>
  <si>
    <t xml:space="preserve">ВЕКТИБИКС инж.р-р 20мг/мл 5млх 1  </t>
  </si>
  <si>
    <t xml:space="preserve">ЗАЛТРАП конц за инф. р-р 25мг/мл 4мл </t>
  </si>
  <si>
    <t xml:space="preserve">ЗАЛТРАП конц. заинф. р-р 25мг/мл 8мг </t>
  </si>
  <si>
    <t xml:space="preserve">ДЖИОТРИФ тб 30мг x 28- </t>
  </si>
  <si>
    <t xml:space="preserve">ДЖИОТРИФ тб 40мг x 28 </t>
  </si>
  <si>
    <t xml:space="preserve">ИНЛАЙТА филм тб 1мг х 56 </t>
  </si>
  <si>
    <t xml:space="preserve">ИНЛАЙТА тб 5мг х 56 </t>
  </si>
  <si>
    <t xml:space="preserve">КСАЛКОРИ капс. 250мг х 60 </t>
  </si>
  <si>
    <t>филм тб</t>
  </si>
  <si>
    <t xml:space="preserve">ТАЙВЪРБ филм. тб. 250мг х 140 - </t>
  </si>
  <si>
    <t xml:space="preserve">ТОРИСЕЛ фл 30мг- /25+5/ + разредител </t>
  </si>
  <si>
    <t>Everolimus Teva, Tablet, 10, mg, Pack: 30</t>
  </si>
  <si>
    <t xml:space="preserve">ВОТРИЕНТ тб. 400мг х 60 -  </t>
  </si>
  <si>
    <t xml:space="preserve">ИМАТИНИБ тб. 100мг х120 </t>
  </si>
  <si>
    <t xml:space="preserve">ТАФИНЛАР 75мг тв. капс. х 120 </t>
  </si>
  <si>
    <t xml:space="preserve">СТИВАРГА 40мг филм. тб. х 84/3х28/ </t>
  </si>
  <si>
    <t xml:space="preserve">КАПРЕЛСА  филм. тб. 300мг х 30 </t>
  </si>
  <si>
    <t xml:space="preserve">КЕЙТРУДА 100мг/4мл концент.инф р-р х1 </t>
  </si>
  <si>
    <t xml:space="preserve">ЗИТИГА тб. филм 500мг х 60 </t>
  </si>
  <si>
    <t>НИВЕСТИМ 30 IU/0.5 мл х 5</t>
  </si>
  <si>
    <t xml:space="preserve">НЕУЛАСТА инж.р-р 0.6мл х 1  </t>
  </si>
  <si>
    <t xml:space="preserve">ЛОНКУЕКС инж.р-р спр-ка 6мг0,6мл  </t>
  </si>
  <si>
    <t>КАЛГЕВАКС амп. х 4</t>
  </si>
  <si>
    <t>Стойност заплащана от НЗОК за опаковка в лв.с ДДС актуална към 01.08.2019г.</t>
  </si>
  <si>
    <t>Docetaxel 80 mg conc.for inf.</t>
  </si>
  <si>
    <t>Docetaxel AqVida, conc. for sol. inf., 20 mg/ml 4ml, x 1</t>
  </si>
  <si>
    <t>conc. for sol.inf.</t>
  </si>
  <si>
    <t>Топ Хоспитал Сървис АД</t>
  </si>
  <si>
    <t>Erlotinib 100 mg.tb</t>
  </si>
  <si>
    <t>Varlota film tabl. 100 mg, x30</t>
  </si>
  <si>
    <t>film tabl.</t>
  </si>
  <si>
    <t>Erlotinib 150 mg.tb</t>
  </si>
  <si>
    <t>Varlota film tabl. 150 mg, x30</t>
  </si>
  <si>
    <t>V03AF03</t>
  </si>
  <si>
    <t>Calcium folinate sol. inj. 1000 mg</t>
  </si>
  <si>
    <t>Bendafolin sol. inj., x1</t>
  </si>
  <si>
    <t>sol. inj.</t>
  </si>
  <si>
    <t>Iomeron 350mg/ml fl. 50ml</t>
  </si>
  <si>
    <t>fl.50ml</t>
  </si>
  <si>
    <t>Диагностик Имиджинг ООД</t>
  </si>
  <si>
    <t>……..</t>
  </si>
  <si>
    <t>………</t>
  </si>
  <si>
    <t>Iomeron 400mg/ml fl. 100ml</t>
  </si>
  <si>
    <t>fl.100ml</t>
  </si>
  <si>
    <t>Drotaverin DS, Solution for injection, 20 mg/ml-2ml, -, Pack: 10</t>
  </si>
  <si>
    <t>sol.inj.</t>
  </si>
  <si>
    <t>ДАНСОН БГ ООД</t>
  </si>
  <si>
    <t>Spasmopharm, Solution for injection, 500 mg/ml+2 mg/ml+ 0,02 mg/ml-2 ml, -, Pack: 10</t>
  </si>
  <si>
    <t>Vitamin C DS Solution for injection, 100 mg/ml – 5ml, mg, Pack: 10</t>
  </si>
  <si>
    <t>Furosemid DS, Solution for injection, 10 mg/ml - 2 ml, -, Pack: 10</t>
  </si>
  <si>
    <t>Troxerutin DS, Gel, 2 %-40 g, -, Pack: 1</t>
  </si>
  <si>
    <t>gel</t>
  </si>
  <si>
    <t>Troximetacin gel, 30mg/20mg/g -40 g, -, Pack: 1</t>
  </si>
  <si>
    <t>WISHNEVSKY, Ointment, 30/30, mg, Pack: 75 g</t>
  </si>
  <si>
    <t>ointment</t>
  </si>
  <si>
    <t>Gentamicin DS, Solution for injection, 40 mg/ ml - 2 ml, -, Pack: 10</t>
  </si>
  <si>
    <t>ETHAMBUTOL-MILVE, Tablet, 250, mg, Pack: 50</t>
  </si>
  <si>
    <t>tabl.</t>
  </si>
  <si>
    <t>ISONID, Tablet, 100, mg, Pack: 100</t>
  </si>
  <si>
    <t>Dicloflex, Solution for injection, 25 mg/ml-3 ml, -, Pack: 10</t>
  </si>
  <si>
    <t>Ketoprofen VP, Solution for injection, 50 mg/ml–2 ml, -, Pack: 10</t>
  </si>
  <si>
    <t>Dicloflex Gel, 5% , 50 g, -, Pack: 1</t>
  </si>
  <si>
    <t>Ketoflex Gel, 2,5 % - 50 g, -, Pack: 1</t>
  </si>
  <si>
    <t>Zoledronic acid Actavis, Concentrate for solution for infusion, 4mg/5ml, -, Pack: 1</t>
  </si>
  <si>
    <t>sol.inf.</t>
  </si>
  <si>
    <t>Lidocain DS, Solution for injection, 10 mg/ml - 10 ml, -, Pack: 5</t>
  </si>
  <si>
    <t>Lidocain DS, Solution for injection, 20 mg/ml - 2 ml, -, Pack: 10</t>
  </si>
  <si>
    <t>Omalgin, Solution for injection, 500 mg/ml - 2 ml, -, Pack: 10</t>
  </si>
  <si>
    <t>BronchoMAXX Syrup, 30 mg/5 ml-120 ml, -, Pack: 1</t>
  </si>
  <si>
    <t>syrup</t>
  </si>
  <si>
    <t>Sintuss, Syrup, 0.15% - 200 ml, -, Pack: 1</t>
  </si>
  <si>
    <t>Bronchoton, Syrup, 4,6 mg/5,75 mg/5 ml  125 g, -, Pack: 1</t>
  </si>
  <si>
    <t>DC-BAR-MILVE 90 g, Powder for oral/rectal suspension, 100 g, -, Pack: 1</t>
  </si>
  <si>
    <t>Powder for oral/rectal suspension</t>
  </si>
  <si>
    <t>Blastomat, Capsule, hard, 100, mg, Pack: 5</t>
  </si>
  <si>
    <t>caps.</t>
  </si>
  <si>
    <t>Erlotinib Zentiva, Film coated tablet, 100, mg, Pack: 30</t>
  </si>
  <si>
    <t>film coated tabl.</t>
  </si>
  <si>
    <t>Erlotinib Zentiva, Film coated tablet, 150, mg, Pack: 30</t>
  </si>
  <si>
    <t>Gefitinib Alvogen, Film coated tablet, 250, mg, Pack: 30</t>
  </si>
  <si>
    <t>Enterol 250 mg capsules  x 50</t>
  </si>
  <si>
    <t>capsules x 50</t>
  </si>
  <si>
    <t>ЕЙ ЕНД ДИ ФАРМА БЪЛГАРИЯ ЕАД</t>
  </si>
  <si>
    <t>Alburex 20 Solution for infusion 200 g/l 100 ml</t>
  </si>
  <si>
    <t>Solution for infusion 200 g/l 100 ml</t>
  </si>
  <si>
    <t>NUROFEN tabl. coat. 200 mg x 24</t>
  </si>
  <si>
    <t xml:space="preserve"> tabl. coat. 200 mg x 24</t>
  </si>
  <si>
    <t>Algozone tabl. 500 mg x 20</t>
  </si>
  <si>
    <t xml:space="preserve"> tabl. 500 mg x 20</t>
  </si>
  <si>
    <t>Бускопамин амп. 20мг/1мл х10</t>
  </si>
  <si>
    <t>amp.</t>
  </si>
  <si>
    <t>Медофарма</t>
  </si>
  <si>
    <t>Еилитан амп. 10мг/2мл х100</t>
  </si>
  <si>
    <t>Ваконтил капс. 2мг х10</t>
  </si>
  <si>
    <t>Зепилен фл. 1г х10</t>
  </si>
  <si>
    <t>fl.</t>
  </si>
  <si>
    <t>Алфацеф фл. 1г х10</t>
  </si>
  <si>
    <t>Медоцеф фл. 1г х10</t>
  </si>
  <si>
    <t>Медоцеф фл. 2г х10</t>
  </si>
  <si>
    <t>Сулцеф фл. 1г/1г х25</t>
  </si>
  <si>
    <t>Медаксон фл. 1г х 100</t>
  </si>
  <si>
    <t>Медаксон фл. 2г х 50</t>
  </si>
  <si>
    <t>Аксетин фл. 1,5г х100</t>
  </si>
  <si>
    <t>Аксетин тб. 500мг х10</t>
  </si>
  <si>
    <t>tb.</t>
  </si>
  <si>
    <t>Аксетин фл. 750мг х10</t>
  </si>
  <si>
    <t>Меропе фл. 1г х25</t>
  </si>
  <si>
    <t>Селемицин амп. 250мг/мл 2мл х10</t>
  </si>
  <si>
    <t>Алмирал амп. 25мг/мл 3млх5</t>
  </si>
  <si>
    <t>Мелокс амп. 15мг/1,5мл х5</t>
  </si>
  <si>
    <t>Heparin Natrium 25000 IU/5 ml solution for injection</t>
  </si>
  <si>
    <t>solution for injection</t>
  </si>
  <si>
    <t>Б.Браун Медикал ЕООД</t>
  </si>
  <si>
    <t>не</t>
  </si>
  <si>
    <t>Gelofusine balance 4% solution for infusion, 500 ml</t>
  </si>
  <si>
    <t>solution for infusion</t>
  </si>
  <si>
    <t>Aminoplasmal B. Braun 10% E solution for infusion, 500 ml</t>
  </si>
  <si>
    <t>Nutriflex Omega Special emulsion for infusion, 1250 ml</t>
  </si>
  <si>
    <t>emulsion for infusion</t>
  </si>
  <si>
    <t xml:space="preserve">Nutriflex Lipid peri emulsion for infusion, 1250 ml </t>
  </si>
  <si>
    <t>Natriumchlorid 0,9% MPC 10 ML BG</t>
  </si>
  <si>
    <t>sol.for.inj</t>
  </si>
  <si>
    <t>Kaliumchlorid 14.9% B Braun MPC 10 ML BG</t>
  </si>
  <si>
    <t>Sodium Bicarbonate Braun 8,4% concentarte for solution for infusion  20 ml</t>
  </si>
  <si>
    <t>concentarte for solution for infusion</t>
  </si>
  <si>
    <t>Sterofundin ISO, solution for infusion 1000 ml</t>
  </si>
  <si>
    <t>Sterofundin ISO, solution for infusion 500 ml</t>
  </si>
  <si>
    <t>Braunol cut. sol. 7,5g/100g (iodine 10%)-1000ml</t>
  </si>
  <si>
    <t>cut.sol</t>
  </si>
  <si>
    <t>Braunol cut. sol. 7,5g/100g (iodine 10%)-100ml</t>
  </si>
  <si>
    <t>Braunovidon ointment 10%-100g</t>
  </si>
  <si>
    <t>Braunovidon ointment 10%-250g</t>
  </si>
  <si>
    <t>Amikacin B. Braun 5 mg/ml solution for infusion 100 ml</t>
  </si>
  <si>
    <t xml:space="preserve">Metronidazol i.v.Braun sol.inf. 5 mg/ml, 100 ml </t>
  </si>
  <si>
    <t xml:space="preserve">Propofol-Lipuro 10mg/ml, emulsion inj./inf. 20 ml </t>
  </si>
  <si>
    <t>emulsion inj./inf</t>
  </si>
  <si>
    <t xml:space="preserve">Etomidate-Lipuro emuls.inj.2mg/ml, 10 ml </t>
  </si>
  <si>
    <t>Paracetamol B. Braun 10 mg/ml solution for infusion 100 ml</t>
  </si>
  <si>
    <t>Nutricomp Drink Plus</t>
  </si>
  <si>
    <t xml:space="preserve"> перорално или чрез сонда приложение</t>
  </si>
  <si>
    <t>Nutricomp Energy HP neutral  500 ml - plastic bottle</t>
  </si>
  <si>
    <t>Nutricomp Standard 500 ml - plastic bottle</t>
  </si>
  <si>
    <t>Nutricomp Standard fibre 500 ml - plastic bottle</t>
  </si>
  <si>
    <t>Aqua Ad Injectabilia B Braun MPC 10 ML BG</t>
  </si>
  <si>
    <t>sol.inj</t>
  </si>
  <si>
    <t>Armisarte, Concentrate for solution for infusion, 25 mg/ml - 20 ml, mg, Pack: 1</t>
  </si>
  <si>
    <t>Concentrate for solution for infusion</t>
  </si>
  <si>
    <t>Фармнет
 ЕАД</t>
  </si>
  <si>
    <t>Armisarte, Concentrate for solution for infusion, 25 mg/ml - 40 ml, mg, Pack: 1</t>
  </si>
  <si>
    <t>Gemcitabine Actavis, Concentrate for solution for infusion, 40 mg/ml – 25 ml, mg, Pack: 1</t>
  </si>
  <si>
    <t>Ecansya, Film coated tablet, 500, mg, Pack: 120</t>
  </si>
  <si>
    <t>Film coated tablet</t>
  </si>
  <si>
    <t>Lonsurf, Film coated tablet, 15 mg/6,14 mg, -, Pack: 20</t>
  </si>
  <si>
    <t>Lonsurf, Film coated tablet, 20 mg/8,19 mg, -, Pack: 20</t>
  </si>
  <si>
    <t>SINDAXEL, Concentrate for solution for infusion, 6 mg/ml - 50 ml, -, Pack: 1</t>
  </si>
  <si>
    <t>Docetaxel Actavis, Concentrate for solution for infusion, 20 mg/ml - 8 ml, -, Pack: 1</t>
  </si>
  <si>
    <t>Episindan, Solution for injection, 2 mg/ml - 25 ml, mg, Pack: 1</t>
  </si>
  <si>
    <t>Solution for injection</t>
  </si>
  <si>
    <t>EPISINDAN, Solution for infusion, 2 mg/ml - 50 ml, mg, Pack: 1</t>
  </si>
  <si>
    <t>Myocet, Powder, dispersion and solvent for concentrate for dispersion for infusion, 50, mg, Pack: 2</t>
  </si>
  <si>
    <t>Powder, dispersion and solvent for concentrate for dispersion for infusion</t>
  </si>
  <si>
    <t>Oxaliplatin Actavis 5 mg/ml, Concentrate for solution for infusion, 5 mg/ml - 20 ml, mg, Pack: 1</t>
  </si>
  <si>
    <t>POTACTASOL, Powder for concentrate for solution for infusion, 4, mg, Pack: 1</t>
  </si>
  <si>
    <t>Powder for concentrate for solution for infusion</t>
  </si>
  <si>
    <t>IRINOTECAN ACTAVIS, Concentrate for solution for infusion, 20 mg/ml - 5 ml, -, Pack: 1</t>
  </si>
  <si>
    <t>Erlotinib Actavis, Film coated tablet, 100, mg, Pack: 30</t>
  </si>
  <si>
    <t>Erlotinib Actavis, Film coated tablet, 150, mg, Pack: 30</t>
  </si>
  <si>
    <t>Nexavar, Film coated tablet, 200, mg, Pack: 112</t>
  </si>
  <si>
    <t>Giotrif, Film coated tablet, 30, mg, Pack: 28</t>
  </si>
  <si>
    <t>Giotrif, Film coated tablet, 40, mg, Pack: 28</t>
  </si>
  <si>
    <t>TYVERB, Film coated tablet, 250, mg, Pack: 140</t>
  </si>
  <si>
    <t>Afinitor, Tablet, 10, mg, Pack: 30</t>
  </si>
  <si>
    <t>Tablet</t>
  </si>
  <si>
    <t>VOTRIENT, Film coated tablet, 400, mg, Pack: 60</t>
  </si>
  <si>
    <t>Imatinib Teva Pharma, Film coated tablet, 100, mg, Pack: 120</t>
  </si>
  <si>
    <t>Tafinlar, Capsule, hard, 75, mg, Pack: 120</t>
  </si>
  <si>
    <t>Capsule, hard</t>
  </si>
  <si>
    <t>Stivarga, Film coated tablet, 40, mg, Pack: 3 x 28</t>
  </si>
  <si>
    <t>Keytruda, Concentrate for solution for infusion, 25 mg/ml - 4 ml, mg, Pack: 1</t>
  </si>
  <si>
    <t>Lonquex, Solution for injection, 6 mg/0,6 ml, -, Pack: 1 pre-filled syringe with safety device</t>
  </si>
  <si>
    <t>CALGEVAX, Powder for suspension, 11.25 mg, -, Pack: 4</t>
  </si>
  <si>
    <t>Powder for suspension</t>
  </si>
  <si>
    <t>Erivedge hard capsules 150 mg x 28</t>
  </si>
  <si>
    <t>hard capsules</t>
  </si>
  <si>
    <t>Рош България ЕООД</t>
  </si>
  <si>
    <t>n/a</t>
  </si>
  <si>
    <t>Tarceva film-coated tablets 100 mg x 30 tablets</t>
  </si>
  <si>
    <t>film-coated tablets</t>
  </si>
  <si>
    <t>Tarceva film-coated tablets 150 mg x 30 tablets</t>
  </si>
  <si>
    <t>Avastin concentrate for solution for infusion 25 mg/ml – 4 ml (100 mg/4 ml) x 1 vial</t>
  </si>
  <si>
    <t>concentrate for solution for infusion</t>
  </si>
  <si>
    <t>Avastin concentrate for solution for infusion 25 mg/ml – 16 ml (400 mg/16 ml) x 1 vial</t>
  </si>
  <si>
    <t>Herceptin powd. for conc. for sol. for inf. 150 mg x 1 vial</t>
  </si>
  <si>
    <t xml:space="preserve">powder for concentrate for solution for infusion </t>
  </si>
  <si>
    <t>Herceptin solution for injection 600 mg/5 ml x 1 vial</t>
  </si>
  <si>
    <t>Tecentriq, Concentrate for solution for infusion, 1200 mg/ 20 ml x 1 vial</t>
  </si>
  <si>
    <t>Perjeta concentrate for solution for infusion 420 mg x 1 vial</t>
  </si>
  <si>
    <t>Zelboraf film-coated tablets 240 mg x 56</t>
  </si>
  <si>
    <t>Alecensa, hard capsules , 150 mg x 224</t>
  </si>
  <si>
    <t>Kadcyla 100 mg powder for concentrate for solution for infusion x 1 vial</t>
  </si>
  <si>
    <t>powder for concentrate for solution for infusion</t>
  </si>
  <si>
    <t>Kadcyla 160 mg powder for concentrate for solution for infusion x 1 vial</t>
  </si>
  <si>
    <t>Roferon-A 3 MIU solution for  injection 0,5 ml x 1 pre-filled syringe + needle</t>
  </si>
  <si>
    <t>solution for  injection in pre-filled syringe</t>
  </si>
  <si>
    <t xml:space="preserve">Armisarte </t>
  </si>
  <si>
    <t>Concentrate for solution for infusion, 25 mg/ml - 20 ml x 1</t>
  </si>
  <si>
    <t>Алта Фармасютикълс ЕООД</t>
  </si>
  <si>
    <t>Concentrate for solution for infusion 25 mg/ml - 40 ml x 1</t>
  </si>
  <si>
    <t>Paclitaxel Bulgermed</t>
  </si>
  <si>
    <t>Concentrate for solution for infusion 300 mg</t>
  </si>
  <si>
    <t>Docetaxel 80mg conc.for inf.</t>
  </si>
  <si>
    <t>Docetaxel AqVida</t>
  </si>
  <si>
    <t>Concentrate for solution for infusion 20 mg/ml-4ml x 1</t>
  </si>
  <si>
    <t>Docetaxel Actavis</t>
  </si>
  <si>
    <t>Concentrate for solution for infusion 160 mg</t>
  </si>
  <si>
    <t>Episindan</t>
  </si>
  <si>
    <t>Solution for injection 2 mg/ml - 25 ml</t>
  </si>
  <si>
    <t>Solution for injection 2 mg/ml - 50 ml</t>
  </si>
  <si>
    <t>Myocet</t>
  </si>
  <si>
    <t>Powder, dispersion and solvent for concentrate for dispersion for infusion 50 mg x 2</t>
  </si>
  <si>
    <t>Oxaliplatin Bulgermed VE</t>
  </si>
  <si>
    <t>Concentrate for solution for infusion 5 mg/ml - 20 ml</t>
  </si>
  <si>
    <t>Concentrate for solution for infusion 200 mg</t>
  </si>
  <si>
    <t>IRINOTECAN ACTAVIS</t>
  </si>
  <si>
    <t>Concentrate for solution for infusion 20 mg/ml - 5 ml</t>
  </si>
  <si>
    <t>Erlotinib Actavis</t>
  </si>
  <si>
    <t>Film coated tablet 100 mgx30</t>
  </si>
  <si>
    <t>Film coated tablet 150 mgx30</t>
  </si>
  <si>
    <t>Nexavar</t>
  </si>
  <si>
    <t>film coated tablet 200 mg x 112</t>
  </si>
  <si>
    <t>TYVERB</t>
  </si>
  <si>
    <t>film coated tablet 250 mg x 140</t>
  </si>
  <si>
    <t>Everolimus Teva</t>
  </si>
  <si>
    <t>Tablet 10 mgx30</t>
  </si>
  <si>
    <t>VOTRIENT</t>
  </si>
  <si>
    <t>film coated tablet 400 mg x 60</t>
  </si>
  <si>
    <t>Tafinlar</t>
  </si>
  <si>
    <t>Capsule hard 75 mg x 120</t>
  </si>
  <si>
    <t>Keytruda</t>
  </si>
  <si>
    <t>Concentrate for solution for infusion 25 mg/ml - 4 mlx1</t>
  </si>
  <si>
    <t>Cyramza</t>
  </si>
  <si>
    <t>Concentrate for solution for infusion 10 mg/ml – 10 ml x  2</t>
  </si>
  <si>
    <t>Xtandi</t>
  </si>
  <si>
    <t>Capsule soft 40 mg x 112</t>
  </si>
  <si>
    <t>Lonquex</t>
  </si>
  <si>
    <t>Solution for injection 6mg/0,6mlx1</t>
  </si>
  <si>
    <t>Sandostatin LAR</t>
  </si>
  <si>
    <t xml:space="preserve"> Powder and solvent for suspension for injection 20 mgx 1</t>
  </si>
  <si>
    <t xml:space="preserve">Sandostatin LAR </t>
  </si>
  <si>
    <t>Powder and solvent for suspension for injection 30 mgx 1</t>
  </si>
  <si>
    <t>Esomeprazole Polpharma, Powder for solution for injection/infusion, 40, mg, Pack: 10</t>
  </si>
  <si>
    <t>powder for solution for injection/infusion</t>
  </si>
  <si>
    <t>"МЕДЕКС" ООД</t>
  </si>
  <si>
    <t>Omeprazid, Gastro‐resistant capsule, hard, 20 mg, -, Pack: 14</t>
  </si>
  <si>
    <t>gastro‐resistant capsule, hard</t>
  </si>
  <si>
    <t>Probitor, Powder for concentrate for solution for infusion, 40, mg, Pack: 10</t>
  </si>
  <si>
    <t>Degan, Solution for injection, 10 mg/2 ml, -, Pack: 25</t>
  </si>
  <si>
    <t>Zofran, Solution for injection, 2 mg/ml - 4 ml, -, Pack: 1</t>
  </si>
  <si>
    <t>solution for injection, 2 mg/ml - 4 ml</t>
  </si>
  <si>
    <t>HEPA-MERZ, Concentrate for solution for infusion, 5000mg/10 ml, mg, Pack: 10</t>
  </si>
  <si>
    <t>X-PREP, Oral solution, 2.34g/75 ml, -, Pack: 1</t>
  </si>
  <si>
    <t>oral solution</t>
  </si>
  <si>
    <t>Neiraxin B, Solution for injection, 100 mg/100 mg/1 mg/20 mg/2 ml, -, Pack: 5</t>
  </si>
  <si>
    <t>Calcium gluconate Farmak, Solution for injection, 95.5 mg/ml-10 ml (еквивалентен на 89 Calcium), -, Pack: 10</t>
  </si>
  <si>
    <t>Heparinum WZF, Solution for injection, 5000IU/ml - 5ml, IU, Pack: 10</t>
  </si>
  <si>
    <t>Fraxiparine   sol.inj. 9500 anti-Xa IU/ml - 0,4 ml, Solution for injection, 3800, IU, Pack: 10</t>
  </si>
  <si>
    <t>Fraxiparine  sol.inj. 9500 anti-Xa IU/ml - 0,6 ml x 10, Solution for injection, 5700, IU, Pack: 10</t>
  </si>
  <si>
    <t>COSMOFER, Solution for injection/infusion, 50 mg/ml - 2, ml, Pack: 5</t>
  </si>
  <si>
    <t>solution for injection/infusion</t>
  </si>
  <si>
    <t>Monofer, Solution for injection/infusion, 100mg/ml-1ml, mg, Pack: 5</t>
  </si>
  <si>
    <t>Binocrit, Solution for injection, 2000 IU/1 ml, -, Pack: 6 pre-filled syringes (glass)</t>
  </si>
  <si>
    <t>Binocrit, Solution for injection, 10000 IU/1 ml, -, Pack: 6 pre-filled syringes (glass)</t>
  </si>
  <si>
    <t>Aranesp, solution for injection in pre-filled syringe with needle guard, 150, mcg/0,3 ml, Pack: 1</t>
  </si>
  <si>
    <t>solution for injection in pre-filled syringe with needle guard</t>
  </si>
  <si>
    <t>Aranesp, Solution for injection, 300 mcg/0,6 ml, -, Pack: 1 pre-filled syringe with needle guard</t>
  </si>
  <si>
    <t>Periolimel N4E, Emulsion for infusion, 2000, ml, Pack: 1</t>
  </si>
  <si>
    <t>еmulsion for infusion</t>
  </si>
  <si>
    <t>Periolimel N4E, Emulsion for infusion, 1000, ml, Pack: 1</t>
  </si>
  <si>
    <t>Olimel N5E, Emulsion for infusion, 2000, ml, Pack: 1</t>
  </si>
  <si>
    <t>Olimel N7E, Emulsion for infusion, 2000, ml, Pack: 1</t>
  </si>
  <si>
    <t>PLASMA-LYTE 148 (PH 7.4), Solution for infusion, 500, ml, Pack: 20</t>
  </si>
  <si>
    <t>PLASMA-LYTE 148 (PH 7.4), Solution for infusion, 1000, ml, Pack: 1</t>
  </si>
  <si>
    <t xml:space="preserve">solution for infusion </t>
  </si>
  <si>
    <t>Ringer Lactate Baxter, Solution for infusion, 500, ml, Pack: 20</t>
  </si>
  <si>
    <t>MANNITOL BAXTER 10%, Solution for infusion, 100g/l-500 ml, mg, Pack: 20</t>
  </si>
  <si>
    <t>MANNITOL BAXTER 10%, Solution for infusion, 100g/l-250 ml, mg, Pack: 30</t>
  </si>
  <si>
    <t>Sodium Chloride Baxter 0.9% , Solution for infusion, 9g/I - 500 ml, ml, Pack: 20</t>
  </si>
  <si>
    <t>Sodium Chlorid Baxter 0,9%, Solution for infusion, 9 mg/ml - 250 ml, ml, Pack: 30</t>
  </si>
  <si>
    <t>Sodium Chlorid Baxter 0,9%, Solution for infusion, 9mg/ml - 100 ml, ml, Pack: 50</t>
  </si>
  <si>
    <t>Glucose Baxter 10%, Solution for infusion, 100 g/l - 500 ml, g, Pack: 20</t>
  </si>
  <si>
    <t>DOPAMIN WZF, Concentrate for solution for infusion, 40 mg/ml - 5 ml, mg, Pack: 1</t>
  </si>
  <si>
    <t>METOCOR, Solution for injection, 1 mg/ml - 5 ml, mg, Pack: 10</t>
  </si>
  <si>
    <t>AMOKSIKLAV, Powder for solution for injection, 1000 mg/200 mg, mg, Pack: 5</t>
  </si>
  <si>
    <t>powder for solution for injection</t>
  </si>
  <si>
    <t>CEFAZOLIN  PANPHARMA 2 G, Powder for solution for injection, 2000, mg, Pack: 10</t>
  </si>
  <si>
    <t>CEFTRIAXONE-TCHAIKAPHARMA, Powder for solution for injection, 1, g, Pack: 10</t>
  </si>
  <si>
    <t>Ceftriaxone Panpharma, Solution for injection, 2, g, Pack: 10</t>
  </si>
  <si>
    <t>AKSEF, Film coated tablet, 500, mg, Pack: 20</t>
  </si>
  <si>
    <t>film coated tablet</t>
  </si>
  <si>
    <t>Imipenem Cilastatin Panpharma, Powder for solution for infusion, 500 mg/500 mg, mg, Pack: 10</t>
  </si>
  <si>
    <t>powder for solution for infusion</t>
  </si>
  <si>
    <t>Biseptol, Concentrate for solution for infusion, 80mg/ml + 16mg/ml – 5ml, mg, Pack: 10</t>
  </si>
  <si>
    <t>AZAX, Film coated tablet, 500, mg, Pack: 5</t>
  </si>
  <si>
    <t>Ciproflav, Concentrate for solution for infusion, 10 mg/ml -10 ml, mg, Pack: 10</t>
  </si>
  <si>
    <t xml:space="preserve">Flexid, Solution for infusion, 5 mg/ml - 100 ml, -, Pack: 1     </t>
  </si>
  <si>
    <t>Planitec, powder and solvent for solution for injection/infusion or oral solution, 400, mg, Pack: 1</t>
  </si>
  <si>
    <t>powder and solvent for solution for injection/infusion or oral solution</t>
  </si>
  <si>
    <t>Tigecycline Sandoz, Powder for solution for infusion, 50 mg/5 ml, -, Pack: 10</t>
  </si>
  <si>
    <t xml:space="preserve">Linezolid Sandoz, Solution for infusion, 2 mg/ml - 300 ml, mg, Pack: 1               
</t>
  </si>
  <si>
    <t>Fungostatin, granules for oromucosal suspension, 100 000 IU/ml - 50 ml, -, Pack: 1</t>
  </si>
  <si>
    <t>granules for oromucosal suspension</t>
  </si>
  <si>
    <t>Kandizol, Capsule, hard, 150 mg capsules, hard, -, Pack: 3</t>
  </si>
  <si>
    <t>capsule, hard</t>
  </si>
  <si>
    <t xml:space="preserve">Voriconazole Sandoz, Powder for solution for infusion, 200, mg, Pack: 1                               </t>
  </si>
  <si>
    <t>MELBEK, Solution for injection, 15 mg/ 1,5 ml, mg, Pack: 5</t>
  </si>
  <si>
    <t>Auxilen, Solution for injection/infusion, 50 mg/2 ml, -, Pack: 5</t>
  </si>
  <si>
    <t>KETONAL, Solution for injection, 100 mg/2 ml, mg, Pack: 50</t>
  </si>
  <si>
    <t xml:space="preserve">Atracurium Kalceks, Solution for injection/infusion, 10 mg/ml - 2.5 ml, -, Pack: 5  </t>
  </si>
  <si>
    <t xml:space="preserve">Atracurium Kalceks, Solution for injection/infusion, 10 mg/ml - 5 ml, -, Pack: 5     </t>
  </si>
  <si>
    <t>Xgeva, Solution for injection, 120 mg/1.7ml, mg, Pack: 1</t>
  </si>
  <si>
    <t>Thiopental Panpharma, Powder for solution for injection, 1, g, Pack: 10</t>
  </si>
  <si>
    <t xml:space="preserve">OXYCONTIN, Modified release tablet, 10, mg, Pack: 50                         </t>
  </si>
  <si>
    <t xml:space="preserve">modified release tablet   </t>
  </si>
  <si>
    <t xml:space="preserve">OXYCONTIN, Modified release tablet, 20, mg, Pack: 50                         </t>
  </si>
  <si>
    <t xml:space="preserve">OXYCONTIN, Modified release tablet, 40, mg, Pack: 50                                     </t>
  </si>
  <si>
    <t>Targin, Prolonged release tablet, 5mg/2.5mg, -, Pack: 50</t>
  </si>
  <si>
    <t>prolonged release tablet</t>
  </si>
  <si>
    <t>Targin, Prolonged release tablet, 10mg/5mg, -, Pack: 50</t>
  </si>
  <si>
    <t>Targin, Prolonged release tablet, 20 mg/10 mg, -, Pack: 50</t>
  </si>
  <si>
    <t>TARGIN, Prolonged release tablet, 40mg/20mg, -, Pack: 100</t>
  </si>
  <si>
    <t>DHC Continus, Modified‐release tablet, 90, mg, Pack: 50</t>
  </si>
  <si>
    <t>modified‐release tablet</t>
  </si>
  <si>
    <t>MIDAZOLAM PANPHARMA, Solution for injection, 5 mg/ml - 3 ml, -, Pack: 10</t>
  </si>
  <si>
    <t>MIDAZOLAM PANPHARMA, Solution for injection, 1 mg/ml - 5 ml, -, Pack: 10</t>
  </si>
  <si>
    <t>Ambrex, Syrup, 30 mg/5 ml-150 ml, -, Pack: 1</t>
  </si>
  <si>
    <t>SCANLUX 370, Solution for injection, 370 mg I/ml - 100 ml, mg, Pack: 10</t>
  </si>
  <si>
    <t>SCANLUX 370, Solution for injection, 370 mg I/ml - 200 ml, mg, Pack: 10</t>
  </si>
  <si>
    <t>Teysuno, Capsule, hard, 20 mg/5,8 mg/15,8 mg, mg, Pack: 84</t>
  </si>
  <si>
    <t>Paclitaxel "Ebewe", Concentrate for solution for infusion, 6 mg/ml - 16,7 ml, -, Pack: 1</t>
  </si>
  <si>
    <t>Halaven, Solution for injection, 0,44 mg/ml 1 vial x 2 ml, mg, Pack: 1</t>
  </si>
  <si>
    <t>Erlotinib Sandoz, Film coated tablet, 100, mg, Pack: 30</t>
  </si>
  <si>
    <t>Erlotinib Sandoz, Film coated tablet, 150, mg, Pack: 30</t>
  </si>
  <si>
    <t>Ogivri, Powder for concentrate for solution for infusion, 150, mg, Pack: 1</t>
  </si>
  <si>
    <t>Kanjinti, Powder for concentrate for solution for infusion, 420, mg, Pack: 1 vial</t>
  </si>
  <si>
    <t>Vectibix, Concentrate for solution for infusion, 20mg/ml - 5ml, -, Pack: 1 vial</t>
  </si>
  <si>
    <t>Gefitinib Sandoz 250mg film coated tabl x 30</t>
  </si>
  <si>
    <t>Everolimus Mylan, Tablet, 10, mg, Pack: 30</t>
  </si>
  <si>
    <t>tablet</t>
  </si>
  <si>
    <t>Xtandi, Capsule, soft, 40, mg, Pack: 112</t>
  </si>
  <si>
    <t>capsule, soft</t>
  </si>
  <si>
    <t>Zarzio, Solution for injection/infusion, 30 MU (60 MU/ml) - 0,5 ml, -, Pack: 5 pre-filled syringes with needle safety guard</t>
  </si>
  <si>
    <t xml:space="preserve">Ziextenzo, Solution for injection, 10 mg/ml – 0.6 ml, -, Pack: 1 prefilled syringe  </t>
  </si>
  <si>
    <t xml:space="preserve">solution for injection, pre-filled syringe      </t>
  </si>
  <si>
    <t xml:space="preserve">Endoxan powd. inj. 500 mg x 1 </t>
  </si>
  <si>
    <t xml:space="preserve">powd.inj. </t>
  </si>
  <si>
    <t>Екофарм ЕООД</t>
  </si>
  <si>
    <t>Holoxan powd. inj. 2000 mg x 1</t>
  </si>
  <si>
    <t>Omeprazole Genericon 20 mg x 28</t>
  </si>
  <si>
    <t>Triampur comp. tabl. x 50</t>
  </si>
  <si>
    <t>comp. tabl.</t>
  </si>
  <si>
    <t>Bisolen tabl. 5 mg x 30</t>
  </si>
  <si>
    <t>Corinfar retard 20 mg x 30</t>
  </si>
  <si>
    <t>Laprilen tabl. 10 mg x 30</t>
  </si>
  <si>
    <t>Klabax tabl.film. 500 mg x 10</t>
  </si>
  <si>
    <t>tabl.film.</t>
  </si>
  <si>
    <t>Ciprofloxacin Ecopharm 500 x 10</t>
  </si>
  <si>
    <t xml:space="preserve">Levofloxacin tabl. 500 mg x7 </t>
  </si>
  <si>
    <t>Doloren 200 mg х 10</t>
  </si>
  <si>
    <t>Uromitexan sol. inj. 400 mg  x 15</t>
  </si>
  <si>
    <t>sol.for inj.</t>
  </si>
  <si>
    <t>Sindaxel  solution for inf .300mg.</t>
  </si>
  <si>
    <t>Solution for infusion</t>
  </si>
  <si>
    <t>ФАРКОЛ АД</t>
  </si>
  <si>
    <t xml:space="preserve">Episindan Solution for injection 2 mg/ml - 25 ml </t>
  </si>
  <si>
    <t xml:space="preserve">Episindan Solution for injection 2 mg/ml - 50 ml </t>
  </si>
  <si>
    <t>OXALIPLATIN ACTAVIS 100MG/20ML CONC.FOR SOL.FOR INF</t>
  </si>
  <si>
    <t xml:space="preserve">IRINOTECAN ACTAVIS Concentrate for solution for infusion 20 mg/ml - 5 ml </t>
  </si>
  <si>
    <t>Everolimus Teva tablet 10 mg x 30</t>
  </si>
  <si>
    <t>ULCOPROL CAPS. 20 MG. X 30</t>
  </si>
  <si>
    <t>Capsule</t>
  </si>
  <si>
    <t>PANRAZOL TAB 20 MG X 3 X 10 BG</t>
  </si>
  <si>
    <t>SPASMALGON TABL. X 20 MP</t>
  </si>
  <si>
    <t>DEGAN 10 mg./2 ml., sol.inj.</t>
  </si>
  <si>
    <t>AMP</t>
  </si>
  <si>
    <t>DEGAN 10 mg  X 30</t>
  </si>
  <si>
    <t>METFODIAB TABL 850 MG X 30</t>
  </si>
  <si>
    <t>METFODIAB 1000 MG FILM.-COATED TABL.X 30</t>
  </si>
  <si>
    <t>NORMODIAB MR 60 MG MRT X 10 X 3</t>
  </si>
  <si>
    <t>Modified release tablet</t>
  </si>
  <si>
    <t>NEUROBEX ACTIVE COAT.TABL. X 30</t>
  </si>
  <si>
    <t xml:space="preserve"> coated tablet</t>
  </si>
  <si>
    <t>CITROVIT VITAMIN C TABL. 100 MG X 40</t>
  </si>
  <si>
    <t>Heparin 25000IU/ml. 5 ml.</t>
  </si>
  <si>
    <t>ACETYSAL CARDIO TABL. 100 MG X 100</t>
  </si>
  <si>
    <t>ACETYSAL TAB. 500 MG. X 20</t>
  </si>
  <si>
    <t>SmofKabiven Central Electrolyte Free emulsion for infusion Emulsion for infusion 1970 ml</t>
  </si>
  <si>
    <t>Emulsion for infusion</t>
  </si>
  <si>
    <t>SmofKabiven Peripheral emulsion for infusion Emulsion for infusion 1904 ml</t>
  </si>
  <si>
    <t>Kabiven Peripheral emulsion for intravenous infusion Emulsion for infusion 1440 ml</t>
  </si>
  <si>
    <t>Kabiven Emulsion for infusion 1540 ml</t>
  </si>
  <si>
    <t>Ionolyte, Solution for infusion, 1000, ml,</t>
  </si>
  <si>
    <t>Ringer Braun Solution for infusion 500 ml</t>
  </si>
  <si>
    <t>Natrium Chlorid Braun 0,9% Solution for infusion 0,9% - 500 ml</t>
  </si>
  <si>
    <t>Natrium Chlorid Braun 0,9% Solution for infusion 250 ml</t>
  </si>
  <si>
    <t>Natrium Chlorid Braun 0,9% Solution for infusion 100 ml</t>
  </si>
  <si>
    <t xml:space="preserve">Natrium Chloride 0.9%  Braun sol.for ing.9  mg/ml Solution for injection 9 mg/ml - 10 ml </t>
  </si>
  <si>
    <t>NATRIUM CHLORIDE 0,9% + GLUCOSE 5% B.Braun Solution for infusion 500 ml</t>
  </si>
  <si>
    <t>Glucose Braun 5% Solution for injection/infusion 500 ml</t>
  </si>
  <si>
    <t>Solution for injection/infusion</t>
  </si>
  <si>
    <t>Glucose Braun 10% Solution for infusion 500 ml</t>
  </si>
  <si>
    <t>КАЛИЕВ ХЛОРИД 14,9 g./100 ml., conc.inf.</t>
  </si>
  <si>
    <t>Sodium Bicarbonate 8,4% Braun Concentrate for solution for infusion 8,4 g/100 ml - 20 ml</t>
  </si>
  <si>
    <t>ISODINIT Prolonged release tablet 20 mg х 30</t>
  </si>
  <si>
    <t>Prolonged release tablet</t>
  </si>
  <si>
    <t>VASCOTASIN Modified release tablet 35 mg х 60</t>
  </si>
  <si>
    <t>Dehydratin NEO tabl. 25 mg x 20</t>
  </si>
  <si>
    <t>Indipam SR prolonged tabl. 1.5 mg x 30</t>
  </si>
  <si>
    <t>FURANTRIL TAB.40 MG. X 12 MP</t>
  </si>
  <si>
    <t>SPIRONOLACTON DR. 25 MG. X 30</t>
  </si>
  <si>
    <t>DIURETIDIN TABL. 25/12.5 MG. X 50</t>
  </si>
  <si>
    <t>TROXEVASIN GEL 2% 40 G</t>
  </si>
  <si>
    <t>GEL</t>
  </si>
  <si>
    <t>INDOVASIN GEL 45 G</t>
  </si>
  <si>
    <t>PROPRANOLOL ACTAVIS TAB. 20 MG. X 50</t>
  </si>
  <si>
    <t>BLOKBIS 5 MG TABLETS X 30</t>
  </si>
  <si>
    <t>Succiprol PR tablets 47.5 mg x 60</t>
  </si>
  <si>
    <t>AMLOTERON Oral Tablets 10 mg x 30</t>
  </si>
  <si>
    <t>LINIPRIL TABL. 10 MG X 30</t>
  </si>
  <si>
    <t>SOLUTIO RIVANOLI KUPRO, -, 0.1%  1.0 g 1000 ml, -, Pack: 1</t>
  </si>
  <si>
    <t>SOL</t>
  </si>
  <si>
    <t>JODASEPT KUPRO 10% (w/w) cutaneous solution 1000 ml</t>
  </si>
  <si>
    <t>cutaneous solution</t>
  </si>
  <si>
    <t>JODASEPT KUPRO 10% (w/w) cutaneous solution 100 ml</t>
  </si>
  <si>
    <t xml:space="preserve">JODASEPT KUPRO 10% Ointment 10%  - 90 g </t>
  </si>
  <si>
    <t>Ointment</t>
  </si>
  <si>
    <t>SOLUTION IODI SPIRITUOSA KUPRO, -, 5% 50g 1000 ml, -, Pack: 1</t>
  </si>
  <si>
    <t>Перхидрол 30% 1000мл</t>
  </si>
  <si>
    <t>Hydrogen peroxide kupro, -, 3% 10 ml 1000 ml, -, Pack: 1</t>
  </si>
  <si>
    <t>Spiritus aethylicus kupro, -, 70 per cent vol./vol. 1000 ml, -, Pack: 1</t>
  </si>
  <si>
    <t>Spiritus aethylicus kupro, -, 90 per cent vol./vol. 1000 ml, -, Pack: 1</t>
  </si>
  <si>
    <t>Spiritus aethylicus kupro, -, 95 per cent vol./vol. 1000 ml, -, Pack: 1</t>
  </si>
  <si>
    <t>ХИБИТАН 20% 1Л</t>
  </si>
  <si>
    <t>DOXYCYCLIN CAPS. 100MG/1X6</t>
  </si>
  <si>
    <t xml:space="preserve">Unasyn, Powder for solution for injection, 1.0 g/0.5 g, </t>
  </si>
  <si>
    <t>Powder for solution for infusion</t>
  </si>
  <si>
    <t>ZEPILEN Powder for solution for injection 1000 mg</t>
  </si>
  <si>
    <t>MEDOCEF Powder for solution for injection 1000 mg</t>
  </si>
  <si>
    <t>Powder for solution for injection</t>
  </si>
  <si>
    <t>MEDOCEF Powder for solution for injection 2000 mg</t>
  </si>
  <si>
    <t>Sulcef Powder for solution for injection/infusion 1 g/1 g</t>
  </si>
  <si>
    <t>Powder for solution for injection/infusion</t>
  </si>
  <si>
    <t>MEDAXON Powder for solution for injection 1 g</t>
  </si>
  <si>
    <t>MEDAXON Powder for solution for injection 2 g</t>
  </si>
  <si>
    <t>AXETINE 1,5 G Powder for solution for injection 1500 mg</t>
  </si>
  <si>
    <t>AXETINE Powder for solution for injection/infusion 750 mg</t>
  </si>
  <si>
    <t>AZATRIL, caps, 250 mg, -, Pack: 8</t>
  </si>
  <si>
    <t>Sumamed 500 mg film tabl. X 3</t>
  </si>
  <si>
    <t>Selemycin Solution for injection/infusion 500 mg/ 2ml</t>
  </si>
  <si>
    <t>CIPROFLOXACIN ACTAVIS TAB. 500 MG. X 10</t>
  </si>
  <si>
    <t>Levofloxacin Kabi Solution for infusion 5 mg/ml - 100 ml</t>
  </si>
  <si>
    <t>LEVOXA FILM TABL. 500 MG X 7</t>
  </si>
  <si>
    <t>Metronidazole Fresenius Solution for infusion 500 mg/100 ml - 100 ml</t>
  </si>
  <si>
    <t>TINIDAZOL TAB. 500 MG. X 4</t>
  </si>
  <si>
    <t>FUNGOLON ACTAVIS CAPS. 150 MG X 1 X 4</t>
  </si>
  <si>
    <t>TUBOCIN CAPS. 300MG/100</t>
  </si>
  <si>
    <t>ALMIRAL sodium sol.inj. 25 mg/ml 3 ml.</t>
  </si>
  <si>
    <t>Sol for inj</t>
  </si>
  <si>
    <t>DICLFENAC DUO 75MG Х 30</t>
  </si>
  <si>
    <t>MELBEK Solution for injection 15 mg/ 1,5 ml</t>
  </si>
  <si>
    <t>ENETRA TABL.100 MG X 10</t>
  </si>
  <si>
    <t xml:space="preserve">Propofol 1 % Fresenius Emulsion for injection/infusion 10 mg/ml - 20 ml </t>
  </si>
  <si>
    <t>Emulsion for injection/infusion</t>
  </si>
  <si>
    <t xml:space="preserve">Propofol 1 % Fresenius Emulsion for injection/infusion 10 mg/ml - 50 ml </t>
  </si>
  <si>
    <t>LIDOCAIN ACTAVIS OINT. 5% 40 G</t>
  </si>
  <si>
    <t>OXYCODONE ACTAVIS 10 MG RPT X 10 X 5</t>
  </si>
  <si>
    <t>OXYCODONE ACTAVIS 20 MG RPT X 10 X 5</t>
  </si>
  <si>
    <t>OXYCODONE ACTAVIS 40 MG RPT X 10 X 5</t>
  </si>
  <si>
    <t>OXYCODON HARD CAPSULE 10 MG X 50 BG</t>
  </si>
  <si>
    <t>OXYCODON HARD CAPSULE 20 MG X 50 BG</t>
  </si>
  <si>
    <t>VICTANYL 50 MCG/H TRANSDERMAL PATCHES X 5</t>
  </si>
  <si>
    <t>Transdermal patch</t>
  </si>
  <si>
    <t>VICTANYL 75 MCG/H TRANSDERMAL PATCHES X 5</t>
  </si>
  <si>
    <t>VICTANYL 100 MCG/H TRANSDERMAL PATCHES X 5</t>
  </si>
  <si>
    <t>BUPRENORPHIN ACTAVIS 70 MCG/H TRANSD.PLAST. X 5</t>
  </si>
  <si>
    <t>BUPRENORPHIN ACTAVIS 52,5 MCG/H TRANSD.PLAST. X 5</t>
  </si>
  <si>
    <t>BUPRENORPHIN ACTAVIS 35 MCG/H TRANSD.PLAST. X 5</t>
  </si>
  <si>
    <t>Amizolmet Solution for injection 1000 mg/2ml</t>
  </si>
  <si>
    <t>PROALGIN TAB. 500 MG X 20</t>
  </si>
  <si>
    <t>PARACETAMAX TABL. 500 MG. X 20 MP</t>
  </si>
  <si>
    <t>ФИНЛЕПСИН 200МГ Х 50</t>
  </si>
  <si>
    <t>КОНВУЛЕКС 500МГ Х 100</t>
  </si>
  <si>
    <t>LEXOTAN 3MG X 30</t>
  </si>
  <si>
    <t>DIAZEPAM ACTAVIS TAB. 5 MG  X 20</t>
  </si>
  <si>
    <t>DIAZEPAM ACTAVIS TAB. 10 MG  X 20</t>
  </si>
  <si>
    <t>NEUROLAX 25MG X 50</t>
  </si>
  <si>
    <t>PYRAMEM 800 MG X 90 TAB</t>
  </si>
  <si>
    <t>EFISOL PASTIL X 40 MP</t>
  </si>
  <si>
    <t>pastil</t>
  </si>
  <si>
    <t>BROMHEXIN TABL. 8 MG X 20 MP</t>
  </si>
  <si>
    <t>BRONHETAMIN SYR. 0,15%-200ML</t>
  </si>
  <si>
    <t>CETIRINAX TABL. 10 MG X 20</t>
  </si>
  <si>
    <t>МОНОКЛ КРЪВНО-ГРУПОВ ТЕСТ СЕРУМ 10МЛ</t>
  </si>
  <si>
    <t xml:space="preserve"> test reagents</t>
  </si>
  <si>
    <t>СУРВИМЕД 200МЛ</t>
  </si>
  <si>
    <t>ФРЕЗУБИН ОРИДЖИНАЛ ВАНИЛИЯ ДРИНК 200МЛ</t>
  </si>
  <si>
    <t>ФРЕЗУБИН ОРИДЖИНАЛ ШОКО ДРИНК 200МЛ</t>
  </si>
  <si>
    <t>СУРВИМЕД 500МЛ</t>
  </si>
  <si>
    <t>ФРЕЗУБИН ОРИДЖИНАЛ 500МЛ</t>
  </si>
  <si>
    <t>ФРЕЗУБИН НР ЕНЕРДЖИ САК 500МЛ</t>
  </si>
  <si>
    <t>ДИБЕН 500МЛ</t>
  </si>
  <si>
    <t>RICINI OLEUM KUPRO, -, 40 ml, -, Pack: 1</t>
  </si>
  <si>
    <t>Paraffinum perliquidum kupro, -, 1000 ml, -, Pack: 1</t>
  </si>
  <si>
    <t>УЛТРАВИСТ 370МГ 50МЛ</t>
  </si>
  <si>
    <t>УЛТРАВИСТ 370МГ 100МЛ</t>
  </si>
  <si>
    <t>Cyramza concentrate for solution for infusion 10 mg/ml – 10 ml x 2</t>
  </si>
  <si>
    <t xml:space="preserve">„Търговска Лига - Национален Аптечен Център” АД </t>
  </si>
  <si>
    <t>Esomeprazole -Tchaikapharma powder for solution for injection/infusion 40 mg x 10</t>
  </si>
  <si>
    <t>powd.inj./inf.</t>
  </si>
  <si>
    <t>LanzAcid gastro‐resistant capsule, hard 30 mg x 30</t>
  </si>
  <si>
    <t>Pantoprazole-Tchaikapharma powder for solution for injection 40 mg/10 ml x 10</t>
  </si>
  <si>
    <t>powd.for.inj.</t>
  </si>
  <si>
    <t>Humulin R suspension for injection 100 IU/ml - 3 ml x 5 cartridges</t>
  </si>
  <si>
    <t>susp.for.inj.</t>
  </si>
  <si>
    <t>Apiri gastro-resistant tablet.100mg x 30</t>
  </si>
  <si>
    <t>Furoser solution for injection 10mg/ml - 2ml x 10</t>
  </si>
  <si>
    <t>Bacteripime powder for solution for injection/infusion 1 g x 1</t>
  </si>
  <si>
    <t>powd.inj.</t>
  </si>
  <si>
    <t>Kefadim powder for solution for injection 1 g x 1</t>
  </si>
  <si>
    <t xml:space="preserve"> powd.inj.</t>
  </si>
  <si>
    <t>Ceftriaxon - Tchaikapharma powder for solution for injection 1g x 10</t>
  </si>
  <si>
    <t>Lifurox powder for solution for injection/infusion 1. 5g x 10</t>
  </si>
  <si>
    <t>Lifurox film‐coated tablet 500 mg x 10</t>
  </si>
  <si>
    <t>Lifurox powder for solution for injection/infusion 750mg x 10</t>
  </si>
  <si>
    <t>Cefotaxime-Tchaikapharma powder for solution for injection 1 g x 1</t>
  </si>
  <si>
    <t>Meropenem-Tchaikapharma powder for solution for injection/infusion 1g x 10</t>
  </si>
  <si>
    <t>Levor solution for infusion 5mg/ml - 100 ml x 5</t>
  </si>
  <si>
    <t>Levor film‐coated tablet 500 mg x 10</t>
  </si>
  <si>
    <t>Vancocin CP powder for solution for infusion 1g x 10</t>
  </si>
  <si>
    <t>powd.inf.</t>
  </si>
  <si>
    <t>Vorifungal powder for solution for infusion 200 mg x 1</t>
  </si>
  <si>
    <t>Dexketoprofen-Tchaikapharma solution for injection 50mg/2ml x 100</t>
  </si>
  <si>
    <t>AllDone effervescent tablet 100mg x 20</t>
  </si>
  <si>
    <t>efferv. tablet</t>
  </si>
  <si>
    <t>Lidocaine-Tchaikapharma Solution for injection 10 mg/ml-10 ml x 100</t>
  </si>
  <si>
    <t>Lidocaine-Tchaikapharma Solution for injection 20 mg/ml-10 ml x 100</t>
  </si>
  <si>
    <t>ContaMedia Ioh solution for injection 350mg I/ml 100 ml x 10</t>
  </si>
  <si>
    <t>КВАМАТЕЛ АМП. 20МГ Х 5/КУТИЯ/</t>
  </si>
  <si>
    <t>Powder and solvent for solution for injection</t>
  </si>
  <si>
    <t>Фьоникс Фарма ЕООД</t>
  </si>
  <si>
    <t>ЕМАНЕРА КАПС. 20МГ Х 14</t>
  </si>
  <si>
    <t>Gastro resistant capsule, hard,</t>
  </si>
  <si>
    <t>ЕЗОМЕПРАЗОЛ ФЛ. 40МГ Х 10 ПОЛФАРМА</t>
  </si>
  <si>
    <t>БИОПРАЗОЛ КАПС. 20МГ Х 28</t>
  </si>
  <si>
    <t>Gastro resistant capsule, hard</t>
  </si>
  <si>
    <t>ЛАНСОПРОЛ КАПС 30МГ Х 28</t>
  </si>
  <si>
    <t>ПАНРАЗОЛ ТАБЛ. 20МГ Х 30</t>
  </si>
  <si>
    <t>Gastro resistant tablet,</t>
  </si>
  <si>
    <t>ЕСПУМИЗАН КАПС. 40МГ Х 25</t>
  </si>
  <si>
    <t xml:space="preserve"> Capsule, soft, 40 mg,</t>
  </si>
  <si>
    <t>ДУСПАТАЛИН КАПС. 200МГ Х 30</t>
  </si>
  <si>
    <t xml:space="preserve"> Prolonged release capsule, hard</t>
  </si>
  <si>
    <t>НО-ШПА АМП.40МГ/2МЛ Х 25/КУТИЯ/</t>
  </si>
  <si>
    <t>НО-ШПА ТАБЛ. 40МГ Х 24</t>
  </si>
  <si>
    <t xml:space="preserve"> Tablet,</t>
  </si>
  <si>
    <t>СПАЗМОМЕН ТАБЛ.40МГ Х 30</t>
  </si>
  <si>
    <t xml:space="preserve"> Film coated tablet</t>
  </si>
  <si>
    <t>БУСКОПАМИН АМП. 20МГ/МЛ 1МЛ Х 10</t>
  </si>
  <si>
    <t>СПАЗМАЛГОН ТАБЛ. Х 20</t>
  </si>
  <si>
    <t xml:space="preserve"> Tablet</t>
  </si>
  <si>
    <t>КОСТИ ТАБЛ. 10МГ Х 30</t>
  </si>
  <si>
    <t>ДЕГАН АМП. 10МГ/2МЛ Х 25</t>
  </si>
  <si>
    <t>ДЕГАН ТАБЛ. 10МГ Х 30</t>
  </si>
  <si>
    <t>ОНДАНСЕТРОН АКОРД ФЛ. 2МГ/МЛ 4МЛ Х 10</t>
  </si>
  <si>
    <t>УРЗОФАЛК КАПС. 250МГ Х 100</t>
  </si>
  <si>
    <t>ЦИНАРИКС ДР. Х 60</t>
  </si>
  <si>
    <t xml:space="preserve"> Coated tablet</t>
  </si>
  <si>
    <t>ЛЕГАЛОН КАПС. 140МГ Х 20</t>
  </si>
  <si>
    <t xml:space="preserve"> Capsules</t>
  </si>
  <si>
    <t>ДУФАЛАК САШЕТИ 15МЛ Х 10</t>
  </si>
  <si>
    <t xml:space="preserve"> Oral solution</t>
  </si>
  <si>
    <t>ДУФАЛАК СИРОП 200МЛ</t>
  </si>
  <si>
    <t xml:space="preserve"> Syrup</t>
  </si>
  <si>
    <t>ФОРТРАНС ПРАХ 64ГР Х 4/ОПАКОВКА/</t>
  </si>
  <si>
    <t>Powder for oral solution</t>
  </si>
  <si>
    <t>ЕНДОФАЛК САШЕТА Х 6</t>
  </si>
  <si>
    <t>НИСТАТИН ТАБЛ. 500 000 UI Х 20</t>
  </si>
  <si>
    <t>tabl</t>
  </si>
  <si>
    <t>ДИАРОСТАД КАПС.2МГ Х 10</t>
  </si>
  <si>
    <t>САЛОФАЛК ТАБЛ. 500МГ Х 100 КУТИЯ</t>
  </si>
  <si>
    <t>Gastro resistant tablet</t>
  </si>
  <si>
    <t>САЛОФАЛК СУСП. ЗА КЛИЗМА 4ГР 60МЛ Х 7</t>
  </si>
  <si>
    <t>Rectal suspension</t>
  </si>
  <si>
    <t>САЛОФАЛК СУПОЗ. 500МГ Х 30</t>
  </si>
  <si>
    <t xml:space="preserve"> Suppository</t>
  </si>
  <si>
    <t>ХИДРАСЕК КАПС.100МГ Х 10</t>
  </si>
  <si>
    <t>ЕНТЕРОЛ КАПС. 250МГ Х 50</t>
  </si>
  <si>
    <t xml:space="preserve"> Powder for oral suspension</t>
  </si>
  <si>
    <t>БИОГАЙА ТАБЛ. ЗА ДЪВЧЕНЕ ЛИМОН  Х 10</t>
  </si>
  <si>
    <t>СМЕКТА ПРАХ 3Г Х 60</t>
  </si>
  <si>
    <t>КРЕОН 10000 IU КАПС. Х 20</t>
  </si>
  <si>
    <t xml:space="preserve"> Gastro resistant capsule hard</t>
  </si>
  <si>
    <t>КРЕОН 25000 IU КАПС. Х 20</t>
  </si>
  <si>
    <t>МЕЗИМ ФОРТЕ ТАБЛ. 10000 Х 20</t>
  </si>
  <si>
    <t xml:space="preserve"> Gastro resistant tablet</t>
  </si>
  <si>
    <t>ХУМУЛИН R АМП. 100IU/МЛ 3МЛ Х 5</t>
  </si>
  <si>
    <t>ХУМУЛИН N АМП. 100IU/МЛ 3МЛ Х 5</t>
  </si>
  <si>
    <t>Suspension for injection</t>
  </si>
  <si>
    <t>МЕТФОДИАБ ТАБЛ.850МГ Х 30</t>
  </si>
  <si>
    <t>МЕТФОДИАБ ТАБЛ. 1000МГ Х 30 АК</t>
  </si>
  <si>
    <t>НОРМОДИАБ MR КАПС. 60МГ Х 30</t>
  </si>
  <si>
    <t>МИЛГАММА N КАПС. Х 100</t>
  </si>
  <si>
    <t>caps</t>
  </si>
  <si>
    <t>НЕВРОБЕКС ТАБЛ. Х 150</t>
  </si>
  <si>
    <t>МИЛГАММА N АМП. 2МЛ Х 5/КУТИЯ/</t>
  </si>
  <si>
    <t xml:space="preserve"> sol.inj.</t>
  </si>
  <si>
    <t>ВИТАМИН С ТАБЛ. 100МГ Х 40 ИНБИОТЕХ</t>
  </si>
  <si>
    <t>tablets</t>
  </si>
  <si>
    <t>ТРАНСМЕТИЛ АМП. 500МГ Х 5/КУТИЯ/</t>
  </si>
  <si>
    <t>ТРАНСМЕТИЛ ТАБЛ. 500МГ Х 10</t>
  </si>
  <si>
    <t>ТИОГАММА ТАБЛ. 600МГ Х 30</t>
  </si>
  <si>
    <t xml:space="preserve"> Oral film coated tablet</t>
  </si>
  <si>
    <t>СИНТРОМ ТАБЛ. 4МГ Х 20</t>
  </si>
  <si>
    <t>КЛЕКСАН ШПРИЦ АМП. 100МГ/МЛ 0,4МЛ Х 6 /КУТИЯ/</t>
  </si>
  <si>
    <t>КЛЕКСАН ШПРИЦ АМП. 60МГ/0.6МЛ Х 6 /КУТИЯ/</t>
  </si>
  <si>
    <t>ХЕПАРИН ФЛ. 25000IU 5 МЛ.Х10</t>
  </si>
  <si>
    <t>ФРАКСИПАРИН ШПРИЦ АМП. 0,4МЛ Х 10</t>
  </si>
  <si>
    <t>ФРАКСИПАРИН ШПРИЦ АМП. 0,6МЛ Х 10</t>
  </si>
  <si>
    <t>АЦЕТИЗАЛ КАРДИО ТАБЛ. 100МГ Х 100</t>
  </si>
  <si>
    <t>АЦЕТИЗАЛ  ТАБЛ. 500МГ Х 20 АК</t>
  </si>
  <si>
    <t>ДИЦИНОН АМП. 250МГ 2МЛ Х 4/ОПАКОВКА/</t>
  </si>
  <si>
    <t xml:space="preserve"> Solution for injection</t>
  </si>
  <si>
    <t>ДИЦИНОН ТАБЛ.500МГ Х 20</t>
  </si>
  <si>
    <t>ФЕРО-ФОЛГАММА НЕО ТАБЛ. 114МГ/0,8МГ Х 100</t>
  </si>
  <si>
    <t>СОРБИФЕР ДУРУЛЕС ТАБЛ. 320МГ Х 30</t>
  </si>
  <si>
    <t xml:space="preserve"> rolonged release tablets</t>
  </si>
  <si>
    <t>МАЛТОФЕР ТАБЛ. 100МГ Х 30</t>
  </si>
  <si>
    <t>НЕОФОЛИК ТАБЛ. 0.4МГ Х 90</t>
  </si>
  <si>
    <t>ИДАФЕР СОЛ. 20МГ/МЛ 5МЛ Х 5</t>
  </si>
  <si>
    <t>НЕОРЕКОРМОН 10000IU/0.6МЛ Х 6</t>
  </si>
  <si>
    <t>ГЕЛОФУЗИН БАЛАНС 4% 500МЛ Х 1</t>
  </si>
  <si>
    <t>АМИНОВЕН СОЛ.10% 500МЛ</t>
  </si>
  <si>
    <t>СМОФКАБИВЕН ЦЕНТРАЛ 1970МЛ</t>
  </si>
  <si>
    <t>СМОФКАБИВЕН ПЕРИФЕРАЛ СОЛ.1904МЛ</t>
  </si>
  <si>
    <t>КАБИВЕН ПЕРИФЕРАЛ СОЛ.1440МЛ</t>
  </si>
  <si>
    <t>КАБИВЕН ЦЕНТРАЛ СОЛ.1540МЛ</t>
  </si>
  <si>
    <t>ХАРТМАН ИНФ. Р-Р 500МЛ BRAUN 3641230</t>
  </si>
  <si>
    <t>РИНГЕР ИНФ. Р-Р 500МЛ BRAUN 3641232</t>
  </si>
  <si>
    <t>НАТРИЕВ ХЛОРИД ИНФ.Р-Р 0,9% 500МЛ B.BRAUN 3641201</t>
  </si>
  <si>
    <t>НАТРИЕВ ХЛОРИД ИНФ.Р-Р 0,9% 250МЛ  B.BRAUN 3641200</t>
  </si>
  <si>
    <t>НАТРИЕВ ХЛОРИД ИНФ.Р-Р 0,9% 100МЛ B.BRAUN 446745</t>
  </si>
  <si>
    <t>НАТРИЕВ ХЛОРИД АМП. 10МЛ Х 20 B.BRAUN 3641147</t>
  </si>
  <si>
    <t>СЕРУМ ГЛЮКОЗЕ ИНФ. Р-Р 500МЛ BRAUN 3641216</t>
  </si>
  <si>
    <t>ГЛЮКОЗА ИНФ. Р-Р 5% 500МЛ BRAUN 3641210</t>
  </si>
  <si>
    <t>ГЛЮКОЗА ИНФ. Р-Р 10% 500МЛ BRAUN 3641212</t>
  </si>
  <si>
    <t>КАЛИУМ ХЛОРАТУМ АМП. 14.9% 10МЛ Х 20 BRAUN</t>
  </si>
  <si>
    <t>НАТРИЕВ БИКАРБОНАТ АМП.8.4% 20МЛ Х 5 BRAUN 3641195</t>
  </si>
  <si>
    <t>ДИПЕПТИВЕН ФЛ 100МЛ Х 1</t>
  </si>
  <si>
    <t>СТЕРОФУНДИН ISO ИНФ.Р-Р 1000МЛ</t>
  </si>
  <si>
    <t>СТЕРОФУНДИН ISO ИНФ.Р-Р 500МЛ</t>
  </si>
  <si>
    <t>ВОЛУВЕН ИНФ.Р-Р 6% 500МЛ</t>
  </si>
  <si>
    <t>КОРДАРОН ТАБЛ. 200МГ Х 30</t>
  </si>
  <si>
    <t>КОРДАРОН АМП.150МГ 3МЛ Х 6/КУТИЯ/</t>
  </si>
  <si>
    <t>ДОБУТАМИН ФЛ. 250МГ</t>
  </si>
  <si>
    <t>ДОПАМИН АМП.4% 200МГ/5МЛ Х 10 POLFA</t>
  </si>
  <si>
    <t>НИТРОНАЛ ИНФ.Р-Р 50МЛ</t>
  </si>
  <si>
    <t>ИЗОДИНИТ ТАБЛ. 20МГ Х 30 АК</t>
  </si>
  <si>
    <t>ИЗОКЕТ СПРЕЙ 15МЛ 300 ДОЗИ</t>
  </si>
  <si>
    <t>Oromucosal spray, solution</t>
  </si>
  <si>
    <t>ВАСКОТАЗИН ТАБЛ. 35МГ Х 60</t>
  </si>
  <si>
    <t>ДЕХИДРАТИН НЕО ТАБЛ. 25МГ Х 20</t>
  </si>
  <si>
    <t>ИНДИПАМ SR ТАБЛ.1.5МГ Х 30 АК</t>
  </si>
  <si>
    <t>ФУРОЗЕМИД АКОРД ФЛ. 10МГ/МЛ 2МЛ Х 10</t>
  </si>
  <si>
    <t>ФУРАНТРИЛ ТАБЛ. 40МГ Х 12</t>
  </si>
  <si>
    <t>СПИРОНОЛАКТОН АКОРД ТАБЛ. 25МГ Х 30</t>
  </si>
  <si>
    <t>ДИУРЕТИДИН ТАБЛ. 25МГ/12,5МГ Х 50</t>
  </si>
  <si>
    <t>АГАПУРИН SR ТАБЛ. 600МГ Х 20</t>
  </si>
  <si>
    <t>СЕРМИОН ТАБЛ. 30МГ Х 30</t>
  </si>
  <si>
    <t>ДОЛОПРОКТ КРЕМ 15 Г</t>
  </si>
  <si>
    <t xml:space="preserve"> rectal cream</t>
  </si>
  <si>
    <t>ДОЛОПРОКТ СУП. Х 10</t>
  </si>
  <si>
    <t>ХЕПАРОИД УНГВ. 30ГР</t>
  </si>
  <si>
    <t xml:space="preserve"> Ointment</t>
  </si>
  <si>
    <t>ДИОСМИНОЛ ТАБЛ. 500 МГ Х 60</t>
  </si>
  <si>
    <t>ТРОКСЕРУТИН ДС ГЕЛ 2% 40ГР</t>
  </si>
  <si>
    <t xml:space="preserve"> Gel</t>
  </si>
  <si>
    <t>ЕНДОТЕЛОН ТАБЛ. 150МГ Х 60</t>
  </si>
  <si>
    <t>ПРОПРАНОЛОЛ ТАБЛ. 20МГ Х 50 АК</t>
  </si>
  <si>
    <t>КОНКОР ТАБЛ. 5МГ Х 28</t>
  </si>
  <si>
    <t>МЕТОКОР АМП. 1МГ/МЛ 5МЛ Х 10</t>
  </si>
  <si>
    <t>АМЛОТЕРОН ТАБЛ. 10МГ Х 30</t>
  </si>
  <si>
    <t>КОРДАФЛЕКС РЕТ. ТАБЛ. 20МГ Х 60</t>
  </si>
  <si>
    <t>ЕНПРИЛ ТАБЛ. 10МГ Х 50</t>
  </si>
  <si>
    <t>ЛИНИПРИЛ ТАБЛ. 10МГ Х 30</t>
  </si>
  <si>
    <t>АВАНОР ТАБЛ. 10МГ Х 30</t>
  </si>
  <si>
    <t>СИМВАСТАТИН АКОРД ТАБЛ. 10МГ Х 30</t>
  </si>
  <si>
    <t>ЦИКАТРИДИНА СУП. Х 10</t>
  </si>
  <si>
    <t>Suppositories</t>
  </si>
  <si>
    <t>ЦИКАТРИДИНА СПРЕЙ 125МЛ</t>
  </si>
  <si>
    <t xml:space="preserve"> Spray</t>
  </si>
  <si>
    <t>КЛОТРИМАЗОЛ КРЕМ 1% 20ГР</t>
  </si>
  <si>
    <t>crem</t>
  </si>
  <si>
    <t>ЛИДОКАИН СПРЕЙ  10% 38ГР</t>
  </si>
  <si>
    <t xml:space="preserve"> spray</t>
  </si>
  <si>
    <t>ДЕРМАЗИН КРЕМ 1% 50ГР</t>
  </si>
  <si>
    <t xml:space="preserve"> Cream</t>
  </si>
  <si>
    <t>НЕОМИЦИНУМ TC СПРЕЙ 32ГР</t>
  </si>
  <si>
    <t xml:space="preserve"> cutaneous spray suspension</t>
  </si>
  <si>
    <t>ЗОВИРАКС АМП. 250МГ Х 5</t>
  </si>
  <si>
    <t xml:space="preserve"> Powder for solution for infusion</t>
  </si>
  <si>
    <t>АЦИК КРЕМ 5% 2ГР</t>
  </si>
  <si>
    <t>ФЛУЦИНАР N УНГВ. 15ГР</t>
  </si>
  <si>
    <t xml:space="preserve"> оintment</t>
  </si>
  <si>
    <t>ЛОКОИД ЛИПОКРЕМ 0,1% 30ГР</t>
  </si>
  <si>
    <t xml:space="preserve"> cream</t>
  </si>
  <si>
    <t>РИВАНОЛ 0,1% 1Л</t>
  </si>
  <si>
    <t xml:space="preserve"> Cutaneous solution</t>
  </si>
  <si>
    <t>ЙОДСЕПТАДОН 1Л Х</t>
  </si>
  <si>
    <t>ЙОДСЕПТАДОН 100МЛ Х</t>
  </si>
  <si>
    <t>ЙОДАСЕПТ УНГВ. 90Г</t>
  </si>
  <si>
    <t>ЙОД 10ГР Х</t>
  </si>
  <si>
    <t>pulvis</t>
  </si>
  <si>
    <t>КАЛИЕВ ЙОДИД 20ГР Х</t>
  </si>
  <si>
    <t>Т-РА ЙОД 5% 1000МЛ Х</t>
  </si>
  <si>
    <t>ПЕРХИДРОЛ 30% 1000Г Х</t>
  </si>
  <si>
    <t>solutin</t>
  </si>
  <si>
    <t>КИСЛОРОДНА ВОДА 3% 1Л Х</t>
  </si>
  <si>
    <t>СПИРТ ЕТИЛОВ 70% 1Л /0,800КГ/  Х</t>
  </si>
  <si>
    <t>СПИРТ ЕТИЛОВ 90% 1Л /0,800КГ/ Х</t>
  </si>
  <si>
    <t>СПИРТ ЕТИЛОВ 95% 1Л /0,800КГ/  Х</t>
  </si>
  <si>
    <t>АРГЕНТУМ НИТРИКУМ 10ГР Х</t>
  </si>
  <si>
    <t>МЕТЕРГИН АМП. 0.2МГ/МЛ 1МЛ Х 100</t>
  </si>
  <si>
    <t>УТРОГЕСТАН КАПС. 100МГ Х 30</t>
  </si>
  <si>
    <t xml:space="preserve"> Capsule soft</t>
  </si>
  <si>
    <t>ОРГАМЕТРИЛ ТАБЛ. 5МГ Х 30</t>
  </si>
  <si>
    <t>РЕМЕСТИП АМП. 0,2МГ 2МЛ Х 5/КУТИЯ/</t>
  </si>
  <si>
    <t>ОКСИТОЦИН АМП. 5IU /1МЛ Х 5/КУТИЯ/</t>
  </si>
  <si>
    <t>САНДОСТАТИН LAR ФЛ. 20МГ</t>
  </si>
  <si>
    <t>Powder and solvent for suspension for injection</t>
  </si>
  <si>
    <t>САНДОСТАТИН LAR ФЛ. 30МГ</t>
  </si>
  <si>
    <t>ФЛОСТЕРОН АМП./2МГ+5МГ/1МЛ Х 5/КУТИЯ/</t>
  </si>
  <si>
    <t>ДЕКСАМЕТАЗОН KRKA АМП. 4МГ/МЛ 1МЛ Х 25/ОПАКОВКА/</t>
  </si>
  <si>
    <t>ДЕПО-МЕДРОЛ АМП.40МГ/МЛ 1МЛ Х 1/КУТИЯ/</t>
  </si>
  <si>
    <t>ПРЕДНИЗОЛОН КОРТИКО ТАБЛ. 5МГ Х 20</t>
  </si>
  <si>
    <t>ДЕКСАМЕТАЗОН KRKA ТАБЛ. 4МГ Х 20</t>
  </si>
  <si>
    <t>ДЕКСАМЕТАЗОН KRKA ТАБЛ. 8МГ Х 20</t>
  </si>
  <si>
    <t>Л-ТИРОКСИН ТАБЛ. 100МКГ Х 100</t>
  </si>
  <si>
    <t>ПРОПИЦИЛ ТАБЛ. 50МГ Х 100</t>
  </si>
  <si>
    <t>ГЛЮКАГЕН ХИПОКИТ 1МГ</t>
  </si>
  <si>
    <t>ДОКСИЦИКЛИН КАПС. 100МГ Х 6 АК</t>
  </si>
  <si>
    <t>ОСПАМОКС ТАБЛ. 1000МГ Х 12</t>
  </si>
  <si>
    <t>ПЕНИЦИЛИН 5 000 000 ФЛ.</t>
  </si>
  <si>
    <t xml:space="preserve"> Powder for solution for injection,</t>
  </si>
  <si>
    <t>ПЕНИЦИЛИН 1 000 000 ФЛ.</t>
  </si>
  <si>
    <t>АМПИЦИЛИН ФЛ. 1 ГР</t>
  </si>
  <si>
    <t>ОСПЕН ТАБЛ. 1 000 000 МЕ Х 30</t>
  </si>
  <si>
    <t>АМОКСИКЛАВ ТАБЛ. 875МГ/125МГ Х 20</t>
  </si>
  <si>
    <t>УНАЗИН ТАБЛ. 375МГ Х 12</t>
  </si>
  <si>
    <t>УНАЗИН ФЛ. 1,5ГР Х 1/КУТИЯ/</t>
  </si>
  <si>
    <t xml:space="preserve"> Powder for solution for injection</t>
  </si>
  <si>
    <t>ПИПЕРАЦИЛИН/ТАЗОБАКТАМ КАБИ ФЛ. 4ГР/0.5ГР Х 1</t>
  </si>
  <si>
    <t>ОСПЕКСИН ТАБЛ. 1000МГ Х 24</t>
  </si>
  <si>
    <t>ЦЕФАЗОЛИН-МИП ФЛ.2ГР. Х 10</t>
  </si>
  <si>
    <t>ЦЕФЕПИМ АМП.1000МГ 20МЛ Х 10</t>
  </si>
  <si>
    <t>МЕДОЦЕФ ФЛ. 1ГР. Х 10</t>
  </si>
  <si>
    <t>МЕДОЦЕФ ФЛ. 2ГР. Х 10</t>
  </si>
  <si>
    <t>СУЛЦЕФ ФЛ. 1ГР/1ГР Х 1</t>
  </si>
  <si>
    <t>ЦЕФТАЗИДИМ-МИП ФЛ. 1Г Х 10</t>
  </si>
  <si>
    <t>МЕДАКСОН ФЛ. 1ГР Х 100</t>
  </si>
  <si>
    <t>МЕДАКСОН ФЛ. 2ГР Х 50</t>
  </si>
  <si>
    <t>АКСЕТИН ФЛ. 1,5Г Х 1</t>
  </si>
  <si>
    <t>АКСЕФ ТАБЛ. 500МГ Х 20</t>
  </si>
  <si>
    <t>АКСЕТИН ФЛ. 750МГ Х 10</t>
  </si>
  <si>
    <t>ЦЕФОТАКСИМ-МИП ФЛ. 1ГР 15МЛ Х 10</t>
  </si>
  <si>
    <t>МЕРОПЕНЕМ КАБИ 1ГР Х 10</t>
  </si>
  <si>
    <t>СУМЕТРОЛИМ ТАБЛ. 480МГ Х 20</t>
  </si>
  <si>
    <t>БИСЕПТОЛ АМП.480МГ/5МЛ Х 10</t>
  </si>
  <si>
    <t>АЗИБИОТ ТАБЛ. 250МГ Х 6</t>
  </si>
  <si>
    <t>АЗИБИОТ ТАБЛ.500МГ Х 3</t>
  </si>
  <si>
    <t>СУМАМЕД АМП. 500МГ Х 5</t>
  </si>
  <si>
    <t>ФРОМИЛИД ТАБЛ. 500МГ Х 14</t>
  </si>
  <si>
    <t>МАКРОПЕН ТАБЛ. 400МГ Х 16</t>
  </si>
  <si>
    <t>РУЛИД ТАБЛ. 150МГ Х 10</t>
  </si>
  <si>
    <t>КЛИНДАМИЦИН-МИП АМП.150МГ/МЛ 4МЛ Х 5/КУТИЯ/</t>
  </si>
  <si>
    <t>АМИКАЦИН Б БРАУН 5МГ/МЛ 100МЛ Х 10</t>
  </si>
  <si>
    <t>СЕЛЕМИЦИН АМП. 500МГ 2МЛ Х 10</t>
  </si>
  <si>
    <t>ЦИПРИНОЛ АМП. 100МГ 10МЛ Х 5/КУТИЯ/</t>
  </si>
  <si>
    <t>ЦИПРОФЛОКСАЦИН ТАБЛ. 500МГ Х 10 АК</t>
  </si>
  <si>
    <t>ЛЕВОФЛОКСАЦИН АКОРД ТАБЛ. 500МГ Х 7</t>
  </si>
  <si>
    <t>КИМОКС ТАБЛ. 400МГ Х 7</t>
  </si>
  <si>
    <t>ВАНКОМИЦИН-МИП ФЛ.1ГР 15МЛ Х 5</t>
  </si>
  <si>
    <t>ФЛАЖИЛ ВАГ. ТАБЛ. 500МГ Х 10</t>
  </si>
  <si>
    <t xml:space="preserve"> pessaries</t>
  </si>
  <si>
    <t>ТИНИДАЗОЛ ТАБЛ. 500МГ Х 4</t>
  </si>
  <si>
    <t>ТИГАЦИЛ ФЛ. 50МГ Х 10</t>
  </si>
  <si>
    <t>ФОСФОМИЦИН ЗЕНТИВА ГРАНУЛИ 3Г Х 1</t>
  </si>
  <si>
    <t xml:space="preserve"> Granules for oral solution</t>
  </si>
  <si>
    <t>ФУНГОСТАТИН ГРАН.100000 IU/МЛ 50МЛ</t>
  </si>
  <si>
    <t xml:space="preserve"> granules for oromucosal suspension</t>
  </si>
  <si>
    <t>ФУНГОЛОН КАПС. 150МГ Х 4</t>
  </si>
  <si>
    <t>ВИФЕНД ФЛ. 200МГ Х 1/КУТИЯ/</t>
  </si>
  <si>
    <t>ЕКАЛТА СОЛ.100МГ 30МЛ ФЛ.</t>
  </si>
  <si>
    <t>ТУБОЦИН КАПС. 300МГ Х 100</t>
  </si>
  <si>
    <t>АЦИКЛОВИР ТАБЛ. 200 Х 25 АЛИУД</t>
  </si>
  <si>
    <t>РЕМАНТАДИН ТАБЛ. 50МГ Х 20</t>
  </si>
  <si>
    <t>ИЗОПРИНОЗИН ТАБЛ. 500МГ Х 50</t>
  </si>
  <si>
    <t>АЛМИРАЛ АМП. 75МГ 3МЛ Х 5 /КУТИЯ/</t>
  </si>
  <si>
    <t>МЕЛБЕК АМП. 15МГ/1,5 МЛ Х 5</t>
  </si>
  <si>
    <t>ФЛАМЕКСИН ТАБЛ. 20МГ Х 10</t>
  </si>
  <si>
    <t>ДЕКЕНОР АМП. 50МГ/2МЛ Х 10</t>
  </si>
  <si>
    <t>ДЕКСОФЕН ТАБЛ. 25МГ Х 10</t>
  </si>
  <si>
    <t>ИБУПРОФЕН ТАБЛ.200МГ Х 20 POLFA</t>
  </si>
  <si>
    <t>ПРОФЕНИД ФЛ. 100МГ I.V. Х 50</t>
  </si>
  <si>
    <t>ПРОФЕНИД ТАБЛ. 200МГ Х 14</t>
  </si>
  <si>
    <t xml:space="preserve"> Prolonged release tablet</t>
  </si>
  <si>
    <t>ТЕВАКОКСИБ КАПС. 200МГ Х 10</t>
  </si>
  <si>
    <t xml:space="preserve"> Capsule  hard</t>
  </si>
  <si>
    <t>ДИНАСТАТ ФЛ. 40МГ 2МЛ+РАЗТВ. Х 1/КУТИЯ/</t>
  </si>
  <si>
    <t>БИОЛИН ТАБЛ. 100МГ Х 30</t>
  </si>
  <si>
    <t>ДИКЛАК МАКС ГЕЛ 5% 100Г</t>
  </si>
  <si>
    <t>КЕТОПРОФЕН ГЕЛ 2,5% 50ГР ВЕТПРОМ</t>
  </si>
  <si>
    <t>ЛИСТЕНОН АМП. 1% 5МЛ Х 5/ОПАКОВКА/</t>
  </si>
  <si>
    <t>ТРАКРИУМ АМП. 25МГ/2.5МЛ Х 5/КУТИЯ/</t>
  </si>
  <si>
    <t>ТРАКРИУМ АМП. 50МГ/5МЛ Х 5/КУТИЯ/</t>
  </si>
  <si>
    <t>АРДУАН АМП. 2МЛ Х 25</t>
  </si>
  <si>
    <t>ЗОЛЕДРОНИК АЦИД АКОРД ФЛ. 4МГ/5МЛ Х1</t>
  </si>
  <si>
    <t>СЕВОРАН ФЛ. 250МЛ Х 1</t>
  </si>
  <si>
    <t>Inhalation vapour, liquid</t>
  </si>
  <si>
    <t>КАЛИПСОЛ ФЛ.500МГ 10МЛ.Х 5</t>
  </si>
  <si>
    <t>ЕТОМИДАТ 2МГ/МЛ 10МЛ Х 10</t>
  </si>
  <si>
    <t>Emulsion for injection</t>
  </si>
  <si>
    <t>ЛИДОКАИН АКОРД ФЛ. 10МГ/МЛ 10МЛ Х 10</t>
  </si>
  <si>
    <t>ЛИДОКАИН АКОРД ФЛ. 20МГ/МЛ 10МЛ Х 10</t>
  </si>
  <si>
    <t>ЛИДОКАИН УНГВ. 5% 40ГР</t>
  </si>
  <si>
    <t>БУПИВАКАИН АКОРД АМП. 5МГ/МЛ 4МЛ Х 10</t>
  </si>
  <si>
    <t>КАТЕЖЕЛ+ЛИДОКАИН ГЕЛ 12,5ГР Х 25</t>
  </si>
  <si>
    <t>Urethral gel</t>
  </si>
  <si>
    <t>ОКСИЛАН ТАБЛ. 20МГ Х 50</t>
  </si>
  <si>
    <t>ОКСИЛАН ТАБЛ. 40МГ Х 50</t>
  </si>
  <si>
    <t>ГЕРОКСИНАЛ ТАБЛ. 10МГ/5МГ Х 50</t>
  </si>
  <si>
    <t>ГЕРОКСИНАЛ ТАБЛ. 20МГ/10МГ Х 50</t>
  </si>
  <si>
    <t>ГЕРОКСИНАЛ ТАБЛ. 40МГ/20МГ Х 50</t>
  </si>
  <si>
    <t>ВЕЛОФЕНТ ТАБЛ. 133МКГ Х 4</t>
  </si>
  <si>
    <t>Sublingual tablet</t>
  </si>
  <si>
    <t>ТРАМАДОЛ КАПС. 50МГ Х 30 STADA</t>
  </si>
  <si>
    <t>ТРАМАДОЛ АМП. 100МГ 2МЛ Х 5/КУТИЯ/</t>
  </si>
  <si>
    <t>ДОРЕТА ТАБЛ. 37,5МГ/325МГ Х 60</t>
  </si>
  <si>
    <t>АМИЗОЛМЕТ АМП. 500МГ/МЛ 2МЛ Х10</t>
  </si>
  <si>
    <t>АНГЕТОП ТАБЛ. 500МГ Х 20</t>
  </si>
  <si>
    <t>ПАРАЦЕТАМОЛ АКОРД ТАБЛ. 500МГ Х 30</t>
  </si>
  <si>
    <t>ПАРАЦЕТАМОЛ ФЛ. 10МГ/МЛ 100МЛ Х 10</t>
  </si>
  <si>
    <t>НЕУРОТОП ТАБЛ. 200МГ Х 50</t>
  </si>
  <si>
    <t>ДЕПАКИН ФЛ.400МГ 4МЛ Х 1</t>
  </si>
  <si>
    <t>КОНВУЛЕКС КАПС. 500МГ Х 100</t>
  </si>
  <si>
    <t>Gastro resistant capsule, soft</t>
  </si>
  <si>
    <t>НЕУРОНТИН КАПС. 400МГ Х 100</t>
  </si>
  <si>
    <t>ЛЕКСОТАН ТАБЛ. 3МГ Х 30</t>
  </si>
  <si>
    <t>ДИАЗЕПАМ ТАБЛ. 5МГ Х 20</t>
  </si>
  <si>
    <t>ДИАЗЕПАМ ТАБЛ. 10МГ Х 20</t>
  </si>
  <si>
    <t>АТАРАКС ТАБЛ. 25МГ Х 25</t>
  </si>
  <si>
    <t>ЗОПИКЛОН ТАБЛ. 7,5МГ Х 10</t>
  </si>
  <si>
    <t>ВАЛИДОЛ  ТАБЛ. 60МГ Х 20 ФАРМАК /РУСКИ/</t>
  </si>
  <si>
    <t xml:space="preserve"> Sublingual tablet</t>
  </si>
  <si>
    <t>ПИРАМЕМ 800МГ ТАБЛ. Х 90 АК</t>
  </si>
  <si>
    <t>НООТРОПИЛ АМП.3ГР/15МЛ Х 12/КУТИЯ/</t>
  </si>
  <si>
    <t>КАВИНТОН АМП. 5МГ/МЛ 2МЛ Х 10/КУТИЯ/</t>
  </si>
  <si>
    <t>КСИЛОМЕТАЗОЛИН СОЛ. 0,1% 10МЛ</t>
  </si>
  <si>
    <t xml:space="preserve"> Nasal drops</t>
  </si>
  <si>
    <t>ЕФИЗОЛ ТАБЛ. 250МГ Х 40</t>
  </si>
  <si>
    <t xml:space="preserve"> Compressed lozenge</t>
  </si>
  <si>
    <t>АМБРЕКС СИРОП 30МГ/5МЛ 150МЛ</t>
  </si>
  <si>
    <t>syr</t>
  </si>
  <si>
    <t>БРОМХЕКСИН ДР. 8МГ Х 20 АК</t>
  </si>
  <si>
    <t>БРОНХЕТАМИН СИРОП 0.15% 200МЛ</t>
  </si>
  <si>
    <t>ЛИБЕКСИН ТАБЛ. 100МГ Х 20</t>
  </si>
  <si>
    <t>ЗОДАК ТАБЛ. 10МГ Х 10</t>
  </si>
  <si>
    <t>ЗЕНАРО ТАБЛ. 5МГ Х 28</t>
  </si>
  <si>
    <t>ДЕСИБЕЛ ТАБЛ. 5МГ Х 20</t>
  </si>
  <si>
    <t>КЛАРИНАЗЕ ТАБЛ. Х 10</t>
  </si>
  <si>
    <t>ТОБРЕКС КОЛИР 0,3% 5МЛ</t>
  </si>
  <si>
    <t xml:space="preserve"> Eye drops solution</t>
  </si>
  <si>
    <t>СИЛОКСАН КОЛИР 0,3% 5 МЛ</t>
  </si>
  <si>
    <t xml:space="preserve"> Ear/eye drops solution</t>
  </si>
  <si>
    <t>МАКСИТРОЛ КОЛИР 5МЛ</t>
  </si>
  <si>
    <t xml:space="preserve"> Eye drops emulsion</t>
  </si>
  <si>
    <t>ТОБРАДЕКС КОЛИР 5МЛ</t>
  </si>
  <si>
    <t>Eye drops, suspension</t>
  </si>
  <si>
    <t>АЛКАИН КОЛИР 0.5% 15МЛ</t>
  </si>
  <si>
    <t>УРОГРАФИН АМП. 76% 20МЛ Х 10</t>
  </si>
  <si>
    <t xml:space="preserve"> infusion for injection</t>
  </si>
  <si>
    <t>НАЛОКСОН АМР. 0,4МГ/МЛ Х 10/КУТИЯ/</t>
  </si>
  <si>
    <t>КАЛЦИЕВ ФОЛИНАТ АМП.10МГ/МЛ 5МЛ Х 5 SANDOZ</t>
  </si>
  <si>
    <t>СУПОРТАН ДРИНК ПЛОДОВ 200МЛ</t>
  </si>
  <si>
    <t>ентерална храна разтвор</t>
  </si>
  <si>
    <t>ФРЕЗУБИН ШОКО 200МЛ Х 4</t>
  </si>
  <si>
    <t>ФРЕЗУБИН ПРОТЕИН ЕНЕРДЖИ ДРИНК ПЛОДОВ 200МЛ</t>
  </si>
  <si>
    <t>ФРЕЗУБИН HP ЕНЕРДЖИ САК 500МЛ</t>
  </si>
  <si>
    <t>АКВА РЕДЕСТИЛАТА BRAUN АМП. 10МЛ Х 20 3641227</t>
  </si>
  <si>
    <t>Solvent for parenteral use</t>
  </si>
  <si>
    <t>МАСЛО РИЦИНОВО 40ГР Х</t>
  </si>
  <si>
    <t>Oleum</t>
  </si>
  <si>
    <t>ПАРАФИН ТЕЧЕН 800ГР Х</t>
  </si>
  <si>
    <t>ГЛИЦЕРИН 1200Г  Х</t>
  </si>
  <si>
    <t>УЛТРАВИСТ ФЛ. 370МЛ/МЛ 100МЛ Х 10</t>
  </si>
  <si>
    <t>ТЕМОЗОЛОМИД АКОРД КАПС. 100МГ Х 5</t>
  </si>
  <si>
    <t>ПЕМЕТРЕКСЕД АКОРД ФЛ. 500МГ Х 1</t>
  </si>
  <si>
    <t>ГЕМЦИТАБИН АКОРД ФЛ. 100МГ/МЛ 10МЛ</t>
  </si>
  <si>
    <t>КАПЕЦИТАБИН АКОРД ТАБЛ. 500МГ Х 120</t>
  </si>
  <si>
    <t>ФЛУОРОУРАЦИЛ АКОРД ФЛ. 50МГ/МЛ 20МЛ Х 1</t>
  </si>
  <si>
    <t>ЛОНСЪРФ ТАБЛ. 15МГ/6,14МГ Х 20</t>
  </si>
  <si>
    <t>ЛОНСЪРФ ТАБЛ. 20МГ/8,19МГ Х 20</t>
  </si>
  <si>
    <t>ВИНОРЕЛБИН ФЛ.10МГ/МЛ 5МЛ Х 1</t>
  </si>
  <si>
    <t>ЕТОПОЗИД АКОРД ФЛ. 20МГ/МЛ 5МЛ</t>
  </si>
  <si>
    <t>ПАКЛИТАКСЕЛ АКОРД ФЛ. 6МГ/МЛ 16,7МЛ</t>
  </si>
  <si>
    <t>ПАКЛИТАКСЕЛ АКОРД ФЛ. 6МГ/МЛ 50МЛ</t>
  </si>
  <si>
    <t>ДОЦЕТАКСЕЛ АКОРД ФЛ. 80МГ/4МЛ Х 1</t>
  </si>
  <si>
    <t>33.24|</t>
  </si>
  <si>
    <t>ДЖЕВТАНА АМП. 60МГ Х 1</t>
  </si>
  <si>
    <t>Concentrate and solvent for solution for infusion</t>
  </si>
  <si>
    <t>МИОСЕТ 50 МГ 2 К-ТА В 1 КУТИЯ</t>
  </si>
  <si>
    <t>ЦИСПЛАТИН АКОРД ФЛ. 1МГ/МЛ 50 МЛ Х1</t>
  </si>
  <si>
    <t>КАРБОПЛАТИН EBEWE ФЛ.10МГ/МЛ 15МЛ Х 1</t>
  </si>
  <si>
    <t>ОКСАЛИПЛАТИН АКОРД 5МГ/МЛ 20МЛ</t>
  </si>
  <si>
    <t>СУТЕНТ КАПС.50МГ Х 30</t>
  </si>
  <si>
    <t>СУТЕНТ КАПС. 25МГ Х 30</t>
  </si>
  <si>
    <t>СУТЕНТ КАПС. 12.5МГ Х 30</t>
  </si>
  <si>
    <t>ТОПОТЕКАН АКОРД ФЛ. 1МГ/МЛ 4МЛ Х 1</t>
  </si>
  <si>
    <t>ИРИНОТЕКАН АКОРД ФЛ. 20МГ/МЛ 5МЛ</t>
  </si>
  <si>
    <t>ХЕРЗУМА ФЛ. 150МГ Х 1</t>
  </si>
  <si>
    <t>ЕРБИТУКС ФЛ. 5МГ/МЛ 20МЛ Х 1</t>
  </si>
  <si>
    <t>НЕКСАВАР ТАБЛ. 200МГ Х 112</t>
  </si>
  <si>
    <t>ЗАЛТРАП 25МГ/МЛ ФЛ. 8МЛ Х 1</t>
  </si>
  <si>
    <t>ЗАЛТРАП 25МГ/МЛ ФЛ. 4МЛ Х 1</t>
  </si>
  <si>
    <t>ДЖИОТРИФ ТАБЛ. 30МГ Х 28</t>
  </si>
  <si>
    <t>ДЖИОТРИФ ТАБЛ. 40МГ Х 28</t>
  </si>
  <si>
    <t>ИНЛИТА ТАБЛ. 1МГ Х 56</t>
  </si>
  <si>
    <t>ИНЛИТА ТАБЛ. 5МГ Х 56</t>
  </si>
  <si>
    <t>КСАЛКОРИ КАПС. 250МГ Х 60</t>
  </si>
  <si>
    <t>ГЕФИТИНИБ КАПС. 250МГ Х 30</t>
  </si>
  <si>
    <t>ТИВЪРБ ТАБЛ. 250МГ Х 140</t>
  </si>
  <si>
    <t>ТОРИСЕЛ ФЛ. 30МГ(25МГ/МЛ) Х 1</t>
  </si>
  <si>
    <t>Concentrate and diluent for solution for infusion</t>
  </si>
  <si>
    <t>ЕВEРОЛИМУС KRKA ТАБЛ. 10МГ Х 30</t>
  </si>
  <si>
    <t>ВОТРИЕНТ ТАБЛ. 400МГ Х 60</t>
  </si>
  <si>
    <t>МЕАКСИН ТАБЛ. 100МГ Х 120</t>
  </si>
  <si>
    <t>ТАФИНЛАР КАПС. 75МГ Х 120</t>
  </si>
  <si>
    <t>СТИВАРГА 40МГ ТАБЛ. 3 Х 28</t>
  </si>
  <si>
    <t>КАПРЕЛСА ТАБЛ. 100МГ Х 30</t>
  </si>
  <si>
    <t>КАПРЕЛСА ТАБЛ. 300МГ Х 30</t>
  </si>
  <si>
    <t>ЙЕРВОЙ ФЛ. 5МГ/МЛ 10МЛ</t>
  </si>
  <si>
    <t>ЙЕРВОЙ ФЛ. 5МГ/МЛ 40МЛ</t>
  </si>
  <si>
    <t>КЕЙТРУДА ФЛ. 25МГ/МЛ 4МЛ Х 1</t>
  </si>
  <si>
    <t>СИРАМЗА ФЛ. 100МГ/10МЛ Х 2</t>
  </si>
  <si>
    <t>АКОФИЛ ФЛ. 30MU (300МКГ/0,5МЛ) Х 5</t>
  </si>
  <si>
    <t>ПЕЛГРАЗ ФЛ. 6МГ/0,6МЛ Х 1</t>
  </si>
  <si>
    <t>ЛОНКВЕКС ФЛ. 6МГ 0,6МЛ Х 1</t>
  </si>
  <si>
    <t>Norfloxacin 400mg. tb</t>
  </si>
  <si>
    <t>Класиране</t>
  </si>
  <si>
    <r>
      <t>Thioctacid 600 T, Solution for injection, 600, mg/</t>
    </r>
    <r>
      <rPr>
        <sz val="10"/>
        <color rgb="FFFF0000"/>
        <rFont val="Times New Roman"/>
        <family val="1"/>
        <charset val="204"/>
      </rPr>
      <t xml:space="preserve">24 ml, </t>
    </r>
    <r>
      <rPr>
        <sz val="10"/>
        <rFont val="Times New Roman"/>
        <family val="1"/>
        <charset val="204"/>
      </rPr>
      <t>Pack: 5</t>
    </r>
  </si>
  <si>
    <t>Aminoplasmal B. Braun 5% E solution for infusion, 500 ml</t>
  </si>
  <si>
    <t>предложен за отстраняване</t>
  </si>
  <si>
    <t>по висока цена</t>
  </si>
  <si>
    <t xml:space="preserve">предложен за отстраняване </t>
  </si>
  <si>
    <t>не отговарят на ТС</t>
  </si>
  <si>
    <t>не отговаря на ТС</t>
  </si>
  <si>
    <t xml:space="preserve">      A09AA</t>
  </si>
  <si>
    <t>не отговаря на  ТС</t>
  </si>
  <si>
    <t>не потвърждава  цената</t>
  </si>
  <si>
    <t>по висока цена -211,44 лв</t>
  </si>
  <si>
    <t>Липса на участници по процудера " Доставка на лекарствени продукти по Приложение 1 за ОП №1 и ОП №2</t>
  </si>
  <si>
    <t>Забележка</t>
  </si>
  <si>
    <t>по висока цена в ПЛС-211,44 лв</t>
  </si>
  <si>
    <t>Участници по процедура с предмет: Доставка на лекарствени продукти по Приложение 1, предложени за отстраняване за ОП№1 и ОП №2</t>
  </si>
  <si>
    <t>по висока предложена  цена</t>
  </si>
  <si>
    <t>Приложение №2</t>
  </si>
  <si>
    <t>Класирани на първо място  участници в обществена поръчка  с предмет: "Доставка на лекарствeни продукти" по Техническа спецификация - Приложение №1" за обособена позиция №1</t>
  </si>
  <si>
    <t>Класирани на първо място  участниците в обществена поръчка  с предмет: "Доставка на лекарствeни продукти" по Техническа спецификация - Приложение №1" за обособена позиция №2</t>
  </si>
  <si>
    <t>Приложение №4</t>
  </si>
  <si>
    <t>Приложение №:3</t>
  </si>
  <si>
    <t>Приложение №:2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</si>
</sst>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#,##0.0000"/>
    <numFmt numFmtId="166" formatCode="0.000"/>
    <numFmt numFmtId="167" formatCode="0.00000"/>
  </numFmts>
  <fonts count="20">
    <font>
      <sz val="10"/>
      <color rgb="FF00000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BFB"/>
        <bgColor rgb="FFFFFBFB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BFB"/>
      </patternFill>
    </fill>
    <fill>
      <patternFill patternType="solid">
        <fgColor theme="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CFFCC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59999389629810485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1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8" tint="0.79998168889431442"/>
        <bgColor rgb="FF00FF00"/>
      </patternFill>
    </fill>
    <fill>
      <patternFill patternType="solid">
        <fgColor theme="9" tint="0.79998168889431442"/>
        <bgColor rgb="FF00FF00"/>
      </patternFill>
    </fill>
    <fill>
      <patternFill patternType="solid">
        <fgColor theme="9" tint="0.79998168889431442"/>
        <bgColor rgb="FF00FFFF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9" tint="0.79998168889431442"/>
        <bgColor rgb="FFFFFF00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2" fillId="0" borderId="0"/>
    <xf numFmtId="0" fontId="8" fillId="0" borderId="0" applyNumberFormat="0" applyBorder="0" applyProtection="0"/>
  </cellStyleXfs>
  <cellXfs count="610">
    <xf numFmtId="0" fontId="0" fillId="0" borderId="0" xfId="0" applyFont="1" applyAlignment="1"/>
    <xf numFmtId="0" fontId="1" fillId="6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vertical="top" wrapText="1"/>
    </xf>
    <xf numFmtId="0" fontId="1" fillId="24" borderId="1" xfId="0" applyFont="1" applyFill="1" applyBorder="1" applyAlignment="1">
      <alignment horizontal="right" wrapText="1"/>
    </xf>
    <xf numFmtId="0" fontId="1" fillId="26" borderId="1" xfId="0" applyFont="1" applyFill="1" applyBorder="1" applyAlignment="1">
      <alignment horizontal="right" wrapText="1"/>
    </xf>
    <xf numFmtId="0" fontId="1" fillId="27" borderId="1" xfId="0" applyFont="1" applyFill="1" applyBorder="1" applyAlignment="1">
      <alignment horizontal="right" wrapText="1"/>
    </xf>
    <xf numFmtId="0" fontId="3" fillId="16" borderId="1" xfId="0" applyFont="1" applyFill="1" applyBorder="1" applyAlignment="1">
      <alignment horizontal="right" vertical="center" wrapText="1"/>
    </xf>
    <xf numFmtId="0" fontId="1" fillId="16" borderId="1" xfId="0" applyFont="1" applyFill="1" applyBorder="1" applyAlignment="1">
      <alignment horizontal="right" vertical="center" wrapText="1"/>
    </xf>
    <xf numFmtId="0" fontId="1" fillId="16" borderId="1" xfId="2" applyFont="1" applyFill="1" applyBorder="1" applyAlignment="1" applyProtection="1">
      <alignment horizontal="right" vertical="center" wrapText="1"/>
      <protection locked="0"/>
    </xf>
    <xf numFmtId="2" fontId="1" fillId="16" borderId="1" xfId="2" applyNumberFormat="1" applyFont="1" applyFill="1" applyBorder="1" applyAlignment="1" applyProtection="1">
      <alignment horizontal="right" vertical="center" wrapText="1"/>
      <protection locked="0"/>
    </xf>
    <xf numFmtId="4" fontId="1" fillId="16" borderId="1" xfId="0" applyNumberFormat="1" applyFont="1" applyFill="1" applyBorder="1" applyAlignment="1">
      <alignment horizontal="right" vertical="center" wrapText="1"/>
    </xf>
    <xf numFmtId="165" fontId="1" fillId="16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3" fillId="17" borderId="1" xfId="0" applyFont="1" applyFill="1" applyBorder="1" applyAlignment="1">
      <alignment horizontal="right" vertical="center" wrapText="1"/>
    </xf>
    <xf numFmtId="0" fontId="1" fillId="17" borderId="1" xfId="0" applyFont="1" applyFill="1" applyBorder="1" applyAlignment="1">
      <alignment horizontal="right" vertical="center" wrapText="1"/>
    </xf>
    <xf numFmtId="0" fontId="1" fillId="17" borderId="1" xfId="2" applyFont="1" applyFill="1" applyBorder="1" applyAlignment="1" applyProtection="1">
      <alignment horizontal="right" vertical="center" wrapText="1"/>
      <protection locked="0"/>
    </xf>
    <xf numFmtId="2" fontId="1" fillId="17" borderId="1" xfId="2" applyNumberFormat="1" applyFont="1" applyFill="1" applyBorder="1" applyAlignment="1" applyProtection="1">
      <alignment horizontal="right" vertical="center" wrapText="1"/>
      <protection locked="0"/>
    </xf>
    <xf numFmtId="4" fontId="1" fillId="17" borderId="1" xfId="0" applyNumberFormat="1" applyFont="1" applyFill="1" applyBorder="1" applyAlignment="1">
      <alignment horizontal="right" vertical="center" wrapText="1"/>
    </xf>
    <xf numFmtId="165" fontId="1" fillId="17" borderId="1" xfId="0" applyNumberFormat="1" applyFont="1" applyFill="1" applyBorder="1" applyAlignment="1">
      <alignment horizontal="right" vertical="center" wrapText="1"/>
    </xf>
    <xf numFmtId="0" fontId="3" fillId="17" borderId="1" xfId="0" applyFont="1" applyFill="1" applyBorder="1" applyAlignment="1">
      <alignment horizontal="right" wrapText="1"/>
    </xf>
    <xf numFmtId="0" fontId="1" fillId="17" borderId="1" xfId="0" applyFont="1" applyFill="1" applyBorder="1" applyAlignment="1">
      <alignment horizontal="right" wrapText="1"/>
    </xf>
    <xf numFmtId="0" fontId="3" fillId="17" borderId="1" xfId="0" applyFont="1" applyFill="1" applyBorder="1" applyAlignment="1">
      <alignment horizontal="right" vertical="top" wrapText="1"/>
    </xf>
    <xf numFmtId="0" fontId="1" fillId="17" borderId="1" xfId="0" applyFont="1" applyFill="1" applyBorder="1" applyAlignment="1">
      <alignment horizontal="right" vertical="top" wrapText="1"/>
    </xf>
    <xf numFmtId="0" fontId="3" fillId="16" borderId="1" xfId="0" applyFont="1" applyFill="1" applyBorder="1" applyAlignment="1">
      <alignment horizontal="right" vertical="top" wrapText="1"/>
    </xf>
    <xf numFmtId="0" fontId="1" fillId="16" borderId="1" xfId="0" applyFont="1" applyFill="1" applyBorder="1" applyAlignment="1">
      <alignment horizontal="right" vertical="top" wrapText="1"/>
    </xf>
    <xf numFmtId="0" fontId="1" fillId="16" borderId="1" xfId="0" applyFont="1" applyFill="1" applyBorder="1" applyAlignment="1">
      <alignment horizontal="right" wrapText="1"/>
    </xf>
    <xf numFmtId="2" fontId="1" fillId="17" borderId="1" xfId="0" applyNumberFormat="1" applyFont="1" applyFill="1" applyBorder="1" applyAlignment="1">
      <alignment horizontal="right" wrapText="1"/>
    </xf>
    <xf numFmtId="164" fontId="1" fillId="17" borderId="1" xfId="0" applyNumberFormat="1" applyFont="1" applyFill="1" applyBorder="1" applyAlignment="1">
      <alignment horizontal="right" wrapText="1"/>
    </xf>
    <xf numFmtId="0" fontId="1" fillId="29" borderId="1" xfId="0" applyFont="1" applyFill="1" applyBorder="1" applyAlignment="1">
      <alignment horizontal="right" wrapText="1"/>
    </xf>
    <xf numFmtId="0" fontId="3" fillId="16" borderId="1" xfId="0" applyFont="1" applyFill="1" applyBorder="1" applyAlignment="1">
      <alignment horizontal="right" wrapText="1"/>
    </xf>
    <xf numFmtId="2" fontId="1" fillId="16" borderId="1" xfId="0" applyNumberFormat="1" applyFont="1" applyFill="1" applyBorder="1" applyAlignment="1">
      <alignment horizontal="right" wrapText="1"/>
    </xf>
    <xf numFmtId="164" fontId="1" fillId="16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24" borderId="1" xfId="0" applyFont="1" applyFill="1" applyBorder="1" applyAlignment="1">
      <alignment horizontal="right" vertical="top" wrapText="1"/>
    </xf>
    <xf numFmtId="0" fontId="3" fillId="31" borderId="1" xfId="0" applyFont="1" applyFill="1" applyBorder="1" applyAlignment="1">
      <alignment horizontal="right" wrapText="1"/>
    </xf>
    <xf numFmtId="0" fontId="1" fillId="32" borderId="1" xfId="0" applyFont="1" applyFill="1" applyBorder="1" applyAlignment="1">
      <alignment horizontal="right" wrapText="1"/>
    </xf>
    <xf numFmtId="0" fontId="3" fillId="11" borderId="3" xfId="0" applyFont="1" applyFill="1" applyBorder="1" applyAlignment="1" applyProtection="1">
      <alignment horizontal="right" wrapText="1"/>
      <protection locked="0"/>
    </xf>
    <xf numFmtId="0" fontId="3" fillId="12" borderId="2" xfId="0" applyFont="1" applyFill="1" applyBorder="1" applyAlignment="1">
      <alignment horizontal="right" wrapText="1"/>
    </xf>
    <xf numFmtId="0" fontId="10" fillId="11" borderId="3" xfId="0" applyFont="1" applyFill="1" applyBorder="1" applyAlignment="1" applyProtection="1">
      <alignment horizontal="right" vertical="center" wrapText="1"/>
      <protection locked="0"/>
    </xf>
    <xf numFmtId="49" fontId="10" fillId="11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12" borderId="2" xfId="0" applyNumberFormat="1" applyFont="1" applyFill="1" applyBorder="1" applyAlignment="1">
      <alignment horizontal="right" wrapText="1"/>
    </xf>
    <xf numFmtId="0" fontId="3" fillId="11" borderId="3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1" fillId="3" borderId="0" xfId="0" applyFont="1" applyFill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2" fontId="1" fillId="6" borderId="1" xfId="0" applyNumberFormat="1" applyFont="1" applyFill="1" applyBorder="1" applyAlignment="1">
      <alignment horizontal="right" wrapText="1"/>
    </xf>
    <xf numFmtId="164" fontId="1" fillId="6" borderId="1" xfId="0" applyNumberFormat="1" applyFont="1" applyFill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17" borderId="4" xfId="0" applyFont="1" applyFill="1" applyBorder="1" applyAlignment="1">
      <alignment horizontal="right" vertical="top" wrapText="1"/>
    </xf>
    <xf numFmtId="0" fontId="1" fillId="17" borderId="1" xfId="0" applyFont="1" applyFill="1" applyBorder="1" applyAlignment="1" applyProtection="1">
      <alignment horizontal="right" vertical="top" wrapText="1"/>
      <protection locked="0"/>
    </xf>
    <xf numFmtId="0" fontId="1" fillId="17" borderId="8" xfId="2" applyFont="1" applyFill="1" applyBorder="1" applyAlignment="1">
      <alignment horizontal="right" vertical="top" wrapText="1"/>
    </xf>
    <xf numFmtId="0" fontId="6" fillId="17" borderId="1" xfId="0" applyFont="1" applyFill="1" applyBorder="1" applyAlignment="1">
      <alignment horizontal="right" vertical="top" wrapText="1"/>
    </xf>
    <xf numFmtId="2" fontId="6" fillId="17" borderId="1" xfId="0" applyNumberFormat="1" applyFont="1" applyFill="1" applyBorder="1" applyAlignment="1">
      <alignment horizontal="right" vertical="top" wrapText="1"/>
    </xf>
    <xf numFmtId="164" fontId="6" fillId="17" borderId="1" xfId="0" applyNumberFormat="1" applyFont="1" applyFill="1" applyBorder="1" applyAlignment="1">
      <alignment horizontal="right" vertical="top" wrapText="1"/>
    </xf>
    <xf numFmtId="0" fontId="1" fillId="17" borderId="9" xfId="0" applyFont="1" applyFill="1" applyBorder="1" applyAlignment="1">
      <alignment horizontal="right" wrapText="1"/>
    </xf>
    <xf numFmtId="0" fontId="1" fillId="17" borderId="7" xfId="0" applyFont="1" applyFill="1" applyBorder="1" applyAlignment="1">
      <alignment horizontal="right" wrapText="1"/>
    </xf>
    <xf numFmtId="2" fontId="1" fillId="17" borderId="7" xfId="0" applyNumberFormat="1" applyFont="1" applyFill="1" applyBorder="1" applyAlignment="1">
      <alignment horizontal="right" wrapText="1"/>
    </xf>
    <xf numFmtId="165" fontId="1" fillId="17" borderId="7" xfId="0" applyNumberFormat="1" applyFont="1" applyFill="1" applyBorder="1" applyAlignment="1">
      <alignment horizontal="right" wrapText="1"/>
    </xf>
    <xf numFmtId="2" fontId="1" fillId="17" borderId="7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16" borderId="4" xfId="0" applyFont="1" applyFill="1" applyBorder="1" applyAlignment="1">
      <alignment horizontal="right" vertical="top" wrapText="1"/>
    </xf>
    <xf numFmtId="0" fontId="1" fillId="16" borderId="1" xfId="0" applyFont="1" applyFill="1" applyBorder="1" applyAlignment="1" applyProtection="1">
      <alignment horizontal="right" vertical="top" wrapText="1"/>
      <protection locked="0"/>
    </xf>
    <xf numFmtId="0" fontId="1" fillId="16" borderId="8" xfId="2" applyFont="1" applyFill="1" applyBorder="1" applyAlignment="1">
      <alignment horizontal="right" vertical="top" wrapText="1"/>
    </xf>
    <xf numFmtId="0" fontId="6" fillId="16" borderId="1" xfId="0" applyFont="1" applyFill="1" applyBorder="1" applyAlignment="1">
      <alignment horizontal="right" vertical="top" wrapText="1"/>
    </xf>
    <xf numFmtId="2" fontId="6" fillId="16" borderId="1" xfId="0" applyNumberFormat="1" applyFont="1" applyFill="1" applyBorder="1" applyAlignment="1">
      <alignment horizontal="right" vertical="top" wrapText="1"/>
    </xf>
    <xf numFmtId="164" fontId="6" fillId="16" borderId="1" xfId="0" applyNumberFormat="1" applyFont="1" applyFill="1" applyBorder="1" applyAlignment="1">
      <alignment horizontal="right" vertical="top" wrapText="1"/>
    </xf>
    <xf numFmtId="0" fontId="1" fillId="16" borderId="8" xfId="0" applyFont="1" applyFill="1" applyBorder="1" applyAlignment="1">
      <alignment horizontal="right" wrapText="1"/>
    </xf>
    <xf numFmtId="0" fontId="1" fillId="16" borderId="7" xfId="0" applyFont="1" applyFill="1" applyBorder="1" applyAlignment="1">
      <alignment horizontal="right" wrapText="1"/>
    </xf>
    <xf numFmtId="2" fontId="1" fillId="16" borderId="8" xfId="0" applyNumberFormat="1" applyFont="1" applyFill="1" applyBorder="1" applyAlignment="1">
      <alignment horizontal="right" wrapText="1"/>
    </xf>
    <xf numFmtId="0" fontId="1" fillId="16" borderId="1" xfId="0" applyFont="1" applyFill="1" applyBorder="1" applyAlignment="1">
      <alignment horizontal="right"/>
    </xf>
    <xf numFmtId="0" fontId="1" fillId="17" borderId="8" xfId="0" applyFont="1" applyFill="1" applyBorder="1" applyAlignment="1">
      <alignment horizontal="right" wrapText="1"/>
    </xf>
    <xf numFmtId="0" fontId="1" fillId="17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 wrapText="1"/>
    </xf>
    <xf numFmtId="0" fontId="1" fillId="18" borderId="1" xfId="0" applyFont="1" applyFill="1" applyBorder="1" applyAlignment="1">
      <alignment horizontal="right" wrapText="1"/>
    </xf>
    <xf numFmtId="0" fontId="1" fillId="18" borderId="7" xfId="0" applyFont="1" applyFill="1" applyBorder="1" applyAlignment="1">
      <alignment horizontal="right" wrapText="1"/>
    </xf>
    <xf numFmtId="2" fontId="1" fillId="18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vertical="top" wrapText="1"/>
    </xf>
    <xf numFmtId="0" fontId="1" fillId="21" borderId="1" xfId="0" applyFont="1" applyFill="1" applyBorder="1" applyAlignment="1">
      <alignment horizontal="right" wrapText="1"/>
    </xf>
    <xf numFmtId="0" fontId="1" fillId="22" borderId="1" xfId="0" applyFont="1" applyFill="1" applyBorder="1" applyAlignment="1">
      <alignment horizontal="right" wrapText="1"/>
    </xf>
    <xf numFmtId="2" fontId="1" fillId="17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right" wrapText="1"/>
    </xf>
    <xf numFmtId="0" fontId="1" fillId="20" borderId="1" xfId="0" applyFont="1" applyFill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164" fontId="1" fillId="18" borderId="1" xfId="0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1" fillId="17" borderId="5" xfId="0" applyFont="1" applyFill="1" applyBorder="1" applyAlignment="1">
      <alignment horizontal="right" vertical="top" wrapText="1"/>
    </xf>
    <xf numFmtId="2" fontId="1" fillId="17" borderId="1" xfId="0" applyNumberFormat="1" applyFont="1" applyFill="1" applyBorder="1" applyAlignment="1">
      <alignment horizontal="right" vertical="top" wrapText="1"/>
    </xf>
    <xf numFmtId="0" fontId="1" fillId="6" borderId="0" xfId="0" applyFont="1" applyFill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6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6" borderId="1" xfId="0" applyFont="1" applyFill="1" applyBorder="1" applyAlignment="1">
      <alignment horizontal="right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165" fontId="1" fillId="17" borderId="1" xfId="0" applyNumberFormat="1" applyFont="1" applyFill="1" applyBorder="1" applyAlignment="1">
      <alignment horizontal="right" wrapText="1"/>
    </xf>
    <xf numFmtId="0" fontId="3" fillId="6" borderId="1" xfId="0" applyFont="1" applyFill="1" applyBorder="1" applyAlignment="1">
      <alignment horizontal="right" vertical="top" wrapText="1"/>
    </xf>
    <xf numFmtId="0" fontId="1" fillId="6" borderId="4" xfId="0" applyFont="1" applyFill="1" applyBorder="1" applyAlignment="1">
      <alignment horizontal="right" vertical="top" wrapText="1"/>
    </xf>
    <xf numFmtId="0" fontId="1" fillId="6" borderId="1" xfId="0" applyFont="1" applyFill="1" applyBorder="1" applyAlignment="1" applyProtection="1">
      <alignment horizontal="right" vertical="top" wrapText="1"/>
      <protection locked="0"/>
    </xf>
    <xf numFmtId="2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0" fontId="1" fillId="6" borderId="5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2" applyFont="1" applyBorder="1" applyAlignment="1" applyProtection="1">
      <alignment horizontal="right" vertical="center" wrapText="1"/>
      <protection locked="0"/>
    </xf>
    <xf numFmtId="0" fontId="1" fillId="0" borderId="1" xfId="2" applyFont="1" applyBorder="1" applyAlignment="1">
      <alignment horizontal="right" vertical="center" wrapText="1"/>
    </xf>
    <xf numFmtId="2" fontId="1" fillId="0" borderId="1" xfId="2" applyNumberFormat="1" applyFont="1" applyBorder="1" applyAlignment="1" applyProtection="1">
      <alignment horizontal="right" vertical="center" wrapText="1"/>
      <protection locked="0"/>
    </xf>
    <xf numFmtId="4" fontId="1" fillId="6" borderId="1" xfId="0" applyNumberFormat="1" applyFont="1" applyFill="1" applyBorder="1" applyAlignment="1">
      <alignment horizontal="right" vertical="center" wrapText="1"/>
    </xf>
    <xf numFmtId="165" fontId="1" fillId="6" borderId="1" xfId="0" applyNumberFormat="1" applyFont="1" applyFill="1" applyBorder="1" applyAlignment="1">
      <alignment horizontal="right" vertical="center" wrapText="1"/>
    </xf>
    <xf numFmtId="0" fontId="1" fillId="16" borderId="5" xfId="0" applyFont="1" applyFill="1" applyBorder="1" applyAlignment="1">
      <alignment horizontal="right" vertical="top" wrapText="1"/>
    </xf>
    <xf numFmtId="2" fontId="1" fillId="16" borderId="1" xfId="0" applyNumberFormat="1" applyFont="1" applyFill="1" applyBorder="1" applyAlignment="1">
      <alignment horizontal="right" vertical="top" wrapText="1"/>
    </xf>
    <xf numFmtId="2" fontId="1" fillId="16" borderId="1" xfId="0" applyNumberFormat="1" applyFont="1" applyFill="1" applyBorder="1" applyAlignment="1">
      <alignment horizontal="right" vertical="center" wrapText="1"/>
    </xf>
    <xf numFmtId="164" fontId="1" fillId="16" borderId="1" xfId="0" applyNumberFormat="1" applyFont="1" applyFill="1" applyBorder="1" applyAlignment="1">
      <alignment horizontal="right" vertical="center" wrapText="1"/>
    </xf>
    <xf numFmtId="2" fontId="1" fillId="16" borderId="1" xfId="0" applyNumberFormat="1" applyFont="1" applyFill="1" applyBorder="1" applyAlignment="1">
      <alignment horizontal="right"/>
    </xf>
    <xf numFmtId="0" fontId="1" fillId="16" borderId="1" xfId="2" applyFont="1" applyFill="1" applyBorder="1" applyAlignment="1">
      <alignment horizontal="right" vertical="center" wrapText="1"/>
    </xf>
    <xf numFmtId="2" fontId="1" fillId="17" borderId="1" xfId="0" applyNumberFormat="1" applyFont="1" applyFill="1" applyBorder="1" applyAlignment="1">
      <alignment horizontal="right" vertical="center" wrapText="1"/>
    </xf>
    <xf numFmtId="164" fontId="1" fillId="17" borderId="1" xfId="0" applyNumberFormat="1" applyFont="1" applyFill="1" applyBorder="1" applyAlignment="1">
      <alignment horizontal="right" vertical="center" wrapText="1"/>
    </xf>
    <xf numFmtId="0" fontId="1" fillId="17" borderId="1" xfId="2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wrapText="1"/>
    </xf>
    <xf numFmtId="0" fontId="1" fillId="9" borderId="1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right" vertical="center" wrapText="1"/>
    </xf>
    <xf numFmtId="0" fontId="1" fillId="18" borderId="1" xfId="3" applyFont="1" applyFill="1" applyBorder="1" applyAlignment="1">
      <alignment horizontal="right" vertical="center" wrapText="1"/>
    </xf>
    <xf numFmtId="0" fontId="1" fillId="25" borderId="1" xfId="0" applyFont="1" applyFill="1" applyBorder="1" applyAlignment="1">
      <alignment horizontal="right" wrapText="1"/>
    </xf>
    <xf numFmtId="0" fontId="1" fillId="17" borderId="1" xfId="0" applyFont="1" applyFill="1" applyBorder="1" applyAlignment="1">
      <alignment horizontal="right" vertical="center"/>
    </xf>
    <xf numFmtId="0" fontId="3" fillId="19" borderId="1" xfId="0" applyFont="1" applyFill="1" applyBorder="1" applyAlignment="1">
      <alignment horizontal="right" wrapText="1"/>
    </xf>
    <xf numFmtId="0" fontId="1" fillId="19" borderId="1" xfId="0" applyFont="1" applyFill="1" applyBorder="1" applyAlignment="1">
      <alignment horizontal="right" wrapText="1"/>
    </xf>
    <xf numFmtId="0" fontId="6" fillId="19" borderId="1" xfId="0" applyFont="1" applyFill="1" applyBorder="1" applyAlignment="1">
      <alignment horizontal="right" vertical="top" wrapText="1"/>
    </xf>
    <xf numFmtId="2" fontId="6" fillId="19" borderId="1" xfId="0" applyNumberFormat="1" applyFont="1" applyFill="1" applyBorder="1" applyAlignment="1">
      <alignment horizontal="right" vertical="top" wrapText="1"/>
    </xf>
    <xf numFmtId="164" fontId="6" fillId="19" borderId="1" xfId="0" applyNumberFormat="1" applyFont="1" applyFill="1" applyBorder="1" applyAlignment="1">
      <alignment horizontal="right" vertical="top" wrapText="1"/>
    </xf>
    <xf numFmtId="2" fontId="1" fillId="19" borderId="1" xfId="0" applyNumberFormat="1" applyFont="1" applyFill="1" applyBorder="1" applyAlignment="1">
      <alignment horizontal="right" wrapText="1"/>
    </xf>
    <xf numFmtId="164" fontId="1" fillId="19" borderId="1" xfId="0" applyNumberFormat="1" applyFont="1" applyFill="1" applyBorder="1" applyAlignment="1">
      <alignment horizontal="right" wrapText="1"/>
    </xf>
    <xf numFmtId="0" fontId="1" fillId="28" borderId="1" xfId="0" applyFont="1" applyFill="1" applyBorder="1" applyAlignment="1">
      <alignment horizontal="right" wrapText="1"/>
    </xf>
    <xf numFmtId="0" fontId="1" fillId="19" borderId="8" xfId="0" applyFont="1" applyFill="1" applyBorder="1" applyAlignment="1">
      <alignment horizontal="right" wrapText="1"/>
    </xf>
    <xf numFmtId="0" fontId="1" fillId="19" borderId="7" xfId="0" applyFont="1" applyFill="1" applyBorder="1" applyAlignment="1">
      <alignment horizontal="right" wrapText="1"/>
    </xf>
    <xf numFmtId="0" fontId="1" fillId="19" borderId="1" xfId="0" applyFont="1" applyFill="1" applyBorder="1" applyAlignment="1">
      <alignment horizontal="right"/>
    </xf>
    <xf numFmtId="2" fontId="1" fillId="17" borderId="8" xfId="0" applyNumberFormat="1" applyFont="1" applyFill="1" applyBorder="1" applyAlignment="1">
      <alignment horizontal="right" wrapText="1"/>
    </xf>
    <xf numFmtId="0" fontId="1" fillId="31" borderId="1" xfId="0" applyFont="1" applyFill="1" applyBorder="1" applyAlignment="1">
      <alignment horizontal="right" wrapText="1"/>
    </xf>
    <xf numFmtId="2" fontId="1" fillId="31" borderId="1" xfId="0" applyNumberFormat="1" applyFont="1" applyFill="1" applyBorder="1" applyAlignment="1">
      <alignment horizontal="right" wrapText="1"/>
    </xf>
    <xf numFmtId="164" fontId="1" fillId="31" borderId="1" xfId="0" applyNumberFormat="1" applyFont="1" applyFill="1" applyBorder="1" applyAlignment="1">
      <alignment horizontal="right" wrapText="1"/>
    </xf>
    <xf numFmtId="0" fontId="3" fillId="31" borderId="1" xfId="0" applyFont="1" applyFill="1" applyBorder="1" applyAlignment="1">
      <alignment horizontal="right" vertical="top" wrapText="1"/>
    </xf>
    <xf numFmtId="0" fontId="1" fillId="31" borderId="1" xfId="0" applyFont="1" applyFill="1" applyBorder="1" applyAlignment="1">
      <alignment horizontal="right" vertical="top" wrapText="1"/>
    </xf>
    <xf numFmtId="0" fontId="1" fillId="31" borderId="4" xfId="0" applyFont="1" applyFill="1" applyBorder="1" applyAlignment="1">
      <alignment horizontal="right" vertical="top" wrapText="1"/>
    </xf>
    <xf numFmtId="0" fontId="1" fillId="31" borderId="1" xfId="0" applyFont="1" applyFill="1" applyBorder="1" applyAlignment="1" applyProtection="1">
      <alignment horizontal="right" vertical="top" wrapText="1"/>
      <protection locked="0"/>
    </xf>
    <xf numFmtId="2" fontId="1" fillId="31" borderId="1" xfId="0" applyNumberFormat="1" applyFont="1" applyFill="1" applyBorder="1" applyAlignment="1">
      <alignment horizontal="right" vertical="top" wrapText="1"/>
    </xf>
    <xf numFmtId="0" fontId="6" fillId="31" borderId="1" xfId="0" applyFont="1" applyFill="1" applyBorder="1" applyAlignment="1">
      <alignment horizontal="right" vertical="top" wrapText="1"/>
    </xf>
    <xf numFmtId="2" fontId="6" fillId="31" borderId="1" xfId="0" applyNumberFormat="1" applyFont="1" applyFill="1" applyBorder="1" applyAlignment="1">
      <alignment horizontal="right" vertical="top" wrapText="1"/>
    </xf>
    <xf numFmtId="164" fontId="6" fillId="31" borderId="1" xfId="0" applyNumberFormat="1" applyFont="1" applyFill="1" applyBorder="1" applyAlignment="1">
      <alignment horizontal="right" vertical="top" wrapText="1"/>
    </xf>
    <xf numFmtId="0" fontId="1" fillId="31" borderId="8" xfId="0" applyFont="1" applyFill="1" applyBorder="1" applyAlignment="1">
      <alignment horizontal="right" wrapText="1"/>
    </xf>
    <xf numFmtId="0" fontId="1" fillId="31" borderId="7" xfId="0" applyFont="1" applyFill="1" applyBorder="1" applyAlignment="1">
      <alignment horizontal="right" wrapText="1"/>
    </xf>
    <xf numFmtId="0" fontId="1" fillId="31" borderId="1" xfId="0" applyFont="1" applyFill="1" applyBorder="1" applyAlignment="1">
      <alignment horizontal="right"/>
    </xf>
    <xf numFmtId="0" fontId="1" fillId="32" borderId="1" xfId="0" applyFont="1" applyFill="1" applyBorder="1" applyAlignment="1">
      <alignment horizontal="right" vertical="top" wrapText="1"/>
    </xf>
    <xf numFmtId="0" fontId="1" fillId="32" borderId="4" xfId="0" applyFont="1" applyFill="1" applyBorder="1" applyAlignment="1">
      <alignment horizontal="right" vertical="top" wrapText="1"/>
    </xf>
    <xf numFmtId="0" fontId="1" fillId="33" borderId="1" xfId="0" applyFont="1" applyFill="1" applyBorder="1" applyAlignment="1">
      <alignment horizontal="right" wrapText="1"/>
    </xf>
    <xf numFmtId="0" fontId="1" fillId="31" borderId="1" xfId="0" applyFont="1" applyFill="1" applyBorder="1" applyAlignment="1">
      <alignment horizontal="right" vertical="center"/>
    </xf>
    <xf numFmtId="0" fontId="1" fillId="30" borderId="1" xfId="0" applyFont="1" applyFill="1" applyBorder="1" applyAlignment="1">
      <alignment horizontal="right" wrapText="1"/>
    </xf>
    <xf numFmtId="0" fontId="1" fillId="18" borderId="1" xfId="2" applyFont="1" applyFill="1" applyBorder="1" applyAlignment="1">
      <alignment horizontal="right" vertical="center" wrapText="1"/>
    </xf>
    <xf numFmtId="0" fontId="1" fillId="24" borderId="4" xfId="0" applyFont="1" applyFill="1" applyBorder="1" applyAlignment="1">
      <alignment horizontal="right" vertical="top" wrapText="1"/>
    </xf>
    <xf numFmtId="2" fontId="6" fillId="16" borderId="1" xfId="0" applyNumberFormat="1" applyFont="1" applyFill="1" applyBorder="1" applyAlignment="1">
      <alignment horizontal="right" vertical="center" wrapText="1"/>
    </xf>
    <xf numFmtId="0" fontId="9" fillId="16" borderId="1" xfId="0" applyFont="1" applyFill="1" applyBorder="1" applyAlignment="1">
      <alignment horizontal="right" wrapText="1"/>
    </xf>
    <xf numFmtId="0" fontId="1" fillId="26" borderId="1" xfId="0" applyFont="1" applyFill="1" applyBorder="1" applyAlignment="1">
      <alignment horizontal="right" vertical="top" wrapText="1"/>
    </xf>
    <xf numFmtId="2" fontId="1" fillId="6" borderId="1" xfId="0" applyNumberFormat="1" applyFont="1" applyFill="1" applyBorder="1" applyAlignment="1">
      <alignment horizontal="right" vertical="top" wrapText="1"/>
    </xf>
    <xf numFmtId="0" fontId="1" fillId="23" borderId="1" xfId="0" applyFont="1" applyFill="1" applyBorder="1" applyAlignment="1">
      <alignment horizontal="right" wrapText="1"/>
    </xf>
    <xf numFmtId="0" fontId="1" fillId="6" borderId="0" xfId="0" applyFont="1" applyFill="1" applyBorder="1" applyAlignment="1">
      <alignment horizontal="right" wrapText="1"/>
    </xf>
    <xf numFmtId="0" fontId="3" fillId="6" borderId="0" xfId="0" applyFont="1" applyFill="1" applyAlignment="1">
      <alignment horizontal="right" wrapText="1"/>
    </xf>
    <xf numFmtId="0" fontId="9" fillId="0" borderId="0" xfId="0" applyFont="1" applyAlignment="1">
      <alignment horizontal="right" wrapText="1"/>
    </xf>
    <xf numFmtId="0" fontId="5" fillId="13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3" fillId="19" borderId="1" xfId="0" applyFont="1" applyFill="1" applyBorder="1" applyAlignment="1">
      <alignment horizontal="right" vertical="top" wrapText="1"/>
    </xf>
    <xf numFmtId="0" fontId="1" fillId="19" borderId="1" xfId="0" applyFont="1" applyFill="1" applyBorder="1" applyAlignment="1">
      <alignment horizontal="right" vertical="top" wrapText="1"/>
    </xf>
    <xf numFmtId="0" fontId="9" fillId="31" borderId="1" xfId="0" applyFont="1" applyFill="1" applyBorder="1" applyAlignment="1">
      <alignment horizontal="right"/>
    </xf>
    <xf numFmtId="0" fontId="3" fillId="31" borderId="1" xfId="0" applyFont="1" applyFill="1" applyBorder="1" applyAlignment="1">
      <alignment horizontal="right" vertical="center" wrapText="1"/>
    </xf>
    <xf numFmtId="0" fontId="1" fillId="31" borderId="1" xfId="0" applyFont="1" applyFill="1" applyBorder="1" applyAlignment="1">
      <alignment horizontal="right" vertical="center" wrapText="1"/>
    </xf>
    <xf numFmtId="0" fontId="1" fillId="32" borderId="1" xfId="0" applyFont="1" applyFill="1" applyBorder="1" applyAlignment="1">
      <alignment horizontal="right" vertical="center" wrapText="1"/>
    </xf>
    <xf numFmtId="2" fontId="1" fillId="31" borderId="1" xfId="0" applyNumberFormat="1" applyFont="1" applyFill="1" applyBorder="1" applyAlignment="1">
      <alignment horizontal="right" vertical="center" wrapText="1"/>
    </xf>
    <xf numFmtId="164" fontId="1" fillId="31" borderId="1" xfId="0" applyNumberFormat="1" applyFont="1" applyFill="1" applyBorder="1" applyAlignment="1">
      <alignment horizontal="right" vertical="center" wrapText="1"/>
    </xf>
    <xf numFmtId="165" fontId="1" fillId="31" borderId="1" xfId="0" applyNumberFormat="1" applyFont="1" applyFill="1" applyBorder="1" applyAlignment="1">
      <alignment horizontal="right" wrapText="1"/>
    </xf>
    <xf numFmtId="0" fontId="6" fillId="31" borderId="0" xfId="0" applyFont="1" applyFill="1" applyAlignment="1">
      <alignment horizontal="right" vertical="center" wrapText="1"/>
    </xf>
    <xf numFmtId="0" fontId="1" fillId="31" borderId="8" xfId="2" applyFont="1" applyFill="1" applyBorder="1" applyAlignment="1">
      <alignment horizontal="right" vertical="top" wrapText="1"/>
    </xf>
    <xf numFmtId="0" fontId="1" fillId="19" borderId="4" xfId="0" applyFont="1" applyFill="1" applyBorder="1" applyAlignment="1">
      <alignment horizontal="right" vertical="top" wrapText="1"/>
    </xf>
    <xf numFmtId="0" fontId="1" fillId="19" borderId="5" xfId="0" applyFont="1" applyFill="1" applyBorder="1" applyAlignment="1">
      <alignment horizontal="right" vertical="top" wrapText="1"/>
    </xf>
    <xf numFmtId="0" fontId="1" fillId="19" borderId="1" xfId="0" applyFont="1" applyFill="1" applyBorder="1" applyAlignment="1" applyProtection="1">
      <alignment horizontal="right" vertical="top" wrapText="1"/>
      <protection locked="0"/>
    </xf>
    <xf numFmtId="0" fontId="3" fillId="19" borderId="1" xfId="0" applyFont="1" applyFill="1" applyBorder="1" applyAlignment="1">
      <alignment horizontal="right" vertical="center" wrapText="1"/>
    </xf>
    <xf numFmtId="0" fontId="1" fillId="19" borderId="1" xfId="0" applyFont="1" applyFill="1" applyBorder="1" applyAlignment="1">
      <alignment horizontal="right" vertical="center" wrapText="1"/>
    </xf>
    <xf numFmtId="0" fontId="1" fillId="19" borderId="1" xfId="2" applyFont="1" applyFill="1" applyBorder="1" applyAlignment="1" applyProtection="1">
      <alignment horizontal="right" vertical="center" wrapText="1"/>
      <protection locked="0"/>
    </xf>
    <xf numFmtId="0" fontId="1" fillId="19" borderId="1" xfId="2" applyFont="1" applyFill="1" applyBorder="1" applyAlignment="1">
      <alignment horizontal="right" vertical="center" wrapText="1"/>
    </xf>
    <xf numFmtId="2" fontId="1" fillId="19" borderId="1" xfId="2" applyNumberFormat="1" applyFont="1" applyFill="1" applyBorder="1" applyAlignment="1" applyProtection="1">
      <alignment horizontal="right" vertical="center" wrapText="1"/>
      <protection locked="0"/>
    </xf>
    <xf numFmtId="4" fontId="1" fillId="19" borderId="1" xfId="0" applyNumberFormat="1" applyFont="1" applyFill="1" applyBorder="1" applyAlignment="1">
      <alignment horizontal="right" vertical="center" wrapText="1"/>
    </xf>
    <xf numFmtId="165" fontId="1" fillId="19" borderId="1" xfId="0" applyNumberFormat="1" applyFont="1" applyFill="1" applyBorder="1" applyAlignment="1">
      <alignment horizontal="right" vertical="center" wrapText="1"/>
    </xf>
    <xf numFmtId="0" fontId="1" fillId="39" borderId="1" xfId="0" applyFont="1" applyFill="1" applyBorder="1" applyAlignment="1">
      <alignment horizontal="right" vertical="center" wrapText="1"/>
    </xf>
    <xf numFmtId="0" fontId="1" fillId="31" borderId="1" xfId="2" applyFont="1" applyFill="1" applyBorder="1" applyAlignment="1" applyProtection="1">
      <alignment horizontal="right" vertical="center" wrapText="1"/>
      <protection locked="0"/>
    </xf>
    <xf numFmtId="0" fontId="1" fillId="31" borderId="1" xfId="2" applyFont="1" applyFill="1" applyBorder="1" applyAlignment="1">
      <alignment horizontal="right" vertical="center" wrapText="1"/>
    </xf>
    <xf numFmtId="2" fontId="1" fillId="31" borderId="1" xfId="2" applyNumberFormat="1" applyFont="1" applyFill="1" applyBorder="1" applyAlignment="1" applyProtection="1">
      <alignment horizontal="right" vertical="center" wrapText="1"/>
      <protection locked="0"/>
    </xf>
    <xf numFmtId="4" fontId="1" fillId="31" borderId="1" xfId="0" applyNumberFormat="1" applyFont="1" applyFill="1" applyBorder="1" applyAlignment="1">
      <alignment horizontal="right" vertical="center" wrapText="1"/>
    </xf>
    <xf numFmtId="165" fontId="1" fillId="31" borderId="1" xfId="0" applyNumberFormat="1" applyFont="1" applyFill="1" applyBorder="1" applyAlignment="1">
      <alignment horizontal="right" vertical="center" wrapText="1"/>
    </xf>
    <xf numFmtId="0" fontId="1" fillId="40" borderId="1" xfId="0" applyFont="1" applyFill="1" applyBorder="1" applyAlignment="1">
      <alignment horizontal="right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 textRotation="90" wrapText="1"/>
    </xf>
    <xf numFmtId="0" fontId="12" fillId="0" borderId="0" xfId="0" applyFont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textRotation="90" wrapText="1"/>
    </xf>
    <xf numFmtId="0" fontId="13" fillId="11" borderId="3" xfId="0" applyFont="1" applyFill="1" applyBorder="1" applyAlignment="1" applyProtection="1">
      <alignment horizontal="right" wrapText="1"/>
      <protection locked="0"/>
    </xf>
    <xf numFmtId="0" fontId="13" fillId="12" borderId="2" xfId="0" applyFont="1" applyFill="1" applyBorder="1" applyAlignment="1">
      <alignment horizontal="right" textRotation="90" wrapText="1"/>
    </xf>
    <xf numFmtId="0" fontId="15" fillId="11" borderId="3" xfId="0" applyFont="1" applyFill="1" applyBorder="1" applyAlignment="1" applyProtection="1">
      <alignment horizontal="right" vertical="center" wrapText="1"/>
      <protection locked="0"/>
    </xf>
    <xf numFmtId="49" fontId="15" fillId="11" borderId="3" xfId="0" applyNumberFormat="1" applyFont="1" applyFill="1" applyBorder="1" applyAlignment="1" applyProtection="1">
      <alignment horizontal="right" vertical="center" wrapText="1"/>
      <protection locked="0"/>
    </xf>
    <xf numFmtId="49" fontId="13" fillId="12" borderId="2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13" borderId="1" xfId="0" applyFont="1" applyFill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right" textRotation="90" wrapText="1"/>
    </xf>
    <xf numFmtId="0" fontId="14" fillId="15" borderId="1" xfId="0" applyFont="1" applyFill="1" applyBorder="1" applyAlignment="1">
      <alignment horizontal="right" wrapText="1"/>
    </xf>
    <xf numFmtId="2" fontId="14" fillId="15" borderId="1" xfId="0" applyNumberFormat="1" applyFont="1" applyFill="1" applyBorder="1" applyAlignment="1">
      <alignment horizontal="right" wrapText="1"/>
    </xf>
    <xf numFmtId="164" fontId="14" fillId="15" borderId="1" xfId="0" applyNumberFormat="1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 wrapText="1"/>
    </xf>
    <xf numFmtId="0" fontId="14" fillId="6" borderId="1" xfId="0" applyFont="1" applyFill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0" fontId="13" fillId="19" borderId="1" xfId="0" applyFont="1" applyFill="1" applyBorder="1" applyAlignment="1">
      <alignment horizontal="right" wrapText="1"/>
    </xf>
    <xf numFmtId="0" fontId="14" fillId="19" borderId="1" xfId="0" applyFont="1" applyFill="1" applyBorder="1" applyAlignment="1">
      <alignment horizontal="right" textRotation="90" wrapText="1"/>
    </xf>
    <xf numFmtId="0" fontId="14" fillId="19" borderId="1" xfId="0" applyFont="1" applyFill="1" applyBorder="1" applyAlignment="1">
      <alignment horizontal="right" wrapText="1"/>
    </xf>
    <xf numFmtId="2" fontId="14" fillId="19" borderId="1" xfId="0" applyNumberFormat="1" applyFont="1" applyFill="1" applyBorder="1" applyAlignment="1">
      <alignment horizontal="right" wrapText="1"/>
    </xf>
    <xf numFmtId="164" fontId="14" fillId="19" borderId="1" xfId="0" applyNumberFormat="1" applyFont="1" applyFill="1" applyBorder="1" applyAlignment="1">
      <alignment horizontal="right" wrapText="1"/>
    </xf>
    <xf numFmtId="0" fontId="13" fillId="19" borderId="1" xfId="0" applyFont="1" applyFill="1" applyBorder="1" applyAlignment="1">
      <alignment horizontal="right" vertical="top" wrapText="1"/>
    </xf>
    <xf numFmtId="0" fontId="14" fillId="19" borderId="1" xfId="0" applyFont="1" applyFill="1" applyBorder="1" applyAlignment="1">
      <alignment horizontal="right" vertical="top" textRotation="90" wrapText="1"/>
    </xf>
    <xf numFmtId="0" fontId="14" fillId="19" borderId="1" xfId="0" applyFont="1" applyFill="1" applyBorder="1" applyAlignment="1">
      <alignment horizontal="right" vertical="top" wrapText="1"/>
    </xf>
    <xf numFmtId="0" fontId="17" fillId="19" borderId="1" xfId="0" applyFont="1" applyFill="1" applyBorder="1" applyAlignment="1">
      <alignment horizontal="right" vertical="top" wrapText="1"/>
    </xf>
    <xf numFmtId="2" fontId="17" fillId="19" borderId="1" xfId="0" applyNumberFormat="1" applyFont="1" applyFill="1" applyBorder="1" applyAlignment="1">
      <alignment horizontal="right" vertical="top" wrapText="1"/>
    </xf>
    <xf numFmtId="164" fontId="17" fillId="19" borderId="1" xfId="0" applyNumberFormat="1" applyFont="1" applyFill="1" applyBorder="1" applyAlignment="1">
      <alignment horizontal="right" vertical="top" wrapText="1"/>
    </xf>
    <xf numFmtId="0" fontId="14" fillId="6" borderId="1" xfId="0" applyFont="1" applyFill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4" fillId="0" borderId="1" xfId="0" applyFont="1" applyBorder="1" applyAlignment="1">
      <alignment horizontal="right" textRotation="90" wrapText="1"/>
    </xf>
    <xf numFmtId="0" fontId="14" fillId="0" borderId="1" xfId="0" applyFont="1" applyBorder="1" applyAlignment="1">
      <alignment horizontal="right" wrapText="1"/>
    </xf>
    <xf numFmtId="2" fontId="14" fillId="6" borderId="1" xfId="0" applyNumberFormat="1" applyFont="1" applyFill="1" applyBorder="1" applyAlignment="1">
      <alignment horizontal="right" wrapText="1"/>
    </xf>
    <xf numFmtId="164" fontId="14" fillId="6" borderId="1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 textRotation="90" wrapText="1"/>
    </xf>
    <xf numFmtId="0" fontId="14" fillId="0" borderId="1" xfId="0" applyFont="1" applyFill="1" applyBorder="1" applyAlignment="1">
      <alignment horizontal="right" wrapText="1"/>
    </xf>
    <xf numFmtId="2" fontId="14" fillId="0" borderId="1" xfId="0" applyNumberFormat="1" applyFont="1" applyFill="1" applyBorder="1" applyAlignment="1">
      <alignment horizontal="right" wrapText="1"/>
    </xf>
    <xf numFmtId="164" fontId="14" fillId="0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/>
    </xf>
    <xf numFmtId="0" fontId="13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Alignment="1">
      <alignment horizontal="right" wrapText="1"/>
    </xf>
    <xf numFmtId="0" fontId="13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right" vertical="top" textRotation="90" wrapText="1"/>
    </xf>
    <xf numFmtId="0" fontId="14" fillId="0" borderId="1" xfId="0" applyFont="1" applyBorder="1" applyAlignment="1">
      <alignment horizontal="right" vertical="top" wrapText="1"/>
    </xf>
    <xf numFmtId="0" fontId="17" fillId="0" borderId="1" xfId="0" applyFont="1" applyFill="1" applyBorder="1" applyAlignment="1">
      <alignment horizontal="right" vertical="top" wrapText="1"/>
    </xf>
    <xf numFmtId="2" fontId="17" fillId="0" borderId="1" xfId="0" applyNumberFormat="1" applyFont="1" applyFill="1" applyBorder="1" applyAlignment="1">
      <alignment horizontal="right" vertical="top" wrapText="1"/>
    </xf>
    <xf numFmtId="164" fontId="17" fillId="0" borderId="1" xfId="0" applyNumberFormat="1" applyFont="1" applyFill="1" applyBorder="1" applyAlignment="1">
      <alignment horizontal="right" vertical="top" wrapText="1"/>
    </xf>
    <xf numFmtId="0" fontId="13" fillId="6" borderId="1" xfId="0" applyFont="1" applyFill="1" applyBorder="1" applyAlignment="1">
      <alignment horizontal="right" vertical="top" wrapText="1"/>
    </xf>
    <xf numFmtId="0" fontId="13" fillId="19" borderId="1" xfId="0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>
      <alignment horizontal="right" vertical="top" textRotation="90" wrapText="1"/>
    </xf>
    <xf numFmtId="0" fontId="13" fillId="31" borderId="1" xfId="0" applyFont="1" applyFill="1" applyBorder="1" applyAlignment="1">
      <alignment horizontal="right" wrapText="1"/>
    </xf>
    <xf numFmtId="0" fontId="14" fillId="31" borderId="1" xfId="0" applyFont="1" applyFill="1" applyBorder="1" applyAlignment="1">
      <alignment horizontal="right" textRotation="90" wrapText="1"/>
    </xf>
    <xf numFmtId="0" fontId="14" fillId="31" borderId="1" xfId="0" applyFont="1" applyFill="1" applyBorder="1" applyAlignment="1">
      <alignment horizontal="right" vertical="top" wrapText="1"/>
    </xf>
    <xf numFmtId="0" fontId="14" fillId="31" borderId="1" xfId="0" applyFont="1" applyFill="1" applyBorder="1" applyAlignment="1">
      <alignment horizontal="right" wrapText="1"/>
    </xf>
    <xf numFmtId="164" fontId="14" fillId="31" borderId="1" xfId="0" applyNumberFormat="1" applyFont="1" applyFill="1" applyBorder="1" applyAlignment="1">
      <alignment horizontal="right" wrapText="1"/>
    </xf>
    <xf numFmtId="0" fontId="13" fillId="31" borderId="1" xfId="0" applyFont="1" applyFill="1" applyBorder="1" applyAlignment="1">
      <alignment horizontal="right" vertical="top" wrapText="1"/>
    </xf>
    <xf numFmtId="0" fontId="14" fillId="31" borderId="1" xfId="0" applyFont="1" applyFill="1" applyBorder="1" applyAlignment="1">
      <alignment horizontal="right" vertical="top" textRotation="90" wrapText="1"/>
    </xf>
    <xf numFmtId="0" fontId="17" fillId="31" borderId="1" xfId="0" applyFont="1" applyFill="1" applyBorder="1" applyAlignment="1">
      <alignment horizontal="right" vertical="top" wrapText="1"/>
    </xf>
    <xf numFmtId="2" fontId="17" fillId="31" borderId="1" xfId="0" applyNumberFormat="1" applyFont="1" applyFill="1" applyBorder="1" applyAlignment="1">
      <alignment horizontal="right" vertical="top" wrapText="1"/>
    </xf>
    <xf numFmtId="164" fontId="17" fillId="31" borderId="1" xfId="0" applyNumberFormat="1" applyFont="1" applyFill="1" applyBorder="1" applyAlignment="1">
      <alignment horizontal="right" vertical="top" wrapText="1"/>
    </xf>
    <xf numFmtId="0" fontId="14" fillId="7" borderId="1" xfId="0" applyFont="1" applyFill="1" applyBorder="1" applyAlignment="1">
      <alignment horizontal="right" vertical="top" wrapText="1"/>
    </xf>
    <xf numFmtId="0" fontId="14" fillId="7" borderId="1" xfId="0" applyFont="1" applyFill="1" applyBorder="1" applyAlignment="1">
      <alignment horizontal="right" wrapText="1"/>
    </xf>
    <xf numFmtId="4" fontId="14" fillId="19" borderId="1" xfId="0" applyNumberFormat="1" applyFont="1" applyFill="1" applyBorder="1" applyAlignment="1">
      <alignment horizontal="right" wrapText="1"/>
    </xf>
    <xf numFmtId="0" fontId="16" fillId="0" borderId="1" xfId="0" applyFont="1" applyBorder="1" applyAlignment="1">
      <alignment horizontal="right" vertical="top" wrapText="1"/>
    </xf>
    <xf numFmtId="0" fontId="14" fillId="27" borderId="1" xfId="0" applyFont="1" applyFill="1" applyBorder="1" applyAlignment="1">
      <alignment horizontal="right" vertical="top" textRotation="90" wrapText="1"/>
    </xf>
    <xf numFmtId="0" fontId="14" fillId="27" borderId="1" xfId="0" applyFont="1" applyFill="1" applyBorder="1" applyAlignment="1">
      <alignment horizontal="right" vertical="top" wrapText="1"/>
    </xf>
    <xf numFmtId="0" fontId="13" fillId="27" borderId="1" xfId="0" applyFont="1" applyFill="1" applyBorder="1" applyAlignment="1">
      <alignment horizontal="right" vertical="top" wrapText="1"/>
    </xf>
    <xf numFmtId="0" fontId="14" fillId="3" borderId="0" xfId="0" applyFont="1" applyFill="1" applyAlignment="1">
      <alignment horizontal="right" vertical="top" wrapText="1"/>
    </xf>
    <xf numFmtId="0" fontId="14" fillId="3" borderId="1" xfId="0" applyFont="1" applyFill="1" applyBorder="1" applyAlignment="1">
      <alignment horizontal="right" vertical="top" textRotation="90" wrapText="1"/>
    </xf>
    <xf numFmtId="0" fontId="14" fillId="3" borderId="1" xfId="0" applyFont="1" applyFill="1" applyBorder="1" applyAlignment="1">
      <alignment horizontal="right" vertical="top" wrapText="1"/>
    </xf>
    <xf numFmtId="0" fontId="13" fillId="7" borderId="1" xfId="0" applyFont="1" applyFill="1" applyBorder="1" applyAlignment="1">
      <alignment horizontal="right" vertical="top" wrapText="1"/>
    </xf>
    <xf numFmtId="0" fontId="14" fillId="32" borderId="1" xfId="0" applyFont="1" applyFill="1" applyBorder="1" applyAlignment="1">
      <alignment horizontal="right" textRotation="90" wrapText="1"/>
    </xf>
    <xf numFmtId="0" fontId="14" fillId="32" borderId="1" xfId="0" applyFont="1" applyFill="1" applyBorder="1" applyAlignment="1">
      <alignment horizontal="right" wrapText="1"/>
    </xf>
    <xf numFmtId="2" fontId="14" fillId="32" borderId="1" xfId="0" applyNumberFormat="1" applyFont="1" applyFill="1" applyBorder="1" applyAlignment="1">
      <alignment horizontal="right" wrapText="1"/>
    </xf>
    <xf numFmtId="164" fontId="14" fillId="32" borderId="1" xfId="0" applyNumberFormat="1" applyFont="1" applyFill="1" applyBorder="1" applyAlignment="1">
      <alignment horizontal="right" wrapText="1"/>
    </xf>
    <xf numFmtId="0" fontId="13" fillId="32" borderId="1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4" borderId="1" xfId="0" applyFont="1" applyFill="1" applyBorder="1" applyAlignment="1">
      <alignment horizontal="right" vertical="top" textRotation="90" wrapText="1"/>
    </xf>
    <xf numFmtId="0" fontId="14" fillId="34" borderId="1" xfId="0" applyFont="1" applyFill="1" applyBorder="1" applyAlignment="1">
      <alignment horizontal="right" vertical="top" wrapText="1"/>
    </xf>
    <xf numFmtId="0" fontId="13" fillId="34" borderId="1" xfId="0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horizontal="right" vertical="top" wrapText="1"/>
    </xf>
    <xf numFmtId="0" fontId="14" fillId="5" borderId="0" xfId="0" applyFont="1" applyFill="1" applyAlignment="1">
      <alignment horizontal="right" vertical="top" wrapText="1"/>
    </xf>
    <xf numFmtId="0" fontId="14" fillId="6" borderId="0" xfId="0" applyFont="1" applyFill="1" applyAlignment="1">
      <alignment horizontal="right" vertical="top" wrapText="1"/>
    </xf>
    <xf numFmtId="0" fontId="14" fillId="5" borderId="1" xfId="0" applyFont="1" applyFill="1" applyBorder="1" applyAlignment="1">
      <alignment horizontal="right" vertical="top" textRotation="90" wrapText="1"/>
    </xf>
    <xf numFmtId="0" fontId="13" fillId="5" borderId="1" xfId="0" applyFont="1" applyFill="1" applyBorder="1" applyAlignment="1">
      <alignment horizontal="right" vertical="top" wrapText="1"/>
    </xf>
    <xf numFmtId="0" fontId="14" fillId="27" borderId="1" xfId="0" applyFont="1" applyFill="1" applyBorder="1" applyAlignment="1">
      <alignment horizontal="right" textRotation="90" wrapText="1"/>
    </xf>
    <xf numFmtId="0" fontId="14" fillId="27" borderId="1" xfId="0" applyFont="1" applyFill="1" applyBorder="1" applyAlignment="1">
      <alignment horizontal="right" wrapText="1"/>
    </xf>
    <xf numFmtId="2" fontId="14" fillId="27" borderId="1" xfId="0" applyNumberFormat="1" applyFont="1" applyFill="1" applyBorder="1" applyAlignment="1">
      <alignment horizontal="right" wrapText="1"/>
    </xf>
    <xf numFmtId="164" fontId="14" fillId="27" borderId="1" xfId="0" applyNumberFormat="1" applyFont="1" applyFill="1" applyBorder="1" applyAlignment="1">
      <alignment horizontal="right" wrapText="1"/>
    </xf>
    <xf numFmtId="0" fontId="13" fillId="27" borderId="1" xfId="0" applyFont="1" applyFill="1" applyBorder="1" applyAlignment="1">
      <alignment horizontal="right" wrapText="1"/>
    </xf>
    <xf numFmtId="0" fontId="13" fillId="4" borderId="1" xfId="0" applyFont="1" applyFill="1" applyBorder="1" applyAlignment="1">
      <alignment horizontal="right" vertical="top" wrapText="1"/>
    </xf>
    <xf numFmtId="0" fontId="14" fillId="4" borderId="1" xfId="0" applyFont="1" applyFill="1" applyBorder="1" applyAlignment="1">
      <alignment horizontal="right" vertical="top" textRotation="90" wrapText="1"/>
    </xf>
    <xf numFmtId="0" fontId="14" fillId="4" borderId="1" xfId="0" applyFont="1" applyFill="1" applyBorder="1" applyAlignment="1">
      <alignment horizontal="right" vertical="top" wrapText="1"/>
    </xf>
    <xf numFmtId="0" fontId="14" fillId="8" borderId="1" xfId="0" applyFont="1" applyFill="1" applyBorder="1" applyAlignment="1">
      <alignment horizontal="right" vertical="top" wrapText="1"/>
    </xf>
    <xf numFmtId="0" fontId="13" fillId="8" borderId="1" xfId="0" applyFont="1" applyFill="1" applyBorder="1" applyAlignment="1">
      <alignment horizontal="right" vertical="top" wrapText="1"/>
    </xf>
    <xf numFmtId="0" fontId="14" fillId="4" borderId="0" xfId="0" applyFont="1" applyFill="1" applyAlignment="1">
      <alignment horizontal="right" vertical="top" wrapText="1"/>
    </xf>
    <xf numFmtId="0" fontId="13" fillId="4" borderId="1" xfId="0" applyFont="1" applyFill="1" applyBorder="1" applyAlignment="1">
      <alignment horizontal="right" wrapText="1"/>
    </xf>
    <xf numFmtId="0" fontId="14" fillId="4" borderId="1" xfId="0" applyFont="1" applyFill="1" applyBorder="1" applyAlignment="1">
      <alignment horizontal="right" textRotation="90" wrapText="1"/>
    </xf>
    <xf numFmtId="0" fontId="14" fillId="4" borderId="1" xfId="0" applyFont="1" applyFill="1" applyBorder="1" applyAlignment="1">
      <alignment horizontal="right" wrapText="1"/>
    </xf>
    <xf numFmtId="0" fontId="14" fillId="8" borderId="1" xfId="0" applyFont="1" applyFill="1" applyBorder="1" applyAlignment="1">
      <alignment horizontal="right" wrapText="1"/>
    </xf>
    <xf numFmtId="2" fontId="14" fillId="8" borderId="1" xfId="0" applyNumberFormat="1" applyFont="1" applyFill="1" applyBorder="1" applyAlignment="1">
      <alignment horizontal="right" wrapText="1"/>
    </xf>
    <xf numFmtId="164" fontId="14" fillId="8" borderId="1" xfId="0" applyNumberFormat="1" applyFont="1" applyFill="1" applyBorder="1" applyAlignment="1">
      <alignment horizontal="right" wrapText="1"/>
    </xf>
    <xf numFmtId="0" fontId="13" fillId="8" borderId="1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4" fontId="14" fillId="0" borderId="1" xfId="0" applyNumberFormat="1" applyFont="1" applyFill="1" applyBorder="1" applyAlignment="1">
      <alignment horizontal="right" wrapText="1"/>
    </xf>
    <xf numFmtId="0" fontId="11" fillId="19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 vertical="top" wrapText="1"/>
    </xf>
    <xf numFmtId="0" fontId="14" fillId="6" borderId="1" xfId="0" applyFont="1" applyFill="1" applyBorder="1" applyAlignment="1">
      <alignment horizontal="right" textRotation="90" wrapText="1"/>
    </xf>
    <xf numFmtId="0" fontId="14" fillId="6" borderId="1" xfId="0" applyFont="1" applyFill="1" applyBorder="1" applyAlignment="1">
      <alignment horizontal="right" vertical="top" textRotation="90" wrapText="1"/>
    </xf>
    <xf numFmtId="0" fontId="17" fillId="6" borderId="1" xfId="0" applyFont="1" applyFill="1" applyBorder="1" applyAlignment="1">
      <alignment horizontal="right" vertical="top" wrapText="1"/>
    </xf>
    <xf numFmtId="2" fontId="17" fillId="6" borderId="1" xfId="0" applyNumberFormat="1" applyFont="1" applyFill="1" applyBorder="1" applyAlignment="1">
      <alignment horizontal="right" vertical="top" wrapText="1"/>
    </xf>
    <xf numFmtId="164" fontId="17" fillId="6" borderId="1" xfId="0" applyNumberFormat="1" applyFont="1" applyFill="1" applyBorder="1" applyAlignment="1">
      <alignment horizontal="right" vertical="top" wrapText="1"/>
    </xf>
    <xf numFmtId="167" fontId="14" fillId="19" borderId="1" xfId="0" applyNumberFormat="1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right" textRotation="90" wrapText="1"/>
    </xf>
    <xf numFmtId="0" fontId="13" fillId="17" borderId="1" xfId="0" applyFont="1" applyFill="1" applyBorder="1" applyAlignment="1">
      <alignment horizontal="right" vertical="top" wrapText="1"/>
    </xf>
    <xf numFmtId="0" fontId="14" fillId="17" borderId="1" xfId="0" applyFont="1" applyFill="1" applyBorder="1" applyAlignment="1">
      <alignment horizontal="right" vertical="top" textRotation="90" wrapText="1"/>
    </xf>
    <xf numFmtId="0" fontId="14" fillId="17" borderId="1" xfId="0" applyFont="1" applyFill="1" applyBorder="1" applyAlignment="1">
      <alignment horizontal="right" vertical="top" wrapText="1"/>
    </xf>
    <xf numFmtId="0" fontId="17" fillId="17" borderId="1" xfId="0" applyFont="1" applyFill="1" applyBorder="1" applyAlignment="1">
      <alignment horizontal="right" vertical="top" wrapText="1"/>
    </xf>
    <xf numFmtId="2" fontId="17" fillId="17" borderId="1" xfId="0" applyNumberFormat="1" applyFont="1" applyFill="1" applyBorder="1" applyAlignment="1">
      <alignment horizontal="right" vertical="top" wrapText="1"/>
    </xf>
    <xf numFmtId="164" fontId="17" fillId="17" borderId="1" xfId="0" applyNumberFormat="1" applyFont="1" applyFill="1" applyBorder="1" applyAlignment="1">
      <alignment horizontal="right" vertical="top" wrapText="1"/>
    </xf>
    <xf numFmtId="0" fontId="13" fillId="17" borderId="1" xfId="0" applyFont="1" applyFill="1" applyBorder="1" applyAlignment="1">
      <alignment horizontal="right" wrapText="1"/>
    </xf>
    <xf numFmtId="0" fontId="14" fillId="17" borderId="1" xfId="0" applyFont="1" applyFill="1" applyBorder="1" applyAlignment="1">
      <alignment horizontal="right" textRotation="90" wrapText="1"/>
    </xf>
    <xf numFmtId="0" fontId="14" fillId="17" borderId="1" xfId="0" applyFont="1" applyFill="1" applyBorder="1" applyAlignment="1">
      <alignment horizontal="right" wrapText="1"/>
    </xf>
    <xf numFmtId="2" fontId="14" fillId="17" borderId="1" xfId="0" applyNumberFormat="1" applyFont="1" applyFill="1" applyBorder="1" applyAlignment="1">
      <alignment horizontal="right" wrapText="1"/>
    </xf>
    <xf numFmtId="164" fontId="14" fillId="17" borderId="1" xfId="0" applyNumberFormat="1" applyFont="1" applyFill="1" applyBorder="1" applyAlignment="1">
      <alignment horizontal="right" wrapText="1"/>
    </xf>
    <xf numFmtId="4" fontId="14" fillId="6" borderId="1" xfId="0" applyNumberFormat="1" applyFont="1" applyFill="1" applyBorder="1" applyAlignment="1">
      <alignment horizontal="right" wrapText="1"/>
    </xf>
    <xf numFmtId="2" fontId="14" fillId="3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right" vertical="top" wrapText="1"/>
    </xf>
    <xf numFmtId="2" fontId="14" fillId="31" borderId="1" xfId="0" applyNumberFormat="1" applyFont="1" applyFill="1" applyBorder="1" applyAlignment="1">
      <alignment horizontal="right" wrapText="1"/>
    </xf>
    <xf numFmtId="4" fontId="14" fillId="31" borderId="1" xfId="0" applyNumberFormat="1" applyFont="1" applyFill="1" applyBorder="1" applyAlignment="1">
      <alignment horizontal="right" wrapText="1"/>
    </xf>
    <xf numFmtId="0" fontId="13" fillId="31" borderId="1" xfId="0" applyFont="1" applyFill="1" applyBorder="1" applyAlignment="1" applyProtection="1">
      <alignment horizontal="right" vertical="center" wrapText="1"/>
      <protection locked="0"/>
    </xf>
    <xf numFmtId="166" fontId="14" fillId="19" borderId="1" xfId="0" applyNumberFormat="1" applyFont="1" applyFill="1" applyBorder="1" applyAlignment="1">
      <alignment horizontal="right" wrapText="1"/>
    </xf>
    <xf numFmtId="0" fontId="13" fillId="16" borderId="1" xfId="0" applyFont="1" applyFill="1" applyBorder="1" applyAlignment="1">
      <alignment horizontal="right" wrapText="1"/>
    </xf>
    <xf numFmtId="0" fontId="14" fillId="16" borderId="1" xfId="0" applyFont="1" applyFill="1" applyBorder="1" applyAlignment="1">
      <alignment horizontal="right" textRotation="90" wrapText="1"/>
    </xf>
    <xf numFmtId="0" fontId="14" fillId="16" borderId="1" xfId="0" applyFont="1" applyFill="1" applyBorder="1" applyAlignment="1">
      <alignment horizontal="right" wrapText="1"/>
    </xf>
    <xf numFmtId="2" fontId="14" fillId="16" borderId="1" xfId="0" applyNumberFormat="1" applyFont="1" applyFill="1" applyBorder="1" applyAlignment="1">
      <alignment horizontal="right" wrapText="1"/>
    </xf>
    <xf numFmtId="164" fontId="14" fillId="16" borderId="1" xfId="0" applyNumberFormat="1" applyFont="1" applyFill="1" applyBorder="1" applyAlignment="1">
      <alignment horizontal="right" wrapText="1"/>
    </xf>
    <xf numFmtId="4" fontId="14" fillId="16" borderId="1" xfId="0" applyNumberFormat="1" applyFont="1" applyFill="1" applyBorder="1" applyAlignment="1">
      <alignment horizontal="right" wrapText="1"/>
    </xf>
    <xf numFmtId="0" fontId="14" fillId="26" borderId="1" xfId="0" applyFont="1" applyFill="1" applyBorder="1" applyAlignment="1">
      <alignment horizontal="right" wrapText="1"/>
    </xf>
    <xf numFmtId="2" fontId="14" fillId="7" borderId="1" xfId="0" applyNumberFormat="1" applyFont="1" applyFill="1" applyBorder="1" applyAlignment="1">
      <alignment horizontal="right" wrapText="1"/>
    </xf>
    <xf numFmtId="164" fontId="14" fillId="7" borderId="1" xfId="0" applyNumberFormat="1" applyFont="1" applyFill="1" applyBorder="1" applyAlignment="1">
      <alignment horizontal="right" wrapText="1"/>
    </xf>
    <xf numFmtId="0" fontId="13" fillId="7" borderId="1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3" fillId="16" borderId="1" xfId="0" applyFont="1" applyFill="1" applyBorder="1" applyAlignment="1">
      <alignment horizontal="right" vertical="top" wrapText="1"/>
    </xf>
    <xf numFmtId="0" fontId="14" fillId="16" borderId="1" xfId="0" applyFont="1" applyFill="1" applyBorder="1" applyAlignment="1">
      <alignment horizontal="right" vertical="top" textRotation="90" wrapText="1"/>
    </xf>
    <xf numFmtId="0" fontId="14" fillId="16" borderId="1" xfId="0" applyFont="1" applyFill="1" applyBorder="1" applyAlignment="1">
      <alignment horizontal="right" vertical="top" wrapText="1"/>
    </xf>
    <xf numFmtId="0" fontId="17" fillId="16" borderId="1" xfId="0" applyFont="1" applyFill="1" applyBorder="1" applyAlignment="1">
      <alignment horizontal="right" vertical="top" wrapText="1"/>
    </xf>
    <xf numFmtId="2" fontId="17" fillId="16" borderId="1" xfId="0" applyNumberFormat="1" applyFont="1" applyFill="1" applyBorder="1" applyAlignment="1">
      <alignment horizontal="right" vertical="top" wrapText="1"/>
    </xf>
    <xf numFmtId="164" fontId="17" fillId="16" borderId="1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vertical="top" wrapText="1"/>
    </xf>
    <xf numFmtId="0" fontId="11" fillId="31" borderId="1" xfId="0" applyFont="1" applyFill="1" applyBorder="1" applyAlignment="1">
      <alignment horizontal="right"/>
    </xf>
    <xf numFmtId="4" fontId="17" fillId="16" borderId="1" xfId="0" applyNumberFormat="1" applyFont="1" applyFill="1" applyBorder="1" applyAlignment="1">
      <alignment horizontal="right" vertical="top" wrapText="1"/>
    </xf>
    <xf numFmtId="165" fontId="17" fillId="16" borderId="1" xfId="0" applyNumberFormat="1" applyFont="1" applyFill="1" applyBorder="1" applyAlignment="1">
      <alignment horizontal="right" vertical="top" wrapText="1"/>
    </xf>
    <xf numFmtId="0" fontId="14" fillId="0" borderId="1" xfId="1" applyFont="1" applyFill="1" applyBorder="1" applyAlignment="1">
      <alignment horizontal="right" wrapText="1"/>
    </xf>
    <xf numFmtId="0" fontId="14" fillId="31" borderId="1" xfId="1" applyFont="1" applyFill="1" applyBorder="1" applyAlignment="1">
      <alignment horizontal="right" wrapText="1"/>
    </xf>
    <xf numFmtId="0" fontId="14" fillId="16" borderId="1" xfId="1" applyFont="1" applyFill="1" applyBorder="1" applyAlignment="1">
      <alignment horizontal="right" wrapText="1"/>
    </xf>
    <xf numFmtId="4" fontId="17" fillId="31" borderId="1" xfId="0" applyNumberFormat="1" applyFont="1" applyFill="1" applyBorder="1" applyAlignment="1">
      <alignment horizontal="right" vertical="top" wrapText="1"/>
    </xf>
    <xf numFmtId="165" fontId="17" fillId="31" borderId="1" xfId="0" applyNumberFormat="1" applyFont="1" applyFill="1" applyBorder="1" applyAlignment="1">
      <alignment horizontal="right" vertical="top" wrapText="1"/>
    </xf>
    <xf numFmtId="0" fontId="14" fillId="35" borderId="1" xfId="0" applyFont="1" applyFill="1" applyBorder="1" applyAlignment="1">
      <alignment horizontal="right" textRotation="90" wrapText="1"/>
    </xf>
    <xf numFmtId="0" fontId="14" fillId="35" borderId="1" xfId="0" applyFont="1" applyFill="1" applyBorder="1" applyAlignment="1">
      <alignment horizontal="right" wrapText="1"/>
    </xf>
    <xf numFmtId="2" fontId="14" fillId="35" borderId="1" xfId="0" applyNumberFormat="1" applyFont="1" applyFill="1" applyBorder="1" applyAlignment="1">
      <alignment horizontal="right" wrapText="1"/>
    </xf>
    <xf numFmtId="164" fontId="14" fillId="35" borderId="1" xfId="0" applyNumberFormat="1" applyFont="1" applyFill="1" applyBorder="1" applyAlignment="1">
      <alignment horizontal="right" wrapText="1"/>
    </xf>
    <xf numFmtId="0" fontId="13" fillId="35" borderId="1" xfId="0" applyFont="1" applyFill="1" applyBorder="1" applyAlignment="1">
      <alignment horizontal="right" wrapText="1"/>
    </xf>
    <xf numFmtId="0" fontId="14" fillId="5" borderId="0" xfId="0" applyFont="1" applyFill="1" applyAlignment="1">
      <alignment horizontal="right" wrapText="1"/>
    </xf>
    <xf numFmtId="0" fontId="14" fillId="6" borderId="0" xfId="0" applyFont="1" applyFill="1" applyAlignment="1">
      <alignment horizontal="right" wrapText="1"/>
    </xf>
    <xf numFmtId="4" fontId="17" fillId="0" borderId="1" xfId="0" applyNumberFormat="1" applyFont="1" applyFill="1" applyBorder="1" applyAlignment="1">
      <alignment horizontal="right" vertical="top" wrapText="1"/>
    </xf>
    <xf numFmtId="165" fontId="17" fillId="0" borderId="1" xfId="0" applyNumberFormat="1" applyFont="1" applyFill="1" applyBorder="1" applyAlignment="1">
      <alignment horizontal="right" vertical="top" wrapText="1"/>
    </xf>
    <xf numFmtId="0" fontId="13" fillId="6" borderId="1" xfId="0" applyFont="1" applyFill="1" applyBorder="1" applyAlignment="1" applyProtection="1">
      <alignment horizontal="right" vertical="top" wrapText="1"/>
      <protection locked="0"/>
    </xf>
    <xf numFmtId="0" fontId="14" fillId="6" borderId="1" xfId="0" applyFont="1" applyFill="1" applyBorder="1" applyAlignment="1" applyProtection="1">
      <alignment horizontal="right" vertical="top" textRotation="90" wrapText="1"/>
      <protection locked="0"/>
    </xf>
    <xf numFmtId="0" fontId="14" fillId="6" borderId="1" xfId="0" applyFont="1" applyFill="1" applyBorder="1" applyAlignment="1" applyProtection="1">
      <alignment horizontal="right" vertical="top" wrapText="1"/>
      <protection locked="0"/>
    </xf>
    <xf numFmtId="2" fontId="14" fillId="6" borderId="1" xfId="0" applyNumberFormat="1" applyFont="1" applyFill="1" applyBorder="1" applyAlignment="1">
      <alignment horizontal="right" vertical="top"/>
    </xf>
    <xf numFmtId="0" fontId="14" fillId="6" borderId="1" xfId="0" applyFont="1" applyFill="1" applyBorder="1" applyAlignment="1">
      <alignment horizontal="right" vertical="top"/>
    </xf>
    <xf numFmtId="0" fontId="11" fillId="6" borderId="1" xfId="0" applyFont="1" applyFill="1" applyBorder="1" applyAlignment="1">
      <alignment horizontal="right" vertical="top"/>
    </xf>
    <xf numFmtId="0" fontId="12" fillId="0" borderId="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3" fillId="31" borderId="1" xfId="0" applyFont="1" applyFill="1" applyBorder="1" applyAlignment="1" applyProtection="1">
      <alignment horizontal="right" vertical="top" wrapText="1"/>
      <protection locked="0"/>
    </xf>
    <xf numFmtId="0" fontId="14" fillId="31" borderId="1" xfId="0" applyFont="1" applyFill="1" applyBorder="1" applyAlignment="1" applyProtection="1">
      <alignment horizontal="right" vertical="top" textRotation="90" wrapText="1"/>
      <protection locked="0"/>
    </xf>
    <xf numFmtId="0" fontId="14" fillId="31" borderId="1" xfId="0" applyFont="1" applyFill="1" applyBorder="1" applyAlignment="1" applyProtection="1">
      <alignment horizontal="right" vertical="top" wrapText="1"/>
      <protection locked="0"/>
    </xf>
    <xf numFmtId="0" fontId="14" fillId="31" borderId="1" xfId="0" applyFont="1" applyFill="1" applyBorder="1" applyAlignment="1">
      <alignment horizontal="right" vertical="top"/>
    </xf>
    <xf numFmtId="0" fontId="11" fillId="31" borderId="1" xfId="0" applyFont="1" applyFill="1" applyBorder="1" applyAlignment="1">
      <alignment horizontal="right" vertical="top"/>
    </xf>
    <xf numFmtId="0" fontId="12" fillId="31" borderId="1" xfId="0" applyFont="1" applyFill="1" applyBorder="1" applyAlignment="1">
      <alignment horizontal="right"/>
    </xf>
    <xf numFmtId="3" fontId="14" fillId="6" borderId="1" xfId="0" applyNumberFormat="1" applyFont="1" applyFill="1" applyBorder="1" applyAlignment="1">
      <alignment horizontal="right" wrapText="1"/>
    </xf>
    <xf numFmtId="3" fontId="14" fillId="6" borderId="1" xfId="0" applyNumberFormat="1" applyFont="1" applyFill="1" applyBorder="1" applyAlignment="1">
      <alignment horizontal="right" vertical="top" wrapText="1"/>
    </xf>
    <xf numFmtId="0" fontId="14" fillId="32" borderId="1" xfId="0" applyFont="1" applyFill="1" applyBorder="1" applyAlignment="1">
      <alignment horizontal="right" vertical="top" wrapText="1"/>
    </xf>
    <xf numFmtId="3" fontId="14" fillId="31" borderId="1" xfId="0" applyNumberFormat="1" applyFont="1" applyFill="1" applyBorder="1" applyAlignment="1">
      <alignment horizontal="right" wrapText="1"/>
    </xf>
    <xf numFmtId="2" fontId="14" fillId="31" borderId="8" xfId="0" applyNumberFormat="1" applyFont="1" applyFill="1" applyBorder="1" applyAlignment="1">
      <alignment horizontal="right" wrapText="1"/>
    </xf>
    <xf numFmtId="0" fontId="13" fillId="6" borderId="1" xfId="0" applyFont="1" applyFill="1" applyBorder="1" applyAlignment="1" applyProtection="1">
      <alignment horizontal="right" vertical="center" wrapText="1"/>
      <protection locked="0"/>
    </xf>
    <xf numFmtId="0" fontId="11" fillId="16" borderId="1" xfId="0" applyFont="1" applyFill="1" applyBorder="1" applyAlignment="1">
      <alignment horizontal="right"/>
    </xf>
    <xf numFmtId="2" fontId="14" fillId="3" borderId="1" xfId="0" applyNumberFormat="1" applyFont="1" applyFill="1" applyBorder="1" applyAlignment="1">
      <alignment horizontal="right" wrapText="1"/>
    </xf>
    <xf numFmtId="2" fontId="14" fillId="0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wrapText="1"/>
    </xf>
    <xf numFmtId="0" fontId="12" fillId="6" borderId="1" xfId="0" applyFont="1" applyFill="1" applyBorder="1" applyAlignment="1">
      <alignment horizontal="right" vertical="top" wrapText="1"/>
    </xf>
    <xf numFmtId="0" fontId="11" fillId="6" borderId="0" xfId="0" applyFont="1" applyFill="1" applyAlignment="1">
      <alignment horizontal="right" vertical="top" wrapText="1"/>
    </xf>
    <xf numFmtId="3" fontId="14" fillId="17" borderId="1" xfId="0" applyNumberFormat="1" applyFont="1" applyFill="1" applyBorder="1" applyAlignment="1">
      <alignment horizontal="right" wrapText="1"/>
    </xf>
    <xf numFmtId="3" fontId="14" fillId="17" borderId="1" xfId="0" applyNumberFormat="1" applyFont="1" applyFill="1" applyBorder="1" applyAlignment="1">
      <alignment horizontal="right" vertical="top" wrapText="1"/>
    </xf>
    <xf numFmtId="3" fontId="14" fillId="32" borderId="1" xfId="0" applyNumberFormat="1" applyFont="1" applyFill="1" applyBorder="1" applyAlignment="1">
      <alignment horizontal="right" vertical="top" wrapText="1"/>
    </xf>
    <xf numFmtId="3" fontId="14" fillId="31" borderId="1" xfId="0" applyNumberFormat="1" applyFont="1" applyFill="1" applyBorder="1" applyAlignment="1">
      <alignment horizontal="right" vertical="top" wrapText="1"/>
    </xf>
    <xf numFmtId="0" fontId="14" fillId="32" borderId="1" xfId="0" applyFont="1" applyFill="1" applyBorder="1" applyAlignment="1">
      <alignment horizontal="right" vertical="top" textRotation="90" wrapText="1"/>
    </xf>
    <xf numFmtId="0" fontId="14" fillId="36" borderId="1" xfId="0" applyFont="1" applyFill="1" applyBorder="1" applyAlignment="1">
      <alignment horizontal="right" vertical="top" textRotation="90" wrapText="1"/>
    </xf>
    <xf numFmtId="0" fontId="14" fillId="36" borderId="1" xfId="0" applyFont="1" applyFill="1" applyBorder="1" applyAlignment="1">
      <alignment horizontal="right" vertical="top" wrapText="1"/>
    </xf>
    <xf numFmtId="3" fontId="14" fillId="36" borderId="1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4" fillId="36" borderId="1" xfId="0" applyFont="1" applyFill="1" applyBorder="1" applyAlignment="1">
      <alignment horizontal="right" textRotation="90" wrapText="1"/>
    </xf>
    <xf numFmtId="0" fontId="14" fillId="36" borderId="1" xfId="0" applyFont="1" applyFill="1" applyBorder="1" applyAlignment="1">
      <alignment horizontal="right" wrapText="1"/>
    </xf>
    <xf numFmtId="3" fontId="14" fillId="36" borderId="1" xfId="0" applyNumberFormat="1" applyFont="1" applyFill="1" applyBorder="1" applyAlignment="1">
      <alignment horizontal="right" wrapText="1"/>
    </xf>
    <xf numFmtId="0" fontId="14" fillId="31" borderId="0" xfId="0" applyFont="1" applyFill="1" applyBorder="1" applyAlignment="1">
      <alignment horizontal="right" wrapText="1"/>
    </xf>
    <xf numFmtId="3" fontId="14" fillId="7" borderId="1" xfId="0" applyNumberFormat="1" applyFont="1" applyFill="1" applyBorder="1" applyAlignment="1">
      <alignment horizontal="right" vertical="top" wrapText="1"/>
    </xf>
    <xf numFmtId="0" fontId="13" fillId="31" borderId="1" xfId="0" applyFont="1" applyFill="1" applyBorder="1" applyAlignment="1">
      <alignment horizontal="right" vertical="center" wrapText="1"/>
    </xf>
    <xf numFmtId="0" fontId="14" fillId="31" borderId="1" xfId="0" applyFont="1" applyFill="1" applyBorder="1" applyAlignment="1">
      <alignment horizontal="right" vertical="center" textRotation="90" wrapText="1"/>
    </xf>
    <xf numFmtId="0" fontId="14" fillId="31" borderId="1" xfId="0" applyFont="1" applyFill="1" applyBorder="1" applyAlignment="1">
      <alignment horizontal="right" vertical="center" wrapText="1"/>
    </xf>
    <xf numFmtId="0" fontId="14" fillId="32" borderId="1" xfId="0" applyFont="1" applyFill="1" applyBorder="1" applyAlignment="1">
      <alignment horizontal="right" vertical="center" wrapText="1"/>
    </xf>
    <xf numFmtId="2" fontId="14" fillId="31" borderId="1" xfId="0" applyNumberFormat="1" applyFont="1" applyFill="1" applyBorder="1" applyAlignment="1">
      <alignment horizontal="right" vertical="center" wrapText="1"/>
    </xf>
    <xf numFmtId="164" fontId="14" fillId="31" borderId="1" xfId="0" applyNumberFormat="1" applyFont="1" applyFill="1" applyBorder="1" applyAlignment="1">
      <alignment horizontal="right" vertical="center" wrapText="1"/>
    </xf>
    <xf numFmtId="0" fontId="13" fillId="31" borderId="1" xfId="0" applyFont="1" applyFill="1" applyBorder="1" applyAlignment="1">
      <alignment horizontal="right" textRotation="90" wrapText="1"/>
    </xf>
    <xf numFmtId="0" fontId="14" fillId="0" borderId="1" xfId="0" applyFont="1" applyFill="1" applyBorder="1" applyAlignment="1">
      <alignment horizontal="right" vertical="center" wrapText="1"/>
    </xf>
    <xf numFmtId="0" fontId="13" fillId="32" borderId="1" xfId="0" applyFont="1" applyFill="1" applyBorder="1" applyAlignment="1">
      <alignment horizontal="right" vertical="top" wrapText="1"/>
    </xf>
    <xf numFmtId="0" fontId="14" fillId="7" borderId="1" xfId="0" applyFont="1" applyFill="1" applyBorder="1" applyAlignment="1">
      <alignment horizontal="right" textRotation="90" wrapText="1"/>
    </xf>
    <xf numFmtId="0" fontId="14" fillId="7" borderId="1" xfId="0" applyFont="1" applyFill="1" applyBorder="1" applyAlignment="1">
      <alignment horizontal="right" vertical="top" textRotation="90" wrapText="1"/>
    </xf>
    <xf numFmtId="2" fontId="14" fillId="37" borderId="1" xfId="0" applyNumberFormat="1" applyFont="1" applyFill="1" applyBorder="1" applyAlignment="1">
      <alignment horizontal="right" wrapText="1"/>
    </xf>
    <xf numFmtId="164" fontId="14" fillId="37" borderId="1" xfId="0" applyNumberFormat="1" applyFont="1" applyFill="1" applyBorder="1" applyAlignment="1">
      <alignment horizontal="right" wrapText="1"/>
    </xf>
    <xf numFmtId="2" fontId="14" fillId="38" borderId="1" xfId="0" applyNumberFormat="1" applyFont="1" applyFill="1" applyBorder="1" applyAlignment="1">
      <alignment horizontal="right" wrapText="1"/>
    </xf>
    <xf numFmtId="164" fontId="14" fillId="38" borderId="1" xfId="0" applyNumberFormat="1" applyFont="1" applyFill="1" applyBorder="1" applyAlignment="1">
      <alignment horizontal="right" wrapText="1"/>
    </xf>
    <xf numFmtId="0" fontId="14" fillId="31" borderId="0" xfId="0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5" fillId="11" borderId="3" xfId="0" applyFont="1" applyFill="1" applyBorder="1" applyAlignment="1" applyProtection="1">
      <alignment horizontal="left" vertical="center" wrapText="1"/>
      <protection locked="0"/>
    </xf>
    <xf numFmtId="0" fontId="14" fillId="19" borderId="1" xfId="0" applyFont="1" applyFill="1" applyBorder="1" applyAlignment="1">
      <alignment horizontal="left" wrapText="1"/>
    </xf>
    <xf numFmtId="0" fontId="14" fillId="19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vertical="top" wrapText="1"/>
    </xf>
    <xf numFmtId="0" fontId="14" fillId="31" borderId="1" xfId="0" applyFont="1" applyFill="1" applyBorder="1" applyAlignment="1">
      <alignment horizontal="left" vertical="top" wrapText="1"/>
    </xf>
    <xf numFmtId="0" fontId="14" fillId="27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2" borderId="1" xfId="0" applyFont="1" applyFill="1" applyBorder="1" applyAlignment="1">
      <alignment horizontal="left" wrapText="1"/>
    </xf>
    <xf numFmtId="0" fontId="14" fillId="34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 wrapText="1"/>
    </xf>
    <xf numFmtId="0" fontId="14" fillId="27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wrapText="1"/>
    </xf>
    <xf numFmtId="0" fontId="14" fillId="17" borderId="1" xfId="0" applyFont="1" applyFill="1" applyBorder="1" applyAlignment="1">
      <alignment horizontal="left" vertical="top" wrapText="1"/>
    </xf>
    <xf numFmtId="0" fontId="14" fillId="17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4" fillId="31" borderId="1" xfId="0" applyFont="1" applyFill="1" applyBorder="1" applyAlignment="1">
      <alignment horizontal="left" wrapText="1"/>
    </xf>
    <xf numFmtId="0" fontId="14" fillId="16" borderId="1" xfId="0" applyFont="1" applyFill="1" applyBorder="1" applyAlignment="1">
      <alignment horizontal="left" wrapText="1"/>
    </xf>
    <xf numFmtId="0" fontId="14" fillId="16" borderId="1" xfId="0" applyFont="1" applyFill="1" applyBorder="1" applyAlignment="1">
      <alignment horizontal="left" vertical="top" wrapText="1"/>
    </xf>
    <xf numFmtId="0" fontId="14" fillId="35" borderId="1" xfId="0" applyFont="1" applyFill="1" applyBorder="1" applyAlignment="1">
      <alignment horizontal="left" wrapText="1"/>
    </xf>
    <xf numFmtId="0" fontId="14" fillId="6" borderId="1" xfId="0" applyFont="1" applyFill="1" applyBorder="1" applyAlignment="1" applyProtection="1">
      <alignment horizontal="left" vertical="top" wrapText="1"/>
      <protection locked="0"/>
    </xf>
    <xf numFmtId="0" fontId="14" fillId="31" borderId="1" xfId="0" applyFont="1" applyFill="1" applyBorder="1" applyAlignment="1" applyProtection="1">
      <alignment horizontal="left" vertical="top" wrapText="1"/>
      <protection locked="0"/>
    </xf>
    <xf numFmtId="0" fontId="14" fillId="36" borderId="1" xfId="0" applyFont="1" applyFill="1" applyBorder="1" applyAlignment="1">
      <alignment horizontal="left" vertical="top" wrapText="1"/>
    </xf>
    <xf numFmtId="0" fontId="14" fillId="36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vertical="top" wrapText="1"/>
    </xf>
    <xf numFmtId="0" fontId="14" fillId="31" borderId="1" xfId="0" applyFont="1" applyFill="1" applyBorder="1" applyAlignment="1">
      <alignment horizontal="left" vertical="center" wrapText="1"/>
    </xf>
    <xf numFmtId="0" fontId="14" fillId="32" borderId="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wrapText="1"/>
    </xf>
    <xf numFmtId="0" fontId="14" fillId="7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49" fontId="15" fillId="11" borderId="3" xfId="0" applyNumberFormat="1" applyFont="1" applyFill="1" applyBorder="1" applyAlignment="1" applyProtection="1">
      <alignment vertical="center" wrapText="1"/>
      <protection locked="0"/>
    </xf>
    <xf numFmtId="0" fontId="14" fillId="15" borderId="1" xfId="0" applyFont="1" applyFill="1" applyBorder="1" applyAlignment="1">
      <alignment wrapText="1"/>
    </xf>
    <xf numFmtId="0" fontId="14" fillId="19" borderId="1" xfId="0" applyFont="1" applyFill="1" applyBorder="1" applyAlignment="1">
      <alignment wrapText="1"/>
    </xf>
    <xf numFmtId="0" fontId="17" fillId="19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wrapText="1"/>
    </xf>
    <xf numFmtId="2" fontId="17" fillId="19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top" wrapText="1"/>
    </xf>
    <xf numFmtId="2" fontId="17" fillId="0" borderId="1" xfId="0" applyNumberFormat="1" applyFont="1" applyFill="1" applyBorder="1" applyAlignment="1">
      <alignment wrapText="1"/>
    </xf>
    <xf numFmtId="0" fontId="14" fillId="31" borderId="1" xfId="0" applyFont="1" applyFill="1" applyBorder="1" applyAlignment="1">
      <alignment wrapText="1"/>
    </xf>
    <xf numFmtId="0" fontId="17" fillId="31" borderId="1" xfId="0" applyFont="1" applyFill="1" applyBorder="1" applyAlignment="1">
      <alignment vertical="top" wrapText="1"/>
    </xf>
    <xf numFmtId="0" fontId="14" fillId="32" borderId="1" xfId="0" applyFont="1" applyFill="1" applyBorder="1" applyAlignment="1">
      <alignment wrapText="1"/>
    </xf>
    <xf numFmtId="0" fontId="14" fillId="27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17" fillId="6" borderId="1" xfId="0" applyFont="1" applyFill="1" applyBorder="1" applyAlignment="1">
      <alignment vertical="top" wrapText="1"/>
    </xf>
    <xf numFmtId="0" fontId="17" fillId="17" borderId="1" xfId="0" applyFont="1" applyFill="1" applyBorder="1" applyAlignment="1">
      <alignment vertical="top" wrapText="1"/>
    </xf>
    <xf numFmtId="0" fontId="14" fillId="17" borderId="1" xfId="0" applyFont="1" applyFill="1" applyBorder="1" applyAlignment="1">
      <alignment wrapText="1"/>
    </xf>
    <xf numFmtId="0" fontId="14" fillId="16" borderId="1" xfId="0" applyFont="1" applyFill="1" applyBorder="1" applyAlignment="1">
      <alignment wrapText="1"/>
    </xf>
    <xf numFmtId="0" fontId="14" fillId="7" borderId="1" xfId="0" applyFont="1" applyFill="1" applyBorder="1" applyAlignment="1">
      <alignment wrapText="1"/>
    </xf>
    <xf numFmtId="0" fontId="17" fillId="16" borderId="1" xfId="0" applyFont="1" applyFill="1" applyBorder="1" applyAlignment="1">
      <alignment vertical="top" wrapText="1"/>
    </xf>
    <xf numFmtId="0" fontId="14" fillId="0" borderId="1" xfId="1" applyFont="1" applyFill="1" applyBorder="1" applyAlignment="1">
      <alignment wrapText="1"/>
    </xf>
    <xf numFmtId="0" fontId="14" fillId="31" borderId="1" xfId="1" applyFont="1" applyFill="1" applyBorder="1" applyAlignment="1">
      <alignment wrapText="1"/>
    </xf>
    <xf numFmtId="0" fontId="14" fillId="16" borderId="1" xfId="1" applyFont="1" applyFill="1" applyBorder="1" applyAlignment="1">
      <alignment wrapText="1"/>
    </xf>
    <xf numFmtId="0" fontId="17" fillId="41" borderId="1" xfId="0" applyFont="1" applyFill="1" applyBorder="1" applyAlignment="1">
      <alignment vertical="top" wrapText="1"/>
    </xf>
    <xf numFmtId="0" fontId="14" fillId="35" borderId="1" xfId="0" applyFont="1" applyFill="1" applyBorder="1" applyAlignment="1">
      <alignment wrapText="1"/>
    </xf>
    <xf numFmtId="0" fontId="14" fillId="6" borderId="1" xfId="0" applyFont="1" applyFill="1" applyBorder="1" applyAlignment="1">
      <alignment vertical="top" wrapText="1"/>
    </xf>
    <xf numFmtId="0" fontId="14" fillId="31" borderId="1" xfId="0" applyFont="1" applyFill="1" applyBorder="1" applyAlignment="1">
      <alignment vertical="top" wrapText="1"/>
    </xf>
    <xf numFmtId="2" fontId="17" fillId="16" borderId="1" xfId="0" applyNumberFormat="1" applyFont="1" applyFill="1" applyBorder="1" applyAlignment="1">
      <alignment wrapText="1"/>
    </xf>
    <xf numFmtId="2" fontId="17" fillId="31" borderId="1" xfId="0" applyNumberFormat="1" applyFont="1" applyFill="1" applyBorder="1" applyAlignment="1">
      <alignment wrapText="1"/>
    </xf>
    <xf numFmtId="2" fontId="17" fillId="6" borderId="1" xfId="0" applyNumberFormat="1" applyFont="1" applyFill="1" applyBorder="1" applyAlignment="1">
      <alignment wrapText="1"/>
    </xf>
    <xf numFmtId="0" fontId="14" fillId="17" borderId="8" xfId="0" applyFont="1" applyFill="1" applyBorder="1" applyAlignment="1">
      <alignment wrapText="1"/>
    </xf>
    <xf numFmtId="2" fontId="17" fillId="17" borderId="1" xfId="0" applyNumberFormat="1" applyFont="1" applyFill="1" applyBorder="1" applyAlignment="1">
      <alignment wrapText="1"/>
    </xf>
    <xf numFmtId="0" fontId="14" fillId="31" borderId="1" xfId="0" applyFont="1" applyFill="1" applyBorder="1" applyAlignment="1">
      <alignment vertical="center" wrapText="1"/>
    </xf>
    <xf numFmtId="2" fontId="14" fillId="31" borderId="1" xfId="0" applyNumberFormat="1" applyFont="1" applyFill="1" applyBorder="1" applyAlignment="1">
      <alignment wrapText="1"/>
    </xf>
    <xf numFmtId="0" fontId="14" fillId="37" borderId="1" xfId="0" applyFont="1" applyFill="1" applyBorder="1" applyAlignment="1">
      <alignment wrapText="1"/>
    </xf>
    <xf numFmtId="0" fontId="14" fillId="38" borderId="1" xfId="0" applyFont="1" applyFill="1" applyBorder="1" applyAlignment="1">
      <alignment wrapText="1"/>
    </xf>
    <xf numFmtId="0" fontId="13" fillId="11" borderId="3" xfId="0" applyFont="1" applyFill="1" applyBorder="1" applyAlignment="1" applyProtection="1">
      <alignment horizontal="left" vertical="center" wrapText="1"/>
      <protection locked="0"/>
    </xf>
    <xf numFmtId="0" fontId="14" fillId="15" borderId="1" xfId="0" applyFont="1" applyFill="1" applyBorder="1" applyAlignment="1">
      <alignment horizontal="left" wrapText="1"/>
    </xf>
    <xf numFmtId="0" fontId="17" fillId="19" borderId="1" xfId="0" applyFont="1" applyFill="1" applyBorder="1" applyAlignment="1">
      <alignment horizontal="left" vertical="top" wrapText="1"/>
    </xf>
    <xf numFmtId="0" fontId="11" fillId="19" borderId="0" xfId="0" applyFont="1" applyFill="1" applyAlignment="1">
      <alignment horizontal="left" wrapText="1"/>
    </xf>
    <xf numFmtId="0" fontId="17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17" fillId="31" borderId="1" xfId="0" applyFont="1" applyFill="1" applyBorder="1" applyAlignment="1">
      <alignment horizontal="left" vertical="top" wrapText="1"/>
    </xf>
    <xf numFmtId="0" fontId="14" fillId="8" borderId="1" xfId="0" applyFont="1" applyFill="1" applyBorder="1" applyAlignment="1">
      <alignment horizontal="left" wrapText="1"/>
    </xf>
    <xf numFmtId="0" fontId="14" fillId="19" borderId="1" xfId="1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left" vertical="top" wrapText="1"/>
    </xf>
    <xf numFmtId="0" fontId="17" fillId="17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17" fillId="16" borderId="1" xfId="0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left" wrapText="1"/>
    </xf>
    <xf numFmtId="0" fontId="14" fillId="31" borderId="1" xfId="1" applyFont="1" applyFill="1" applyBorder="1" applyAlignment="1">
      <alignment horizontal="left" wrapText="1"/>
    </xf>
    <xf numFmtId="0" fontId="14" fillId="16" borderId="1" xfId="1" applyFont="1" applyFill="1" applyBorder="1" applyAlignment="1">
      <alignment horizontal="left" wrapText="1"/>
    </xf>
    <xf numFmtId="0" fontId="11" fillId="16" borderId="0" xfId="0" applyFont="1" applyFill="1" applyAlignment="1">
      <alignment horizontal="left" wrapText="1"/>
    </xf>
    <xf numFmtId="0" fontId="11" fillId="31" borderId="1" xfId="0" applyFont="1" applyFill="1" applyBorder="1" applyAlignment="1">
      <alignment horizontal="left" wrapText="1"/>
    </xf>
    <xf numFmtId="0" fontId="11" fillId="6" borderId="0" xfId="0" applyFont="1" applyFill="1" applyAlignment="1">
      <alignment horizontal="left" wrapText="1"/>
    </xf>
    <xf numFmtId="0" fontId="11" fillId="31" borderId="0" xfId="0" applyFont="1" applyFill="1" applyAlignment="1">
      <alignment horizontal="left" wrapText="1"/>
    </xf>
    <xf numFmtId="0" fontId="11" fillId="16" borderId="1" xfId="0" applyFont="1" applyFill="1" applyBorder="1" applyAlignment="1">
      <alignment horizontal="left" wrapText="1"/>
    </xf>
    <xf numFmtId="0" fontId="11" fillId="17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14" fillId="37" borderId="1" xfId="0" applyFont="1" applyFill="1" applyBorder="1" applyAlignment="1">
      <alignment horizontal="left" wrapText="1"/>
    </xf>
    <xf numFmtId="0" fontId="14" fillId="38" borderId="1" xfId="0" applyFont="1" applyFill="1" applyBorder="1" applyAlignment="1">
      <alignment horizontal="left" wrapText="1"/>
    </xf>
    <xf numFmtId="2" fontId="17" fillId="6" borderId="1" xfId="0" applyNumberFormat="1" applyFont="1" applyFill="1" applyBorder="1" applyAlignment="1">
      <alignment horizontal="left" vertical="top" wrapText="1"/>
    </xf>
    <xf numFmtId="0" fontId="13" fillId="16" borderId="1" xfId="0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horizontal="right" vertical="center" wrapText="1"/>
      <protection locked="0"/>
    </xf>
    <xf numFmtId="0" fontId="14" fillId="31" borderId="1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>
      <alignment wrapText="1"/>
    </xf>
    <xf numFmtId="0" fontId="7" fillId="0" borderId="0" xfId="0" applyFont="1" applyAlignment="1"/>
    <xf numFmtId="4" fontId="17" fillId="6" borderId="1" xfId="0" applyNumberFormat="1" applyFont="1" applyFill="1" applyBorder="1" applyAlignment="1">
      <alignment horizontal="right" vertical="top" wrapText="1"/>
    </xf>
    <xf numFmtId="165" fontId="17" fillId="6" borderId="1" xfId="0" applyNumberFormat="1" applyFont="1" applyFill="1" applyBorder="1" applyAlignment="1">
      <alignment horizontal="right" vertical="top" wrapText="1"/>
    </xf>
    <xf numFmtId="0" fontId="14" fillId="6" borderId="1" xfId="1" applyFont="1" applyFill="1" applyBorder="1" applyAlignment="1">
      <alignment wrapText="1"/>
    </xf>
    <xf numFmtId="0" fontId="14" fillId="6" borderId="1" xfId="1" applyFont="1" applyFill="1" applyBorder="1" applyAlignment="1">
      <alignment horizontal="left" wrapText="1"/>
    </xf>
    <xf numFmtId="0" fontId="14" fillId="6" borderId="1" xfId="1" applyFont="1" applyFill="1" applyBorder="1" applyAlignment="1">
      <alignment horizontal="right" wrapText="1"/>
    </xf>
    <xf numFmtId="0" fontId="14" fillId="6" borderId="1" xfId="0" applyFont="1" applyFill="1" applyBorder="1" applyAlignment="1" applyProtection="1">
      <alignment horizontal="right" vertical="center" wrapText="1"/>
      <protection locked="0"/>
    </xf>
    <xf numFmtId="0" fontId="6" fillId="6" borderId="1" xfId="0" applyFont="1" applyFill="1" applyBorder="1" applyAlignment="1">
      <alignment horizontal="right" vertical="top" wrapText="1"/>
    </xf>
    <xf numFmtId="2" fontId="6" fillId="6" borderId="1" xfId="0" applyNumberFormat="1" applyFont="1" applyFill="1" applyBorder="1" applyAlignment="1">
      <alignment horizontal="right" vertical="top" wrapText="1"/>
    </xf>
    <xf numFmtId="164" fontId="6" fillId="6" borderId="1" xfId="0" applyNumberFormat="1" applyFont="1" applyFill="1" applyBorder="1" applyAlignment="1">
      <alignment horizontal="right" vertical="top" wrapText="1"/>
    </xf>
    <xf numFmtId="0" fontId="1" fillId="6" borderId="1" xfId="0" applyFont="1" applyFill="1" applyBorder="1" applyAlignment="1">
      <alignment horizontal="right"/>
    </xf>
    <xf numFmtId="2" fontId="6" fillId="6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right" wrapText="1"/>
    </xf>
    <xf numFmtId="0" fontId="12" fillId="16" borderId="1" xfId="0" applyFont="1" applyFill="1" applyBorder="1" applyAlignment="1">
      <alignment horizontal="center" textRotation="90" wrapText="1"/>
    </xf>
    <xf numFmtId="0" fontId="16" fillId="0" borderId="4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right" wrapText="1"/>
    </xf>
    <xf numFmtId="0" fontId="16" fillId="0" borderId="6" xfId="0" applyFont="1" applyBorder="1" applyAlignment="1">
      <alignment horizontal="right" wrapText="1"/>
    </xf>
    <xf numFmtId="0" fontId="16" fillId="0" borderId="5" xfId="0" applyFont="1" applyBorder="1" applyAlignment="1">
      <alignment horizontal="right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right" wrapText="1"/>
    </xf>
    <xf numFmtId="0" fontId="12" fillId="11" borderId="4" xfId="0" applyFont="1" applyFill="1" applyBorder="1" applyAlignment="1">
      <alignment horizontal="right" wrapText="1"/>
    </xf>
    <xf numFmtId="0" fontId="12" fillId="11" borderId="6" xfId="0" applyFont="1" applyFill="1" applyBorder="1" applyAlignment="1">
      <alignment horizontal="right" wrapText="1"/>
    </xf>
    <xf numFmtId="0" fontId="13" fillId="0" borderId="0" xfId="0" applyFont="1" applyBorder="1" applyAlignment="1">
      <alignment horizontal="center" wrapText="1"/>
    </xf>
    <xf numFmtId="49" fontId="13" fillId="14" borderId="1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49" fontId="15" fillId="11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center" wrapText="1"/>
    </xf>
    <xf numFmtId="0" fontId="16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5" fillId="16" borderId="1" xfId="0" applyFont="1" applyFill="1" applyBorder="1" applyAlignment="1">
      <alignment horizontal="center" textRotation="90" wrapText="1"/>
    </xf>
    <xf numFmtId="49" fontId="10" fillId="11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11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6" borderId="0" xfId="0" applyFont="1" applyFill="1" applyBorder="1" applyAlignment="1">
      <alignment horizontal="right" wrapText="1"/>
    </xf>
    <xf numFmtId="0" fontId="5" fillId="11" borderId="4" xfId="0" applyFont="1" applyFill="1" applyBorder="1" applyAlignment="1">
      <alignment horizontal="right" wrapText="1"/>
    </xf>
    <xf numFmtId="0" fontId="5" fillId="11" borderId="6" xfId="0" applyFont="1" applyFill="1" applyBorder="1" applyAlignment="1">
      <alignment horizontal="right" wrapText="1"/>
    </xf>
    <xf numFmtId="0" fontId="5" fillId="11" borderId="5" xfId="0" applyFont="1" applyFill="1" applyBorder="1" applyAlignment="1">
      <alignment horizontal="right" wrapText="1"/>
    </xf>
    <xf numFmtId="0" fontId="3" fillId="10" borderId="4" xfId="0" applyFont="1" applyFill="1" applyBorder="1" applyAlignment="1">
      <alignment horizontal="left" wrapText="1"/>
    </xf>
    <xf numFmtId="0" fontId="3" fillId="10" borderId="6" xfId="0" applyFont="1" applyFill="1" applyBorder="1" applyAlignment="1">
      <alignment horizontal="left" wrapText="1"/>
    </xf>
    <xf numFmtId="0" fontId="3" fillId="10" borderId="5" xfId="0" applyFont="1" applyFill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14" fontId="3" fillId="6" borderId="0" xfId="0" applyNumberFormat="1" applyFont="1" applyFill="1" applyAlignment="1">
      <alignment horizontal="right" wrapText="1"/>
    </xf>
    <xf numFmtId="0" fontId="1" fillId="6" borderId="0" xfId="0" applyFont="1" applyFill="1" applyAlignment="1">
      <alignment horizontal="righ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19" fillId="0" borderId="0" xfId="0" applyFont="1" applyAlignment="1">
      <alignment horizontal="center"/>
    </xf>
    <xf numFmtId="0" fontId="12" fillId="16" borderId="3" xfId="0" applyFont="1" applyFill="1" applyBorder="1" applyAlignment="1">
      <alignment horizontal="center" textRotation="90" wrapText="1"/>
    </xf>
    <xf numFmtId="0" fontId="12" fillId="16" borderId="7" xfId="0" applyFont="1" applyFill="1" applyBorder="1" applyAlignment="1">
      <alignment horizontal="center" textRotation="90" wrapText="1"/>
    </xf>
    <xf numFmtId="49" fontId="15" fillId="11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11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2" fillId="0" borderId="1" xfId="0" applyFont="1" applyBorder="1" applyAlignment="1">
      <alignment horizontal="center" textRotation="90" wrapText="1"/>
    </xf>
  </cellXfs>
  <cellStyles count="4">
    <cellStyle name="Normal 2" xfId="1"/>
    <cellStyle name="Normal 3" xfId="3"/>
    <cellStyle name="Normal 5" xfId="2"/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IE916"/>
  <sheetViews>
    <sheetView zoomScale="106" zoomScaleNormal="106" workbookViewId="0">
      <selection activeCell="A5" sqref="A5:N5"/>
    </sheetView>
  </sheetViews>
  <sheetFormatPr defaultColWidth="14.42578125" defaultRowHeight="12.75"/>
  <cols>
    <col min="1" max="1" width="5.5703125" style="202" customWidth="1"/>
    <col min="2" max="2" width="4.5703125" style="203" customWidth="1"/>
    <col min="3" max="3" width="10.85546875" style="439" customWidth="1"/>
    <col min="4" max="4" width="12.85546875" style="202" customWidth="1"/>
    <col min="5" max="5" width="8.7109375" style="202" customWidth="1"/>
    <col min="6" max="6" width="20" style="475" customWidth="1"/>
    <col min="7" max="7" width="9.85546875" style="439" customWidth="1"/>
    <col min="8" max="8" width="13.7109375" style="439" customWidth="1"/>
    <col min="9" max="9" width="8.42578125" style="202" customWidth="1"/>
    <col min="10" max="10" width="10.42578125" style="202" customWidth="1"/>
    <col min="11" max="11" width="11" style="202" customWidth="1"/>
    <col min="12" max="12" width="8.85546875" style="202" customWidth="1"/>
    <col min="13" max="13" width="6.85546875" style="202" customWidth="1"/>
    <col min="14" max="14" width="8.7109375" style="202" customWidth="1"/>
    <col min="15" max="15" width="3.7109375" style="204" customWidth="1"/>
    <col min="16" max="24" width="8" style="202" customWidth="1"/>
    <col min="25" max="16384" width="14.42578125" style="202"/>
  </cols>
  <sheetData>
    <row r="2" spans="1:15">
      <c r="K2" s="570"/>
      <c r="L2" s="570"/>
      <c r="M2" s="570"/>
    </row>
    <row r="4" spans="1:15" ht="25.5" customHeight="1">
      <c r="L4" s="577" t="s">
        <v>2476</v>
      </c>
      <c r="M4" s="577"/>
    </row>
    <row r="5" spans="1:15" ht="36" customHeight="1">
      <c r="A5" s="573" t="s">
        <v>2477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42"/>
    </row>
    <row r="6" spans="1:15">
      <c r="A6" s="205"/>
      <c r="B6" s="206"/>
      <c r="C6" s="440"/>
      <c r="D6" s="205"/>
      <c r="E6" s="205"/>
      <c r="F6" s="476"/>
      <c r="G6" s="440"/>
      <c r="H6" s="440"/>
      <c r="I6" s="205"/>
      <c r="J6" s="205"/>
      <c r="K6" s="205"/>
      <c r="L6" s="205"/>
    </row>
    <row r="7" spans="1:15" ht="269.25" customHeight="1">
      <c r="A7" s="207" t="s">
        <v>1231</v>
      </c>
      <c r="B7" s="208" t="s">
        <v>1242</v>
      </c>
      <c r="C7" s="441" t="s">
        <v>1243</v>
      </c>
      <c r="D7" s="210" t="s">
        <v>0</v>
      </c>
      <c r="E7" s="211" t="s">
        <v>1</v>
      </c>
      <c r="F7" s="477" t="s">
        <v>1232</v>
      </c>
      <c r="G7" s="513" t="s">
        <v>1233</v>
      </c>
      <c r="H7" s="513" t="s">
        <v>1234</v>
      </c>
      <c r="I7" s="209" t="s">
        <v>1235</v>
      </c>
      <c r="J7" s="209" t="s">
        <v>1236</v>
      </c>
      <c r="K7" s="571" t="s">
        <v>1241</v>
      </c>
      <c r="L7" s="572"/>
      <c r="M7" s="572"/>
      <c r="N7" s="576" t="s">
        <v>1470</v>
      </c>
      <c r="O7" s="556" t="s">
        <v>2459</v>
      </c>
    </row>
    <row r="8" spans="1:15" ht="153" hidden="1">
      <c r="A8" s="212"/>
      <c r="B8" s="574" t="s">
        <v>2</v>
      </c>
      <c r="C8" s="574"/>
      <c r="D8" s="574"/>
      <c r="E8" s="574"/>
      <c r="F8" s="575"/>
      <c r="G8" s="575"/>
      <c r="H8" s="575"/>
      <c r="I8" s="575"/>
      <c r="J8" s="575"/>
      <c r="K8" s="213" t="s">
        <v>1471</v>
      </c>
      <c r="L8" s="213" t="s">
        <v>1240</v>
      </c>
      <c r="M8" s="213" t="s">
        <v>1244</v>
      </c>
      <c r="N8" s="576"/>
      <c r="O8" s="556"/>
    </row>
    <row r="9" spans="1:15" s="221" customFormat="1" ht="54" hidden="1" customHeight="1">
      <c r="A9" s="214"/>
      <c r="B9" s="215" t="s">
        <v>3</v>
      </c>
      <c r="C9" s="557" t="s">
        <v>4</v>
      </c>
      <c r="D9" s="558"/>
      <c r="E9" s="559"/>
      <c r="F9" s="478"/>
      <c r="G9" s="514"/>
      <c r="H9" s="514"/>
      <c r="I9" s="217"/>
      <c r="J9" s="218"/>
      <c r="K9" s="217"/>
      <c r="L9" s="217"/>
      <c r="M9" s="216"/>
      <c r="N9" s="216"/>
      <c r="O9" s="219"/>
    </row>
    <row r="10" spans="1:15" s="221" customFormat="1" ht="63.75">
      <c r="A10" s="222">
        <v>1</v>
      </c>
      <c r="B10" s="223" t="s">
        <v>5</v>
      </c>
      <c r="C10" s="442" t="s">
        <v>6</v>
      </c>
      <c r="D10" s="224" t="s">
        <v>7</v>
      </c>
      <c r="E10" s="224">
        <v>1250</v>
      </c>
      <c r="F10" s="479" t="s">
        <v>2049</v>
      </c>
      <c r="G10" s="442" t="s">
        <v>2050</v>
      </c>
      <c r="H10" s="442" t="s">
        <v>2051</v>
      </c>
      <c r="I10" s="225">
        <v>6.66</v>
      </c>
      <c r="J10" s="226">
        <v>1.3320000000000001</v>
      </c>
      <c r="K10" s="225">
        <v>7.2</v>
      </c>
      <c r="L10" s="225">
        <v>7.2</v>
      </c>
      <c r="M10" s="225"/>
      <c r="N10" s="224"/>
      <c r="O10" s="222">
        <v>1</v>
      </c>
    </row>
    <row r="11" spans="1:15" s="234" customFormat="1" ht="38.25" hidden="1">
      <c r="A11" s="227">
        <v>1</v>
      </c>
      <c r="B11" s="228" t="s">
        <v>5</v>
      </c>
      <c r="C11" s="443" t="s">
        <v>6</v>
      </c>
      <c r="D11" s="229" t="s">
        <v>7</v>
      </c>
      <c r="E11" s="229">
        <v>1250</v>
      </c>
      <c r="F11" s="480" t="s">
        <v>1245</v>
      </c>
      <c r="G11" s="515" t="s">
        <v>1441</v>
      </c>
      <c r="H11" s="515" t="s">
        <v>1442</v>
      </c>
      <c r="I11" s="231">
        <v>6.84</v>
      </c>
      <c r="J11" s="232">
        <v>1.3680000000000001</v>
      </c>
      <c r="K11" s="231">
        <v>7.2</v>
      </c>
      <c r="L11" s="231"/>
      <c r="M11" s="230"/>
      <c r="N11" s="230"/>
      <c r="O11" s="227">
        <v>2</v>
      </c>
    </row>
    <row r="12" spans="1:15" s="221" customFormat="1" ht="51">
      <c r="A12" s="214">
        <v>2</v>
      </c>
      <c r="B12" s="235" t="s">
        <v>8</v>
      </c>
      <c r="C12" s="444" t="s">
        <v>9</v>
      </c>
      <c r="D12" s="236" t="s">
        <v>10</v>
      </c>
      <c r="E12" s="220">
        <v>280</v>
      </c>
      <c r="F12" s="481" t="s">
        <v>2052</v>
      </c>
      <c r="G12" s="456" t="s">
        <v>2053</v>
      </c>
      <c r="H12" s="456" t="s">
        <v>2051</v>
      </c>
      <c r="I12" s="237">
        <v>4.75</v>
      </c>
      <c r="J12" s="238">
        <v>0.33929999999999999</v>
      </c>
      <c r="K12" s="237"/>
      <c r="L12" s="237">
        <v>5.0199999999999996</v>
      </c>
      <c r="M12" s="237"/>
      <c r="N12" s="220"/>
      <c r="O12" s="219">
        <v>1</v>
      </c>
    </row>
    <row r="13" spans="1:15" s="221" customFormat="1" ht="63.75">
      <c r="A13" s="222">
        <v>3</v>
      </c>
      <c r="B13" s="223" t="s">
        <v>8</v>
      </c>
      <c r="C13" s="442" t="s">
        <v>9</v>
      </c>
      <c r="D13" s="224" t="s">
        <v>11</v>
      </c>
      <c r="E13" s="224">
        <v>3000</v>
      </c>
      <c r="F13" s="479" t="s">
        <v>1753</v>
      </c>
      <c r="G13" s="442" t="s">
        <v>1754</v>
      </c>
      <c r="H13" s="442" t="s">
        <v>1755</v>
      </c>
      <c r="I13" s="225">
        <f>J13*10</f>
        <v>58.7</v>
      </c>
      <c r="J13" s="226">
        <v>5.87</v>
      </c>
      <c r="K13" s="225">
        <v>82.5</v>
      </c>
      <c r="L13" s="224"/>
      <c r="M13" s="224"/>
      <c r="N13" s="224"/>
      <c r="O13" s="222">
        <v>1</v>
      </c>
    </row>
    <row r="14" spans="1:15" s="221" customFormat="1" ht="63.75" hidden="1">
      <c r="A14" s="222">
        <v>3</v>
      </c>
      <c r="B14" s="223" t="s">
        <v>8</v>
      </c>
      <c r="C14" s="442" t="s">
        <v>9</v>
      </c>
      <c r="D14" s="224" t="s">
        <v>11</v>
      </c>
      <c r="E14" s="224">
        <v>3000</v>
      </c>
      <c r="F14" s="482" t="s">
        <v>2019</v>
      </c>
      <c r="G14" s="442" t="s">
        <v>2020</v>
      </c>
      <c r="H14" s="516" t="s">
        <v>2018</v>
      </c>
      <c r="I14" s="225">
        <v>59</v>
      </c>
      <c r="J14" s="226">
        <v>5.9</v>
      </c>
      <c r="K14" s="225">
        <v>82.5</v>
      </c>
      <c r="L14" s="224"/>
      <c r="M14" s="224"/>
      <c r="N14" s="224"/>
      <c r="O14" s="222">
        <v>2</v>
      </c>
    </row>
    <row r="15" spans="1:15" s="221" customFormat="1" ht="51" hidden="1">
      <c r="A15" s="222">
        <v>3</v>
      </c>
      <c r="B15" s="223" t="s">
        <v>8</v>
      </c>
      <c r="C15" s="442" t="s">
        <v>9</v>
      </c>
      <c r="D15" s="224" t="s">
        <v>11</v>
      </c>
      <c r="E15" s="224">
        <v>3000</v>
      </c>
      <c r="F15" s="479" t="s">
        <v>2054</v>
      </c>
      <c r="G15" s="442" t="s">
        <v>1953</v>
      </c>
      <c r="H15" s="442" t="s">
        <v>2051</v>
      </c>
      <c r="I15" s="225">
        <v>59.94</v>
      </c>
      <c r="J15" s="226">
        <v>5.9939999999999998</v>
      </c>
      <c r="K15" s="225">
        <v>82.5</v>
      </c>
      <c r="L15" s="225">
        <v>82.5</v>
      </c>
      <c r="M15" s="225"/>
      <c r="N15" s="224"/>
      <c r="O15" s="222">
        <v>3</v>
      </c>
    </row>
    <row r="16" spans="1:15" s="234" customFormat="1" ht="51.75" hidden="1" customHeight="1">
      <c r="A16" s="227">
        <v>3</v>
      </c>
      <c r="B16" s="228" t="s">
        <v>8</v>
      </c>
      <c r="C16" s="443" t="s">
        <v>9</v>
      </c>
      <c r="D16" s="229" t="s">
        <v>11</v>
      </c>
      <c r="E16" s="229">
        <v>3000</v>
      </c>
      <c r="F16" s="480" t="s">
        <v>1246</v>
      </c>
      <c r="G16" s="515" t="s">
        <v>1443</v>
      </c>
      <c r="H16" s="515" t="s">
        <v>1442</v>
      </c>
      <c r="I16" s="231">
        <v>69.45</v>
      </c>
      <c r="J16" s="232">
        <v>6.9450000000000003</v>
      </c>
      <c r="K16" s="231">
        <v>82.5</v>
      </c>
      <c r="L16" s="231"/>
      <c r="M16" s="230"/>
      <c r="N16" s="230"/>
      <c r="O16" s="227">
        <v>4</v>
      </c>
    </row>
    <row r="17" spans="1:15" s="221" customFormat="1" ht="33.75">
      <c r="A17" s="214">
        <v>4</v>
      </c>
      <c r="B17" s="235" t="s">
        <v>8</v>
      </c>
      <c r="C17" s="444" t="s">
        <v>12</v>
      </c>
      <c r="D17" s="236" t="s">
        <v>13</v>
      </c>
      <c r="E17" s="220">
        <v>3500</v>
      </c>
      <c r="F17" s="481" t="s">
        <v>1860</v>
      </c>
      <c r="G17" s="456" t="s">
        <v>1578</v>
      </c>
      <c r="H17" s="456" t="s">
        <v>1858</v>
      </c>
      <c r="I17" s="237">
        <v>3.27</v>
      </c>
      <c r="J17" s="238">
        <v>0.1168</v>
      </c>
      <c r="K17" s="220"/>
      <c r="L17" s="220">
        <v>10.74</v>
      </c>
      <c r="M17" s="220">
        <v>12.76</v>
      </c>
      <c r="N17" s="220"/>
      <c r="O17" s="219">
        <v>1</v>
      </c>
    </row>
    <row r="18" spans="1:15" s="246" customFormat="1" ht="33.75" hidden="1">
      <c r="A18" s="239">
        <v>4</v>
      </c>
      <c r="B18" s="240" t="s">
        <v>8</v>
      </c>
      <c r="C18" s="445" t="s">
        <v>12</v>
      </c>
      <c r="D18" s="241" t="s">
        <v>13</v>
      </c>
      <c r="E18" s="241">
        <v>3500</v>
      </c>
      <c r="F18" s="483" t="s">
        <v>1881</v>
      </c>
      <c r="G18" s="445" t="s">
        <v>1882</v>
      </c>
      <c r="H18" s="445" t="s">
        <v>1875</v>
      </c>
      <c r="I18" s="242">
        <v>4.75</v>
      </c>
      <c r="J18" s="243">
        <v>0.1583</v>
      </c>
      <c r="K18" s="241" t="s">
        <v>1616</v>
      </c>
      <c r="L18" s="242">
        <v>8.83</v>
      </c>
      <c r="M18" s="241"/>
      <c r="N18" s="244">
        <v>5.25</v>
      </c>
      <c r="O18" s="245">
        <v>2</v>
      </c>
    </row>
    <row r="19" spans="1:15" s="221" customFormat="1" ht="51" hidden="1">
      <c r="A19" s="214">
        <v>4</v>
      </c>
      <c r="B19" s="235" t="s">
        <v>8</v>
      </c>
      <c r="C19" s="444" t="s">
        <v>12</v>
      </c>
      <c r="D19" s="236" t="s">
        <v>13</v>
      </c>
      <c r="E19" s="220">
        <v>3500</v>
      </c>
      <c r="F19" s="481" t="s">
        <v>2055</v>
      </c>
      <c r="G19" s="456" t="s">
        <v>2056</v>
      </c>
      <c r="H19" s="456" t="s">
        <v>2051</v>
      </c>
      <c r="I19" s="237">
        <v>6.12</v>
      </c>
      <c r="J19" s="238">
        <v>0.21859999999999999</v>
      </c>
      <c r="K19" s="237">
        <v>9.11</v>
      </c>
      <c r="L19" s="237">
        <v>9.11</v>
      </c>
      <c r="M19" s="237"/>
      <c r="N19" s="220"/>
      <c r="O19" s="219">
        <v>3</v>
      </c>
    </row>
    <row r="20" spans="1:15" s="221" customFormat="1" ht="51" hidden="1">
      <c r="A20" s="214">
        <v>4</v>
      </c>
      <c r="B20" s="235" t="s">
        <v>8</v>
      </c>
      <c r="C20" s="444" t="s">
        <v>12</v>
      </c>
      <c r="D20" s="236" t="s">
        <v>13</v>
      </c>
      <c r="E20" s="220">
        <v>3500</v>
      </c>
      <c r="F20" s="481" t="s">
        <v>1756</v>
      </c>
      <c r="G20" s="456" t="s">
        <v>1757</v>
      </c>
      <c r="H20" s="456" t="s">
        <v>1755</v>
      </c>
      <c r="I20" s="237">
        <f>J20*14</f>
        <v>3.15</v>
      </c>
      <c r="J20" s="238">
        <v>0.22500000000000001</v>
      </c>
      <c r="K20" s="237"/>
      <c r="L20" s="220"/>
      <c r="M20" s="220">
        <v>5.77</v>
      </c>
      <c r="N20" s="220"/>
      <c r="O20" s="219">
        <v>4</v>
      </c>
    </row>
    <row r="21" spans="1:15" s="234" customFormat="1" ht="33.75" hidden="1">
      <c r="A21" s="247">
        <v>4</v>
      </c>
      <c r="B21" s="248" t="s">
        <v>8</v>
      </c>
      <c r="C21" s="446" t="s">
        <v>12</v>
      </c>
      <c r="D21" s="249" t="s">
        <v>13</v>
      </c>
      <c r="E21" s="233">
        <v>3500</v>
      </c>
      <c r="F21" s="484" t="s">
        <v>1247</v>
      </c>
      <c r="G21" s="517" t="s">
        <v>1444</v>
      </c>
      <c r="H21" s="517" t="s">
        <v>1442</v>
      </c>
      <c r="I21" s="251">
        <v>8.9499999999999993</v>
      </c>
      <c r="J21" s="252">
        <v>0.3196</v>
      </c>
      <c r="K21" s="251">
        <v>9.11</v>
      </c>
      <c r="L21" s="251"/>
      <c r="M21" s="250"/>
      <c r="N21" s="250"/>
      <c r="O21" s="253">
        <v>5</v>
      </c>
    </row>
    <row r="22" spans="1:15" s="221" customFormat="1" ht="63.75">
      <c r="A22" s="222">
        <v>5</v>
      </c>
      <c r="B22" s="223" t="s">
        <v>8</v>
      </c>
      <c r="C22" s="442" t="s">
        <v>12</v>
      </c>
      <c r="D22" s="224" t="s">
        <v>14</v>
      </c>
      <c r="E22" s="224">
        <v>1500</v>
      </c>
      <c r="F22" s="479" t="s">
        <v>1758</v>
      </c>
      <c r="G22" s="442" t="s">
        <v>1703</v>
      </c>
      <c r="H22" s="442" t="s">
        <v>1755</v>
      </c>
      <c r="I22" s="225">
        <f>J22*10</f>
        <v>23.450000000000003</v>
      </c>
      <c r="J22" s="226">
        <v>2.3450000000000002</v>
      </c>
      <c r="K22" s="225">
        <v>47.04</v>
      </c>
      <c r="L22" s="224"/>
      <c r="M22" s="224"/>
      <c r="N22" s="224"/>
      <c r="O22" s="222">
        <v>1</v>
      </c>
    </row>
    <row r="23" spans="1:15" s="234" customFormat="1" ht="38.25" hidden="1">
      <c r="A23" s="227">
        <v>5</v>
      </c>
      <c r="B23" s="228" t="s">
        <v>8</v>
      </c>
      <c r="C23" s="443" t="s">
        <v>12</v>
      </c>
      <c r="D23" s="229" t="s">
        <v>14</v>
      </c>
      <c r="E23" s="229">
        <v>1500</v>
      </c>
      <c r="F23" s="480" t="s">
        <v>1248</v>
      </c>
      <c r="G23" s="515" t="s">
        <v>1441</v>
      </c>
      <c r="H23" s="515" t="s">
        <v>1442</v>
      </c>
      <c r="I23" s="231">
        <v>12.65</v>
      </c>
      <c r="J23" s="232">
        <v>2.5299999999999998</v>
      </c>
      <c r="K23" s="231">
        <v>23.52</v>
      </c>
      <c r="L23" s="231"/>
      <c r="M23" s="230"/>
      <c r="N23" s="230"/>
      <c r="O23" s="227">
        <v>2</v>
      </c>
    </row>
    <row r="24" spans="1:15" s="221" customFormat="1" ht="63.75">
      <c r="A24" s="214">
        <v>6</v>
      </c>
      <c r="B24" s="235" t="s">
        <v>8</v>
      </c>
      <c r="C24" s="444" t="s">
        <v>15</v>
      </c>
      <c r="D24" s="236" t="s">
        <v>16</v>
      </c>
      <c r="E24" s="220">
        <v>75</v>
      </c>
      <c r="F24" s="485" t="s">
        <v>2021</v>
      </c>
      <c r="G24" s="456" t="s">
        <v>1578</v>
      </c>
      <c r="H24" s="518" t="s">
        <v>2018</v>
      </c>
      <c r="I24" s="220">
        <v>8.98</v>
      </c>
      <c r="J24" s="220">
        <v>0.29930000000000001</v>
      </c>
      <c r="K24" s="220">
        <v>10.36</v>
      </c>
      <c r="L24" s="220"/>
      <c r="M24" s="220"/>
      <c r="N24" s="220"/>
      <c r="O24" s="219">
        <v>1</v>
      </c>
    </row>
    <row r="25" spans="1:15" s="221" customFormat="1" ht="51" hidden="1">
      <c r="A25" s="214">
        <v>6</v>
      </c>
      <c r="B25" s="235" t="s">
        <v>8</v>
      </c>
      <c r="C25" s="444" t="s">
        <v>15</v>
      </c>
      <c r="D25" s="236" t="s">
        <v>16</v>
      </c>
      <c r="E25" s="220">
        <v>75</v>
      </c>
      <c r="F25" s="481" t="s">
        <v>2057</v>
      </c>
      <c r="G25" s="456" t="s">
        <v>2056</v>
      </c>
      <c r="H25" s="456" t="s">
        <v>2051</v>
      </c>
      <c r="I25" s="237">
        <v>9.52</v>
      </c>
      <c r="J25" s="238">
        <v>0.34</v>
      </c>
      <c r="K25" s="237">
        <v>9.67</v>
      </c>
      <c r="L25" s="237">
        <v>9.67</v>
      </c>
      <c r="M25" s="237"/>
      <c r="N25" s="220"/>
      <c r="O25" s="219">
        <v>2</v>
      </c>
    </row>
    <row r="26" spans="1:15" s="246" customFormat="1" ht="33.75">
      <c r="A26" s="222">
        <v>7</v>
      </c>
      <c r="B26" s="223" t="s">
        <v>8</v>
      </c>
      <c r="C26" s="442" t="s">
        <v>17</v>
      </c>
      <c r="D26" s="224" t="s">
        <v>18</v>
      </c>
      <c r="E26" s="224">
        <v>200</v>
      </c>
      <c r="F26" s="479" t="s">
        <v>1883</v>
      </c>
      <c r="G26" s="442" t="s">
        <v>1675</v>
      </c>
      <c r="H26" s="442" t="s">
        <v>1875</v>
      </c>
      <c r="I26" s="225">
        <v>2.85</v>
      </c>
      <c r="J26" s="226">
        <v>9.5000000000000001E-2</v>
      </c>
      <c r="K26" s="224" t="s">
        <v>1616</v>
      </c>
      <c r="L26" s="225">
        <v>10.57</v>
      </c>
      <c r="M26" s="224"/>
      <c r="N26" s="224" t="s">
        <v>1616</v>
      </c>
      <c r="O26" s="254">
        <v>1</v>
      </c>
    </row>
    <row r="27" spans="1:15" s="221" customFormat="1" ht="38.25" hidden="1">
      <c r="A27" s="222">
        <v>7</v>
      </c>
      <c r="B27" s="223" t="s">
        <v>8</v>
      </c>
      <c r="C27" s="442" t="s">
        <v>17</v>
      </c>
      <c r="D27" s="224" t="s">
        <v>18</v>
      </c>
      <c r="E27" s="224">
        <v>200</v>
      </c>
      <c r="F27" s="479" t="s">
        <v>2058</v>
      </c>
      <c r="G27" s="442" t="s">
        <v>2059</v>
      </c>
      <c r="H27" s="442" t="s">
        <v>2051</v>
      </c>
      <c r="I27" s="225">
        <v>2.86</v>
      </c>
      <c r="J27" s="226">
        <v>9.5299999999999996E-2</v>
      </c>
      <c r="K27" s="225"/>
      <c r="L27" s="225">
        <v>10.57</v>
      </c>
      <c r="M27" s="225"/>
      <c r="N27" s="224"/>
      <c r="O27" s="222">
        <v>2</v>
      </c>
    </row>
    <row r="28" spans="1:15" s="221" customFormat="1" ht="63.75">
      <c r="A28" s="214">
        <v>8</v>
      </c>
      <c r="B28" s="235" t="s">
        <v>8</v>
      </c>
      <c r="C28" s="444" t="s">
        <v>17</v>
      </c>
      <c r="D28" s="236" t="s">
        <v>19</v>
      </c>
      <c r="E28" s="220">
        <v>200</v>
      </c>
      <c r="F28" s="485" t="s">
        <v>2022</v>
      </c>
      <c r="G28" s="456" t="s">
        <v>2023</v>
      </c>
      <c r="H28" s="439" t="s">
        <v>2018</v>
      </c>
      <c r="I28" s="237">
        <v>60</v>
      </c>
      <c r="J28" s="238">
        <v>6</v>
      </c>
      <c r="K28" s="220">
        <v>64.23</v>
      </c>
      <c r="L28" s="220"/>
      <c r="M28" s="220"/>
      <c r="N28" s="220"/>
      <c r="O28" s="219">
        <v>1</v>
      </c>
    </row>
    <row r="29" spans="1:15" s="221" customFormat="1" ht="36">
      <c r="A29" s="222">
        <v>9</v>
      </c>
      <c r="B29" s="223" t="s">
        <v>20</v>
      </c>
      <c r="C29" s="442" t="s">
        <v>21</v>
      </c>
      <c r="D29" s="224" t="s">
        <v>22</v>
      </c>
      <c r="E29" s="224">
        <v>60</v>
      </c>
      <c r="F29" s="479" t="s">
        <v>2060</v>
      </c>
      <c r="G29" s="442" t="s">
        <v>2061</v>
      </c>
      <c r="H29" s="442" t="s">
        <v>2051</v>
      </c>
      <c r="I29" s="225">
        <v>3.02</v>
      </c>
      <c r="J29" s="226">
        <v>0.1208</v>
      </c>
      <c r="K29" s="225"/>
      <c r="L29" s="225">
        <v>3.72</v>
      </c>
      <c r="M29" s="225">
        <v>3.72</v>
      </c>
      <c r="N29" s="224"/>
      <c r="O29" s="222">
        <v>1</v>
      </c>
    </row>
    <row r="30" spans="1:15" s="234" customFormat="1" ht="64.5" hidden="1" customHeight="1">
      <c r="A30" s="247"/>
      <c r="B30" s="255" t="s">
        <v>23</v>
      </c>
      <c r="C30" s="560" t="s">
        <v>24</v>
      </c>
      <c r="D30" s="578"/>
      <c r="E30" s="561"/>
      <c r="F30" s="484"/>
      <c r="G30" s="517"/>
      <c r="H30" s="517"/>
      <c r="I30" s="250"/>
      <c r="J30" s="250"/>
      <c r="K30" s="250"/>
      <c r="L30" s="250"/>
      <c r="M30" s="250"/>
      <c r="N30" s="250"/>
      <c r="O30" s="253"/>
    </row>
    <row r="31" spans="1:15" s="221" customFormat="1" ht="51">
      <c r="A31" s="214">
        <v>10</v>
      </c>
      <c r="B31" s="235" t="s">
        <v>25</v>
      </c>
      <c r="C31" s="444" t="s">
        <v>26</v>
      </c>
      <c r="D31" s="236" t="s">
        <v>27</v>
      </c>
      <c r="E31" s="220">
        <v>210</v>
      </c>
      <c r="F31" s="481" t="s">
        <v>2062</v>
      </c>
      <c r="G31" s="456" t="s">
        <v>2063</v>
      </c>
      <c r="H31" s="456" t="s">
        <v>2051</v>
      </c>
      <c r="I31" s="237">
        <v>15.92</v>
      </c>
      <c r="J31" s="238">
        <v>0.53069999999999995</v>
      </c>
      <c r="K31" s="237"/>
      <c r="L31" s="237">
        <v>18.760000000000002</v>
      </c>
      <c r="M31" s="237">
        <v>18.760000000000002</v>
      </c>
      <c r="N31" s="220"/>
      <c r="O31" s="219">
        <v>1</v>
      </c>
    </row>
    <row r="32" spans="1:15" s="221" customFormat="1" ht="51">
      <c r="A32" s="222">
        <v>11</v>
      </c>
      <c r="B32" s="223" t="s">
        <v>28</v>
      </c>
      <c r="C32" s="442" t="s">
        <v>29</v>
      </c>
      <c r="D32" s="224" t="s">
        <v>30</v>
      </c>
      <c r="E32" s="224">
        <v>4750</v>
      </c>
      <c r="F32" s="479" t="s">
        <v>1547</v>
      </c>
      <c r="G32" s="442" t="s">
        <v>1548</v>
      </c>
      <c r="H32" s="442" t="s">
        <v>1549</v>
      </c>
      <c r="I32" s="224">
        <v>3.35</v>
      </c>
      <c r="J32" s="226">
        <f>I32/10</f>
        <v>0.33500000000000002</v>
      </c>
      <c r="K32" s="224">
        <v>3.62</v>
      </c>
      <c r="L32" s="224"/>
      <c r="M32" s="224"/>
      <c r="N32" s="224"/>
      <c r="O32" s="222">
        <v>1</v>
      </c>
    </row>
    <row r="33" spans="1:16" s="221" customFormat="1" ht="51" hidden="1">
      <c r="A33" s="222">
        <v>11</v>
      </c>
      <c r="B33" s="223" t="s">
        <v>28</v>
      </c>
      <c r="C33" s="442" t="s">
        <v>29</v>
      </c>
      <c r="D33" s="224" t="s">
        <v>30</v>
      </c>
      <c r="E33" s="224">
        <v>4750</v>
      </c>
      <c r="F33" s="479" t="s">
        <v>2064</v>
      </c>
      <c r="G33" s="442" t="s">
        <v>1660</v>
      </c>
      <c r="H33" s="442" t="s">
        <v>2051</v>
      </c>
      <c r="I33" s="225">
        <v>8.75</v>
      </c>
      <c r="J33" s="226">
        <v>0.35</v>
      </c>
      <c r="K33" s="225">
        <v>9.0399999999999991</v>
      </c>
      <c r="L33" s="225">
        <v>9.0399999999999991</v>
      </c>
      <c r="M33" s="225"/>
      <c r="N33" s="224"/>
      <c r="O33" s="222">
        <v>2</v>
      </c>
    </row>
    <row r="34" spans="1:16" s="234" customFormat="1" ht="51" hidden="1">
      <c r="A34" s="227">
        <v>11</v>
      </c>
      <c r="B34" s="228" t="s">
        <v>28</v>
      </c>
      <c r="C34" s="443" t="s">
        <v>29</v>
      </c>
      <c r="D34" s="229" t="s">
        <v>30</v>
      </c>
      <c r="E34" s="229">
        <v>4750</v>
      </c>
      <c r="F34" s="480" t="s">
        <v>1249</v>
      </c>
      <c r="G34" s="515" t="s">
        <v>1441</v>
      </c>
      <c r="H34" s="515" t="s">
        <v>1442</v>
      </c>
      <c r="I34" s="231">
        <v>9</v>
      </c>
      <c r="J34" s="232">
        <v>0.36</v>
      </c>
      <c r="K34" s="231">
        <v>9.0399999999999991</v>
      </c>
      <c r="L34" s="231"/>
      <c r="M34" s="230"/>
      <c r="N34" s="230"/>
      <c r="O34" s="227">
        <v>3</v>
      </c>
    </row>
    <row r="35" spans="1:16" s="221" customFormat="1" ht="38.25">
      <c r="A35" s="214">
        <v>12</v>
      </c>
      <c r="B35" s="235" t="s">
        <v>28</v>
      </c>
      <c r="C35" s="444" t="s">
        <v>29</v>
      </c>
      <c r="D35" s="236" t="s">
        <v>31</v>
      </c>
      <c r="E35" s="220">
        <v>160</v>
      </c>
      <c r="F35" s="481" t="s">
        <v>2065</v>
      </c>
      <c r="G35" s="456" t="s">
        <v>2066</v>
      </c>
      <c r="H35" s="456" t="s">
        <v>2051</v>
      </c>
      <c r="I35" s="237">
        <v>4.7</v>
      </c>
      <c r="J35" s="238">
        <v>0.1958</v>
      </c>
      <c r="K35" s="237"/>
      <c r="L35" s="237">
        <v>10.44</v>
      </c>
      <c r="M35" s="237">
        <v>10.44</v>
      </c>
      <c r="N35" s="220"/>
      <c r="O35" s="219">
        <v>1</v>
      </c>
    </row>
    <row r="36" spans="1:16" s="234" customFormat="1" ht="51">
      <c r="A36" s="227">
        <v>13</v>
      </c>
      <c r="B36" s="228" t="s">
        <v>28</v>
      </c>
      <c r="C36" s="443" t="s">
        <v>32</v>
      </c>
      <c r="D36" s="229" t="s">
        <v>33</v>
      </c>
      <c r="E36" s="229">
        <v>175</v>
      </c>
      <c r="F36" s="480" t="s">
        <v>1250</v>
      </c>
      <c r="G36" s="515" t="s">
        <v>1441</v>
      </c>
      <c r="H36" s="515" t="s">
        <v>1442</v>
      </c>
      <c r="I36" s="231">
        <v>6.5</v>
      </c>
      <c r="J36" s="232">
        <v>0.65</v>
      </c>
      <c r="K36" s="231">
        <v>6.54</v>
      </c>
      <c r="L36" s="231"/>
      <c r="M36" s="230"/>
      <c r="N36" s="230"/>
      <c r="O36" s="227">
        <v>1</v>
      </c>
    </row>
    <row r="37" spans="1:16" s="234" customFormat="1" ht="51" hidden="1" customHeight="1">
      <c r="A37" s="247">
        <v>14</v>
      </c>
      <c r="B37" s="248" t="s">
        <v>28</v>
      </c>
      <c r="C37" s="446" t="s">
        <v>32</v>
      </c>
      <c r="D37" s="249" t="s">
        <v>34</v>
      </c>
      <c r="E37" s="233">
        <v>100</v>
      </c>
      <c r="F37" s="484"/>
      <c r="G37" s="517"/>
      <c r="H37" s="517"/>
      <c r="I37" s="250"/>
      <c r="J37" s="250"/>
      <c r="K37" s="250"/>
      <c r="L37" s="250"/>
      <c r="M37" s="250"/>
      <c r="N37" s="250"/>
      <c r="O37" s="253">
        <v>0</v>
      </c>
    </row>
    <row r="38" spans="1:16" s="234" customFormat="1" ht="38.25">
      <c r="A38" s="227">
        <v>15</v>
      </c>
      <c r="B38" s="228" t="s">
        <v>35</v>
      </c>
      <c r="C38" s="443" t="s">
        <v>36</v>
      </c>
      <c r="D38" s="229" t="s">
        <v>37</v>
      </c>
      <c r="E38" s="229">
        <v>800</v>
      </c>
      <c r="F38" s="480" t="s">
        <v>1251</v>
      </c>
      <c r="G38" s="515" t="s">
        <v>1441</v>
      </c>
      <c r="H38" s="515" t="s">
        <v>1442</v>
      </c>
      <c r="I38" s="231">
        <v>9.3000000000000007</v>
      </c>
      <c r="J38" s="232">
        <v>0.93</v>
      </c>
      <c r="K38" s="231">
        <v>9.3800000000000008</v>
      </c>
      <c r="L38" s="231"/>
      <c r="M38" s="230"/>
      <c r="N38" s="230"/>
      <c r="O38" s="227">
        <v>1</v>
      </c>
    </row>
    <row r="39" spans="1:16" s="221" customFormat="1" ht="38.25">
      <c r="A39" s="214">
        <v>16</v>
      </c>
      <c r="B39" s="235" t="s">
        <v>35</v>
      </c>
      <c r="C39" s="444" t="s">
        <v>38</v>
      </c>
      <c r="D39" s="236" t="s">
        <v>39</v>
      </c>
      <c r="E39" s="220">
        <v>1000</v>
      </c>
      <c r="F39" s="481" t="s">
        <v>2067</v>
      </c>
      <c r="G39" s="456" t="s">
        <v>2068</v>
      </c>
      <c r="H39" s="456" t="s">
        <v>2051</v>
      </c>
      <c r="I39" s="237">
        <v>11.78</v>
      </c>
      <c r="J39" s="238">
        <v>0.39269999999999999</v>
      </c>
      <c r="K39" s="237"/>
      <c r="L39" s="237">
        <v>12.22</v>
      </c>
      <c r="M39" s="237"/>
      <c r="N39" s="220"/>
      <c r="O39" s="219">
        <v>1</v>
      </c>
    </row>
    <row r="40" spans="1:16" s="234" customFormat="1" ht="38.25" hidden="1">
      <c r="A40" s="247">
        <v>16</v>
      </c>
      <c r="B40" s="248" t="s">
        <v>35</v>
      </c>
      <c r="C40" s="446" t="s">
        <v>38</v>
      </c>
      <c r="D40" s="249" t="s">
        <v>39</v>
      </c>
      <c r="E40" s="233">
        <v>1000</v>
      </c>
      <c r="F40" s="484" t="s">
        <v>1252</v>
      </c>
      <c r="G40" s="517" t="s">
        <v>1445</v>
      </c>
      <c r="H40" s="517" t="s">
        <v>1442</v>
      </c>
      <c r="I40" s="251">
        <v>11.8</v>
      </c>
      <c r="J40" s="252">
        <v>0.39329999999999998</v>
      </c>
      <c r="K40" s="251"/>
      <c r="L40" s="251">
        <v>12.22</v>
      </c>
      <c r="M40" s="250"/>
      <c r="N40" s="250"/>
      <c r="O40" s="253">
        <v>2</v>
      </c>
    </row>
    <row r="41" spans="1:16" s="221" customFormat="1" ht="114.75" hidden="1">
      <c r="A41" s="222">
        <v>17</v>
      </c>
      <c r="B41" s="223" t="s">
        <v>40</v>
      </c>
      <c r="C41" s="442" t="s">
        <v>41</v>
      </c>
      <c r="D41" s="224" t="s">
        <v>42</v>
      </c>
      <c r="E41" s="224">
        <v>300</v>
      </c>
      <c r="F41" s="479" t="s">
        <v>1592</v>
      </c>
      <c r="G41" s="442" t="s">
        <v>1593</v>
      </c>
      <c r="H41" s="442" t="s">
        <v>1594</v>
      </c>
      <c r="I41" s="225">
        <v>1.26</v>
      </c>
      <c r="J41" s="226">
        <v>0.126</v>
      </c>
      <c r="K41" s="224">
        <v>12.8</v>
      </c>
      <c r="L41" s="224"/>
      <c r="M41" s="224"/>
      <c r="N41" s="224">
        <v>12.8</v>
      </c>
      <c r="O41" s="220" t="s">
        <v>2462</v>
      </c>
      <c r="P41" s="221" t="s">
        <v>2469</v>
      </c>
    </row>
    <row r="42" spans="1:16" s="221" customFormat="1" ht="38.25">
      <c r="A42" s="222">
        <v>17</v>
      </c>
      <c r="B42" s="223" t="s">
        <v>40</v>
      </c>
      <c r="C42" s="442" t="s">
        <v>41</v>
      </c>
      <c r="D42" s="224" t="s">
        <v>42</v>
      </c>
      <c r="E42" s="224">
        <v>300</v>
      </c>
      <c r="F42" s="479" t="s">
        <v>2069</v>
      </c>
      <c r="G42" s="442" t="s">
        <v>1660</v>
      </c>
      <c r="H42" s="442" t="s">
        <v>2051</v>
      </c>
      <c r="I42" s="225">
        <v>11.3</v>
      </c>
      <c r="J42" s="226">
        <v>1.1299999999999999</v>
      </c>
      <c r="K42" s="225">
        <v>12.8</v>
      </c>
      <c r="L42" s="225">
        <v>13.69</v>
      </c>
      <c r="M42" s="225"/>
      <c r="N42" s="224"/>
      <c r="O42" s="222">
        <v>1</v>
      </c>
    </row>
    <row r="43" spans="1:16" s="234" customFormat="1" ht="38.25" hidden="1">
      <c r="A43" s="227">
        <v>17</v>
      </c>
      <c r="B43" s="228" t="s">
        <v>40</v>
      </c>
      <c r="C43" s="443" t="s">
        <v>41</v>
      </c>
      <c r="D43" s="229" t="s">
        <v>42</v>
      </c>
      <c r="E43" s="229">
        <v>300</v>
      </c>
      <c r="F43" s="480" t="s">
        <v>1253</v>
      </c>
      <c r="G43" s="515" t="s">
        <v>1441</v>
      </c>
      <c r="H43" s="515" t="s">
        <v>1442</v>
      </c>
      <c r="I43" s="231">
        <v>11.9</v>
      </c>
      <c r="J43" s="232">
        <v>1.19</v>
      </c>
      <c r="K43" s="231">
        <v>12.8</v>
      </c>
      <c r="L43" s="231"/>
      <c r="M43" s="230"/>
      <c r="N43" s="230"/>
      <c r="O43" s="227">
        <v>2</v>
      </c>
    </row>
    <row r="44" spans="1:16" s="234" customFormat="1" ht="38.25">
      <c r="A44" s="247">
        <v>18</v>
      </c>
      <c r="B44" s="248" t="s">
        <v>40</v>
      </c>
      <c r="C44" s="446" t="s">
        <v>41</v>
      </c>
      <c r="D44" s="249" t="s">
        <v>43</v>
      </c>
      <c r="E44" s="233">
        <v>400</v>
      </c>
      <c r="F44" s="484" t="s">
        <v>1254</v>
      </c>
      <c r="G44" s="517" t="s">
        <v>1446</v>
      </c>
      <c r="H44" s="517" t="s">
        <v>1442</v>
      </c>
      <c r="I44" s="251">
        <v>5.85</v>
      </c>
      <c r="J44" s="252">
        <v>0.29249999999999998</v>
      </c>
      <c r="K44" s="251"/>
      <c r="L44" s="251"/>
      <c r="M44" s="250">
        <v>5.87</v>
      </c>
      <c r="N44" s="250"/>
      <c r="O44" s="253">
        <v>1</v>
      </c>
    </row>
    <row r="45" spans="1:16" s="221" customFormat="1" ht="127.5">
      <c r="A45" s="256">
        <v>19</v>
      </c>
      <c r="B45" s="257" t="s">
        <v>44</v>
      </c>
      <c r="C45" s="447" t="s">
        <v>45</v>
      </c>
      <c r="D45" s="259" t="s">
        <v>46</v>
      </c>
      <c r="E45" s="259">
        <v>550</v>
      </c>
      <c r="F45" s="486" t="s">
        <v>1550</v>
      </c>
      <c r="G45" s="462" t="s">
        <v>1548</v>
      </c>
      <c r="H45" s="462" t="s">
        <v>1549</v>
      </c>
      <c r="I45" s="259">
        <v>8.89</v>
      </c>
      <c r="J45" s="260">
        <f>I45/10</f>
        <v>0.88900000000000001</v>
      </c>
      <c r="K45" s="259"/>
      <c r="L45" s="259">
        <v>19.079999999999998</v>
      </c>
      <c r="M45" s="259"/>
      <c r="N45" s="259"/>
      <c r="O45" s="256">
        <v>1</v>
      </c>
    </row>
    <row r="46" spans="1:16" s="234" customFormat="1" ht="127.5" hidden="1">
      <c r="A46" s="261">
        <v>19</v>
      </c>
      <c r="B46" s="262" t="s">
        <v>44</v>
      </c>
      <c r="C46" s="447" t="s">
        <v>45</v>
      </c>
      <c r="D46" s="258" t="s">
        <v>46</v>
      </c>
      <c r="E46" s="258">
        <v>550</v>
      </c>
      <c r="F46" s="487" t="s">
        <v>1255</v>
      </c>
      <c r="G46" s="519" t="s">
        <v>1441</v>
      </c>
      <c r="H46" s="519" t="s">
        <v>1442</v>
      </c>
      <c r="I46" s="264">
        <v>4.9000000000000004</v>
      </c>
      <c r="J46" s="265">
        <v>0.98</v>
      </c>
      <c r="K46" s="264"/>
      <c r="L46" s="264">
        <v>5.12</v>
      </c>
      <c r="M46" s="263"/>
      <c r="N46" s="263"/>
      <c r="O46" s="261">
        <v>2</v>
      </c>
    </row>
    <row r="47" spans="1:16" s="221" customFormat="1" ht="114.75">
      <c r="A47" s="222">
        <v>20</v>
      </c>
      <c r="B47" s="223" t="s">
        <v>44</v>
      </c>
      <c r="C47" s="442" t="s">
        <v>45</v>
      </c>
      <c r="D47" s="224" t="s">
        <v>47</v>
      </c>
      <c r="E47" s="224">
        <v>2000</v>
      </c>
      <c r="F47" s="479" t="s">
        <v>2070</v>
      </c>
      <c r="G47" s="442" t="s">
        <v>2071</v>
      </c>
      <c r="H47" s="442" t="s">
        <v>2051</v>
      </c>
      <c r="I47" s="225">
        <v>4.1399999999999997</v>
      </c>
      <c r="J47" s="226">
        <v>0.20699999999999999</v>
      </c>
      <c r="K47" s="225"/>
      <c r="L47" s="225">
        <v>6.98</v>
      </c>
      <c r="M47" s="225">
        <v>6.98</v>
      </c>
      <c r="N47" s="224"/>
      <c r="O47" s="222">
        <v>1</v>
      </c>
    </row>
    <row r="48" spans="1:16" s="246" customFormat="1" ht="114.75" hidden="1">
      <c r="A48" s="222">
        <v>20</v>
      </c>
      <c r="B48" s="223" t="s">
        <v>44</v>
      </c>
      <c r="C48" s="443" t="s">
        <v>45</v>
      </c>
      <c r="D48" s="224" t="s">
        <v>47</v>
      </c>
      <c r="E48" s="224">
        <v>2000</v>
      </c>
      <c r="F48" s="479" t="s">
        <v>1884</v>
      </c>
      <c r="G48" s="442" t="s">
        <v>1675</v>
      </c>
      <c r="H48" s="442" t="s">
        <v>1875</v>
      </c>
      <c r="I48" s="224">
        <v>4.21</v>
      </c>
      <c r="J48" s="226">
        <v>0.21049999999999999</v>
      </c>
      <c r="K48" s="224" t="s">
        <v>1616</v>
      </c>
      <c r="L48" s="224"/>
      <c r="M48" s="224">
        <v>5.88</v>
      </c>
      <c r="N48" s="224" t="s">
        <v>1616</v>
      </c>
      <c r="O48" s="254">
        <v>2</v>
      </c>
    </row>
    <row r="49" spans="1:15" s="234" customFormat="1" ht="114.75" hidden="1">
      <c r="A49" s="227">
        <v>20</v>
      </c>
      <c r="B49" s="228" t="s">
        <v>44</v>
      </c>
      <c r="C49" s="443" t="s">
        <v>45</v>
      </c>
      <c r="D49" s="229" t="s">
        <v>47</v>
      </c>
      <c r="E49" s="229">
        <v>2000</v>
      </c>
      <c r="F49" s="480" t="s">
        <v>1256</v>
      </c>
      <c r="G49" s="515" t="s">
        <v>1445</v>
      </c>
      <c r="H49" s="515" t="s">
        <v>1442</v>
      </c>
      <c r="I49" s="231">
        <v>6.8</v>
      </c>
      <c r="J49" s="232">
        <v>0.34</v>
      </c>
      <c r="K49" s="231"/>
      <c r="L49" s="231"/>
      <c r="M49" s="230">
        <v>6.98</v>
      </c>
      <c r="N49" s="230"/>
      <c r="O49" s="227">
        <v>3</v>
      </c>
    </row>
    <row r="50" spans="1:15" s="234" customFormat="1" ht="34.5">
      <c r="A50" s="247">
        <v>21</v>
      </c>
      <c r="B50" s="248" t="s">
        <v>48</v>
      </c>
      <c r="C50" s="446" t="s">
        <v>49</v>
      </c>
      <c r="D50" s="249" t="s">
        <v>50</v>
      </c>
      <c r="E50" s="266">
        <v>90</v>
      </c>
      <c r="F50" s="484" t="s">
        <v>1257</v>
      </c>
      <c r="G50" s="517" t="s">
        <v>1445</v>
      </c>
      <c r="H50" s="517" t="s">
        <v>1442</v>
      </c>
      <c r="I50" s="251">
        <v>3.48</v>
      </c>
      <c r="J50" s="252">
        <v>0.11600000000000001</v>
      </c>
      <c r="K50" s="251"/>
      <c r="L50" s="251">
        <v>3.67</v>
      </c>
      <c r="M50" s="250"/>
      <c r="N50" s="250"/>
      <c r="O50" s="253">
        <v>1</v>
      </c>
    </row>
    <row r="51" spans="1:15" s="221" customFormat="1" ht="34.5" hidden="1">
      <c r="A51" s="214">
        <v>21</v>
      </c>
      <c r="B51" s="235" t="s">
        <v>48</v>
      </c>
      <c r="C51" s="444" t="s">
        <v>49</v>
      </c>
      <c r="D51" s="236" t="s">
        <v>50</v>
      </c>
      <c r="E51" s="267">
        <v>90</v>
      </c>
      <c r="F51" s="481" t="s">
        <v>2072</v>
      </c>
      <c r="G51" s="456" t="s">
        <v>2071</v>
      </c>
      <c r="H51" s="456" t="s">
        <v>2051</v>
      </c>
      <c r="I51" s="237">
        <v>4.76</v>
      </c>
      <c r="J51" s="238">
        <v>0.15870000000000001</v>
      </c>
      <c r="K51" s="237"/>
      <c r="L51" s="237">
        <v>4.84</v>
      </c>
      <c r="M51" s="237"/>
      <c r="N51" s="220"/>
      <c r="O51" s="219">
        <v>2</v>
      </c>
    </row>
    <row r="52" spans="1:15" s="221" customFormat="1" ht="63.75">
      <c r="A52" s="222">
        <v>22</v>
      </c>
      <c r="B52" s="223" t="s">
        <v>48</v>
      </c>
      <c r="C52" s="442" t="s">
        <v>51</v>
      </c>
      <c r="D52" s="224" t="s">
        <v>52</v>
      </c>
      <c r="E52" s="224">
        <v>11000</v>
      </c>
      <c r="F52" s="479" t="s">
        <v>1595</v>
      </c>
      <c r="G52" s="442" t="s">
        <v>1593</v>
      </c>
      <c r="H52" s="442" t="s">
        <v>1594</v>
      </c>
      <c r="I52" s="225">
        <v>82.02</v>
      </c>
      <c r="J52" s="226">
        <v>0.82019999999999993</v>
      </c>
      <c r="K52" s="224">
        <v>109.44</v>
      </c>
      <c r="L52" s="224"/>
      <c r="M52" s="224"/>
      <c r="N52" s="224">
        <v>109.44</v>
      </c>
      <c r="O52" s="222">
        <v>1</v>
      </c>
    </row>
    <row r="53" spans="1:15" s="221" customFormat="1" ht="63.75" hidden="1">
      <c r="A53" s="222">
        <v>22</v>
      </c>
      <c r="B53" s="223" t="s">
        <v>48</v>
      </c>
      <c r="C53" s="442" t="s">
        <v>51</v>
      </c>
      <c r="D53" s="224" t="s">
        <v>52</v>
      </c>
      <c r="E53" s="224">
        <v>11000</v>
      </c>
      <c r="F53" s="479" t="s">
        <v>2073</v>
      </c>
      <c r="G53" s="442" t="s">
        <v>1660</v>
      </c>
      <c r="H53" s="442" t="s">
        <v>2051</v>
      </c>
      <c r="I53" s="225">
        <v>20.94</v>
      </c>
      <c r="J53" s="226">
        <v>0.83760000000000001</v>
      </c>
      <c r="K53" s="225">
        <v>27.36</v>
      </c>
      <c r="L53" s="225">
        <v>27.36</v>
      </c>
      <c r="M53" s="225"/>
      <c r="N53" s="224"/>
      <c r="O53" s="222">
        <v>2</v>
      </c>
    </row>
    <row r="54" spans="1:15" s="221" customFormat="1" ht="63.75" hidden="1">
      <c r="A54" s="222">
        <v>22</v>
      </c>
      <c r="B54" s="223" t="s">
        <v>48</v>
      </c>
      <c r="C54" s="442" t="s">
        <v>51</v>
      </c>
      <c r="D54" s="224" t="s">
        <v>52</v>
      </c>
      <c r="E54" s="224">
        <v>11000</v>
      </c>
      <c r="F54" s="479" t="s">
        <v>1759</v>
      </c>
      <c r="G54" s="442" t="s">
        <v>1614</v>
      </c>
      <c r="H54" s="442" t="s">
        <v>1755</v>
      </c>
      <c r="I54" s="225">
        <f>J54*25</f>
        <v>21</v>
      </c>
      <c r="J54" s="226">
        <v>0.84</v>
      </c>
      <c r="K54" s="225">
        <v>27.36</v>
      </c>
      <c r="L54" s="224"/>
      <c r="M54" s="224"/>
      <c r="N54" s="224"/>
      <c r="O54" s="222">
        <v>3</v>
      </c>
    </row>
    <row r="55" spans="1:15" s="234" customFormat="1" ht="63.75" hidden="1">
      <c r="A55" s="227">
        <v>22</v>
      </c>
      <c r="B55" s="228" t="s">
        <v>48</v>
      </c>
      <c r="C55" s="443" t="s">
        <v>51</v>
      </c>
      <c r="D55" s="229" t="s">
        <v>52</v>
      </c>
      <c r="E55" s="229">
        <v>11000</v>
      </c>
      <c r="F55" s="480" t="s">
        <v>1258</v>
      </c>
      <c r="G55" s="515" t="s">
        <v>1441</v>
      </c>
      <c r="H55" s="515" t="s">
        <v>1442</v>
      </c>
      <c r="I55" s="231">
        <v>24.25</v>
      </c>
      <c r="J55" s="232">
        <v>0.97</v>
      </c>
      <c r="K55" s="231">
        <v>27.36</v>
      </c>
      <c r="L55" s="231"/>
      <c r="M55" s="230"/>
      <c r="N55" s="230"/>
      <c r="O55" s="227">
        <v>4</v>
      </c>
    </row>
    <row r="56" spans="1:15" s="246" customFormat="1" ht="63.75" hidden="1">
      <c r="A56" s="222">
        <v>22</v>
      </c>
      <c r="B56" s="223" t="s">
        <v>48</v>
      </c>
      <c r="C56" s="442" t="s">
        <v>51</v>
      </c>
      <c r="D56" s="224" t="s">
        <v>52</v>
      </c>
      <c r="E56" s="224">
        <v>11000</v>
      </c>
      <c r="F56" s="479" t="s">
        <v>1885</v>
      </c>
      <c r="G56" s="442" t="s">
        <v>1886</v>
      </c>
      <c r="H56" s="442" t="s">
        <v>1875</v>
      </c>
      <c r="I56" s="225">
        <v>1.06</v>
      </c>
      <c r="J56" s="226">
        <v>1.06</v>
      </c>
      <c r="K56" s="268">
        <v>1.0900000000000001</v>
      </c>
      <c r="L56" s="224"/>
      <c r="M56" s="224"/>
      <c r="N56" s="224" t="s">
        <v>1616</v>
      </c>
      <c r="O56" s="254">
        <v>5</v>
      </c>
    </row>
    <row r="57" spans="1:15" s="234" customFormat="1" ht="51">
      <c r="A57" s="247">
        <v>23</v>
      </c>
      <c r="B57" s="248" t="s">
        <v>48</v>
      </c>
      <c r="C57" s="446" t="s">
        <v>51</v>
      </c>
      <c r="D57" s="249" t="s">
        <v>53</v>
      </c>
      <c r="E57" s="233">
        <v>850</v>
      </c>
      <c r="F57" s="484" t="s">
        <v>1259</v>
      </c>
      <c r="G57" s="517" t="s">
        <v>1445</v>
      </c>
      <c r="H57" s="517" t="s">
        <v>1442</v>
      </c>
      <c r="I57" s="251">
        <v>3.65</v>
      </c>
      <c r="J57" s="252">
        <v>7.2999999999999995E-2</v>
      </c>
      <c r="K57" s="251"/>
      <c r="L57" s="251">
        <v>3.72</v>
      </c>
      <c r="M57" s="250"/>
      <c r="N57" s="250"/>
      <c r="O57" s="253">
        <v>1</v>
      </c>
    </row>
    <row r="58" spans="1:15" s="246" customFormat="1" ht="51" hidden="1">
      <c r="A58" s="239">
        <v>23</v>
      </c>
      <c r="B58" s="240" t="s">
        <v>48</v>
      </c>
      <c r="C58" s="445" t="s">
        <v>51</v>
      </c>
      <c r="D58" s="241" t="s">
        <v>53</v>
      </c>
      <c r="E58" s="241">
        <v>850</v>
      </c>
      <c r="F58" s="483" t="s">
        <v>1887</v>
      </c>
      <c r="G58" s="445" t="s">
        <v>1675</v>
      </c>
      <c r="H58" s="445" t="s">
        <v>1875</v>
      </c>
      <c r="I58" s="241">
        <v>4.9800000000000004</v>
      </c>
      <c r="J58" s="243">
        <v>0.16600000000000001</v>
      </c>
      <c r="K58" s="241" t="s">
        <v>1616</v>
      </c>
      <c r="L58" s="241">
        <v>5.25</v>
      </c>
      <c r="M58" s="241"/>
      <c r="N58" s="241" t="s">
        <v>1616</v>
      </c>
      <c r="O58" s="245">
        <v>2</v>
      </c>
    </row>
    <row r="59" spans="1:15" s="221" customFormat="1" ht="51" hidden="1">
      <c r="A59" s="214">
        <v>23</v>
      </c>
      <c r="B59" s="235" t="s">
        <v>48</v>
      </c>
      <c r="C59" s="444" t="s">
        <v>51</v>
      </c>
      <c r="D59" s="236" t="s">
        <v>53</v>
      </c>
      <c r="E59" s="220">
        <v>850</v>
      </c>
      <c r="F59" s="481" t="s">
        <v>2074</v>
      </c>
      <c r="G59" s="456" t="s">
        <v>2071</v>
      </c>
      <c r="H59" s="456" t="s">
        <v>2051</v>
      </c>
      <c r="I59" s="237">
        <v>5.0999999999999996</v>
      </c>
      <c r="J59" s="238">
        <v>0.17</v>
      </c>
      <c r="K59" s="237"/>
      <c r="L59" s="237">
        <v>5.26</v>
      </c>
      <c r="M59" s="237"/>
      <c r="N59" s="220"/>
      <c r="O59" s="219">
        <v>3</v>
      </c>
    </row>
    <row r="60" spans="1:15" s="234" customFormat="1" ht="12.75" hidden="1" customHeight="1">
      <c r="A60" s="247"/>
      <c r="B60" s="248"/>
      <c r="C60" s="557" t="s">
        <v>54</v>
      </c>
      <c r="D60" s="559"/>
      <c r="E60" s="233"/>
      <c r="F60" s="484"/>
      <c r="G60" s="517"/>
      <c r="H60" s="517"/>
      <c r="I60" s="250"/>
      <c r="J60" s="250"/>
      <c r="K60" s="250"/>
      <c r="L60" s="250"/>
      <c r="M60" s="250"/>
      <c r="N60" s="250"/>
      <c r="O60" s="253"/>
    </row>
    <row r="61" spans="1:15" s="221" customFormat="1" ht="51">
      <c r="A61" s="222">
        <v>24</v>
      </c>
      <c r="B61" s="223" t="s">
        <v>55</v>
      </c>
      <c r="C61" s="442" t="s">
        <v>56</v>
      </c>
      <c r="D61" s="224" t="s">
        <v>57</v>
      </c>
      <c r="E61" s="224">
        <v>10000</v>
      </c>
      <c r="F61" s="479" t="s">
        <v>2075</v>
      </c>
      <c r="G61" s="442" t="s">
        <v>1911</v>
      </c>
      <c r="H61" s="442" t="s">
        <v>2051</v>
      </c>
      <c r="I61" s="225">
        <v>11.34</v>
      </c>
      <c r="J61" s="226">
        <v>1.1339999999999999</v>
      </c>
      <c r="K61" s="225">
        <v>54.11</v>
      </c>
      <c r="L61" s="225">
        <v>105.77</v>
      </c>
      <c r="M61" s="225"/>
      <c r="N61" s="224"/>
      <c r="O61" s="222">
        <v>1</v>
      </c>
    </row>
    <row r="62" spans="1:15" s="221" customFormat="1" ht="51" hidden="1">
      <c r="A62" s="222">
        <v>24</v>
      </c>
      <c r="B62" s="223" t="s">
        <v>55</v>
      </c>
      <c r="C62" s="442" t="s">
        <v>56</v>
      </c>
      <c r="D62" s="224" t="s">
        <v>57</v>
      </c>
      <c r="E62" s="224">
        <v>10000</v>
      </c>
      <c r="F62" s="479" t="s">
        <v>1760</v>
      </c>
      <c r="G62" s="442" t="s">
        <v>1761</v>
      </c>
      <c r="H62" s="442" t="s">
        <v>1755</v>
      </c>
      <c r="I62" s="225">
        <f>J62*1</f>
        <v>1.25</v>
      </c>
      <c r="J62" s="226">
        <v>1.25</v>
      </c>
      <c r="K62" s="225">
        <v>5.41</v>
      </c>
      <c r="L62" s="224"/>
      <c r="M62" s="224"/>
      <c r="N62" s="224"/>
      <c r="O62" s="222">
        <v>2</v>
      </c>
    </row>
    <row r="63" spans="1:15" s="234" customFormat="1" ht="36.75" hidden="1">
      <c r="A63" s="227">
        <v>24</v>
      </c>
      <c r="B63" s="228" t="s">
        <v>55</v>
      </c>
      <c r="C63" s="443" t="s">
        <v>56</v>
      </c>
      <c r="D63" s="229" t="s">
        <v>57</v>
      </c>
      <c r="E63" s="229">
        <v>10000</v>
      </c>
      <c r="F63" s="480" t="s">
        <v>1260</v>
      </c>
      <c r="G63" s="515" t="s">
        <v>1441</v>
      </c>
      <c r="H63" s="515" t="s">
        <v>1442</v>
      </c>
      <c r="I63" s="231">
        <v>17.34</v>
      </c>
      <c r="J63" s="232">
        <v>1.734</v>
      </c>
      <c r="K63" s="231">
        <v>54.11</v>
      </c>
      <c r="L63" s="231"/>
      <c r="M63" s="230"/>
      <c r="N63" s="230"/>
      <c r="O63" s="227">
        <v>3</v>
      </c>
    </row>
    <row r="64" spans="1:15" s="234" customFormat="1" ht="36.75" hidden="1">
      <c r="A64" s="247">
        <v>25</v>
      </c>
      <c r="B64" s="248" t="s">
        <v>55</v>
      </c>
      <c r="C64" s="446" t="s">
        <v>56</v>
      </c>
      <c r="D64" s="249" t="s">
        <v>58</v>
      </c>
      <c r="E64" s="233">
        <v>100</v>
      </c>
      <c r="F64" s="484"/>
      <c r="G64" s="517"/>
      <c r="H64" s="517"/>
      <c r="I64" s="250"/>
      <c r="J64" s="250"/>
      <c r="K64" s="250"/>
      <c r="L64" s="250"/>
      <c r="M64" s="250"/>
      <c r="N64" s="250"/>
      <c r="O64" s="253">
        <v>0</v>
      </c>
    </row>
    <row r="65" spans="1:239" s="234" customFormat="1" ht="36.75">
      <c r="A65" s="227">
        <v>26</v>
      </c>
      <c r="B65" s="228" t="s">
        <v>55</v>
      </c>
      <c r="C65" s="443" t="s">
        <v>59</v>
      </c>
      <c r="D65" s="229" t="s">
        <v>60</v>
      </c>
      <c r="E65" s="229">
        <v>20</v>
      </c>
      <c r="F65" s="480" t="s">
        <v>1261</v>
      </c>
      <c r="G65" s="515" t="s">
        <v>1445</v>
      </c>
      <c r="H65" s="515" t="s">
        <v>1442</v>
      </c>
      <c r="I65" s="231">
        <v>16.13</v>
      </c>
      <c r="J65" s="232">
        <v>3.226</v>
      </c>
      <c r="K65" s="231">
        <v>27.82</v>
      </c>
      <c r="L65" s="231"/>
      <c r="M65" s="230"/>
      <c r="N65" s="230"/>
      <c r="O65" s="227">
        <v>1</v>
      </c>
    </row>
    <row r="66" spans="1:239" s="234" customFormat="1" ht="38.25">
      <c r="A66" s="247">
        <v>27</v>
      </c>
      <c r="B66" s="248" t="s">
        <v>55</v>
      </c>
      <c r="C66" s="446" t="s">
        <v>61</v>
      </c>
      <c r="D66" s="249" t="s">
        <v>62</v>
      </c>
      <c r="E66" s="233">
        <v>50</v>
      </c>
      <c r="F66" s="484" t="s">
        <v>1262</v>
      </c>
      <c r="G66" s="517" t="s">
        <v>1447</v>
      </c>
      <c r="H66" s="517" t="s">
        <v>1442</v>
      </c>
      <c r="I66" s="251">
        <v>36.4</v>
      </c>
      <c r="J66" s="252">
        <v>36.4</v>
      </c>
      <c r="K66" s="251">
        <v>45.01</v>
      </c>
      <c r="L66" s="251"/>
      <c r="M66" s="250"/>
      <c r="N66" s="250"/>
      <c r="O66" s="253">
        <v>1</v>
      </c>
    </row>
    <row r="67" spans="1:239" s="234" customFormat="1" ht="45" hidden="1" customHeight="1">
      <c r="A67" s="247"/>
      <c r="B67" s="255" t="s">
        <v>63</v>
      </c>
      <c r="C67" s="562" t="s">
        <v>64</v>
      </c>
      <c r="D67" s="562"/>
      <c r="E67" s="233"/>
      <c r="F67" s="484"/>
      <c r="G67" s="517"/>
      <c r="H67" s="517"/>
      <c r="I67" s="250"/>
      <c r="J67" s="250"/>
      <c r="K67" s="250"/>
      <c r="L67" s="250"/>
      <c r="M67" s="250"/>
      <c r="N67" s="250"/>
      <c r="O67" s="253"/>
    </row>
    <row r="68" spans="1:239" s="234" customFormat="1" ht="38.25">
      <c r="A68" s="227">
        <v>28</v>
      </c>
      <c r="B68" s="228" t="s">
        <v>65</v>
      </c>
      <c r="C68" s="443" t="s">
        <v>66</v>
      </c>
      <c r="D68" s="229" t="s">
        <v>67</v>
      </c>
      <c r="E68" s="229">
        <v>200</v>
      </c>
      <c r="F68" s="480" t="s">
        <v>1263</v>
      </c>
      <c r="G68" s="515" t="s">
        <v>1444</v>
      </c>
      <c r="H68" s="515" t="s">
        <v>1442</v>
      </c>
      <c r="I68" s="231">
        <v>43.09</v>
      </c>
      <c r="J68" s="232">
        <v>0.43090000000000001</v>
      </c>
      <c r="K68" s="231">
        <v>44.21</v>
      </c>
      <c r="L68" s="231"/>
      <c r="M68" s="230"/>
      <c r="N68" s="230"/>
      <c r="O68" s="227">
        <v>1</v>
      </c>
    </row>
    <row r="69" spans="1:239" s="221" customFormat="1" ht="38.25" hidden="1">
      <c r="A69" s="222">
        <v>28</v>
      </c>
      <c r="B69" s="223" t="s">
        <v>65</v>
      </c>
      <c r="C69" s="442" t="s">
        <v>66</v>
      </c>
      <c r="D69" s="224" t="s">
        <v>67</v>
      </c>
      <c r="E69" s="224">
        <v>200</v>
      </c>
      <c r="F69" s="479" t="s">
        <v>2076</v>
      </c>
      <c r="G69" s="442" t="s">
        <v>1679</v>
      </c>
      <c r="H69" s="442" t="s">
        <v>2051</v>
      </c>
      <c r="I69" s="225">
        <v>44.05</v>
      </c>
      <c r="J69" s="226">
        <v>0.4405</v>
      </c>
      <c r="K69" s="225">
        <v>44.21</v>
      </c>
      <c r="L69" s="225">
        <v>44.21</v>
      </c>
      <c r="M69" s="225"/>
      <c r="N69" s="224"/>
      <c r="O69" s="222">
        <v>2</v>
      </c>
    </row>
    <row r="70" spans="1:239" s="221" customFormat="1" ht="38.25">
      <c r="A70" s="214">
        <v>29</v>
      </c>
      <c r="B70" s="235" t="s">
        <v>68</v>
      </c>
      <c r="C70" s="444" t="s">
        <v>69</v>
      </c>
      <c r="D70" s="236" t="s">
        <v>70</v>
      </c>
      <c r="E70" s="220">
        <v>100</v>
      </c>
      <c r="F70" s="481" t="s">
        <v>2077</v>
      </c>
      <c r="G70" s="456" t="s">
        <v>2078</v>
      </c>
      <c r="H70" s="456" t="s">
        <v>2051</v>
      </c>
      <c r="I70" s="237">
        <v>10.67</v>
      </c>
      <c r="J70" s="238">
        <v>0.17780000000000001</v>
      </c>
      <c r="K70" s="237"/>
      <c r="L70" s="237">
        <v>13.23</v>
      </c>
      <c r="M70" s="237">
        <v>13.23</v>
      </c>
      <c r="N70" s="220"/>
      <c r="O70" s="219">
        <v>1</v>
      </c>
    </row>
    <row r="71" spans="1:239" s="234" customFormat="1" ht="38.25" hidden="1">
      <c r="A71" s="247">
        <v>29</v>
      </c>
      <c r="B71" s="248" t="s">
        <v>68</v>
      </c>
      <c r="C71" s="446" t="s">
        <v>69</v>
      </c>
      <c r="D71" s="249" t="s">
        <v>70</v>
      </c>
      <c r="E71" s="233">
        <v>100</v>
      </c>
      <c r="F71" s="484" t="s">
        <v>1264</v>
      </c>
      <c r="G71" s="517" t="s">
        <v>1446</v>
      </c>
      <c r="H71" s="517" t="s">
        <v>1442</v>
      </c>
      <c r="I71" s="251">
        <v>10.71</v>
      </c>
      <c r="J71" s="252">
        <v>0.17849999999999999</v>
      </c>
      <c r="K71" s="251"/>
      <c r="L71" s="251"/>
      <c r="M71" s="250">
        <v>13.23</v>
      </c>
      <c r="N71" s="250"/>
      <c r="O71" s="253">
        <v>2</v>
      </c>
    </row>
    <row r="72" spans="1:239" s="234" customFormat="1" ht="35.25">
      <c r="A72" s="227">
        <v>30</v>
      </c>
      <c r="B72" s="270" t="s">
        <v>71</v>
      </c>
      <c r="C72" s="448" t="s">
        <v>72</v>
      </c>
      <c r="D72" s="271" t="s">
        <v>73</v>
      </c>
      <c r="E72" s="271">
        <v>1700</v>
      </c>
      <c r="F72" s="480" t="s">
        <v>1265</v>
      </c>
      <c r="G72" s="515" t="s">
        <v>1444</v>
      </c>
      <c r="H72" s="515" t="s">
        <v>1442</v>
      </c>
      <c r="I72" s="231">
        <v>8.9499999999999993</v>
      </c>
      <c r="J72" s="232">
        <v>0.29830000000000001</v>
      </c>
      <c r="K72" s="231">
        <v>8.9499999999999993</v>
      </c>
      <c r="L72" s="231"/>
      <c r="M72" s="230"/>
      <c r="N72" s="230"/>
      <c r="O72" s="272">
        <v>1</v>
      </c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273"/>
      <c r="CF72" s="273"/>
      <c r="CG72" s="273"/>
      <c r="CH72" s="273"/>
      <c r="CI72" s="273"/>
      <c r="CJ72" s="273"/>
      <c r="CK72" s="273"/>
      <c r="CL72" s="273"/>
      <c r="CM72" s="273"/>
      <c r="CN72" s="273"/>
      <c r="CO72" s="273"/>
      <c r="CP72" s="273"/>
      <c r="CQ72" s="273"/>
      <c r="CR72" s="273"/>
      <c r="CS72" s="273"/>
      <c r="CT72" s="273"/>
      <c r="CU72" s="273"/>
      <c r="CV72" s="273"/>
      <c r="CW72" s="273"/>
      <c r="CX72" s="273"/>
      <c r="CY72" s="273"/>
      <c r="CZ72" s="273"/>
      <c r="DA72" s="273"/>
      <c r="DB72" s="273"/>
      <c r="DC72" s="273"/>
      <c r="DD72" s="273"/>
      <c r="DE72" s="273"/>
      <c r="DF72" s="273"/>
      <c r="DG72" s="273"/>
      <c r="DH72" s="273"/>
      <c r="DI72" s="273"/>
      <c r="DJ72" s="273"/>
      <c r="DK72" s="273"/>
      <c r="DL72" s="273"/>
      <c r="DM72" s="273"/>
      <c r="DN72" s="273"/>
      <c r="DO72" s="273"/>
      <c r="DP72" s="273"/>
      <c r="DQ72" s="273"/>
      <c r="DR72" s="273"/>
      <c r="DS72" s="273"/>
      <c r="DT72" s="273"/>
      <c r="DU72" s="273"/>
      <c r="DV72" s="273"/>
      <c r="DW72" s="273"/>
      <c r="DX72" s="273"/>
      <c r="DY72" s="273"/>
      <c r="DZ72" s="273"/>
      <c r="EA72" s="273"/>
      <c r="EB72" s="273"/>
      <c r="EC72" s="273"/>
      <c r="ED72" s="273"/>
      <c r="EE72" s="273"/>
      <c r="EF72" s="273"/>
      <c r="EG72" s="273"/>
      <c r="EH72" s="273"/>
      <c r="EI72" s="273"/>
      <c r="EJ72" s="273"/>
      <c r="EK72" s="273"/>
      <c r="EL72" s="273"/>
      <c r="EM72" s="273"/>
      <c r="EN72" s="273"/>
      <c r="EO72" s="273"/>
      <c r="EP72" s="273"/>
      <c r="EQ72" s="273"/>
      <c r="ER72" s="273"/>
      <c r="ES72" s="273"/>
      <c r="ET72" s="273"/>
      <c r="EU72" s="273"/>
      <c r="EV72" s="273"/>
      <c r="EW72" s="273"/>
      <c r="EX72" s="273"/>
      <c r="EY72" s="273"/>
      <c r="EZ72" s="273"/>
      <c r="FA72" s="273"/>
      <c r="FB72" s="273"/>
      <c r="FC72" s="273"/>
      <c r="FD72" s="273"/>
      <c r="FE72" s="273"/>
      <c r="FF72" s="273"/>
      <c r="FG72" s="273"/>
      <c r="FH72" s="273"/>
      <c r="FI72" s="273"/>
      <c r="FJ72" s="273"/>
      <c r="FK72" s="273"/>
      <c r="FL72" s="273"/>
      <c r="FM72" s="273"/>
      <c r="FN72" s="273"/>
      <c r="FO72" s="273"/>
      <c r="FP72" s="273"/>
      <c r="FQ72" s="273"/>
      <c r="FR72" s="273"/>
      <c r="FS72" s="273"/>
      <c r="FT72" s="273"/>
      <c r="FU72" s="273"/>
      <c r="FV72" s="273"/>
      <c r="FW72" s="273"/>
      <c r="FX72" s="273"/>
      <c r="FY72" s="273"/>
      <c r="FZ72" s="273"/>
      <c r="GA72" s="273"/>
      <c r="GB72" s="273"/>
      <c r="GC72" s="273"/>
      <c r="GD72" s="273"/>
      <c r="GE72" s="273"/>
      <c r="GF72" s="273"/>
      <c r="GG72" s="273"/>
      <c r="GH72" s="273"/>
      <c r="GI72" s="273"/>
      <c r="GJ72" s="273"/>
      <c r="GK72" s="273"/>
      <c r="GL72" s="273"/>
      <c r="GM72" s="273"/>
      <c r="GN72" s="273"/>
      <c r="GO72" s="273"/>
      <c r="GP72" s="273"/>
      <c r="GQ72" s="273"/>
      <c r="GR72" s="273"/>
      <c r="GS72" s="273"/>
      <c r="GT72" s="273"/>
      <c r="GU72" s="273"/>
      <c r="GV72" s="273"/>
      <c r="GW72" s="273"/>
      <c r="GX72" s="273"/>
      <c r="GY72" s="273"/>
      <c r="GZ72" s="273"/>
      <c r="HA72" s="273"/>
      <c r="HB72" s="273"/>
      <c r="HC72" s="273"/>
      <c r="HD72" s="273"/>
      <c r="HE72" s="273"/>
      <c r="HF72" s="273"/>
      <c r="HG72" s="273"/>
      <c r="HH72" s="273"/>
      <c r="HI72" s="273"/>
      <c r="HJ72" s="273"/>
      <c r="HK72" s="273"/>
      <c r="HL72" s="273"/>
      <c r="HM72" s="273"/>
      <c r="HN72" s="273"/>
      <c r="HO72" s="273"/>
      <c r="HP72" s="273"/>
      <c r="HQ72" s="273"/>
      <c r="HR72" s="273"/>
      <c r="HS72" s="273"/>
      <c r="HT72" s="273"/>
      <c r="HU72" s="273"/>
      <c r="HV72" s="273"/>
      <c r="HW72" s="273"/>
      <c r="HX72" s="273"/>
      <c r="HY72" s="273"/>
      <c r="HZ72" s="273"/>
      <c r="IA72" s="273"/>
      <c r="IB72" s="273"/>
      <c r="IC72" s="273"/>
      <c r="ID72" s="273"/>
      <c r="IE72" s="273"/>
    </row>
    <row r="73" spans="1:239" s="234" customFormat="1" ht="35.25">
      <c r="A73" s="247">
        <v>31</v>
      </c>
      <c r="B73" s="274" t="s">
        <v>71</v>
      </c>
      <c r="C73" s="449" t="s">
        <v>72</v>
      </c>
      <c r="D73" s="275" t="s">
        <v>74</v>
      </c>
      <c r="E73" s="266">
        <v>300</v>
      </c>
      <c r="F73" s="484" t="s">
        <v>1266</v>
      </c>
      <c r="G73" s="517" t="s">
        <v>1444</v>
      </c>
      <c r="H73" s="517" t="s">
        <v>1442</v>
      </c>
      <c r="I73" s="251">
        <v>7.32</v>
      </c>
      <c r="J73" s="252">
        <v>0.24399999999999999</v>
      </c>
      <c r="K73" s="251">
        <v>7.32</v>
      </c>
      <c r="L73" s="251"/>
      <c r="M73" s="250"/>
      <c r="N73" s="250"/>
      <c r="O73" s="276">
        <v>1</v>
      </c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273"/>
      <c r="CF73" s="273"/>
      <c r="CG73" s="273"/>
      <c r="CH73" s="273"/>
      <c r="CI73" s="273"/>
      <c r="CJ73" s="273"/>
      <c r="CK73" s="273"/>
      <c r="CL73" s="273"/>
      <c r="CM73" s="273"/>
      <c r="CN73" s="273"/>
      <c r="CO73" s="273"/>
      <c r="CP73" s="273"/>
      <c r="CQ73" s="273"/>
      <c r="CR73" s="273"/>
      <c r="CS73" s="273"/>
      <c r="CT73" s="273"/>
      <c r="CU73" s="273"/>
      <c r="CV73" s="273"/>
      <c r="CW73" s="273"/>
      <c r="CX73" s="273"/>
      <c r="CY73" s="273"/>
      <c r="CZ73" s="273"/>
      <c r="DA73" s="273"/>
      <c r="DB73" s="273"/>
      <c r="DC73" s="273"/>
      <c r="DD73" s="273"/>
      <c r="DE73" s="273"/>
      <c r="DF73" s="273"/>
      <c r="DG73" s="273"/>
      <c r="DH73" s="273"/>
      <c r="DI73" s="273"/>
      <c r="DJ73" s="273"/>
      <c r="DK73" s="273"/>
      <c r="DL73" s="273"/>
      <c r="DM73" s="273"/>
      <c r="DN73" s="273"/>
      <c r="DO73" s="273"/>
      <c r="DP73" s="273"/>
      <c r="DQ73" s="273"/>
      <c r="DR73" s="273"/>
      <c r="DS73" s="273"/>
      <c r="DT73" s="273"/>
      <c r="DU73" s="273"/>
      <c r="DV73" s="273"/>
      <c r="DW73" s="273"/>
      <c r="DX73" s="273"/>
      <c r="DY73" s="273"/>
      <c r="DZ73" s="273"/>
      <c r="EA73" s="273"/>
      <c r="EB73" s="273"/>
      <c r="EC73" s="273"/>
      <c r="ED73" s="273"/>
      <c r="EE73" s="273"/>
      <c r="EF73" s="273"/>
      <c r="EG73" s="273"/>
      <c r="EH73" s="273"/>
      <c r="EI73" s="273"/>
      <c r="EJ73" s="273"/>
      <c r="EK73" s="273"/>
      <c r="EL73" s="273"/>
      <c r="EM73" s="273"/>
      <c r="EN73" s="273"/>
      <c r="EO73" s="273"/>
      <c r="EP73" s="273"/>
      <c r="EQ73" s="273"/>
      <c r="ER73" s="273"/>
      <c r="ES73" s="273"/>
      <c r="ET73" s="273"/>
      <c r="EU73" s="273"/>
      <c r="EV73" s="273"/>
      <c r="EW73" s="273"/>
      <c r="EX73" s="273"/>
      <c r="EY73" s="273"/>
      <c r="EZ73" s="273"/>
      <c r="FA73" s="273"/>
      <c r="FB73" s="273"/>
      <c r="FC73" s="273"/>
      <c r="FD73" s="273"/>
      <c r="FE73" s="273"/>
      <c r="FF73" s="273"/>
      <c r="FG73" s="273"/>
      <c r="FH73" s="273"/>
      <c r="FI73" s="273"/>
      <c r="FJ73" s="273"/>
      <c r="FK73" s="273"/>
      <c r="FL73" s="273"/>
      <c r="FM73" s="273"/>
      <c r="FN73" s="273"/>
      <c r="FO73" s="273"/>
      <c r="FP73" s="273"/>
      <c r="FQ73" s="273"/>
      <c r="FR73" s="273"/>
      <c r="FS73" s="273"/>
      <c r="FT73" s="273"/>
      <c r="FU73" s="273"/>
      <c r="FV73" s="273"/>
      <c r="FW73" s="273"/>
      <c r="FX73" s="273"/>
      <c r="FY73" s="273"/>
      <c r="FZ73" s="273"/>
      <c r="GA73" s="273"/>
      <c r="GB73" s="273"/>
      <c r="GC73" s="273"/>
      <c r="GD73" s="273"/>
      <c r="GE73" s="273"/>
      <c r="GF73" s="273"/>
      <c r="GG73" s="273"/>
      <c r="GH73" s="273"/>
      <c r="GI73" s="273"/>
      <c r="GJ73" s="273"/>
      <c r="GK73" s="273"/>
      <c r="GL73" s="273"/>
      <c r="GM73" s="273"/>
      <c r="GN73" s="273"/>
      <c r="GO73" s="273"/>
      <c r="GP73" s="273"/>
      <c r="GQ73" s="273"/>
      <c r="GR73" s="273"/>
      <c r="GS73" s="273"/>
      <c r="GT73" s="273"/>
      <c r="GU73" s="273"/>
      <c r="GV73" s="273"/>
      <c r="GW73" s="273"/>
      <c r="GX73" s="273"/>
      <c r="GY73" s="273"/>
      <c r="GZ73" s="273"/>
      <c r="HA73" s="273"/>
      <c r="HB73" s="273"/>
      <c r="HC73" s="273"/>
      <c r="HD73" s="273"/>
      <c r="HE73" s="273"/>
      <c r="HF73" s="273"/>
      <c r="HG73" s="273"/>
      <c r="HH73" s="273"/>
      <c r="HI73" s="273"/>
      <c r="HJ73" s="273"/>
      <c r="HK73" s="273"/>
      <c r="HL73" s="273"/>
      <c r="HM73" s="273"/>
      <c r="HN73" s="273"/>
      <c r="HO73" s="273"/>
      <c r="HP73" s="273"/>
      <c r="HQ73" s="273"/>
      <c r="HR73" s="273"/>
      <c r="HS73" s="273"/>
      <c r="HT73" s="273"/>
      <c r="HU73" s="273"/>
      <c r="HV73" s="273"/>
      <c r="HW73" s="273"/>
      <c r="HX73" s="273"/>
      <c r="HY73" s="273"/>
      <c r="HZ73" s="273"/>
      <c r="IA73" s="273"/>
      <c r="IB73" s="273"/>
      <c r="IC73" s="273"/>
      <c r="ID73" s="273"/>
      <c r="IE73" s="273"/>
    </row>
    <row r="74" spans="1:239" s="221" customFormat="1" ht="63.75">
      <c r="A74" s="256">
        <v>32</v>
      </c>
      <c r="B74" s="277" t="s">
        <v>71</v>
      </c>
      <c r="C74" s="450" t="s">
        <v>72</v>
      </c>
      <c r="D74" s="278" t="s">
        <v>75</v>
      </c>
      <c r="E74" s="278">
        <v>100</v>
      </c>
      <c r="F74" s="488" t="s">
        <v>2079</v>
      </c>
      <c r="G74" s="450" t="s">
        <v>2080</v>
      </c>
      <c r="H74" s="450" t="s">
        <v>2051</v>
      </c>
      <c r="I74" s="279">
        <v>17.260000000000002</v>
      </c>
      <c r="J74" s="280">
        <v>0.86299999999999999</v>
      </c>
      <c r="K74" s="279"/>
      <c r="L74" s="279">
        <v>20.149999999999999</v>
      </c>
      <c r="M74" s="279">
        <v>20.149999999999999</v>
      </c>
      <c r="N74" s="278"/>
      <c r="O74" s="281">
        <v>1</v>
      </c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82"/>
      <c r="CF74" s="282"/>
      <c r="CG74" s="282"/>
      <c r="CH74" s="282"/>
      <c r="CI74" s="282"/>
      <c r="CJ74" s="282"/>
      <c r="CK74" s="282"/>
      <c r="CL74" s="282"/>
      <c r="CM74" s="282"/>
      <c r="CN74" s="282"/>
      <c r="CO74" s="282"/>
      <c r="CP74" s="282"/>
      <c r="CQ74" s="282"/>
      <c r="CR74" s="282"/>
      <c r="CS74" s="282"/>
      <c r="CT74" s="282"/>
      <c r="CU74" s="282"/>
      <c r="CV74" s="282"/>
      <c r="CW74" s="282"/>
      <c r="CX74" s="282"/>
      <c r="CY74" s="282"/>
      <c r="CZ74" s="282"/>
      <c r="DA74" s="282"/>
      <c r="DB74" s="282"/>
      <c r="DC74" s="282"/>
      <c r="DD74" s="282"/>
      <c r="DE74" s="282"/>
      <c r="DF74" s="282"/>
      <c r="DG74" s="282"/>
      <c r="DH74" s="282"/>
      <c r="DI74" s="282"/>
      <c r="DJ74" s="282"/>
      <c r="DK74" s="282"/>
      <c r="DL74" s="282"/>
      <c r="DM74" s="282"/>
      <c r="DN74" s="282"/>
      <c r="DO74" s="282"/>
      <c r="DP74" s="282"/>
      <c r="DQ74" s="282"/>
      <c r="DR74" s="282"/>
      <c r="DS74" s="282"/>
      <c r="DT74" s="282"/>
      <c r="DU74" s="282"/>
      <c r="DV74" s="282"/>
      <c r="DW74" s="282"/>
      <c r="DX74" s="282"/>
      <c r="DY74" s="282"/>
      <c r="DZ74" s="282"/>
      <c r="EA74" s="282"/>
      <c r="EB74" s="282"/>
      <c r="EC74" s="282"/>
      <c r="ED74" s="282"/>
      <c r="EE74" s="282"/>
      <c r="EF74" s="282"/>
      <c r="EG74" s="282"/>
      <c r="EH74" s="282"/>
      <c r="EI74" s="282"/>
      <c r="EJ74" s="282"/>
      <c r="EK74" s="282"/>
      <c r="EL74" s="282"/>
      <c r="EM74" s="282"/>
      <c r="EN74" s="282"/>
      <c r="EO74" s="282"/>
      <c r="EP74" s="282"/>
      <c r="EQ74" s="282"/>
      <c r="ER74" s="282"/>
      <c r="ES74" s="282"/>
      <c r="ET74" s="282"/>
      <c r="EU74" s="282"/>
      <c r="EV74" s="282"/>
      <c r="EW74" s="282"/>
      <c r="EX74" s="282"/>
      <c r="EY74" s="282"/>
      <c r="EZ74" s="282"/>
      <c r="FA74" s="282"/>
      <c r="FB74" s="282"/>
      <c r="FC74" s="282"/>
      <c r="FD74" s="282"/>
      <c r="FE74" s="282"/>
      <c r="FF74" s="282"/>
      <c r="FG74" s="282"/>
      <c r="FH74" s="282"/>
      <c r="FI74" s="282"/>
      <c r="FJ74" s="282"/>
      <c r="FK74" s="282"/>
      <c r="FL74" s="282"/>
      <c r="FM74" s="282"/>
      <c r="FN74" s="282"/>
      <c r="FO74" s="282"/>
      <c r="FP74" s="282"/>
      <c r="FQ74" s="282"/>
      <c r="FR74" s="282"/>
      <c r="FS74" s="282"/>
      <c r="FT74" s="282"/>
      <c r="FU74" s="282"/>
      <c r="FV74" s="282"/>
      <c r="FW74" s="282"/>
      <c r="FX74" s="282"/>
      <c r="FY74" s="282"/>
      <c r="FZ74" s="282"/>
      <c r="GA74" s="282"/>
      <c r="GB74" s="282"/>
      <c r="GC74" s="282"/>
      <c r="GD74" s="282"/>
      <c r="GE74" s="282"/>
      <c r="GF74" s="282"/>
      <c r="GG74" s="282"/>
      <c r="GH74" s="282"/>
      <c r="GI74" s="282"/>
      <c r="GJ74" s="282"/>
      <c r="GK74" s="282"/>
      <c r="GL74" s="282"/>
      <c r="GM74" s="282"/>
      <c r="GN74" s="282"/>
      <c r="GO74" s="282"/>
      <c r="GP74" s="282"/>
      <c r="GQ74" s="282"/>
      <c r="GR74" s="282"/>
      <c r="GS74" s="282"/>
      <c r="GT74" s="282"/>
      <c r="GU74" s="282"/>
      <c r="GV74" s="282"/>
      <c r="GW74" s="282"/>
      <c r="GX74" s="282"/>
      <c r="GY74" s="282"/>
      <c r="GZ74" s="282"/>
      <c r="HA74" s="282"/>
      <c r="HB74" s="282"/>
      <c r="HC74" s="282"/>
      <c r="HD74" s="282"/>
      <c r="HE74" s="282"/>
      <c r="HF74" s="282"/>
      <c r="HG74" s="282"/>
      <c r="HH74" s="282"/>
      <c r="HI74" s="282"/>
      <c r="HJ74" s="282"/>
      <c r="HK74" s="282"/>
      <c r="HL74" s="282"/>
      <c r="HM74" s="282"/>
      <c r="HN74" s="282"/>
      <c r="HO74" s="282"/>
      <c r="HP74" s="282"/>
      <c r="HQ74" s="282"/>
      <c r="HR74" s="282"/>
      <c r="HS74" s="282"/>
      <c r="HT74" s="282"/>
      <c r="HU74" s="282"/>
      <c r="HV74" s="282"/>
      <c r="HW74" s="282"/>
      <c r="HX74" s="282"/>
      <c r="HY74" s="282"/>
      <c r="HZ74" s="282"/>
      <c r="IA74" s="282"/>
      <c r="IB74" s="282"/>
      <c r="IC74" s="282"/>
      <c r="ID74" s="282"/>
      <c r="IE74" s="282"/>
    </row>
    <row r="75" spans="1:239" s="234" customFormat="1" ht="51">
      <c r="A75" s="227">
        <v>33</v>
      </c>
      <c r="B75" s="228" t="s">
        <v>71</v>
      </c>
      <c r="C75" s="443" t="s">
        <v>76</v>
      </c>
      <c r="D75" s="229" t="s">
        <v>77</v>
      </c>
      <c r="E75" s="229">
        <v>10</v>
      </c>
      <c r="F75" s="480" t="s">
        <v>1267</v>
      </c>
      <c r="G75" s="515" t="s">
        <v>1441</v>
      </c>
      <c r="H75" s="515" t="s">
        <v>1442</v>
      </c>
      <c r="I75" s="231">
        <v>83.84</v>
      </c>
      <c r="J75" s="232">
        <v>8.3840000000000003</v>
      </c>
      <c r="K75" s="231">
        <v>88.97</v>
      </c>
      <c r="L75" s="231"/>
      <c r="M75" s="230"/>
      <c r="N75" s="230"/>
      <c r="O75" s="227">
        <v>1</v>
      </c>
    </row>
    <row r="76" spans="1:239" s="221" customFormat="1" ht="51" hidden="1">
      <c r="A76" s="222">
        <v>33</v>
      </c>
      <c r="B76" s="223" t="s">
        <v>71</v>
      </c>
      <c r="C76" s="442" t="s">
        <v>76</v>
      </c>
      <c r="D76" s="229" t="s">
        <v>77</v>
      </c>
      <c r="E76" s="224">
        <v>10</v>
      </c>
      <c r="F76" s="479" t="s">
        <v>1762</v>
      </c>
      <c r="G76" s="442" t="s">
        <v>1693</v>
      </c>
      <c r="H76" s="442" t="s">
        <v>1755</v>
      </c>
      <c r="I76" s="225">
        <f>J76*10</f>
        <v>87</v>
      </c>
      <c r="J76" s="226">
        <v>8.6999999999999993</v>
      </c>
      <c r="K76" s="225">
        <v>88.97</v>
      </c>
      <c r="L76" s="224"/>
      <c r="M76" s="224"/>
      <c r="N76" s="224"/>
      <c r="O76" s="222">
        <v>2</v>
      </c>
    </row>
    <row r="77" spans="1:239" s="234" customFormat="1" ht="38.25">
      <c r="A77" s="247">
        <v>34</v>
      </c>
      <c r="B77" s="248" t="s">
        <v>71</v>
      </c>
      <c r="C77" s="446" t="s">
        <v>76</v>
      </c>
      <c r="D77" s="249" t="s">
        <v>78</v>
      </c>
      <c r="E77" s="233">
        <v>30</v>
      </c>
      <c r="F77" s="484" t="s">
        <v>1268</v>
      </c>
      <c r="G77" s="517" t="s">
        <v>1448</v>
      </c>
      <c r="H77" s="517" t="s">
        <v>1442</v>
      </c>
      <c r="I77" s="251">
        <v>50.45</v>
      </c>
      <c r="J77" s="252">
        <v>1.6817</v>
      </c>
      <c r="K77" s="251">
        <v>51.62</v>
      </c>
      <c r="L77" s="251"/>
      <c r="M77" s="250"/>
      <c r="N77" s="250"/>
      <c r="O77" s="253">
        <v>1</v>
      </c>
    </row>
    <row r="78" spans="1:239" s="234" customFormat="1" ht="54" hidden="1" customHeight="1">
      <c r="A78" s="247"/>
      <c r="B78" s="255" t="s">
        <v>79</v>
      </c>
      <c r="C78" s="562" t="s">
        <v>80</v>
      </c>
      <c r="D78" s="562"/>
      <c r="E78" s="233"/>
      <c r="F78" s="484"/>
      <c r="G78" s="517"/>
      <c r="H78" s="517"/>
      <c r="I78" s="250"/>
      <c r="J78" s="250"/>
      <c r="K78" s="250"/>
      <c r="L78" s="250"/>
      <c r="M78" s="250"/>
      <c r="N78" s="250"/>
      <c r="O78" s="253"/>
    </row>
    <row r="79" spans="1:239" s="234" customFormat="1" ht="35.25" hidden="1">
      <c r="A79" s="247">
        <v>35</v>
      </c>
      <c r="B79" s="248" t="s">
        <v>81</v>
      </c>
      <c r="C79" s="446" t="s">
        <v>82</v>
      </c>
      <c r="D79" s="249" t="s">
        <v>83</v>
      </c>
      <c r="E79" s="233">
        <v>650</v>
      </c>
      <c r="F79" s="484"/>
      <c r="G79" s="517"/>
      <c r="H79" s="517"/>
      <c r="I79" s="250"/>
      <c r="J79" s="250"/>
      <c r="K79" s="250"/>
      <c r="L79" s="250"/>
      <c r="M79" s="250"/>
      <c r="N79" s="250"/>
      <c r="O79" s="253">
        <v>0</v>
      </c>
    </row>
    <row r="80" spans="1:239" s="221" customFormat="1" ht="63.75">
      <c r="A80" s="214">
        <v>36</v>
      </c>
      <c r="B80" s="235" t="s">
        <v>81</v>
      </c>
      <c r="C80" s="444" t="s">
        <v>84</v>
      </c>
      <c r="D80" s="236" t="s">
        <v>85</v>
      </c>
      <c r="E80" s="220">
        <v>10</v>
      </c>
      <c r="F80" s="481" t="s">
        <v>1763</v>
      </c>
      <c r="G80" s="456" t="s">
        <v>1764</v>
      </c>
      <c r="H80" s="456" t="s">
        <v>1755</v>
      </c>
      <c r="I80" s="237">
        <f>J80*1</f>
        <v>5.65</v>
      </c>
      <c r="J80" s="238">
        <v>5.65</v>
      </c>
      <c r="K80" s="237"/>
      <c r="L80" s="237">
        <v>5.7</v>
      </c>
      <c r="M80" s="220"/>
      <c r="N80" s="220"/>
      <c r="O80" s="219">
        <v>1</v>
      </c>
    </row>
    <row r="81" spans="1:15" s="221" customFormat="1" ht="36">
      <c r="A81" s="222">
        <v>37</v>
      </c>
      <c r="B81" s="223" t="s">
        <v>86</v>
      </c>
      <c r="C81" s="442" t="s">
        <v>87</v>
      </c>
      <c r="D81" s="224" t="s">
        <v>88</v>
      </c>
      <c r="E81" s="224">
        <v>650</v>
      </c>
      <c r="F81" s="479" t="s">
        <v>2081</v>
      </c>
      <c r="G81" s="442" t="s">
        <v>2082</v>
      </c>
      <c r="H81" s="442" t="s">
        <v>2051</v>
      </c>
      <c r="I81" s="225">
        <v>8.7200000000000006</v>
      </c>
      <c r="J81" s="226">
        <v>0.872</v>
      </c>
      <c r="K81" s="225"/>
      <c r="L81" s="225">
        <v>11.59</v>
      </c>
      <c r="M81" s="225">
        <v>11.59</v>
      </c>
      <c r="N81" s="224"/>
      <c r="O81" s="222">
        <v>1</v>
      </c>
    </row>
    <row r="82" spans="1:15" s="221" customFormat="1" ht="38.25">
      <c r="A82" s="214">
        <v>38</v>
      </c>
      <c r="B82" s="235" t="s">
        <v>86</v>
      </c>
      <c r="C82" s="444" t="s">
        <v>87</v>
      </c>
      <c r="D82" s="236" t="s">
        <v>89</v>
      </c>
      <c r="E82" s="220">
        <v>10</v>
      </c>
      <c r="F82" s="481" t="s">
        <v>2083</v>
      </c>
      <c r="G82" s="456" t="s">
        <v>2084</v>
      </c>
      <c r="H82" s="456" t="s">
        <v>2051</v>
      </c>
      <c r="I82" s="237">
        <v>9.8800000000000008</v>
      </c>
      <c r="J82" s="238">
        <v>9.8800000000000008</v>
      </c>
      <c r="K82" s="237"/>
      <c r="L82" s="237">
        <v>12.29</v>
      </c>
      <c r="M82" s="237">
        <v>12.29</v>
      </c>
      <c r="N82" s="220"/>
      <c r="O82" s="219">
        <v>1</v>
      </c>
    </row>
    <row r="83" spans="1:15" s="234" customFormat="1" ht="38.25">
      <c r="A83" s="227">
        <v>39</v>
      </c>
      <c r="B83" s="228" t="s">
        <v>86</v>
      </c>
      <c r="C83" s="443" t="s">
        <v>90</v>
      </c>
      <c r="D83" s="229" t="s">
        <v>91</v>
      </c>
      <c r="E83" s="229">
        <v>500</v>
      </c>
      <c r="F83" s="480" t="s">
        <v>1269</v>
      </c>
      <c r="G83" s="515" t="s">
        <v>1448</v>
      </c>
      <c r="H83" s="515" t="s">
        <v>1442</v>
      </c>
      <c r="I83" s="231">
        <v>14.15</v>
      </c>
      <c r="J83" s="232">
        <v>3.5375000000000001</v>
      </c>
      <c r="K83" s="231">
        <v>14.62</v>
      </c>
      <c r="L83" s="231"/>
      <c r="M83" s="230"/>
      <c r="N83" s="230"/>
      <c r="O83" s="227">
        <v>1</v>
      </c>
    </row>
    <row r="84" spans="1:15" s="221" customFormat="1" ht="38.25" hidden="1">
      <c r="A84" s="222">
        <v>39</v>
      </c>
      <c r="B84" s="223" t="s">
        <v>86</v>
      </c>
      <c r="C84" s="442" t="s">
        <v>90</v>
      </c>
      <c r="D84" s="224" t="s">
        <v>91</v>
      </c>
      <c r="E84" s="224">
        <v>500</v>
      </c>
      <c r="F84" s="479" t="s">
        <v>2085</v>
      </c>
      <c r="G84" s="442" t="s">
        <v>2086</v>
      </c>
      <c r="H84" s="442" t="s">
        <v>2051</v>
      </c>
      <c r="I84" s="225">
        <v>14.21</v>
      </c>
      <c r="J84" s="226">
        <v>3.5525000000000002</v>
      </c>
      <c r="K84" s="225">
        <v>14.62</v>
      </c>
      <c r="L84" s="225">
        <v>14.65</v>
      </c>
      <c r="M84" s="225"/>
      <c r="N84" s="224"/>
      <c r="O84" s="222">
        <v>2</v>
      </c>
    </row>
    <row r="85" spans="1:15" s="234" customFormat="1" ht="127.5">
      <c r="A85" s="247">
        <v>40</v>
      </c>
      <c r="B85" s="248" t="s">
        <v>86</v>
      </c>
      <c r="C85" s="446" t="s">
        <v>92</v>
      </c>
      <c r="D85" s="249" t="s">
        <v>93</v>
      </c>
      <c r="E85" s="233">
        <v>2400</v>
      </c>
      <c r="F85" s="484" t="s">
        <v>1270</v>
      </c>
      <c r="G85" s="517" t="s">
        <v>1448</v>
      </c>
      <c r="H85" s="517" t="s">
        <v>1442</v>
      </c>
      <c r="I85" s="251">
        <v>17.350000000000001</v>
      </c>
      <c r="J85" s="252">
        <v>2.8917000000000002</v>
      </c>
      <c r="K85" s="251">
        <v>17.989999999999998</v>
      </c>
      <c r="L85" s="251"/>
      <c r="M85" s="250"/>
      <c r="N85" s="250"/>
      <c r="O85" s="253">
        <v>1</v>
      </c>
    </row>
    <row r="86" spans="1:15" s="221" customFormat="1" ht="127.5" hidden="1">
      <c r="A86" s="214">
        <v>40</v>
      </c>
      <c r="B86" s="235" t="s">
        <v>86</v>
      </c>
      <c r="C86" s="444" t="s">
        <v>92</v>
      </c>
      <c r="D86" s="236" t="s">
        <v>93</v>
      </c>
      <c r="E86" s="220">
        <v>2400</v>
      </c>
      <c r="F86" s="481" t="s">
        <v>2087</v>
      </c>
      <c r="G86" s="456" t="s">
        <v>2086</v>
      </c>
      <c r="H86" s="456" t="s">
        <v>2051</v>
      </c>
      <c r="I86" s="237">
        <v>17.64</v>
      </c>
      <c r="J86" s="238">
        <v>2.94</v>
      </c>
      <c r="K86" s="237">
        <v>17.989999999999998</v>
      </c>
      <c r="L86" s="237">
        <v>17.989999999999998</v>
      </c>
      <c r="M86" s="237"/>
      <c r="N86" s="220"/>
      <c r="O86" s="219">
        <v>2</v>
      </c>
    </row>
    <row r="87" spans="1:15" s="234" customFormat="1" ht="140.25" hidden="1">
      <c r="A87" s="227">
        <v>41</v>
      </c>
      <c r="B87" s="228" t="s">
        <v>86</v>
      </c>
      <c r="C87" s="443" t="s">
        <v>92</v>
      </c>
      <c r="D87" s="229" t="s">
        <v>94</v>
      </c>
      <c r="E87" s="229">
        <v>50</v>
      </c>
      <c r="F87" s="480"/>
      <c r="G87" s="515"/>
      <c r="H87" s="515"/>
      <c r="I87" s="230"/>
      <c r="J87" s="230"/>
      <c r="K87" s="230"/>
      <c r="L87" s="230"/>
      <c r="M87" s="230"/>
      <c r="N87" s="230"/>
      <c r="O87" s="227">
        <v>0</v>
      </c>
    </row>
    <row r="88" spans="1:15" s="234" customFormat="1" ht="22.5" hidden="1">
      <c r="A88" s="247"/>
      <c r="B88" s="255" t="s">
        <v>95</v>
      </c>
      <c r="C88" s="562" t="s">
        <v>96</v>
      </c>
      <c r="D88" s="562"/>
      <c r="E88" s="233"/>
      <c r="F88" s="484"/>
      <c r="G88" s="517"/>
      <c r="H88" s="517"/>
      <c r="I88" s="250"/>
      <c r="J88" s="250"/>
      <c r="K88" s="250"/>
      <c r="L88" s="250"/>
      <c r="M88" s="250"/>
      <c r="N88" s="250"/>
      <c r="O88" s="253"/>
    </row>
    <row r="89" spans="1:15" s="221" customFormat="1" ht="36.75">
      <c r="A89" s="214">
        <v>42</v>
      </c>
      <c r="B89" s="235" t="s">
        <v>97</v>
      </c>
      <c r="C89" s="444" t="s">
        <v>98</v>
      </c>
      <c r="D89" s="236" t="s">
        <v>99</v>
      </c>
      <c r="E89" s="220">
        <v>90</v>
      </c>
      <c r="F89" s="481" t="s">
        <v>2088</v>
      </c>
      <c r="G89" s="456" t="s">
        <v>2089</v>
      </c>
      <c r="H89" s="456" t="s">
        <v>2051</v>
      </c>
      <c r="I89" s="237">
        <v>4.4800000000000004</v>
      </c>
      <c r="J89" s="238">
        <v>0.224</v>
      </c>
      <c r="K89" s="237"/>
      <c r="L89" s="237">
        <v>4.54</v>
      </c>
      <c r="M89" s="237"/>
      <c r="N89" s="220"/>
      <c r="O89" s="219">
        <v>1</v>
      </c>
    </row>
    <row r="90" spans="1:15" s="234" customFormat="1" ht="38.25" hidden="1">
      <c r="A90" s="227">
        <v>43</v>
      </c>
      <c r="B90" s="228" t="s">
        <v>100</v>
      </c>
      <c r="C90" s="443" t="s">
        <v>101</v>
      </c>
      <c r="D90" s="229" t="s">
        <v>102</v>
      </c>
      <c r="E90" s="229">
        <v>60</v>
      </c>
      <c r="F90" s="480"/>
      <c r="G90" s="515"/>
      <c r="H90" s="515"/>
      <c r="I90" s="230"/>
      <c r="J90" s="230"/>
      <c r="K90" s="230"/>
      <c r="L90" s="230"/>
      <c r="M90" s="230"/>
      <c r="N90" s="230"/>
      <c r="O90" s="227">
        <v>0</v>
      </c>
    </row>
    <row r="91" spans="1:15" s="221" customFormat="1" ht="38.25">
      <c r="A91" s="214">
        <v>44</v>
      </c>
      <c r="B91" s="235" t="s">
        <v>103</v>
      </c>
      <c r="C91" s="444" t="s">
        <v>104</v>
      </c>
      <c r="D91" s="236" t="s">
        <v>105</v>
      </c>
      <c r="E91" s="220">
        <v>3000</v>
      </c>
      <c r="F91" s="481" t="s">
        <v>2090</v>
      </c>
      <c r="G91" s="456" t="s">
        <v>2080</v>
      </c>
      <c r="H91" s="456" t="s">
        <v>2051</v>
      </c>
      <c r="I91" s="237">
        <v>2.93</v>
      </c>
      <c r="J91" s="238">
        <v>0.29299999999999998</v>
      </c>
      <c r="K91" s="237"/>
      <c r="L91" s="237"/>
      <c r="M91" s="237"/>
      <c r="N91" s="220"/>
      <c r="O91" s="219">
        <v>1</v>
      </c>
    </row>
    <row r="92" spans="1:15" s="221" customFormat="1" ht="38.25" hidden="1">
      <c r="A92" s="214">
        <v>44</v>
      </c>
      <c r="B92" s="235" t="s">
        <v>103</v>
      </c>
      <c r="C92" s="444" t="s">
        <v>104</v>
      </c>
      <c r="D92" s="236" t="s">
        <v>105</v>
      </c>
      <c r="E92" s="220">
        <v>3000</v>
      </c>
      <c r="F92" s="481" t="s">
        <v>1596</v>
      </c>
      <c r="G92" s="456" t="s">
        <v>1578</v>
      </c>
      <c r="H92" s="456" t="s">
        <v>1594</v>
      </c>
      <c r="I92" s="237">
        <v>3.2</v>
      </c>
      <c r="J92" s="238">
        <v>0.32</v>
      </c>
      <c r="K92" s="220"/>
      <c r="L92" s="220">
        <v>5.95</v>
      </c>
      <c r="M92" s="220"/>
      <c r="N92" s="220"/>
      <c r="O92" s="219">
        <v>2</v>
      </c>
    </row>
    <row r="93" spans="1:15" s="234" customFormat="1" ht="38.25" hidden="1">
      <c r="A93" s="247">
        <v>44</v>
      </c>
      <c r="B93" s="248" t="s">
        <v>103</v>
      </c>
      <c r="C93" s="446" t="s">
        <v>104</v>
      </c>
      <c r="D93" s="249" t="s">
        <v>105</v>
      </c>
      <c r="E93" s="233">
        <v>3000</v>
      </c>
      <c r="F93" s="484" t="s">
        <v>1271</v>
      </c>
      <c r="G93" s="517" t="s">
        <v>1444</v>
      </c>
      <c r="H93" s="517" t="s">
        <v>1442</v>
      </c>
      <c r="I93" s="251">
        <v>3.44</v>
      </c>
      <c r="J93" s="252">
        <v>0.34399999999999997</v>
      </c>
      <c r="K93" s="251"/>
      <c r="L93" s="251">
        <v>3.77</v>
      </c>
      <c r="M93" s="250"/>
      <c r="N93" s="250"/>
      <c r="O93" s="253">
        <v>3</v>
      </c>
    </row>
    <row r="94" spans="1:15" s="234" customFormat="1" ht="33" hidden="1">
      <c r="A94" s="227">
        <v>45</v>
      </c>
      <c r="B94" s="228" t="s">
        <v>106</v>
      </c>
      <c r="C94" s="443" t="s">
        <v>107</v>
      </c>
      <c r="D94" s="229" t="s">
        <v>108</v>
      </c>
      <c r="E94" s="229">
        <v>500</v>
      </c>
      <c r="F94" s="480"/>
      <c r="G94" s="515"/>
      <c r="H94" s="515"/>
      <c r="I94" s="230"/>
      <c r="J94" s="230"/>
      <c r="K94" s="230"/>
      <c r="L94" s="230"/>
      <c r="M94" s="230"/>
      <c r="N94" s="230"/>
      <c r="O94" s="227">
        <v>0</v>
      </c>
    </row>
    <row r="95" spans="1:15" s="234" customFormat="1" ht="33">
      <c r="A95" s="247">
        <v>46</v>
      </c>
      <c r="B95" s="248" t="s">
        <v>106</v>
      </c>
      <c r="C95" s="446" t="s">
        <v>107</v>
      </c>
      <c r="D95" s="249" t="s">
        <v>109</v>
      </c>
      <c r="E95" s="233">
        <v>800</v>
      </c>
      <c r="F95" s="484" t="s">
        <v>1272</v>
      </c>
      <c r="G95" s="517" t="s">
        <v>1445</v>
      </c>
      <c r="H95" s="517" t="s">
        <v>1442</v>
      </c>
      <c r="I95" s="251">
        <v>42.92</v>
      </c>
      <c r="J95" s="252">
        <v>0.42920000000000003</v>
      </c>
      <c r="K95" s="251">
        <v>43.69</v>
      </c>
      <c r="L95" s="251"/>
      <c r="M95" s="250"/>
      <c r="N95" s="250"/>
      <c r="O95" s="253">
        <v>1</v>
      </c>
    </row>
    <row r="96" spans="1:15" s="221" customFormat="1" ht="38.25" hidden="1">
      <c r="A96" s="214">
        <v>46</v>
      </c>
      <c r="B96" s="235" t="s">
        <v>106</v>
      </c>
      <c r="C96" s="444" t="s">
        <v>107</v>
      </c>
      <c r="D96" s="236" t="s">
        <v>109</v>
      </c>
      <c r="E96" s="220">
        <v>800</v>
      </c>
      <c r="F96" s="481" t="s">
        <v>2091</v>
      </c>
      <c r="G96" s="456" t="s">
        <v>2092</v>
      </c>
      <c r="H96" s="456" t="s">
        <v>2051</v>
      </c>
      <c r="I96" s="237">
        <v>43.58</v>
      </c>
      <c r="J96" s="238">
        <v>0.43580000000000002</v>
      </c>
      <c r="K96" s="237">
        <v>43.69</v>
      </c>
      <c r="L96" s="237">
        <v>43.69</v>
      </c>
      <c r="M96" s="237"/>
      <c r="N96" s="220"/>
      <c r="O96" s="219">
        <v>2</v>
      </c>
    </row>
    <row r="97" spans="1:239" s="234" customFormat="1" ht="38.25">
      <c r="A97" s="227">
        <v>47</v>
      </c>
      <c r="B97" s="228" t="s">
        <v>106</v>
      </c>
      <c r="C97" s="443" t="s">
        <v>107</v>
      </c>
      <c r="D97" s="229" t="s">
        <v>110</v>
      </c>
      <c r="E97" s="229">
        <v>21</v>
      </c>
      <c r="F97" s="480" t="s">
        <v>1273</v>
      </c>
      <c r="G97" s="515" t="s">
        <v>1449</v>
      </c>
      <c r="H97" s="515" t="s">
        <v>1442</v>
      </c>
      <c r="I97" s="231">
        <v>58.72</v>
      </c>
      <c r="J97" s="232">
        <v>8.3886000000000003</v>
      </c>
      <c r="K97" s="231">
        <v>60.1</v>
      </c>
      <c r="L97" s="231"/>
      <c r="M97" s="230"/>
      <c r="N97" s="230"/>
      <c r="O97" s="227">
        <v>1</v>
      </c>
    </row>
    <row r="98" spans="1:239" s="221" customFormat="1" ht="38.25" hidden="1">
      <c r="A98" s="222">
        <v>47</v>
      </c>
      <c r="B98" s="223" t="s">
        <v>106</v>
      </c>
      <c r="C98" s="442" t="s">
        <v>107</v>
      </c>
      <c r="D98" s="224" t="s">
        <v>110</v>
      </c>
      <c r="E98" s="224">
        <v>21</v>
      </c>
      <c r="F98" s="479" t="s">
        <v>2093</v>
      </c>
      <c r="G98" s="442" t="s">
        <v>2094</v>
      </c>
      <c r="H98" s="442" t="s">
        <v>2051</v>
      </c>
      <c r="I98" s="225">
        <v>59.7</v>
      </c>
      <c r="J98" s="226">
        <v>8.5286000000000008</v>
      </c>
      <c r="K98" s="225">
        <v>60.1</v>
      </c>
      <c r="L98" s="225">
        <v>60.1</v>
      </c>
      <c r="M98" s="225"/>
      <c r="N98" s="224"/>
      <c r="O98" s="222">
        <v>2</v>
      </c>
    </row>
    <row r="99" spans="1:239" s="221" customFormat="1" ht="38.25">
      <c r="A99" s="214">
        <v>48</v>
      </c>
      <c r="B99" s="235" t="s">
        <v>106</v>
      </c>
      <c r="C99" s="444" t="s">
        <v>107</v>
      </c>
      <c r="D99" s="236" t="s">
        <v>111</v>
      </c>
      <c r="E99" s="220">
        <v>120</v>
      </c>
      <c r="F99" s="481" t="s">
        <v>2095</v>
      </c>
      <c r="G99" s="456" t="s">
        <v>2096</v>
      </c>
      <c r="H99" s="456" t="s">
        <v>2051</v>
      </c>
      <c r="I99" s="237">
        <v>38.1</v>
      </c>
      <c r="J99" s="238">
        <v>1.27</v>
      </c>
      <c r="K99" s="237"/>
      <c r="L99" s="237">
        <v>38.200000000000003</v>
      </c>
      <c r="M99" s="237"/>
      <c r="N99" s="220"/>
      <c r="O99" s="219">
        <v>1</v>
      </c>
    </row>
    <row r="100" spans="1:239" s="221" customFormat="1" ht="34.5">
      <c r="A100" s="222">
        <v>49</v>
      </c>
      <c r="B100" s="223" t="s">
        <v>112</v>
      </c>
      <c r="C100" s="442" t="s">
        <v>113</v>
      </c>
      <c r="D100" s="224" t="s">
        <v>114</v>
      </c>
      <c r="E100" s="224">
        <v>20</v>
      </c>
      <c r="F100" s="479" t="s">
        <v>2097</v>
      </c>
      <c r="G100" s="442" t="s">
        <v>2080</v>
      </c>
      <c r="H100" s="442" t="s">
        <v>2051</v>
      </c>
      <c r="I100" s="225">
        <v>15.98</v>
      </c>
      <c r="J100" s="226">
        <v>1.5980000000000001</v>
      </c>
      <c r="K100" s="225"/>
      <c r="L100" s="225">
        <v>20.32</v>
      </c>
      <c r="M100" s="225">
        <v>20.32</v>
      </c>
      <c r="N100" s="224"/>
      <c r="O100" s="222">
        <v>1</v>
      </c>
    </row>
    <row r="101" spans="1:239" s="221" customFormat="1" ht="51">
      <c r="A101" s="214">
        <v>50</v>
      </c>
      <c r="B101" s="235" t="s">
        <v>112</v>
      </c>
      <c r="C101" s="444" t="s">
        <v>115</v>
      </c>
      <c r="D101" s="236" t="s">
        <v>116</v>
      </c>
      <c r="E101" s="220">
        <v>100</v>
      </c>
      <c r="F101" s="481" t="s">
        <v>1583</v>
      </c>
      <c r="G101" s="456" t="s">
        <v>1584</v>
      </c>
      <c r="H101" s="456" t="s">
        <v>1585</v>
      </c>
      <c r="I101" s="237">
        <v>19.5</v>
      </c>
      <c r="J101" s="237">
        <v>0.39</v>
      </c>
      <c r="K101" s="220"/>
      <c r="L101" s="220"/>
      <c r="M101" s="220">
        <v>25.87</v>
      </c>
      <c r="N101" s="220"/>
      <c r="O101" s="219">
        <v>1</v>
      </c>
    </row>
    <row r="102" spans="1:239" s="221" customFormat="1" ht="51" hidden="1">
      <c r="A102" s="214">
        <v>50</v>
      </c>
      <c r="B102" s="235" t="s">
        <v>112</v>
      </c>
      <c r="C102" s="444" t="s">
        <v>115</v>
      </c>
      <c r="D102" s="236" t="s">
        <v>116</v>
      </c>
      <c r="E102" s="220">
        <v>100</v>
      </c>
      <c r="F102" s="481" t="s">
        <v>2098</v>
      </c>
      <c r="G102" s="456" t="s">
        <v>2099</v>
      </c>
      <c r="H102" s="456" t="s">
        <v>2051</v>
      </c>
      <c r="I102" s="237">
        <v>22.86</v>
      </c>
      <c r="J102" s="238">
        <v>0.4572</v>
      </c>
      <c r="K102" s="237"/>
      <c r="L102" s="237">
        <v>25.87</v>
      </c>
      <c r="M102" s="237">
        <v>25.87</v>
      </c>
      <c r="N102" s="220"/>
      <c r="O102" s="219">
        <v>2</v>
      </c>
    </row>
    <row r="103" spans="1:239" s="288" customFormat="1" ht="76.5" hidden="1">
      <c r="A103" s="227">
        <v>51</v>
      </c>
      <c r="B103" s="283" t="s">
        <v>112</v>
      </c>
      <c r="C103" s="451" t="s">
        <v>117</v>
      </c>
      <c r="D103" s="284" t="s">
        <v>118</v>
      </c>
      <c r="E103" s="284">
        <v>100</v>
      </c>
      <c r="F103" s="480"/>
      <c r="G103" s="515"/>
      <c r="H103" s="515"/>
      <c r="I103" s="230"/>
      <c r="J103" s="230"/>
      <c r="K103" s="230"/>
      <c r="L103" s="230"/>
      <c r="M103" s="230"/>
      <c r="N103" s="230"/>
      <c r="O103" s="285">
        <v>0</v>
      </c>
      <c r="P103" s="287"/>
      <c r="Q103" s="287"/>
      <c r="R103" s="287"/>
      <c r="S103" s="287"/>
      <c r="T103" s="287"/>
      <c r="U103" s="287"/>
      <c r="V103" s="287"/>
      <c r="W103" s="287"/>
      <c r="X103" s="287"/>
      <c r="Y103" s="287"/>
      <c r="Z103" s="287"/>
      <c r="AA103" s="287"/>
      <c r="AB103" s="287"/>
      <c r="AC103" s="287"/>
      <c r="AD103" s="287"/>
      <c r="AE103" s="287"/>
      <c r="AF103" s="287"/>
      <c r="AG103" s="287"/>
      <c r="AH103" s="287"/>
      <c r="AI103" s="287"/>
      <c r="AJ103" s="287"/>
      <c r="AK103" s="287"/>
      <c r="AL103" s="287"/>
      <c r="AM103" s="287"/>
      <c r="AN103" s="287"/>
      <c r="AO103" s="287"/>
      <c r="AP103" s="287"/>
      <c r="AQ103" s="287"/>
      <c r="AR103" s="287"/>
      <c r="AS103" s="287"/>
      <c r="AT103" s="287"/>
      <c r="AU103" s="287"/>
      <c r="AV103" s="287"/>
      <c r="AW103" s="287"/>
      <c r="AX103" s="287"/>
      <c r="AY103" s="287"/>
      <c r="AZ103" s="287"/>
      <c r="BA103" s="287"/>
      <c r="BB103" s="287"/>
      <c r="BC103" s="287"/>
      <c r="BD103" s="287"/>
      <c r="BE103" s="287"/>
      <c r="BF103" s="287"/>
      <c r="BG103" s="287"/>
      <c r="BH103" s="287"/>
      <c r="BI103" s="287"/>
      <c r="BJ103" s="287"/>
      <c r="BK103" s="287"/>
      <c r="BL103" s="287"/>
      <c r="BM103" s="287"/>
      <c r="BN103" s="287"/>
      <c r="BO103" s="287"/>
      <c r="BP103" s="287"/>
      <c r="BQ103" s="287"/>
      <c r="BR103" s="287"/>
      <c r="BS103" s="287"/>
      <c r="BT103" s="287"/>
      <c r="BU103" s="287"/>
      <c r="BV103" s="287"/>
      <c r="BW103" s="287"/>
      <c r="BX103" s="287"/>
      <c r="BY103" s="287"/>
      <c r="BZ103" s="287"/>
      <c r="CA103" s="287"/>
      <c r="CB103" s="287"/>
      <c r="CC103" s="287"/>
      <c r="CD103" s="287"/>
      <c r="CE103" s="287"/>
      <c r="CF103" s="287"/>
      <c r="CG103" s="287"/>
      <c r="CH103" s="287"/>
      <c r="CI103" s="287"/>
      <c r="CJ103" s="287"/>
      <c r="CK103" s="287"/>
      <c r="CL103" s="287"/>
      <c r="CM103" s="287"/>
      <c r="CN103" s="287"/>
      <c r="CO103" s="287"/>
      <c r="CP103" s="287"/>
      <c r="CQ103" s="287"/>
      <c r="CR103" s="287"/>
      <c r="CS103" s="287"/>
      <c r="CT103" s="287"/>
      <c r="CU103" s="287"/>
      <c r="CV103" s="287"/>
      <c r="CW103" s="287"/>
      <c r="CX103" s="287"/>
      <c r="CY103" s="287"/>
      <c r="CZ103" s="287"/>
      <c r="DA103" s="287"/>
      <c r="DB103" s="287"/>
      <c r="DC103" s="287"/>
      <c r="DD103" s="287"/>
      <c r="DE103" s="287"/>
      <c r="DF103" s="287"/>
      <c r="DG103" s="287"/>
      <c r="DH103" s="287"/>
      <c r="DI103" s="287"/>
      <c r="DJ103" s="287"/>
      <c r="DK103" s="287"/>
      <c r="DL103" s="287"/>
      <c r="DM103" s="287"/>
      <c r="DN103" s="287"/>
      <c r="DO103" s="287"/>
      <c r="DP103" s="287"/>
      <c r="DQ103" s="287"/>
      <c r="DR103" s="287"/>
      <c r="DS103" s="287"/>
      <c r="DT103" s="287"/>
      <c r="DU103" s="287"/>
      <c r="DV103" s="287"/>
      <c r="DW103" s="287"/>
      <c r="DX103" s="287"/>
      <c r="DY103" s="287"/>
      <c r="DZ103" s="287"/>
      <c r="EA103" s="287"/>
      <c r="EB103" s="287"/>
      <c r="EC103" s="287"/>
      <c r="ED103" s="287"/>
      <c r="EE103" s="287"/>
      <c r="EF103" s="287"/>
      <c r="EG103" s="287"/>
      <c r="EH103" s="287"/>
      <c r="EI103" s="287"/>
      <c r="EJ103" s="287"/>
      <c r="EK103" s="287"/>
      <c r="EL103" s="287"/>
      <c r="EM103" s="287"/>
      <c r="EN103" s="287"/>
      <c r="EO103" s="287"/>
      <c r="EP103" s="287"/>
      <c r="EQ103" s="287"/>
      <c r="ER103" s="287"/>
      <c r="ES103" s="287"/>
      <c r="ET103" s="287"/>
      <c r="EU103" s="287"/>
      <c r="EV103" s="287"/>
      <c r="EW103" s="287"/>
      <c r="EX103" s="287"/>
      <c r="EY103" s="287"/>
      <c r="EZ103" s="287"/>
      <c r="FA103" s="287"/>
      <c r="FB103" s="287"/>
      <c r="FC103" s="287"/>
      <c r="FD103" s="287"/>
      <c r="FE103" s="287"/>
      <c r="FF103" s="287"/>
      <c r="FG103" s="287"/>
      <c r="FH103" s="287"/>
      <c r="FI103" s="287"/>
      <c r="FJ103" s="287"/>
      <c r="FK103" s="287"/>
      <c r="FL103" s="287"/>
      <c r="FM103" s="287"/>
      <c r="FN103" s="287"/>
      <c r="FO103" s="287"/>
      <c r="FP103" s="287"/>
      <c r="FQ103" s="287"/>
      <c r="FR103" s="287"/>
      <c r="FS103" s="287"/>
      <c r="FT103" s="287"/>
      <c r="FU103" s="287"/>
      <c r="FV103" s="287"/>
      <c r="FW103" s="287"/>
      <c r="FX103" s="287"/>
      <c r="FY103" s="287"/>
      <c r="FZ103" s="287"/>
      <c r="GA103" s="287"/>
      <c r="GB103" s="287"/>
      <c r="GC103" s="287"/>
      <c r="GD103" s="287"/>
      <c r="GE103" s="287"/>
      <c r="GF103" s="287"/>
      <c r="GG103" s="287"/>
      <c r="GH103" s="287"/>
      <c r="GI103" s="287"/>
      <c r="GJ103" s="287"/>
      <c r="GK103" s="287"/>
      <c r="GL103" s="287"/>
      <c r="GM103" s="287"/>
      <c r="GN103" s="287"/>
      <c r="GO103" s="287"/>
      <c r="GP103" s="287"/>
      <c r="GQ103" s="287"/>
      <c r="GR103" s="287"/>
      <c r="GS103" s="287"/>
      <c r="GT103" s="287"/>
      <c r="GU103" s="287"/>
      <c r="GV103" s="287"/>
      <c r="GW103" s="287"/>
      <c r="GX103" s="287"/>
      <c r="GY103" s="287"/>
      <c r="GZ103" s="287"/>
      <c r="HA103" s="287"/>
      <c r="HB103" s="287"/>
      <c r="HC103" s="287"/>
      <c r="HD103" s="287"/>
      <c r="HE103" s="287"/>
      <c r="HF103" s="287"/>
      <c r="HG103" s="287"/>
      <c r="HH103" s="287"/>
      <c r="HI103" s="287"/>
      <c r="HJ103" s="287"/>
      <c r="HK103" s="287"/>
      <c r="HL103" s="287"/>
      <c r="HM103" s="287"/>
      <c r="HN103" s="287"/>
      <c r="HO103" s="287"/>
      <c r="HP103" s="287"/>
      <c r="HQ103" s="287"/>
      <c r="HR103" s="287"/>
      <c r="HS103" s="287"/>
      <c r="HT103" s="287"/>
      <c r="HU103" s="287"/>
      <c r="HV103" s="287"/>
      <c r="HW103" s="287"/>
      <c r="HX103" s="287"/>
      <c r="HY103" s="287"/>
      <c r="HZ103" s="287"/>
      <c r="IA103" s="287"/>
      <c r="IB103" s="287"/>
      <c r="IC103" s="287"/>
      <c r="ID103" s="287"/>
      <c r="IE103" s="287"/>
    </row>
    <row r="104" spans="1:239" s="288" customFormat="1" ht="102" hidden="1">
      <c r="A104" s="253">
        <v>52</v>
      </c>
      <c r="B104" s="289" t="s">
        <v>112</v>
      </c>
      <c r="C104" s="452" t="s">
        <v>117</v>
      </c>
      <c r="D104" s="286" t="s">
        <v>119</v>
      </c>
      <c r="E104" s="286">
        <v>100</v>
      </c>
      <c r="F104" s="484"/>
      <c r="G104" s="517"/>
      <c r="H104" s="517"/>
      <c r="I104" s="250"/>
      <c r="J104" s="250"/>
      <c r="K104" s="250"/>
      <c r="L104" s="250"/>
      <c r="M104" s="250"/>
      <c r="N104" s="250"/>
      <c r="O104" s="290">
        <v>0</v>
      </c>
      <c r="P104" s="287"/>
      <c r="Q104" s="287"/>
      <c r="R104" s="287"/>
      <c r="S104" s="287"/>
      <c r="T104" s="287"/>
      <c r="U104" s="287"/>
      <c r="V104" s="287"/>
      <c r="W104" s="287"/>
      <c r="X104" s="287"/>
      <c r="Y104" s="287"/>
      <c r="Z104" s="287"/>
      <c r="AA104" s="287"/>
      <c r="AB104" s="287"/>
      <c r="AC104" s="287"/>
      <c r="AD104" s="287"/>
      <c r="AE104" s="287"/>
      <c r="AF104" s="287"/>
      <c r="AG104" s="287"/>
      <c r="AH104" s="287"/>
      <c r="AI104" s="287"/>
      <c r="AJ104" s="287"/>
      <c r="AK104" s="287"/>
      <c r="AL104" s="287"/>
      <c r="AM104" s="287"/>
      <c r="AN104" s="287"/>
      <c r="AO104" s="287"/>
      <c r="AP104" s="287"/>
      <c r="AQ104" s="287"/>
      <c r="AR104" s="287"/>
      <c r="AS104" s="287"/>
      <c r="AT104" s="287"/>
      <c r="AU104" s="287"/>
      <c r="AV104" s="287"/>
      <c r="AW104" s="287"/>
      <c r="AX104" s="287"/>
      <c r="AY104" s="287"/>
      <c r="AZ104" s="287"/>
      <c r="BA104" s="287"/>
      <c r="BB104" s="287"/>
      <c r="BC104" s="287"/>
      <c r="BD104" s="287"/>
      <c r="BE104" s="287"/>
      <c r="BF104" s="287"/>
      <c r="BG104" s="287"/>
      <c r="BH104" s="287"/>
      <c r="BI104" s="287"/>
      <c r="BJ104" s="287"/>
      <c r="BK104" s="287"/>
      <c r="BL104" s="287"/>
      <c r="BM104" s="287"/>
      <c r="BN104" s="287"/>
      <c r="BO104" s="287"/>
      <c r="BP104" s="287"/>
      <c r="BQ104" s="287"/>
      <c r="BR104" s="287"/>
      <c r="BS104" s="287"/>
      <c r="BT104" s="287"/>
      <c r="BU104" s="287"/>
      <c r="BV104" s="287"/>
      <c r="BW104" s="287"/>
      <c r="BX104" s="287"/>
      <c r="BY104" s="287"/>
      <c r="BZ104" s="287"/>
      <c r="CA104" s="287"/>
      <c r="CB104" s="287"/>
      <c r="CC104" s="287"/>
      <c r="CD104" s="287"/>
      <c r="CE104" s="287"/>
      <c r="CF104" s="287"/>
      <c r="CG104" s="287"/>
      <c r="CH104" s="287"/>
      <c r="CI104" s="287"/>
      <c r="CJ104" s="287"/>
      <c r="CK104" s="287"/>
      <c r="CL104" s="287"/>
      <c r="CM104" s="287"/>
      <c r="CN104" s="287"/>
      <c r="CO104" s="287"/>
      <c r="CP104" s="287"/>
      <c r="CQ104" s="287"/>
      <c r="CR104" s="287"/>
      <c r="CS104" s="287"/>
      <c r="CT104" s="287"/>
      <c r="CU104" s="287"/>
      <c r="CV104" s="287"/>
      <c r="CW104" s="287"/>
      <c r="CX104" s="287"/>
      <c r="CY104" s="287"/>
      <c r="CZ104" s="287"/>
      <c r="DA104" s="287"/>
      <c r="DB104" s="287"/>
      <c r="DC104" s="287"/>
      <c r="DD104" s="287"/>
      <c r="DE104" s="287"/>
      <c r="DF104" s="287"/>
      <c r="DG104" s="287"/>
      <c r="DH104" s="287"/>
      <c r="DI104" s="287"/>
      <c r="DJ104" s="287"/>
      <c r="DK104" s="287"/>
      <c r="DL104" s="287"/>
      <c r="DM104" s="287"/>
      <c r="DN104" s="287"/>
      <c r="DO104" s="287"/>
      <c r="DP104" s="287"/>
      <c r="DQ104" s="287"/>
      <c r="DR104" s="287"/>
      <c r="DS104" s="287"/>
      <c r="DT104" s="287"/>
      <c r="DU104" s="287"/>
      <c r="DV104" s="287"/>
      <c r="DW104" s="287"/>
      <c r="DX104" s="287"/>
      <c r="DY104" s="287"/>
      <c r="DZ104" s="287"/>
      <c r="EA104" s="287"/>
      <c r="EB104" s="287"/>
      <c r="EC104" s="287"/>
      <c r="ED104" s="287"/>
      <c r="EE104" s="287"/>
      <c r="EF104" s="287"/>
      <c r="EG104" s="287"/>
      <c r="EH104" s="287"/>
      <c r="EI104" s="287"/>
      <c r="EJ104" s="287"/>
      <c r="EK104" s="287"/>
      <c r="EL104" s="287"/>
      <c r="EM104" s="287"/>
      <c r="EN104" s="287"/>
      <c r="EO104" s="287"/>
      <c r="EP104" s="287"/>
      <c r="EQ104" s="287"/>
      <c r="ER104" s="287"/>
      <c r="ES104" s="287"/>
      <c r="ET104" s="287"/>
      <c r="EU104" s="287"/>
      <c r="EV104" s="287"/>
      <c r="EW104" s="287"/>
      <c r="EX104" s="287"/>
      <c r="EY104" s="287"/>
      <c r="EZ104" s="287"/>
      <c r="FA104" s="287"/>
      <c r="FB104" s="287"/>
      <c r="FC104" s="287"/>
      <c r="FD104" s="287"/>
      <c r="FE104" s="287"/>
      <c r="FF104" s="287"/>
      <c r="FG104" s="287"/>
      <c r="FH104" s="287"/>
      <c r="FI104" s="287"/>
      <c r="FJ104" s="287"/>
      <c r="FK104" s="287"/>
      <c r="FL104" s="287"/>
      <c r="FM104" s="287"/>
      <c r="FN104" s="287"/>
      <c r="FO104" s="287"/>
      <c r="FP104" s="287"/>
      <c r="FQ104" s="287"/>
      <c r="FR104" s="287"/>
      <c r="FS104" s="287"/>
      <c r="FT104" s="287"/>
      <c r="FU104" s="287"/>
      <c r="FV104" s="287"/>
      <c r="FW104" s="287"/>
      <c r="FX104" s="287"/>
      <c r="FY104" s="287"/>
      <c r="FZ104" s="287"/>
      <c r="GA104" s="287"/>
      <c r="GB104" s="287"/>
      <c r="GC104" s="287"/>
      <c r="GD104" s="287"/>
      <c r="GE104" s="287"/>
      <c r="GF104" s="287"/>
      <c r="GG104" s="287"/>
      <c r="GH104" s="287"/>
      <c r="GI104" s="287"/>
      <c r="GJ104" s="287"/>
      <c r="GK104" s="287"/>
      <c r="GL104" s="287"/>
      <c r="GM104" s="287"/>
      <c r="GN104" s="287"/>
      <c r="GO104" s="287"/>
      <c r="GP104" s="287"/>
      <c r="GQ104" s="287"/>
      <c r="GR104" s="287"/>
      <c r="GS104" s="287"/>
      <c r="GT104" s="287"/>
      <c r="GU104" s="287"/>
      <c r="GV104" s="287"/>
      <c r="GW104" s="287"/>
      <c r="GX104" s="287"/>
      <c r="GY104" s="287"/>
      <c r="GZ104" s="287"/>
      <c r="HA104" s="287"/>
      <c r="HB104" s="287"/>
      <c r="HC104" s="287"/>
      <c r="HD104" s="287"/>
      <c r="HE104" s="287"/>
      <c r="HF104" s="287"/>
      <c r="HG104" s="287"/>
      <c r="HH104" s="287"/>
      <c r="HI104" s="287"/>
      <c r="HJ104" s="287"/>
      <c r="HK104" s="287"/>
      <c r="HL104" s="287"/>
      <c r="HM104" s="287"/>
      <c r="HN104" s="287"/>
      <c r="HO104" s="287"/>
      <c r="HP104" s="287"/>
      <c r="HQ104" s="287"/>
      <c r="HR104" s="287"/>
      <c r="HS104" s="287"/>
      <c r="HT104" s="287"/>
      <c r="HU104" s="287"/>
      <c r="HV104" s="287"/>
      <c r="HW104" s="287"/>
      <c r="HX104" s="287"/>
      <c r="HY104" s="287"/>
      <c r="HZ104" s="287"/>
      <c r="IA104" s="287"/>
      <c r="IB104" s="287"/>
      <c r="IC104" s="287"/>
      <c r="ID104" s="287"/>
      <c r="IE104" s="287"/>
    </row>
    <row r="105" spans="1:239" s="288" customFormat="1" ht="89.25" hidden="1">
      <c r="A105" s="253">
        <v>53</v>
      </c>
      <c r="B105" s="289" t="s">
        <v>112</v>
      </c>
      <c r="C105" s="452" t="s">
        <v>117</v>
      </c>
      <c r="D105" s="286" t="s">
        <v>120</v>
      </c>
      <c r="E105" s="286">
        <v>100</v>
      </c>
      <c r="F105" s="484"/>
      <c r="G105" s="517"/>
      <c r="H105" s="517"/>
      <c r="I105" s="250"/>
      <c r="J105" s="250"/>
      <c r="K105" s="250"/>
      <c r="L105" s="250"/>
      <c r="M105" s="250"/>
      <c r="N105" s="250"/>
      <c r="O105" s="290">
        <v>0</v>
      </c>
      <c r="P105" s="287"/>
      <c r="Q105" s="287"/>
      <c r="R105" s="287"/>
      <c r="S105" s="287"/>
      <c r="T105" s="287"/>
      <c r="U105" s="287"/>
      <c r="V105" s="287"/>
      <c r="W105" s="287"/>
      <c r="X105" s="287"/>
      <c r="Y105" s="287"/>
      <c r="Z105" s="287"/>
      <c r="AA105" s="287"/>
      <c r="AB105" s="287"/>
      <c r="AC105" s="287"/>
      <c r="AD105" s="287"/>
      <c r="AE105" s="287"/>
      <c r="AF105" s="287"/>
      <c r="AG105" s="287"/>
      <c r="AH105" s="287"/>
      <c r="AI105" s="287"/>
      <c r="AJ105" s="287"/>
      <c r="AK105" s="287"/>
      <c r="AL105" s="287"/>
      <c r="AM105" s="287"/>
      <c r="AN105" s="287"/>
      <c r="AO105" s="287"/>
      <c r="AP105" s="287"/>
      <c r="AQ105" s="287"/>
      <c r="AR105" s="287"/>
      <c r="AS105" s="287"/>
      <c r="AT105" s="287"/>
      <c r="AU105" s="287"/>
      <c r="AV105" s="287"/>
      <c r="AW105" s="287"/>
      <c r="AX105" s="287"/>
      <c r="AY105" s="287"/>
      <c r="AZ105" s="287"/>
      <c r="BA105" s="287"/>
      <c r="BB105" s="287"/>
      <c r="BC105" s="287"/>
      <c r="BD105" s="287"/>
      <c r="BE105" s="287"/>
      <c r="BF105" s="287"/>
      <c r="BG105" s="287"/>
      <c r="BH105" s="287"/>
      <c r="BI105" s="287"/>
      <c r="BJ105" s="287"/>
      <c r="BK105" s="287"/>
      <c r="BL105" s="287"/>
      <c r="BM105" s="287"/>
      <c r="BN105" s="287"/>
      <c r="BO105" s="287"/>
      <c r="BP105" s="287"/>
      <c r="BQ105" s="287"/>
      <c r="BR105" s="287"/>
      <c r="BS105" s="287"/>
      <c r="BT105" s="287"/>
      <c r="BU105" s="287"/>
      <c r="BV105" s="287"/>
      <c r="BW105" s="287"/>
      <c r="BX105" s="287"/>
      <c r="BY105" s="287"/>
      <c r="BZ105" s="287"/>
      <c r="CA105" s="287"/>
      <c r="CB105" s="287"/>
      <c r="CC105" s="287"/>
      <c r="CD105" s="287"/>
      <c r="CE105" s="287"/>
      <c r="CF105" s="287"/>
      <c r="CG105" s="287"/>
      <c r="CH105" s="287"/>
      <c r="CI105" s="287"/>
      <c r="CJ105" s="287"/>
      <c r="CK105" s="287"/>
      <c r="CL105" s="287"/>
      <c r="CM105" s="287"/>
      <c r="CN105" s="287"/>
      <c r="CO105" s="287"/>
      <c r="CP105" s="287"/>
      <c r="CQ105" s="287"/>
      <c r="CR105" s="287"/>
      <c r="CS105" s="287"/>
      <c r="CT105" s="287"/>
      <c r="CU105" s="287"/>
      <c r="CV105" s="287"/>
      <c r="CW105" s="287"/>
      <c r="CX105" s="287"/>
      <c r="CY105" s="287"/>
      <c r="CZ105" s="287"/>
      <c r="DA105" s="287"/>
      <c r="DB105" s="287"/>
      <c r="DC105" s="287"/>
      <c r="DD105" s="287"/>
      <c r="DE105" s="287"/>
      <c r="DF105" s="287"/>
      <c r="DG105" s="287"/>
      <c r="DH105" s="287"/>
      <c r="DI105" s="287"/>
      <c r="DJ105" s="287"/>
      <c r="DK105" s="287"/>
      <c r="DL105" s="287"/>
      <c r="DM105" s="287"/>
      <c r="DN105" s="287"/>
      <c r="DO105" s="287"/>
      <c r="DP105" s="287"/>
      <c r="DQ105" s="287"/>
      <c r="DR105" s="287"/>
      <c r="DS105" s="287"/>
      <c r="DT105" s="287"/>
      <c r="DU105" s="287"/>
      <c r="DV105" s="287"/>
      <c r="DW105" s="287"/>
      <c r="DX105" s="287"/>
      <c r="DY105" s="287"/>
      <c r="DZ105" s="287"/>
      <c r="EA105" s="287"/>
      <c r="EB105" s="287"/>
      <c r="EC105" s="287"/>
      <c r="ED105" s="287"/>
      <c r="EE105" s="287"/>
      <c r="EF105" s="287"/>
      <c r="EG105" s="287"/>
      <c r="EH105" s="287"/>
      <c r="EI105" s="287"/>
      <c r="EJ105" s="287"/>
      <c r="EK105" s="287"/>
      <c r="EL105" s="287"/>
      <c r="EM105" s="287"/>
      <c r="EN105" s="287"/>
      <c r="EO105" s="287"/>
      <c r="EP105" s="287"/>
      <c r="EQ105" s="287"/>
      <c r="ER105" s="287"/>
      <c r="ES105" s="287"/>
      <c r="ET105" s="287"/>
      <c r="EU105" s="287"/>
      <c r="EV105" s="287"/>
      <c r="EW105" s="287"/>
      <c r="EX105" s="287"/>
      <c r="EY105" s="287"/>
      <c r="EZ105" s="287"/>
      <c r="FA105" s="287"/>
      <c r="FB105" s="287"/>
      <c r="FC105" s="287"/>
      <c r="FD105" s="287"/>
      <c r="FE105" s="287"/>
      <c r="FF105" s="287"/>
      <c r="FG105" s="287"/>
      <c r="FH105" s="287"/>
      <c r="FI105" s="287"/>
      <c r="FJ105" s="287"/>
      <c r="FK105" s="287"/>
      <c r="FL105" s="287"/>
      <c r="FM105" s="287"/>
      <c r="FN105" s="287"/>
      <c r="FO105" s="287"/>
      <c r="FP105" s="287"/>
      <c r="FQ105" s="287"/>
      <c r="FR105" s="287"/>
      <c r="FS105" s="287"/>
      <c r="FT105" s="287"/>
      <c r="FU105" s="287"/>
      <c r="FV105" s="287"/>
      <c r="FW105" s="287"/>
      <c r="FX105" s="287"/>
      <c r="FY105" s="287"/>
      <c r="FZ105" s="287"/>
      <c r="GA105" s="287"/>
      <c r="GB105" s="287"/>
      <c r="GC105" s="287"/>
      <c r="GD105" s="287"/>
      <c r="GE105" s="287"/>
      <c r="GF105" s="287"/>
      <c r="GG105" s="287"/>
      <c r="GH105" s="287"/>
      <c r="GI105" s="287"/>
      <c r="GJ105" s="287"/>
      <c r="GK105" s="287"/>
      <c r="GL105" s="287"/>
      <c r="GM105" s="287"/>
      <c r="GN105" s="287"/>
      <c r="GO105" s="287"/>
      <c r="GP105" s="287"/>
      <c r="GQ105" s="287"/>
      <c r="GR105" s="287"/>
      <c r="GS105" s="287"/>
      <c r="GT105" s="287"/>
      <c r="GU105" s="287"/>
      <c r="GV105" s="287"/>
      <c r="GW105" s="287"/>
      <c r="GX105" s="287"/>
      <c r="GY105" s="287"/>
      <c r="GZ105" s="287"/>
      <c r="HA105" s="287"/>
      <c r="HB105" s="287"/>
      <c r="HC105" s="287"/>
      <c r="HD105" s="287"/>
      <c r="HE105" s="287"/>
      <c r="HF105" s="287"/>
      <c r="HG105" s="287"/>
      <c r="HH105" s="287"/>
      <c r="HI105" s="287"/>
      <c r="HJ105" s="287"/>
      <c r="HK105" s="287"/>
      <c r="HL105" s="287"/>
      <c r="HM105" s="287"/>
      <c r="HN105" s="287"/>
      <c r="HO105" s="287"/>
      <c r="HP105" s="287"/>
      <c r="HQ105" s="287"/>
      <c r="HR105" s="287"/>
      <c r="HS105" s="287"/>
      <c r="HT105" s="287"/>
      <c r="HU105" s="287"/>
      <c r="HV105" s="287"/>
      <c r="HW105" s="287"/>
      <c r="HX105" s="287"/>
      <c r="HY105" s="287"/>
      <c r="HZ105" s="287"/>
      <c r="IA105" s="287"/>
      <c r="IB105" s="287"/>
      <c r="IC105" s="287"/>
      <c r="ID105" s="287"/>
      <c r="IE105" s="287"/>
    </row>
    <row r="106" spans="1:239" s="221" customFormat="1" ht="38.25">
      <c r="A106" s="222">
        <v>54</v>
      </c>
      <c r="B106" s="291" t="s">
        <v>112</v>
      </c>
      <c r="C106" s="453" t="s">
        <v>121</v>
      </c>
      <c r="D106" s="292" t="s">
        <v>122</v>
      </c>
      <c r="E106" s="292">
        <v>700</v>
      </c>
      <c r="F106" s="489" t="s">
        <v>2100</v>
      </c>
      <c r="G106" s="453" t="s">
        <v>2089</v>
      </c>
      <c r="H106" s="453" t="s">
        <v>2051</v>
      </c>
      <c r="I106" s="293">
        <v>9.1999999999999993</v>
      </c>
      <c r="J106" s="294">
        <v>0.92</v>
      </c>
      <c r="K106" s="293"/>
      <c r="L106" s="293"/>
      <c r="M106" s="293"/>
      <c r="N106" s="292"/>
      <c r="O106" s="295">
        <v>1</v>
      </c>
      <c r="P106" s="282"/>
      <c r="Q106" s="282"/>
      <c r="R106" s="282"/>
      <c r="S106" s="282"/>
      <c r="T106" s="282"/>
      <c r="U106" s="282"/>
      <c r="V106" s="282"/>
      <c r="W106" s="282"/>
      <c r="X106" s="282"/>
      <c r="Y106" s="282"/>
      <c r="Z106" s="282"/>
      <c r="AA106" s="282"/>
      <c r="AB106" s="282"/>
      <c r="AC106" s="282"/>
      <c r="AD106" s="282"/>
      <c r="AE106" s="282"/>
      <c r="AF106" s="282"/>
      <c r="AG106" s="282"/>
      <c r="AH106" s="282"/>
      <c r="AI106" s="282"/>
      <c r="AJ106" s="282"/>
      <c r="AK106" s="282"/>
      <c r="AL106" s="282"/>
      <c r="AM106" s="282"/>
      <c r="AN106" s="282"/>
      <c r="AO106" s="282"/>
      <c r="AP106" s="282"/>
      <c r="AQ106" s="282"/>
      <c r="AR106" s="282"/>
      <c r="AS106" s="282"/>
      <c r="AT106" s="282"/>
      <c r="AU106" s="282"/>
      <c r="AV106" s="282"/>
      <c r="AW106" s="282"/>
      <c r="AX106" s="282"/>
      <c r="AY106" s="282"/>
      <c r="AZ106" s="282"/>
      <c r="BA106" s="282"/>
      <c r="BB106" s="282"/>
      <c r="BC106" s="282"/>
      <c r="BD106" s="282"/>
      <c r="BE106" s="282"/>
      <c r="BF106" s="282"/>
      <c r="BG106" s="282"/>
      <c r="BH106" s="282"/>
      <c r="BI106" s="282"/>
      <c r="BJ106" s="282"/>
      <c r="BK106" s="282"/>
      <c r="BL106" s="282"/>
      <c r="BM106" s="282"/>
      <c r="BN106" s="282"/>
      <c r="BO106" s="282"/>
      <c r="BP106" s="282"/>
      <c r="BQ106" s="282"/>
      <c r="BR106" s="282"/>
      <c r="BS106" s="282"/>
      <c r="BT106" s="282"/>
      <c r="BU106" s="282"/>
      <c r="BV106" s="282"/>
      <c r="BW106" s="282"/>
      <c r="BX106" s="282"/>
      <c r="BY106" s="282"/>
      <c r="BZ106" s="282"/>
      <c r="CA106" s="282"/>
      <c r="CB106" s="282"/>
      <c r="CC106" s="282"/>
      <c r="CD106" s="282"/>
      <c r="CE106" s="282"/>
      <c r="CF106" s="282"/>
      <c r="CG106" s="282"/>
      <c r="CH106" s="282"/>
      <c r="CI106" s="282"/>
      <c r="CJ106" s="282"/>
      <c r="CK106" s="282"/>
      <c r="CL106" s="282"/>
      <c r="CM106" s="282"/>
      <c r="CN106" s="282"/>
      <c r="CO106" s="282"/>
      <c r="CP106" s="282"/>
      <c r="CQ106" s="282"/>
      <c r="CR106" s="282"/>
      <c r="CS106" s="282"/>
      <c r="CT106" s="282"/>
      <c r="CU106" s="282"/>
      <c r="CV106" s="282"/>
      <c r="CW106" s="282"/>
      <c r="CX106" s="282"/>
      <c r="CY106" s="282"/>
      <c r="CZ106" s="282"/>
      <c r="DA106" s="282"/>
      <c r="DB106" s="282"/>
      <c r="DC106" s="282"/>
      <c r="DD106" s="282"/>
      <c r="DE106" s="282"/>
      <c r="DF106" s="282"/>
      <c r="DG106" s="282"/>
      <c r="DH106" s="282"/>
      <c r="DI106" s="282"/>
      <c r="DJ106" s="282"/>
      <c r="DK106" s="282"/>
      <c r="DL106" s="282"/>
      <c r="DM106" s="282"/>
      <c r="DN106" s="282"/>
      <c r="DO106" s="282"/>
      <c r="DP106" s="282"/>
      <c r="DQ106" s="282"/>
      <c r="DR106" s="282"/>
      <c r="DS106" s="282"/>
      <c r="DT106" s="282"/>
      <c r="DU106" s="282"/>
      <c r="DV106" s="282"/>
      <c r="DW106" s="282"/>
      <c r="DX106" s="282"/>
      <c r="DY106" s="282"/>
      <c r="DZ106" s="282"/>
      <c r="EA106" s="282"/>
      <c r="EB106" s="282"/>
      <c r="EC106" s="282"/>
      <c r="ED106" s="282"/>
      <c r="EE106" s="282"/>
      <c r="EF106" s="282"/>
      <c r="EG106" s="282"/>
      <c r="EH106" s="282"/>
      <c r="EI106" s="282"/>
      <c r="EJ106" s="282"/>
      <c r="EK106" s="282"/>
      <c r="EL106" s="282"/>
      <c r="EM106" s="282"/>
      <c r="EN106" s="282"/>
      <c r="EO106" s="282"/>
      <c r="EP106" s="282"/>
      <c r="EQ106" s="282"/>
      <c r="ER106" s="282"/>
      <c r="ES106" s="282"/>
      <c r="ET106" s="282"/>
      <c r="EU106" s="282"/>
      <c r="EV106" s="282"/>
      <c r="EW106" s="282"/>
      <c r="EX106" s="282"/>
      <c r="EY106" s="282"/>
      <c r="EZ106" s="282"/>
      <c r="FA106" s="282"/>
      <c r="FB106" s="282"/>
      <c r="FC106" s="282"/>
      <c r="FD106" s="282"/>
      <c r="FE106" s="282"/>
      <c r="FF106" s="282"/>
      <c r="FG106" s="282"/>
      <c r="FH106" s="282"/>
      <c r="FI106" s="282"/>
      <c r="FJ106" s="282"/>
      <c r="FK106" s="282"/>
      <c r="FL106" s="282"/>
      <c r="FM106" s="282"/>
      <c r="FN106" s="282"/>
      <c r="FO106" s="282"/>
      <c r="FP106" s="282"/>
      <c r="FQ106" s="282"/>
      <c r="FR106" s="282"/>
      <c r="FS106" s="282"/>
      <c r="FT106" s="282"/>
      <c r="FU106" s="282"/>
      <c r="FV106" s="282"/>
      <c r="FW106" s="282"/>
      <c r="FX106" s="282"/>
      <c r="FY106" s="282"/>
      <c r="FZ106" s="282"/>
      <c r="GA106" s="282"/>
      <c r="GB106" s="282"/>
      <c r="GC106" s="282"/>
      <c r="GD106" s="282"/>
      <c r="GE106" s="282"/>
      <c r="GF106" s="282"/>
      <c r="GG106" s="282"/>
      <c r="GH106" s="282"/>
      <c r="GI106" s="282"/>
      <c r="GJ106" s="282"/>
      <c r="GK106" s="282"/>
      <c r="GL106" s="282"/>
      <c r="GM106" s="282"/>
      <c r="GN106" s="282"/>
      <c r="GO106" s="282"/>
      <c r="GP106" s="282"/>
      <c r="GQ106" s="282"/>
      <c r="GR106" s="282"/>
      <c r="GS106" s="282"/>
      <c r="GT106" s="282"/>
      <c r="GU106" s="282"/>
      <c r="GV106" s="282"/>
      <c r="GW106" s="282"/>
      <c r="GX106" s="282"/>
      <c r="GY106" s="282"/>
      <c r="GZ106" s="282"/>
      <c r="HA106" s="282"/>
      <c r="HB106" s="282"/>
      <c r="HC106" s="282"/>
      <c r="HD106" s="282"/>
      <c r="HE106" s="282"/>
      <c r="HF106" s="282"/>
      <c r="HG106" s="282"/>
      <c r="HH106" s="282"/>
      <c r="HI106" s="282"/>
      <c r="HJ106" s="282"/>
      <c r="HK106" s="282"/>
      <c r="HL106" s="282"/>
      <c r="HM106" s="282"/>
      <c r="HN106" s="282"/>
      <c r="HO106" s="282"/>
      <c r="HP106" s="282"/>
      <c r="HQ106" s="282"/>
      <c r="HR106" s="282"/>
      <c r="HS106" s="282"/>
      <c r="HT106" s="282"/>
      <c r="HU106" s="282"/>
      <c r="HV106" s="282"/>
      <c r="HW106" s="282"/>
      <c r="HX106" s="282"/>
      <c r="HY106" s="282"/>
      <c r="HZ106" s="282"/>
      <c r="IA106" s="282"/>
      <c r="IB106" s="282"/>
      <c r="IC106" s="282"/>
      <c r="ID106" s="282"/>
      <c r="IE106" s="282"/>
    </row>
    <row r="107" spans="1:239" s="234" customFormat="1" ht="36">
      <c r="A107" s="247">
        <v>55</v>
      </c>
      <c r="B107" s="248" t="s">
        <v>123</v>
      </c>
      <c r="C107" s="446" t="s">
        <v>124</v>
      </c>
      <c r="D107" s="249" t="s">
        <v>125</v>
      </c>
      <c r="E107" s="233">
        <v>700</v>
      </c>
      <c r="F107" s="484" t="s">
        <v>1274</v>
      </c>
      <c r="G107" s="517" t="s">
        <v>1448</v>
      </c>
      <c r="H107" s="517" t="s">
        <v>1442</v>
      </c>
      <c r="I107" s="251">
        <v>22.45</v>
      </c>
      <c r="J107" s="252">
        <v>0.37419999999999998</v>
      </c>
      <c r="K107" s="251"/>
      <c r="L107" s="251"/>
      <c r="M107" s="250">
        <v>26.04</v>
      </c>
      <c r="N107" s="250"/>
      <c r="O107" s="253">
        <v>1</v>
      </c>
    </row>
    <row r="108" spans="1:239" s="221" customFormat="1" ht="38.25" hidden="1">
      <c r="A108" s="214">
        <v>55</v>
      </c>
      <c r="B108" s="235" t="s">
        <v>123</v>
      </c>
      <c r="C108" s="444" t="s">
        <v>124</v>
      </c>
      <c r="D108" s="236" t="s">
        <v>125</v>
      </c>
      <c r="E108" s="220">
        <v>700</v>
      </c>
      <c r="F108" s="481" t="s">
        <v>2101</v>
      </c>
      <c r="G108" s="456" t="s">
        <v>2099</v>
      </c>
      <c r="H108" s="456" t="s">
        <v>2051</v>
      </c>
      <c r="I108" s="237">
        <v>22.45</v>
      </c>
      <c r="J108" s="238">
        <v>0.37419999999999998</v>
      </c>
      <c r="K108" s="237"/>
      <c r="L108" s="237">
        <v>26.04</v>
      </c>
      <c r="M108" s="237">
        <v>26.04</v>
      </c>
      <c r="N108" s="220"/>
      <c r="O108" s="219">
        <v>2</v>
      </c>
    </row>
    <row r="109" spans="1:239" s="234" customFormat="1" ht="60.75" hidden="1" customHeight="1">
      <c r="A109" s="247"/>
      <c r="B109" s="255" t="s">
        <v>126</v>
      </c>
      <c r="C109" s="560" t="s">
        <v>127</v>
      </c>
      <c r="D109" s="561"/>
      <c r="E109" s="233"/>
      <c r="F109" s="484"/>
      <c r="G109" s="517"/>
      <c r="H109" s="517"/>
      <c r="I109" s="250"/>
      <c r="J109" s="250"/>
      <c r="K109" s="250"/>
      <c r="L109" s="250"/>
      <c r="M109" s="250"/>
      <c r="N109" s="250"/>
      <c r="O109" s="253"/>
    </row>
    <row r="110" spans="1:239" s="234" customFormat="1" ht="114.75" hidden="1">
      <c r="A110" s="227">
        <v>56</v>
      </c>
      <c r="B110" s="228" t="s">
        <v>128</v>
      </c>
      <c r="C110" s="443" t="s">
        <v>129</v>
      </c>
      <c r="D110" s="229" t="s">
        <v>130</v>
      </c>
      <c r="E110" s="229">
        <v>400</v>
      </c>
      <c r="F110" s="480" t="s">
        <v>1275</v>
      </c>
      <c r="G110" s="515" t="s">
        <v>1445</v>
      </c>
      <c r="H110" s="515" t="s">
        <v>1442</v>
      </c>
      <c r="I110" s="231">
        <v>6.32</v>
      </c>
      <c r="J110" s="232">
        <v>0.316</v>
      </c>
      <c r="K110" s="231"/>
      <c r="L110" s="231"/>
      <c r="M110" s="230">
        <v>7.52</v>
      </c>
      <c r="N110" s="230"/>
      <c r="O110" s="229" t="s">
        <v>2462</v>
      </c>
      <c r="P110" s="234" t="s">
        <v>2466</v>
      </c>
    </row>
    <row r="111" spans="1:239" s="221" customFormat="1" ht="89.25">
      <c r="A111" s="222">
        <v>56</v>
      </c>
      <c r="B111" s="223" t="s">
        <v>128</v>
      </c>
      <c r="C111" s="442" t="s">
        <v>129</v>
      </c>
      <c r="D111" s="224" t="s">
        <v>130</v>
      </c>
      <c r="E111" s="224">
        <v>400</v>
      </c>
      <c r="F111" s="479" t="s">
        <v>2102</v>
      </c>
      <c r="G111" s="442" t="s">
        <v>2103</v>
      </c>
      <c r="H111" s="442" t="s">
        <v>2051</v>
      </c>
      <c r="I111" s="225">
        <v>6.98</v>
      </c>
      <c r="J111" s="226">
        <v>0.34899999999999998</v>
      </c>
      <c r="K111" s="225"/>
      <c r="L111" s="225">
        <v>8.75</v>
      </c>
      <c r="M111" s="225">
        <v>8.75</v>
      </c>
      <c r="N111" s="224"/>
      <c r="O111" s="222">
        <v>1</v>
      </c>
    </row>
    <row r="112" spans="1:239" s="234" customFormat="1" ht="76.5">
      <c r="A112" s="296">
        <v>57</v>
      </c>
      <c r="B112" s="297" t="s">
        <v>128</v>
      </c>
      <c r="C112" s="454" t="s">
        <v>129</v>
      </c>
      <c r="D112" s="298" t="s">
        <v>131</v>
      </c>
      <c r="E112" s="299">
        <v>700</v>
      </c>
      <c r="F112" s="484" t="s">
        <v>1276</v>
      </c>
      <c r="G112" s="517" t="s">
        <v>1444</v>
      </c>
      <c r="H112" s="517" t="s">
        <v>1442</v>
      </c>
      <c r="I112" s="251">
        <v>12.18</v>
      </c>
      <c r="J112" s="252">
        <v>0.60899999999999999</v>
      </c>
      <c r="K112" s="251">
        <v>12.43</v>
      </c>
      <c r="L112" s="251"/>
      <c r="M112" s="250"/>
      <c r="N112" s="250"/>
      <c r="O112" s="300">
        <v>1</v>
      </c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301"/>
      <c r="AX112" s="301"/>
      <c r="AY112" s="301"/>
      <c r="AZ112" s="301"/>
      <c r="BA112" s="301"/>
      <c r="BB112" s="301"/>
      <c r="BC112" s="301"/>
      <c r="BD112" s="301"/>
      <c r="BE112" s="301"/>
      <c r="BF112" s="301"/>
      <c r="BG112" s="301"/>
      <c r="BH112" s="301"/>
      <c r="BI112" s="301"/>
      <c r="BJ112" s="301"/>
      <c r="BK112" s="301"/>
      <c r="BL112" s="301"/>
      <c r="BM112" s="301"/>
      <c r="BN112" s="301"/>
      <c r="BO112" s="301"/>
      <c r="BP112" s="301"/>
      <c r="BQ112" s="301"/>
      <c r="BR112" s="301"/>
      <c r="BS112" s="301"/>
      <c r="BT112" s="301"/>
      <c r="BU112" s="301"/>
      <c r="BV112" s="301"/>
      <c r="BW112" s="301"/>
      <c r="BX112" s="301"/>
      <c r="BY112" s="301"/>
      <c r="BZ112" s="301"/>
      <c r="CA112" s="301"/>
      <c r="CB112" s="301"/>
      <c r="CC112" s="301"/>
      <c r="CD112" s="301"/>
      <c r="CE112" s="301"/>
      <c r="CF112" s="301"/>
      <c r="CG112" s="301"/>
      <c r="CH112" s="301"/>
      <c r="CI112" s="301"/>
      <c r="CJ112" s="301"/>
      <c r="CK112" s="301"/>
      <c r="CL112" s="301"/>
      <c r="CM112" s="301"/>
      <c r="CN112" s="301"/>
      <c r="CO112" s="301"/>
      <c r="CP112" s="301"/>
      <c r="CQ112" s="301"/>
      <c r="CR112" s="301"/>
      <c r="CS112" s="301"/>
      <c r="CT112" s="301"/>
      <c r="CU112" s="301"/>
      <c r="CV112" s="301"/>
      <c r="CW112" s="301"/>
      <c r="CX112" s="301"/>
      <c r="CY112" s="301"/>
      <c r="CZ112" s="301"/>
      <c r="DA112" s="301"/>
      <c r="DB112" s="301"/>
      <c r="DC112" s="301"/>
      <c r="DD112" s="301"/>
      <c r="DE112" s="301"/>
      <c r="DF112" s="301"/>
      <c r="DG112" s="301"/>
      <c r="DH112" s="301"/>
      <c r="DI112" s="301"/>
      <c r="DJ112" s="301"/>
      <c r="DK112" s="301"/>
      <c r="DL112" s="301"/>
      <c r="DM112" s="301"/>
      <c r="DN112" s="301"/>
      <c r="DO112" s="301"/>
      <c r="DP112" s="301"/>
      <c r="DQ112" s="301"/>
      <c r="DR112" s="301"/>
      <c r="DS112" s="301"/>
      <c r="DT112" s="301"/>
      <c r="DU112" s="301"/>
      <c r="DV112" s="301"/>
      <c r="DW112" s="301"/>
      <c r="DX112" s="301"/>
      <c r="DY112" s="301"/>
      <c r="DZ112" s="301"/>
      <c r="EA112" s="301"/>
      <c r="EB112" s="301"/>
      <c r="EC112" s="301"/>
      <c r="ED112" s="301"/>
      <c r="EE112" s="301"/>
      <c r="EF112" s="301"/>
      <c r="EG112" s="301"/>
      <c r="EH112" s="301"/>
      <c r="EI112" s="301"/>
      <c r="EJ112" s="301"/>
      <c r="EK112" s="301"/>
      <c r="EL112" s="301"/>
      <c r="EM112" s="301"/>
      <c r="EN112" s="301"/>
      <c r="EO112" s="301"/>
      <c r="EP112" s="301"/>
      <c r="EQ112" s="301"/>
      <c r="ER112" s="301"/>
      <c r="ES112" s="301"/>
      <c r="ET112" s="301"/>
      <c r="EU112" s="301"/>
      <c r="EV112" s="301"/>
      <c r="EW112" s="301"/>
      <c r="EX112" s="301"/>
      <c r="EY112" s="301"/>
      <c r="EZ112" s="301"/>
      <c r="FA112" s="301"/>
      <c r="FB112" s="301"/>
      <c r="FC112" s="301"/>
      <c r="FD112" s="301"/>
      <c r="FE112" s="301"/>
      <c r="FF112" s="301"/>
      <c r="FG112" s="301"/>
      <c r="FH112" s="301"/>
      <c r="FI112" s="301"/>
      <c r="FJ112" s="301"/>
      <c r="FK112" s="301"/>
      <c r="FL112" s="301"/>
      <c r="FM112" s="301"/>
      <c r="FN112" s="301"/>
      <c r="FO112" s="301"/>
      <c r="FP112" s="301"/>
      <c r="FQ112" s="301"/>
      <c r="FR112" s="301"/>
      <c r="FS112" s="301"/>
      <c r="FT112" s="301"/>
      <c r="FU112" s="301"/>
      <c r="FV112" s="301"/>
      <c r="FW112" s="301"/>
      <c r="FX112" s="301"/>
      <c r="FY112" s="301"/>
      <c r="FZ112" s="301"/>
      <c r="GA112" s="301"/>
      <c r="GB112" s="301"/>
      <c r="GC112" s="301"/>
      <c r="GD112" s="301"/>
      <c r="GE112" s="301"/>
      <c r="GF112" s="301"/>
      <c r="GG112" s="301"/>
      <c r="GH112" s="301"/>
      <c r="GI112" s="301"/>
      <c r="GJ112" s="301"/>
      <c r="GK112" s="301"/>
      <c r="GL112" s="301"/>
      <c r="GM112" s="301"/>
      <c r="GN112" s="301"/>
      <c r="GO112" s="301"/>
      <c r="GP112" s="301"/>
      <c r="GQ112" s="301"/>
      <c r="GR112" s="301"/>
      <c r="GS112" s="301"/>
      <c r="GT112" s="301"/>
      <c r="GU112" s="301"/>
      <c r="GV112" s="301"/>
      <c r="GW112" s="301"/>
      <c r="GX112" s="301"/>
      <c r="GY112" s="301"/>
      <c r="GZ112" s="301"/>
      <c r="HA112" s="301"/>
      <c r="HB112" s="301"/>
      <c r="HC112" s="301"/>
      <c r="HD112" s="301"/>
      <c r="HE112" s="301"/>
      <c r="HF112" s="301"/>
      <c r="HG112" s="301"/>
      <c r="HH112" s="301"/>
      <c r="HI112" s="301"/>
      <c r="HJ112" s="301"/>
      <c r="HK112" s="301"/>
      <c r="HL112" s="301"/>
      <c r="HM112" s="301"/>
      <c r="HN112" s="301"/>
      <c r="HO112" s="301"/>
      <c r="HP112" s="301"/>
      <c r="HQ112" s="301"/>
      <c r="HR112" s="301"/>
      <c r="HS112" s="301"/>
      <c r="HT112" s="301"/>
      <c r="HU112" s="301"/>
      <c r="HV112" s="301"/>
      <c r="HW112" s="301"/>
      <c r="HX112" s="301"/>
      <c r="HY112" s="301"/>
      <c r="HZ112" s="301"/>
      <c r="IA112" s="301"/>
      <c r="IB112" s="301"/>
      <c r="IC112" s="301"/>
      <c r="ID112" s="301"/>
      <c r="IE112" s="301"/>
    </row>
    <row r="113" spans="1:239" s="221" customFormat="1" ht="76.5" hidden="1">
      <c r="A113" s="302">
        <v>57</v>
      </c>
      <c r="B113" s="303" t="s">
        <v>128</v>
      </c>
      <c r="C113" s="455" t="s">
        <v>129</v>
      </c>
      <c r="D113" s="304" t="s">
        <v>131</v>
      </c>
      <c r="E113" s="305">
        <v>700</v>
      </c>
      <c r="F113" s="490" t="s">
        <v>2104</v>
      </c>
      <c r="G113" s="520" t="s">
        <v>2056</v>
      </c>
      <c r="H113" s="520" t="s">
        <v>2051</v>
      </c>
      <c r="I113" s="306">
        <v>12.18</v>
      </c>
      <c r="J113" s="307">
        <v>0.60899999999999999</v>
      </c>
      <c r="K113" s="306">
        <v>12.43</v>
      </c>
      <c r="L113" s="306">
        <v>12.43</v>
      </c>
      <c r="M113" s="306"/>
      <c r="N113" s="305"/>
      <c r="O113" s="308">
        <v>2</v>
      </c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  <c r="AC113" s="309"/>
      <c r="AD113" s="309"/>
      <c r="AE113" s="309"/>
      <c r="AF113" s="309"/>
      <c r="AG113" s="309"/>
      <c r="AH113" s="309"/>
      <c r="AI113" s="309"/>
      <c r="AJ113" s="309"/>
      <c r="AK113" s="309"/>
      <c r="AL113" s="309"/>
      <c r="AM113" s="309"/>
      <c r="AN113" s="309"/>
      <c r="AO113" s="309"/>
      <c r="AP113" s="309"/>
      <c r="AQ113" s="309"/>
      <c r="AR113" s="309"/>
      <c r="AS113" s="309"/>
      <c r="AT113" s="309"/>
      <c r="AU113" s="309"/>
      <c r="AV113" s="309"/>
      <c r="AW113" s="309"/>
      <c r="AX113" s="309"/>
      <c r="AY113" s="309"/>
      <c r="AZ113" s="309"/>
      <c r="BA113" s="309"/>
      <c r="BB113" s="309"/>
      <c r="BC113" s="309"/>
      <c r="BD113" s="309"/>
      <c r="BE113" s="309"/>
      <c r="BF113" s="309"/>
      <c r="BG113" s="309"/>
      <c r="BH113" s="309"/>
      <c r="BI113" s="309"/>
      <c r="BJ113" s="309"/>
      <c r="BK113" s="309"/>
      <c r="BL113" s="309"/>
      <c r="BM113" s="309"/>
      <c r="BN113" s="309"/>
      <c r="BO113" s="309"/>
      <c r="BP113" s="309"/>
      <c r="BQ113" s="309"/>
      <c r="BR113" s="309"/>
      <c r="BS113" s="309"/>
      <c r="BT113" s="309"/>
      <c r="BU113" s="309"/>
      <c r="BV113" s="309"/>
      <c r="BW113" s="309"/>
      <c r="BX113" s="309"/>
      <c r="BY113" s="309"/>
      <c r="BZ113" s="309"/>
      <c r="CA113" s="309"/>
      <c r="CB113" s="309"/>
      <c r="CC113" s="309"/>
      <c r="CD113" s="309"/>
      <c r="CE113" s="309"/>
      <c r="CF113" s="309"/>
      <c r="CG113" s="309"/>
      <c r="CH113" s="309"/>
      <c r="CI113" s="309"/>
      <c r="CJ113" s="309"/>
      <c r="CK113" s="309"/>
      <c r="CL113" s="309"/>
      <c r="CM113" s="309"/>
      <c r="CN113" s="309"/>
      <c r="CO113" s="309"/>
      <c r="CP113" s="309"/>
      <c r="CQ113" s="309"/>
      <c r="CR113" s="309"/>
      <c r="CS113" s="309"/>
      <c r="CT113" s="309"/>
      <c r="CU113" s="309"/>
      <c r="CV113" s="309"/>
      <c r="CW113" s="309"/>
      <c r="CX113" s="309"/>
      <c r="CY113" s="309"/>
      <c r="CZ113" s="309"/>
      <c r="DA113" s="309"/>
      <c r="DB113" s="309"/>
      <c r="DC113" s="309"/>
      <c r="DD113" s="309"/>
      <c r="DE113" s="309"/>
      <c r="DF113" s="309"/>
      <c r="DG113" s="309"/>
      <c r="DH113" s="309"/>
      <c r="DI113" s="309"/>
      <c r="DJ113" s="309"/>
      <c r="DK113" s="309"/>
      <c r="DL113" s="309"/>
      <c r="DM113" s="309"/>
      <c r="DN113" s="309"/>
      <c r="DO113" s="309"/>
      <c r="DP113" s="309"/>
      <c r="DQ113" s="309"/>
      <c r="DR113" s="309"/>
      <c r="DS113" s="309"/>
      <c r="DT113" s="309"/>
      <c r="DU113" s="309"/>
      <c r="DV113" s="309"/>
      <c r="DW113" s="309"/>
      <c r="DX113" s="309"/>
      <c r="DY113" s="309"/>
      <c r="DZ113" s="309"/>
      <c r="EA113" s="309"/>
      <c r="EB113" s="309"/>
      <c r="EC113" s="309"/>
      <c r="ED113" s="309"/>
      <c r="EE113" s="309"/>
      <c r="EF113" s="309"/>
      <c r="EG113" s="309"/>
      <c r="EH113" s="309"/>
      <c r="EI113" s="309"/>
      <c r="EJ113" s="309"/>
      <c r="EK113" s="309"/>
      <c r="EL113" s="309"/>
      <c r="EM113" s="309"/>
      <c r="EN113" s="309"/>
      <c r="EO113" s="309"/>
      <c r="EP113" s="309"/>
      <c r="EQ113" s="309"/>
      <c r="ER113" s="309"/>
      <c r="ES113" s="309"/>
      <c r="ET113" s="309"/>
      <c r="EU113" s="309"/>
      <c r="EV113" s="309"/>
      <c r="EW113" s="309"/>
      <c r="EX113" s="309"/>
      <c r="EY113" s="309"/>
      <c r="EZ113" s="309"/>
      <c r="FA113" s="309"/>
      <c r="FB113" s="309"/>
      <c r="FC113" s="309"/>
      <c r="FD113" s="309"/>
      <c r="FE113" s="309"/>
      <c r="FF113" s="309"/>
      <c r="FG113" s="309"/>
      <c r="FH113" s="309"/>
      <c r="FI113" s="309"/>
      <c r="FJ113" s="309"/>
      <c r="FK113" s="309"/>
      <c r="FL113" s="309"/>
      <c r="FM113" s="309"/>
      <c r="FN113" s="309"/>
      <c r="FO113" s="309"/>
      <c r="FP113" s="309"/>
      <c r="FQ113" s="309"/>
      <c r="FR113" s="309"/>
      <c r="FS113" s="309"/>
      <c r="FT113" s="309"/>
      <c r="FU113" s="309"/>
      <c r="FV113" s="309"/>
      <c r="FW113" s="309"/>
      <c r="FX113" s="309"/>
      <c r="FY113" s="309"/>
      <c r="FZ113" s="309"/>
      <c r="GA113" s="309"/>
      <c r="GB113" s="309"/>
      <c r="GC113" s="309"/>
      <c r="GD113" s="309"/>
      <c r="GE113" s="309"/>
      <c r="GF113" s="309"/>
      <c r="GG113" s="309"/>
      <c r="GH113" s="309"/>
      <c r="GI113" s="309"/>
      <c r="GJ113" s="309"/>
      <c r="GK113" s="309"/>
      <c r="GL113" s="309"/>
      <c r="GM113" s="309"/>
      <c r="GN113" s="309"/>
      <c r="GO113" s="309"/>
      <c r="GP113" s="309"/>
      <c r="GQ113" s="309"/>
      <c r="GR113" s="309"/>
      <c r="GS113" s="309"/>
      <c r="GT113" s="309"/>
      <c r="GU113" s="309"/>
      <c r="GV113" s="309"/>
      <c r="GW113" s="309"/>
      <c r="GX113" s="309"/>
      <c r="GY113" s="309"/>
      <c r="GZ113" s="309"/>
      <c r="HA113" s="309"/>
      <c r="HB113" s="309"/>
      <c r="HC113" s="309"/>
      <c r="HD113" s="309"/>
      <c r="HE113" s="309"/>
      <c r="HF113" s="309"/>
      <c r="HG113" s="309"/>
      <c r="HH113" s="309"/>
      <c r="HI113" s="309"/>
      <c r="HJ113" s="309"/>
      <c r="HK113" s="309"/>
      <c r="HL113" s="309"/>
      <c r="HM113" s="309"/>
      <c r="HN113" s="309"/>
      <c r="HO113" s="309"/>
      <c r="HP113" s="309"/>
      <c r="HQ113" s="309"/>
      <c r="HR113" s="309"/>
      <c r="HS113" s="309"/>
      <c r="HT113" s="309"/>
      <c r="HU113" s="309"/>
      <c r="HV113" s="309"/>
      <c r="HW113" s="309"/>
      <c r="HX113" s="309"/>
      <c r="HY113" s="309"/>
      <c r="HZ113" s="309"/>
      <c r="IA113" s="309"/>
      <c r="IB113" s="309"/>
      <c r="IC113" s="309"/>
      <c r="ID113" s="309"/>
      <c r="IE113" s="309"/>
    </row>
    <row r="114" spans="1:239" s="221" customFormat="1" ht="63.75">
      <c r="A114" s="222">
        <v>58</v>
      </c>
      <c r="B114" s="223" t="s">
        <v>128</v>
      </c>
      <c r="C114" s="442" t="s">
        <v>129</v>
      </c>
      <c r="D114" s="224" t="s">
        <v>132</v>
      </c>
      <c r="E114" s="224">
        <v>100</v>
      </c>
      <c r="F114" s="479" t="s">
        <v>2105</v>
      </c>
      <c r="G114" s="442" t="s">
        <v>2106</v>
      </c>
      <c r="H114" s="442" t="s">
        <v>2051</v>
      </c>
      <c r="I114" s="225">
        <v>6.13</v>
      </c>
      <c r="J114" s="226">
        <v>0.30649999999999999</v>
      </c>
      <c r="K114" s="225"/>
      <c r="L114" s="225">
        <v>7.52</v>
      </c>
      <c r="M114" s="225">
        <v>7.52</v>
      </c>
      <c r="N114" s="224"/>
      <c r="O114" s="222">
        <v>1</v>
      </c>
    </row>
    <row r="115" spans="1:239" s="234" customFormat="1" ht="114.75" hidden="1">
      <c r="A115" s="227">
        <v>58</v>
      </c>
      <c r="B115" s="228" t="s">
        <v>2467</v>
      </c>
      <c r="C115" s="443" t="s">
        <v>129</v>
      </c>
      <c r="D115" s="229" t="s">
        <v>132</v>
      </c>
      <c r="E115" s="229">
        <v>100</v>
      </c>
      <c r="F115" s="480" t="s">
        <v>1277</v>
      </c>
      <c r="G115" s="515" t="s">
        <v>1444</v>
      </c>
      <c r="H115" s="515" t="s">
        <v>1442</v>
      </c>
      <c r="I115" s="231">
        <v>7.09</v>
      </c>
      <c r="J115" s="232">
        <v>0.35449999999999998</v>
      </c>
      <c r="K115" s="231"/>
      <c r="L115" s="231"/>
      <c r="M115" s="230">
        <v>8.75</v>
      </c>
      <c r="N115" s="230"/>
      <c r="O115" s="229" t="s">
        <v>2462</v>
      </c>
      <c r="P115" s="234" t="s">
        <v>2466</v>
      </c>
    </row>
    <row r="116" spans="1:239" s="234" customFormat="1" ht="37.5" hidden="1" customHeight="1">
      <c r="A116" s="247"/>
      <c r="B116" s="255" t="s">
        <v>133</v>
      </c>
      <c r="C116" s="562" t="s">
        <v>134</v>
      </c>
      <c r="D116" s="562"/>
      <c r="E116" s="233"/>
      <c r="F116" s="484"/>
      <c r="G116" s="517"/>
      <c r="H116" s="517"/>
      <c r="I116" s="250"/>
      <c r="J116" s="250"/>
      <c r="K116" s="250"/>
      <c r="L116" s="250"/>
      <c r="M116" s="250"/>
      <c r="N116" s="250"/>
      <c r="O116" s="253"/>
    </row>
    <row r="117" spans="1:239" s="221" customFormat="1" ht="38.25">
      <c r="A117" s="222">
        <v>59</v>
      </c>
      <c r="B117" s="223" t="s">
        <v>135</v>
      </c>
      <c r="C117" s="442" t="s">
        <v>136</v>
      </c>
      <c r="D117" s="224" t="s">
        <v>137</v>
      </c>
      <c r="E117" s="224">
        <v>130</v>
      </c>
      <c r="F117" s="479" t="s">
        <v>2107</v>
      </c>
      <c r="G117" s="442" t="s">
        <v>1660</v>
      </c>
      <c r="H117" s="442" t="s">
        <v>2051</v>
      </c>
      <c r="I117" s="225">
        <v>37.020000000000003</v>
      </c>
      <c r="J117" s="226">
        <v>7.4039999999999999</v>
      </c>
      <c r="K117" s="225">
        <v>38.69</v>
      </c>
      <c r="L117" s="225">
        <v>41.4</v>
      </c>
      <c r="M117" s="225"/>
      <c r="N117" s="224"/>
      <c r="O117" s="222">
        <v>1</v>
      </c>
    </row>
    <row r="118" spans="1:239" s="234" customFormat="1" ht="38.25" hidden="1">
      <c r="A118" s="227">
        <v>59</v>
      </c>
      <c r="B118" s="228" t="s">
        <v>135</v>
      </c>
      <c r="C118" s="443" t="s">
        <v>136</v>
      </c>
      <c r="D118" s="229" t="s">
        <v>137</v>
      </c>
      <c r="E118" s="229">
        <v>130</v>
      </c>
      <c r="F118" s="480" t="s">
        <v>1278</v>
      </c>
      <c r="G118" s="515" t="s">
        <v>1443</v>
      </c>
      <c r="H118" s="515" t="s">
        <v>1442</v>
      </c>
      <c r="I118" s="231">
        <v>36.479999999999997</v>
      </c>
      <c r="J118" s="232">
        <v>7.2960000000000003</v>
      </c>
      <c r="K118" s="231">
        <v>38.69</v>
      </c>
      <c r="L118" s="231"/>
      <c r="M118" s="230"/>
      <c r="N118" s="230"/>
      <c r="O118" s="227">
        <v>2</v>
      </c>
    </row>
    <row r="119" spans="1:239" s="221" customFormat="1" ht="63.75" hidden="1">
      <c r="A119" s="222">
        <v>59</v>
      </c>
      <c r="B119" s="223" t="s">
        <v>135</v>
      </c>
      <c r="C119" s="442" t="s">
        <v>136</v>
      </c>
      <c r="D119" s="224" t="s">
        <v>137</v>
      </c>
      <c r="E119" s="224">
        <v>130</v>
      </c>
      <c r="F119" s="482" t="s">
        <v>2024</v>
      </c>
      <c r="G119" s="442" t="s">
        <v>2025</v>
      </c>
      <c r="H119" s="516" t="s">
        <v>2018</v>
      </c>
      <c r="I119" s="224">
        <v>38.450000000000003</v>
      </c>
      <c r="J119" s="226">
        <v>7.69</v>
      </c>
      <c r="K119" s="224">
        <v>38.69</v>
      </c>
      <c r="L119" s="224"/>
      <c r="M119" s="224"/>
      <c r="N119" s="224"/>
      <c r="O119" s="222">
        <v>3</v>
      </c>
    </row>
    <row r="120" spans="1:239" s="221" customFormat="1" ht="38.25">
      <c r="A120" s="214">
        <v>60</v>
      </c>
      <c r="B120" s="235" t="s">
        <v>138</v>
      </c>
      <c r="C120" s="444" t="s">
        <v>139</v>
      </c>
      <c r="D120" s="236" t="s">
        <v>140</v>
      </c>
      <c r="E120" s="220">
        <v>5</v>
      </c>
      <c r="F120" s="481" t="s">
        <v>2108</v>
      </c>
      <c r="G120" s="456" t="s">
        <v>2109</v>
      </c>
      <c r="H120" s="456" t="s">
        <v>2051</v>
      </c>
      <c r="I120" s="237">
        <v>37.979999999999997</v>
      </c>
      <c r="J120" s="238">
        <v>7.5960000000000001</v>
      </c>
      <c r="K120" s="237">
        <v>38.69</v>
      </c>
      <c r="L120" s="237">
        <v>41.76</v>
      </c>
      <c r="M120" s="237"/>
      <c r="N120" s="220"/>
      <c r="O120" s="219">
        <v>1</v>
      </c>
    </row>
    <row r="121" spans="1:239" s="234" customFormat="1" ht="38.25" hidden="1">
      <c r="A121" s="227">
        <v>61</v>
      </c>
      <c r="B121" s="228" t="s">
        <v>141</v>
      </c>
      <c r="C121" s="443" t="s">
        <v>142</v>
      </c>
      <c r="D121" s="229" t="s">
        <v>143</v>
      </c>
      <c r="E121" s="229">
        <v>5</v>
      </c>
      <c r="F121" s="480"/>
      <c r="G121" s="515"/>
      <c r="H121" s="515"/>
      <c r="I121" s="230"/>
      <c r="J121" s="230"/>
      <c r="K121" s="230"/>
      <c r="L121" s="230"/>
      <c r="M121" s="230"/>
      <c r="N121" s="230"/>
      <c r="O121" s="227">
        <v>0</v>
      </c>
    </row>
    <row r="122" spans="1:239" s="246" customFormat="1" ht="38.25">
      <c r="A122" s="239">
        <v>62</v>
      </c>
      <c r="B122" s="240" t="s">
        <v>144</v>
      </c>
      <c r="C122" s="445" t="s">
        <v>145</v>
      </c>
      <c r="D122" s="241" t="s">
        <v>146</v>
      </c>
      <c r="E122" s="241">
        <v>120</v>
      </c>
      <c r="F122" s="483" t="s">
        <v>1888</v>
      </c>
      <c r="G122" s="445" t="s">
        <v>1675</v>
      </c>
      <c r="H122" s="445" t="s">
        <v>1875</v>
      </c>
      <c r="I122" s="242">
        <v>1.36</v>
      </c>
      <c r="J122" s="243">
        <v>4.53E-2</v>
      </c>
      <c r="K122" s="310">
        <v>1.58</v>
      </c>
      <c r="L122" s="241"/>
      <c r="M122" s="241"/>
      <c r="N122" s="244">
        <v>1.58</v>
      </c>
      <c r="O122" s="245">
        <v>1</v>
      </c>
    </row>
    <row r="123" spans="1:239" s="221" customFormat="1" ht="38.25" hidden="1">
      <c r="A123" s="214">
        <v>62</v>
      </c>
      <c r="B123" s="235" t="s">
        <v>144</v>
      </c>
      <c r="C123" s="444" t="s">
        <v>145</v>
      </c>
      <c r="D123" s="236" t="s">
        <v>146</v>
      </c>
      <c r="E123" s="220">
        <v>120</v>
      </c>
      <c r="F123" s="481" t="s">
        <v>2110</v>
      </c>
      <c r="G123" s="456" t="s">
        <v>1654</v>
      </c>
      <c r="H123" s="456" t="s">
        <v>2051</v>
      </c>
      <c r="I123" s="237">
        <v>1.56</v>
      </c>
      <c r="J123" s="238">
        <v>5.1999999999999998E-2</v>
      </c>
      <c r="K123" s="237">
        <v>1.58</v>
      </c>
      <c r="L123" s="237">
        <v>2.21</v>
      </c>
      <c r="M123" s="237"/>
      <c r="N123" s="220"/>
      <c r="O123" s="219">
        <v>2</v>
      </c>
    </row>
    <row r="124" spans="1:239" s="246" customFormat="1" ht="38.25">
      <c r="A124" s="222">
        <v>63</v>
      </c>
      <c r="B124" s="223" t="s">
        <v>144</v>
      </c>
      <c r="C124" s="442" t="s">
        <v>145</v>
      </c>
      <c r="D124" s="224" t="s">
        <v>147</v>
      </c>
      <c r="E124" s="224">
        <v>60</v>
      </c>
      <c r="F124" s="479" t="s">
        <v>1889</v>
      </c>
      <c r="G124" s="442" t="s">
        <v>1654</v>
      </c>
      <c r="H124" s="442" t="s">
        <v>1875</v>
      </c>
      <c r="I124" s="225">
        <v>1.46</v>
      </c>
      <c r="J124" s="226">
        <v>4.87E-2</v>
      </c>
      <c r="K124" s="268">
        <v>1.85</v>
      </c>
      <c r="L124" s="224"/>
      <c r="M124" s="224"/>
      <c r="N124" s="311">
        <v>1.85</v>
      </c>
      <c r="O124" s="254">
        <v>1</v>
      </c>
    </row>
    <row r="125" spans="1:239" s="221" customFormat="1" ht="38.25" hidden="1">
      <c r="A125" s="222">
        <v>63</v>
      </c>
      <c r="B125" s="223" t="s">
        <v>144</v>
      </c>
      <c r="C125" s="442" t="s">
        <v>145</v>
      </c>
      <c r="D125" s="224" t="s">
        <v>147</v>
      </c>
      <c r="E125" s="224">
        <v>60</v>
      </c>
      <c r="F125" s="479" t="s">
        <v>2111</v>
      </c>
      <c r="G125" s="442" t="s">
        <v>1654</v>
      </c>
      <c r="H125" s="442" t="s">
        <v>2051</v>
      </c>
      <c r="I125" s="225">
        <v>1.85</v>
      </c>
      <c r="J125" s="226">
        <v>6.1699999999999998E-2</v>
      </c>
      <c r="K125" s="225">
        <v>1.85</v>
      </c>
      <c r="L125" s="225">
        <v>2.56</v>
      </c>
      <c r="M125" s="225"/>
      <c r="N125" s="224"/>
      <c r="O125" s="222">
        <v>2</v>
      </c>
    </row>
    <row r="126" spans="1:239" s="246" customFormat="1" ht="38.25">
      <c r="A126" s="239">
        <v>64</v>
      </c>
      <c r="B126" s="240" t="s">
        <v>148</v>
      </c>
      <c r="C126" s="445" t="s">
        <v>149</v>
      </c>
      <c r="D126" s="241" t="s">
        <v>150</v>
      </c>
      <c r="E126" s="241">
        <v>60</v>
      </c>
      <c r="F126" s="483" t="s">
        <v>1890</v>
      </c>
      <c r="G126" s="445" t="s">
        <v>1891</v>
      </c>
      <c r="H126" s="445" t="s">
        <v>1875</v>
      </c>
      <c r="I126" s="242">
        <v>3.48</v>
      </c>
      <c r="J126" s="243">
        <v>0.11600000000000001</v>
      </c>
      <c r="K126" s="310">
        <v>5.3</v>
      </c>
      <c r="L126" s="241"/>
      <c r="M126" s="241"/>
      <c r="N126" s="244">
        <v>5.3</v>
      </c>
      <c r="O126" s="245">
        <v>1</v>
      </c>
    </row>
    <row r="127" spans="1:239" s="221" customFormat="1" ht="38.25" hidden="1">
      <c r="A127" s="214">
        <v>64</v>
      </c>
      <c r="B127" s="235" t="s">
        <v>148</v>
      </c>
      <c r="C127" s="444" t="s">
        <v>149</v>
      </c>
      <c r="D127" s="236" t="s">
        <v>150</v>
      </c>
      <c r="E127" s="220">
        <v>60</v>
      </c>
      <c r="F127" s="481" t="s">
        <v>2112</v>
      </c>
      <c r="G127" s="456" t="s">
        <v>1891</v>
      </c>
      <c r="H127" s="456" t="s">
        <v>2051</v>
      </c>
      <c r="I127" s="237">
        <v>5.17</v>
      </c>
      <c r="J127" s="238">
        <v>0.17230000000000001</v>
      </c>
      <c r="K127" s="237">
        <v>5.3</v>
      </c>
      <c r="L127" s="237">
        <v>6.65</v>
      </c>
      <c r="M127" s="237"/>
      <c r="N127" s="220"/>
      <c r="O127" s="219">
        <v>2</v>
      </c>
    </row>
    <row r="128" spans="1:239" s="234" customFormat="1" ht="22.5" hidden="1">
      <c r="A128" s="247"/>
      <c r="B128" s="255" t="s">
        <v>151</v>
      </c>
      <c r="C128" s="557" t="s">
        <v>152</v>
      </c>
      <c r="D128" s="559"/>
      <c r="E128" s="233"/>
      <c r="F128" s="484"/>
      <c r="G128" s="517"/>
      <c r="H128" s="517"/>
      <c r="I128" s="250"/>
      <c r="J128" s="250"/>
      <c r="K128" s="250"/>
      <c r="L128" s="250"/>
      <c r="M128" s="250"/>
      <c r="N128" s="250"/>
      <c r="O128" s="253"/>
    </row>
    <row r="129" spans="1:239" s="234" customFormat="1" ht="36">
      <c r="A129" s="227">
        <v>65</v>
      </c>
      <c r="B129" s="228" t="s">
        <v>153</v>
      </c>
      <c r="C129" s="443" t="s">
        <v>154</v>
      </c>
      <c r="D129" s="229" t="s">
        <v>155</v>
      </c>
      <c r="E129" s="229">
        <v>1100</v>
      </c>
      <c r="F129" s="480" t="s">
        <v>1279</v>
      </c>
      <c r="G129" s="515" t="s">
        <v>1441</v>
      </c>
      <c r="H129" s="515" t="s">
        <v>1442</v>
      </c>
      <c r="I129" s="231">
        <v>12.5</v>
      </c>
      <c r="J129" s="232">
        <v>1.25</v>
      </c>
      <c r="K129" s="231">
        <v>12.52</v>
      </c>
      <c r="L129" s="231"/>
      <c r="M129" s="230"/>
      <c r="N129" s="230"/>
      <c r="O129" s="227">
        <v>1</v>
      </c>
    </row>
    <row r="130" spans="1:239" s="221" customFormat="1" ht="89.25">
      <c r="A130" s="214">
        <v>66</v>
      </c>
      <c r="B130" s="235" t="s">
        <v>156</v>
      </c>
      <c r="C130" s="444" t="s">
        <v>117</v>
      </c>
      <c r="D130" s="236" t="s">
        <v>157</v>
      </c>
      <c r="E130" s="220">
        <v>100</v>
      </c>
      <c r="F130" s="481" t="s">
        <v>2113</v>
      </c>
      <c r="G130" s="456" t="s">
        <v>2114</v>
      </c>
      <c r="H130" s="456" t="s">
        <v>2051</v>
      </c>
      <c r="I130" s="237">
        <v>34.75</v>
      </c>
      <c r="J130" s="238">
        <v>0.34749999999999998</v>
      </c>
      <c r="K130" s="237"/>
      <c r="L130" s="237">
        <v>35.700000000000003</v>
      </c>
      <c r="M130" s="237"/>
      <c r="N130" s="220"/>
      <c r="O130" s="219">
        <v>1</v>
      </c>
    </row>
    <row r="131" spans="1:239" s="246" customFormat="1" ht="102">
      <c r="A131" s="222">
        <v>67</v>
      </c>
      <c r="B131" s="223" t="s">
        <v>156</v>
      </c>
      <c r="C131" s="442" t="s">
        <v>117</v>
      </c>
      <c r="D131" s="224" t="s">
        <v>158</v>
      </c>
      <c r="E131" s="224">
        <v>200</v>
      </c>
      <c r="F131" s="479" t="s">
        <v>1892</v>
      </c>
      <c r="G131" s="442" t="s">
        <v>1893</v>
      </c>
      <c r="H131" s="442" t="s">
        <v>1875</v>
      </c>
      <c r="I131" s="224">
        <v>3.85</v>
      </c>
      <c r="J131" s="226">
        <v>0.1283</v>
      </c>
      <c r="K131" s="224" t="s">
        <v>1616</v>
      </c>
      <c r="L131" s="224" t="s">
        <v>1616</v>
      </c>
      <c r="M131" s="224" t="s">
        <v>1616</v>
      </c>
      <c r="N131" s="224" t="s">
        <v>1616</v>
      </c>
      <c r="O131" s="254">
        <v>1</v>
      </c>
    </row>
    <row r="132" spans="1:239" s="221" customFormat="1" ht="102" hidden="1">
      <c r="A132" s="222">
        <v>67</v>
      </c>
      <c r="B132" s="223" t="s">
        <v>156</v>
      </c>
      <c r="C132" s="442" t="s">
        <v>117</v>
      </c>
      <c r="D132" s="224" t="s">
        <v>158</v>
      </c>
      <c r="E132" s="224">
        <v>200</v>
      </c>
      <c r="F132" s="479" t="s">
        <v>2115</v>
      </c>
      <c r="G132" s="442" t="s">
        <v>2089</v>
      </c>
      <c r="H132" s="442" t="s">
        <v>2051</v>
      </c>
      <c r="I132" s="225">
        <v>10.98</v>
      </c>
      <c r="J132" s="226">
        <v>0.54900000000000004</v>
      </c>
      <c r="K132" s="225"/>
      <c r="L132" s="225">
        <v>5.05</v>
      </c>
      <c r="M132" s="225"/>
      <c r="N132" s="224"/>
      <c r="O132" s="222">
        <v>2</v>
      </c>
    </row>
    <row r="133" spans="1:239" s="221" customFormat="1" ht="153">
      <c r="A133" s="214">
        <v>68</v>
      </c>
      <c r="B133" s="235" t="s">
        <v>156</v>
      </c>
      <c r="C133" s="444" t="s">
        <v>117</v>
      </c>
      <c r="D133" s="236" t="s">
        <v>159</v>
      </c>
      <c r="E133" s="220">
        <v>50</v>
      </c>
      <c r="F133" s="481" t="s">
        <v>1765</v>
      </c>
      <c r="G133" s="456" t="s">
        <v>1614</v>
      </c>
      <c r="H133" s="456" t="s">
        <v>1755</v>
      </c>
      <c r="I133" s="237">
        <f>J133*5</f>
        <v>5.89</v>
      </c>
      <c r="J133" s="238">
        <v>1.1779999999999999</v>
      </c>
      <c r="K133" s="237"/>
      <c r="L133" s="220">
        <v>6.78</v>
      </c>
      <c r="M133" s="220"/>
      <c r="N133" s="220"/>
      <c r="O133" s="219">
        <v>1</v>
      </c>
    </row>
    <row r="134" spans="1:239" s="221" customFormat="1" ht="153" hidden="1">
      <c r="A134" s="214">
        <v>68</v>
      </c>
      <c r="B134" s="235" t="s">
        <v>156</v>
      </c>
      <c r="C134" s="444" t="s">
        <v>117</v>
      </c>
      <c r="D134" s="236" t="s">
        <v>159</v>
      </c>
      <c r="E134" s="220">
        <v>50</v>
      </c>
      <c r="F134" s="481" t="s">
        <v>2116</v>
      </c>
      <c r="G134" s="456" t="s">
        <v>2117</v>
      </c>
      <c r="H134" s="456" t="s">
        <v>2051</v>
      </c>
      <c r="I134" s="237">
        <v>6.9</v>
      </c>
      <c r="J134" s="238">
        <v>1.38</v>
      </c>
      <c r="K134" s="237"/>
      <c r="L134" s="237">
        <v>7.2</v>
      </c>
      <c r="M134" s="237"/>
      <c r="N134" s="220"/>
      <c r="O134" s="219">
        <v>2</v>
      </c>
    </row>
    <row r="135" spans="1:239" s="234" customFormat="1" ht="102" hidden="1">
      <c r="A135" s="227">
        <v>69</v>
      </c>
      <c r="B135" s="228" t="s">
        <v>160</v>
      </c>
      <c r="C135" s="443" t="s">
        <v>117</v>
      </c>
      <c r="D135" s="229" t="s">
        <v>161</v>
      </c>
      <c r="E135" s="229">
        <v>4000</v>
      </c>
      <c r="F135" s="480"/>
      <c r="G135" s="515"/>
      <c r="H135" s="515"/>
      <c r="I135" s="230"/>
      <c r="J135" s="230"/>
      <c r="K135" s="230"/>
      <c r="L135" s="230"/>
      <c r="M135" s="230"/>
      <c r="N135" s="230"/>
      <c r="O135" s="227">
        <v>0</v>
      </c>
    </row>
    <row r="136" spans="1:239" s="234" customFormat="1" ht="140.25" hidden="1">
      <c r="A136" s="247">
        <v>70</v>
      </c>
      <c r="B136" s="248" t="s">
        <v>160</v>
      </c>
      <c r="C136" s="446" t="s">
        <v>117</v>
      </c>
      <c r="D136" s="249" t="s">
        <v>162</v>
      </c>
      <c r="E136" s="233">
        <v>20</v>
      </c>
      <c r="F136" s="484"/>
      <c r="G136" s="517"/>
      <c r="H136" s="517"/>
      <c r="I136" s="250"/>
      <c r="J136" s="250"/>
      <c r="K136" s="250"/>
      <c r="L136" s="250"/>
      <c r="M136" s="250"/>
      <c r="N136" s="250"/>
      <c r="O136" s="253">
        <v>0</v>
      </c>
    </row>
    <row r="137" spans="1:239" s="221" customFormat="1" ht="38.25">
      <c r="A137" s="222">
        <v>71</v>
      </c>
      <c r="B137" s="291" t="s">
        <v>163</v>
      </c>
      <c r="C137" s="453" t="s">
        <v>164</v>
      </c>
      <c r="D137" s="292" t="s">
        <v>165</v>
      </c>
      <c r="E137" s="292">
        <v>650</v>
      </c>
      <c r="F137" s="489" t="s">
        <v>2118</v>
      </c>
      <c r="G137" s="453" t="s">
        <v>2119</v>
      </c>
      <c r="H137" s="453" t="s">
        <v>2051</v>
      </c>
      <c r="I137" s="293">
        <v>0.96</v>
      </c>
      <c r="J137" s="294">
        <v>2.4E-2</v>
      </c>
      <c r="K137" s="293"/>
      <c r="L137" s="293"/>
      <c r="M137" s="293"/>
      <c r="N137" s="292"/>
      <c r="O137" s="295">
        <v>1</v>
      </c>
      <c r="P137" s="282"/>
      <c r="Q137" s="282"/>
      <c r="R137" s="282"/>
      <c r="S137" s="282"/>
      <c r="T137" s="282"/>
      <c r="U137" s="282"/>
      <c r="V137" s="282"/>
      <c r="W137" s="282"/>
      <c r="X137" s="282"/>
      <c r="Y137" s="282"/>
      <c r="Z137" s="282"/>
      <c r="AA137" s="282"/>
      <c r="AB137" s="282"/>
      <c r="AC137" s="282"/>
      <c r="AD137" s="282"/>
      <c r="AE137" s="282"/>
      <c r="AF137" s="282"/>
      <c r="AG137" s="282"/>
      <c r="AH137" s="282"/>
      <c r="AI137" s="282"/>
      <c r="AJ137" s="282"/>
      <c r="AK137" s="282"/>
      <c r="AL137" s="282"/>
      <c r="AM137" s="282"/>
      <c r="AN137" s="282"/>
      <c r="AO137" s="282"/>
      <c r="AP137" s="282"/>
      <c r="AQ137" s="282"/>
      <c r="AR137" s="282"/>
      <c r="AS137" s="282"/>
      <c r="AT137" s="282"/>
      <c r="AU137" s="282"/>
      <c r="AV137" s="282"/>
      <c r="AW137" s="282"/>
      <c r="AX137" s="282"/>
      <c r="AY137" s="282"/>
      <c r="AZ137" s="282"/>
      <c r="BA137" s="282"/>
      <c r="BB137" s="282"/>
      <c r="BC137" s="282"/>
      <c r="BD137" s="282"/>
      <c r="BE137" s="282"/>
      <c r="BF137" s="282"/>
      <c r="BG137" s="282"/>
      <c r="BH137" s="282"/>
      <c r="BI137" s="282"/>
      <c r="BJ137" s="282"/>
      <c r="BK137" s="282"/>
      <c r="BL137" s="282"/>
      <c r="BM137" s="282"/>
      <c r="BN137" s="282"/>
      <c r="BO137" s="282"/>
      <c r="BP137" s="282"/>
      <c r="BQ137" s="282"/>
      <c r="BR137" s="282"/>
      <c r="BS137" s="282"/>
      <c r="BT137" s="282"/>
      <c r="BU137" s="282"/>
      <c r="BV137" s="282"/>
      <c r="BW137" s="282"/>
      <c r="BX137" s="282"/>
      <c r="BY137" s="282"/>
      <c r="BZ137" s="282"/>
      <c r="CA137" s="282"/>
      <c r="CB137" s="282"/>
      <c r="CC137" s="282"/>
      <c r="CD137" s="282"/>
      <c r="CE137" s="282"/>
      <c r="CF137" s="282"/>
      <c r="CG137" s="282"/>
      <c r="CH137" s="282"/>
      <c r="CI137" s="282"/>
      <c r="CJ137" s="282"/>
      <c r="CK137" s="282"/>
      <c r="CL137" s="282"/>
      <c r="CM137" s="282"/>
      <c r="CN137" s="282"/>
      <c r="CO137" s="282"/>
      <c r="CP137" s="282"/>
      <c r="CQ137" s="282"/>
      <c r="CR137" s="282"/>
      <c r="CS137" s="282"/>
      <c r="CT137" s="282"/>
      <c r="CU137" s="282"/>
      <c r="CV137" s="282"/>
      <c r="CW137" s="282"/>
      <c r="CX137" s="282"/>
      <c r="CY137" s="282"/>
      <c r="CZ137" s="282"/>
      <c r="DA137" s="282"/>
      <c r="DB137" s="282"/>
      <c r="DC137" s="282"/>
      <c r="DD137" s="282"/>
      <c r="DE137" s="282"/>
      <c r="DF137" s="282"/>
      <c r="DG137" s="282"/>
      <c r="DH137" s="282"/>
      <c r="DI137" s="282"/>
      <c r="DJ137" s="282"/>
      <c r="DK137" s="282"/>
      <c r="DL137" s="282"/>
      <c r="DM137" s="282"/>
      <c r="DN137" s="282"/>
      <c r="DO137" s="282"/>
      <c r="DP137" s="282"/>
      <c r="DQ137" s="282"/>
      <c r="DR137" s="282"/>
      <c r="DS137" s="282"/>
      <c r="DT137" s="282"/>
      <c r="DU137" s="282"/>
      <c r="DV137" s="282"/>
      <c r="DW137" s="282"/>
      <c r="DX137" s="282"/>
      <c r="DY137" s="282"/>
      <c r="DZ137" s="282"/>
      <c r="EA137" s="282"/>
      <c r="EB137" s="282"/>
      <c r="EC137" s="282"/>
      <c r="ED137" s="282"/>
      <c r="EE137" s="282"/>
      <c r="EF137" s="282"/>
      <c r="EG137" s="282"/>
      <c r="EH137" s="282"/>
      <c r="EI137" s="282"/>
      <c r="EJ137" s="282"/>
      <c r="EK137" s="282"/>
      <c r="EL137" s="282"/>
      <c r="EM137" s="282"/>
      <c r="EN137" s="282"/>
      <c r="EO137" s="282"/>
      <c r="EP137" s="282"/>
      <c r="EQ137" s="282"/>
      <c r="ER137" s="282"/>
      <c r="ES137" s="282"/>
      <c r="ET137" s="282"/>
      <c r="EU137" s="282"/>
      <c r="EV137" s="282"/>
      <c r="EW137" s="282"/>
      <c r="EX137" s="282"/>
      <c r="EY137" s="282"/>
      <c r="EZ137" s="282"/>
      <c r="FA137" s="282"/>
      <c r="FB137" s="282"/>
      <c r="FC137" s="282"/>
      <c r="FD137" s="282"/>
      <c r="FE137" s="282"/>
      <c r="FF137" s="282"/>
      <c r="FG137" s="282"/>
      <c r="FH137" s="282"/>
      <c r="FI137" s="282"/>
      <c r="FJ137" s="282"/>
      <c r="FK137" s="282"/>
      <c r="FL137" s="282"/>
      <c r="FM137" s="282"/>
      <c r="FN137" s="282"/>
      <c r="FO137" s="282"/>
      <c r="FP137" s="282"/>
      <c r="FQ137" s="282"/>
      <c r="FR137" s="282"/>
      <c r="FS137" s="282"/>
      <c r="FT137" s="282"/>
      <c r="FU137" s="282"/>
      <c r="FV137" s="282"/>
      <c r="FW137" s="282"/>
      <c r="FX137" s="282"/>
      <c r="FY137" s="282"/>
      <c r="FZ137" s="282"/>
      <c r="GA137" s="282"/>
      <c r="GB137" s="282"/>
      <c r="GC137" s="282"/>
      <c r="GD137" s="282"/>
      <c r="GE137" s="282"/>
      <c r="GF137" s="282"/>
      <c r="GG137" s="282"/>
      <c r="GH137" s="282"/>
      <c r="GI137" s="282"/>
      <c r="GJ137" s="282"/>
      <c r="GK137" s="282"/>
      <c r="GL137" s="282"/>
      <c r="GM137" s="282"/>
      <c r="GN137" s="282"/>
      <c r="GO137" s="282"/>
      <c r="GP137" s="282"/>
      <c r="GQ137" s="282"/>
      <c r="GR137" s="282"/>
      <c r="GS137" s="282"/>
      <c r="GT137" s="282"/>
      <c r="GU137" s="282"/>
      <c r="GV137" s="282"/>
      <c r="GW137" s="282"/>
      <c r="GX137" s="282"/>
      <c r="GY137" s="282"/>
      <c r="GZ137" s="282"/>
      <c r="HA137" s="282"/>
      <c r="HB137" s="282"/>
      <c r="HC137" s="282"/>
      <c r="HD137" s="282"/>
      <c r="HE137" s="282"/>
      <c r="HF137" s="282"/>
      <c r="HG137" s="282"/>
      <c r="HH137" s="282"/>
      <c r="HI137" s="282"/>
      <c r="HJ137" s="282"/>
      <c r="HK137" s="282"/>
      <c r="HL137" s="282"/>
      <c r="HM137" s="282"/>
      <c r="HN137" s="282"/>
      <c r="HO137" s="282"/>
      <c r="HP137" s="282"/>
      <c r="HQ137" s="282"/>
      <c r="HR137" s="282"/>
      <c r="HS137" s="282"/>
      <c r="HT137" s="282"/>
      <c r="HU137" s="282"/>
      <c r="HV137" s="282"/>
      <c r="HW137" s="282"/>
      <c r="HX137" s="282"/>
      <c r="HY137" s="282"/>
      <c r="HZ137" s="282"/>
      <c r="IA137" s="282"/>
      <c r="IB137" s="282"/>
      <c r="IC137" s="282"/>
      <c r="ID137" s="282"/>
      <c r="IE137" s="282"/>
    </row>
    <row r="138" spans="1:239" s="246" customFormat="1" ht="35.25" hidden="1">
      <c r="A138" s="222">
        <v>71</v>
      </c>
      <c r="B138" s="223" t="s">
        <v>163</v>
      </c>
      <c r="C138" s="442" t="s">
        <v>164</v>
      </c>
      <c r="D138" s="224" t="s">
        <v>165</v>
      </c>
      <c r="E138" s="224">
        <v>650</v>
      </c>
      <c r="F138" s="479" t="s">
        <v>1894</v>
      </c>
      <c r="G138" s="442" t="s">
        <v>1675</v>
      </c>
      <c r="H138" s="442" t="s">
        <v>1875</v>
      </c>
      <c r="I138" s="224">
        <v>1.38</v>
      </c>
      <c r="J138" s="226">
        <v>3.4500000000000003E-2</v>
      </c>
      <c r="K138" s="224" t="s">
        <v>1616</v>
      </c>
      <c r="L138" s="224" t="s">
        <v>1616</v>
      </c>
      <c r="M138" s="224" t="s">
        <v>1616</v>
      </c>
      <c r="N138" s="224" t="s">
        <v>1616</v>
      </c>
      <c r="O138" s="254">
        <v>2</v>
      </c>
    </row>
    <row r="139" spans="1:239" s="221" customFormat="1" ht="38.25">
      <c r="A139" s="214">
        <v>72</v>
      </c>
      <c r="B139" s="235" t="s">
        <v>163</v>
      </c>
      <c r="C139" s="444" t="s">
        <v>164</v>
      </c>
      <c r="D139" s="236" t="s">
        <v>166</v>
      </c>
      <c r="E139" s="220">
        <v>1500</v>
      </c>
      <c r="F139" s="481" t="s">
        <v>1551</v>
      </c>
      <c r="G139" s="456" t="s">
        <v>1548</v>
      </c>
      <c r="H139" s="456" t="s">
        <v>1549</v>
      </c>
      <c r="I139" s="220">
        <v>7.98</v>
      </c>
      <c r="J139" s="238">
        <f>I139/10</f>
        <v>0.79800000000000004</v>
      </c>
      <c r="K139" s="220">
        <v>12.32</v>
      </c>
      <c r="L139" s="220"/>
      <c r="M139" s="220"/>
      <c r="N139" s="220"/>
      <c r="O139" s="219">
        <v>1</v>
      </c>
    </row>
    <row r="140" spans="1:239" s="234" customFormat="1" ht="38.25" hidden="1">
      <c r="A140" s="247">
        <v>72</v>
      </c>
      <c r="B140" s="248" t="s">
        <v>163</v>
      </c>
      <c r="C140" s="446" t="s">
        <v>164</v>
      </c>
      <c r="D140" s="249" t="s">
        <v>166</v>
      </c>
      <c r="E140" s="233">
        <v>1500</v>
      </c>
      <c r="F140" s="484" t="s">
        <v>1280</v>
      </c>
      <c r="G140" s="517" t="s">
        <v>1441</v>
      </c>
      <c r="H140" s="517" t="s">
        <v>1442</v>
      </c>
      <c r="I140" s="251">
        <v>9.4499999999999993</v>
      </c>
      <c r="J140" s="252">
        <v>0.94499999999999995</v>
      </c>
      <c r="K140" s="251">
        <v>12.32</v>
      </c>
      <c r="L140" s="251"/>
      <c r="M140" s="250"/>
      <c r="N140" s="250"/>
      <c r="O140" s="253">
        <v>2</v>
      </c>
    </row>
    <row r="141" spans="1:239" s="234" customFormat="1" ht="38.25">
      <c r="A141" s="227">
        <v>73</v>
      </c>
      <c r="B141" s="228" t="s">
        <v>167</v>
      </c>
      <c r="C141" s="443" t="s">
        <v>168</v>
      </c>
      <c r="D141" s="229" t="s">
        <v>169</v>
      </c>
      <c r="E141" s="229">
        <v>1100</v>
      </c>
      <c r="F141" s="480" t="s">
        <v>1281</v>
      </c>
      <c r="G141" s="515" t="s">
        <v>1441</v>
      </c>
      <c r="H141" s="515" t="s">
        <v>1442</v>
      </c>
      <c r="I141" s="231">
        <v>12.5</v>
      </c>
      <c r="J141" s="232">
        <v>1.25</v>
      </c>
      <c r="K141" s="231">
        <v>12.52</v>
      </c>
      <c r="L141" s="231"/>
      <c r="M141" s="230"/>
      <c r="N141" s="230"/>
      <c r="O141" s="227">
        <v>1</v>
      </c>
    </row>
    <row r="142" spans="1:239" s="234" customFormat="1" ht="27" hidden="1">
      <c r="A142" s="247"/>
      <c r="B142" s="255"/>
      <c r="C142" s="446"/>
      <c r="D142" s="269" t="s">
        <v>170</v>
      </c>
      <c r="E142" s="233"/>
      <c r="F142" s="484"/>
      <c r="G142" s="517"/>
      <c r="H142" s="517"/>
      <c r="I142" s="250"/>
      <c r="J142" s="250"/>
      <c r="K142" s="250"/>
      <c r="L142" s="250"/>
      <c r="M142" s="250"/>
      <c r="N142" s="250"/>
      <c r="O142" s="253"/>
    </row>
    <row r="143" spans="1:239" s="234" customFormat="1" ht="63.75" hidden="1">
      <c r="A143" s="312">
        <v>74</v>
      </c>
      <c r="B143" s="274" t="s">
        <v>171</v>
      </c>
      <c r="C143" s="449" t="s">
        <v>172</v>
      </c>
      <c r="D143" s="275" t="s">
        <v>173</v>
      </c>
      <c r="E143" s="266">
        <v>180</v>
      </c>
      <c r="F143" s="484"/>
      <c r="G143" s="517"/>
      <c r="H143" s="517"/>
      <c r="I143" s="250"/>
      <c r="J143" s="250"/>
      <c r="K143" s="250"/>
      <c r="L143" s="250"/>
      <c r="M143" s="250"/>
      <c r="N143" s="250"/>
      <c r="O143" s="276">
        <v>0</v>
      </c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3"/>
      <c r="AO143" s="273"/>
      <c r="AP143" s="273"/>
      <c r="AQ143" s="273"/>
      <c r="AR143" s="273"/>
      <c r="AS143" s="273"/>
      <c r="AT143" s="273"/>
      <c r="AU143" s="273"/>
      <c r="AV143" s="273"/>
      <c r="AW143" s="273"/>
      <c r="AX143" s="273"/>
      <c r="AY143" s="273"/>
      <c r="AZ143" s="273"/>
      <c r="BA143" s="273"/>
      <c r="BB143" s="273"/>
      <c r="BC143" s="273"/>
      <c r="BD143" s="273"/>
      <c r="BE143" s="273"/>
      <c r="BF143" s="273"/>
      <c r="BG143" s="273"/>
      <c r="BH143" s="273"/>
      <c r="BI143" s="273"/>
      <c r="BJ143" s="273"/>
      <c r="BK143" s="273"/>
      <c r="BL143" s="273"/>
      <c r="BM143" s="273"/>
      <c r="BN143" s="273"/>
      <c r="BO143" s="273"/>
      <c r="BP143" s="273"/>
      <c r="BQ143" s="273"/>
      <c r="BR143" s="273"/>
      <c r="BS143" s="273"/>
      <c r="BT143" s="273"/>
      <c r="BU143" s="273"/>
      <c r="BV143" s="273"/>
      <c r="BW143" s="273"/>
      <c r="BX143" s="273"/>
      <c r="BY143" s="273"/>
      <c r="BZ143" s="273"/>
      <c r="CA143" s="273"/>
      <c r="CB143" s="273"/>
      <c r="CC143" s="273"/>
      <c r="CD143" s="273"/>
      <c r="CE143" s="273"/>
      <c r="CF143" s="273"/>
      <c r="CG143" s="273"/>
      <c r="CH143" s="273"/>
      <c r="CI143" s="273"/>
      <c r="CJ143" s="273"/>
      <c r="CK143" s="273"/>
      <c r="CL143" s="273"/>
      <c r="CM143" s="273"/>
      <c r="CN143" s="273"/>
      <c r="CO143" s="273"/>
      <c r="CP143" s="273"/>
      <c r="CQ143" s="273"/>
      <c r="CR143" s="273"/>
      <c r="CS143" s="273"/>
      <c r="CT143" s="273"/>
      <c r="CU143" s="273"/>
      <c r="CV143" s="273"/>
      <c r="CW143" s="273"/>
      <c r="CX143" s="273"/>
      <c r="CY143" s="273"/>
      <c r="CZ143" s="273"/>
      <c r="DA143" s="273"/>
      <c r="DB143" s="273"/>
      <c r="DC143" s="273"/>
      <c r="DD143" s="273"/>
      <c r="DE143" s="273"/>
      <c r="DF143" s="273"/>
      <c r="DG143" s="273"/>
      <c r="DH143" s="273"/>
      <c r="DI143" s="273"/>
      <c r="DJ143" s="273"/>
      <c r="DK143" s="273"/>
      <c r="DL143" s="273"/>
      <c r="DM143" s="273"/>
      <c r="DN143" s="273"/>
      <c r="DO143" s="273"/>
      <c r="DP143" s="273"/>
      <c r="DQ143" s="273"/>
      <c r="DR143" s="273"/>
      <c r="DS143" s="273"/>
      <c r="DT143" s="273"/>
      <c r="DU143" s="273"/>
      <c r="DV143" s="273"/>
      <c r="DW143" s="273"/>
      <c r="DX143" s="273"/>
      <c r="DY143" s="273"/>
      <c r="DZ143" s="273"/>
      <c r="EA143" s="273"/>
      <c r="EB143" s="273"/>
      <c r="EC143" s="273"/>
      <c r="ED143" s="273"/>
      <c r="EE143" s="273"/>
      <c r="EF143" s="273"/>
      <c r="EG143" s="273"/>
      <c r="EH143" s="273"/>
      <c r="EI143" s="273"/>
      <c r="EJ143" s="273"/>
      <c r="EK143" s="273"/>
      <c r="EL143" s="273"/>
      <c r="EM143" s="273"/>
      <c r="EN143" s="273"/>
      <c r="EO143" s="273"/>
      <c r="EP143" s="273"/>
      <c r="EQ143" s="273"/>
      <c r="ER143" s="273"/>
      <c r="ES143" s="273"/>
      <c r="ET143" s="273"/>
      <c r="EU143" s="273"/>
      <c r="EV143" s="273"/>
      <c r="EW143" s="273"/>
      <c r="EX143" s="273"/>
      <c r="EY143" s="273"/>
      <c r="EZ143" s="273"/>
      <c r="FA143" s="273"/>
      <c r="FB143" s="273"/>
      <c r="FC143" s="273"/>
      <c r="FD143" s="273"/>
      <c r="FE143" s="273"/>
      <c r="FF143" s="273"/>
      <c r="FG143" s="273"/>
      <c r="FH143" s="273"/>
      <c r="FI143" s="273"/>
      <c r="FJ143" s="273"/>
      <c r="FK143" s="273"/>
      <c r="FL143" s="273"/>
      <c r="FM143" s="273"/>
      <c r="FN143" s="273"/>
      <c r="FO143" s="273"/>
      <c r="FP143" s="273"/>
      <c r="FQ143" s="273"/>
      <c r="FR143" s="273"/>
      <c r="FS143" s="273"/>
      <c r="FT143" s="273"/>
      <c r="FU143" s="273"/>
      <c r="FV143" s="273"/>
      <c r="FW143" s="273"/>
      <c r="FX143" s="273"/>
      <c r="FY143" s="273"/>
      <c r="FZ143" s="273"/>
      <c r="GA143" s="273"/>
      <c r="GB143" s="273"/>
      <c r="GC143" s="273"/>
      <c r="GD143" s="273"/>
      <c r="GE143" s="273"/>
      <c r="GF143" s="273"/>
      <c r="GG143" s="273"/>
      <c r="GH143" s="273"/>
      <c r="GI143" s="273"/>
      <c r="GJ143" s="273"/>
      <c r="GK143" s="273"/>
      <c r="GL143" s="273"/>
      <c r="GM143" s="273"/>
      <c r="GN143" s="273"/>
      <c r="GO143" s="273"/>
      <c r="GP143" s="273"/>
      <c r="GQ143" s="273"/>
      <c r="GR143" s="273"/>
      <c r="GS143" s="273"/>
      <c r="GT143" s="273"/>
      <c r="GU143" s="273"/>
      <c r="GV143" s="273"/>
      <c r="GW143" s="273"/>
      <c r="GX143" s="273"/>
      <c r="GY143" s="273"/>
      <c r="GZ143" s="273"/>
      <c r="HA143" s="273"/>
      <c r="HB143" s="273"/>
      <c r="HC143" s="273"/>
      <c r="HD143" s="273"/>
      <c r="HE143" s="273"/>
      <c r="HF143" s="273"/>
      <c r="HG143" s="273"/>
      <c r="HH143" s="273"/>
      <c r="HI143" s="273"/>
      <c r="HJ143" s="273"/>
      <c r="HK143" s="273"/>
      <c r="HL143" s="273"/>
      <c r="HM143" s="273"/>
      <c r="HN143" s="273"/>
      <c r="HO143" s="273"/>
      <c r="HP143" s="273"/>
      <c r="HQ143" s="273"/>
      <c r="HR143" s="273"/>
      <c r="HS143" s="273"/>
      <c r="HT143" s="273"/>
      <c r="HU143" s="273"/>
      <c r="HV143" s="273"/>
      <c r="HW143" s="273"/>
      <c r="HX143" s="273"/>
      <c r="HY143" s="273"/>
      <c r="HZ143" s="273"/>
      <c r="IA143" s="273"/>
      <c r="IB143" s="273"/>
      <c r="IC143" s="273"/>
      <c r="ID143" s="273"/>
      <c r="IE143" s="273"/>
    </row>
    <row r="144" spans="1:239" s="221" customFormat="1" ht="63.75">
      <c r="A144" s="222">
        <v>75</v>
      </c>
      <c r="B144" s="223" t="s">
        <v>171</v>
      </c>
      <c r="C144" s="442" t="s">
        <v>117</v>
      </c>
      <c r="D144" s="224" t="s">
        <v>174</v>
      </c>
      <c r="E144" s="224">
        <v>850</v>
      </c>
      <c r="F144" s="479" t="s">
        <v>1766</v>
      </c>
      <c r="G144" s="442" t="s">
        <v>1614</v>
      </c>
      <c r="H144" s="442" t="s">
        <v>1755</v>
      </c>
      <c r="I144" s="225">
        <f>J144*10</f>
        <v>19.62</v>
      </c>
      <c r="J144" s="226">
        <v>1.962</v>
      </c>
      <c r="K144" s="225">
        <v>21.14</v>
      </c>
      <c r="L144" s="224"/>
      <c r="M144" s="224"/>
      <c r="N144" s="224"/>
      <c r="O144" s="222">
        <v>1</v>
      </c>
    </row>
    <row r="145" spans="1:15" s="234" customFormat="1" ht="51" hidden="1">
      <c r="A145" s="227">
        <v>75</v>
      </c>
      <c r="B145" s="228" t="s">
        <v>171</v>
      </c>
      <c r="C145" s="443" t="s">
        <v>117</v>
      </c>
      <c r="D145" s="229" t="s">
        <v>174</v>
      </c>
      <c r="E145" s="229">
        <v>850</v>
      </c>
      <c r="F145" s="480" t="s">
        <v>1282</v>
      </c>
      <c r="G145" s="515" t="s">
        <v>1441</v>
      </c>
      <c r="H145" s="515" t="s">
        <v>1442</v>
      </c>
      <c r="I145" s="231">
        <v>101.45</v>
      </c>
      <c r="J145" s="232">
        <v>2.0289999999999999</v>
      </c>
      <c r="K145" s="231">
        <v>105.02</v>
      </c>
      <c r="L145" s="231"/>
      <c r="M145" s="230"/>
      <c r="N145" s="230"/>
      <c r="O145" s="227">
        <v>2</v>
      </c>
    </row>
    <row r="146" spans="1:15" s="234" customFormat="1" ht="22.5" hidden="1">
      <c r="A146" s="247"/>
      <c r="B146" s="255" t="s">
        <v>175</v>
      </c>
      <c r="C146" s="557" t="s">
        <v>176</v>
      </c>
      <c r="D146" s="559"/>
      <c r="E146" s="233"/>
      <c r="F146" s="484"/>
      <c r="G146" s="517"/>
      <c r="H146" s="517"/>
      <c r="I146" s="250"/>
      <c r="J146" s="250"/>
      <c r="K146" s="250"/>
      <c r="L146" s="250"/>
      <c r="M146" s="250"/>
      <c r="N146" s="250"/>
      <c r="O146" s="253"/>
    </row>
    <row r="147" spans="1:15" s="221" customFormat="1" ht="63.75">
      <c r="A147" s="214">
        <v>76</v>
      </c>
      <c r="B147" s="235" t="s">
        <v>177</v>
      </c>
      <c r="C147" s="444" t="s">
        <v>178</v>
      </c>
      <c r="D147" s="236" t="s">
        <v>179</v>
      </c>
      <c r="E147" s="220">
        <v>450</v>
      </c>
      <c r="F147" s="481" t="s">
        <v>2120</v>
      </c>
      <c r="G147" s="456" t="s">
        <v>2050</v>
      </c>
      <c r="H147" s="456" t="s">
        <v>2051</v>
      </c>
      <c r="I147" s="237">
        <v>31</v>
      </c>
      <c r="J147" s="238">
        <v>6.2</v>
      </c>
      <c r="K147" s="237">
        <v>32.57</v>
      </c>
      <c r="L147" s="237">
        <v>32.57</v>
      </c>
      <c r="M147" s="237"/>
      <c r="N147" s="220"/>
      <c r="O147" s="219">
        <v>1</v>
      </c>
    </row>
    <row r="148" spans="1:15" s="234" customFormat="1" ht="63.75" hidden="1">
      <c r="A148" s="247">
        <v>76</v>
      </c>
      <c r="B148" s="248" t="s">
        <v>177</v>
      </c>
      <c r="C148" s="446" t="s">
        <v>178</v>
      </c>
      <c r="D148" s="249" t="s">
        <v>179</v>
      </c>
      <c r="E148" s="233">
        <v>450</v>
      </c>
      <c r="F148" s="484" t="s">
        <v>1283</v>
      </c>
      <c r="G148" s="517" t="s">
        <v>1443</v>
      </c>
      <c r="H148" s="517" t="s">
        <v>1442</v>
      </c>
      <c r="I148" s="251">
        <v>31.42</v>
      </c>
      <c r="J148" s="252">
        <v>6.2839999999999998</v>
      </c>
      <c r="K148" s="251">
        <v>32.57</v>
      </c>
      <c r="L148" s="251"/>
      <c r="M148" s="250"/>
      <c r="N148" s="250"/>
      <c r="O148" s="253">
        <v>2</v>
      </c>
    </row>
    <row r="149" spans="1:15" s="234" customFormat="1" ht="51">
      <c r="A149" s="227">
        <v>77</v>
      </c>
      <c r="B149" s="228" t="s">
        <v>177</v>
      </c>
      <c r="C149" s="443" t="s">
        <v>178</v>
      </c>
      <c r="D149" s="229" t="s">
        <v>180</v>
      </c>
      <c r="E149" s="229">
        <v>450</v>
      </c>
      <c r="F149" s="480" t="s">
        <v>1284</v>
      </c>
      <c r="G149" s="515" t="s">
        <v>1445</v>
      </c>
      <c r="H149" s="515" t="s">
        <v>1442</v>
      </c>
      <c r="I149" s="231">
        <v>22.09</v>
      </c>
      <c r="J149" s="232">
        <v>2.2090000000000001</v>
      </c>
      <c r="K149" s="231">
        <v>22.74</v>
      </c>
      <c r="L149" s="231"/>
      <c r="M149" s="230"/>
      <c r="N149" s="230"/>
      <c r="O149" s="227">
        <v>1</v>
      </c>
    </row>
    <row r="150" spans="1:15" s="221" customFormat="1" ht="51" hidden="1">
      <c r="A150" s="222">
        <v>77</v>
      </c>
      <c r="B150" s="223" t="s">
        <v>177</v>
      </c>
      <c r="C150" s="442" t="s">
        <v>178</v>
      </c>
      <c r="D150" s="224" t="s">
        <v>180</v>
      </c>
      <c r="E150" s="224">
        <v>450</v>
      </c>
      <c r="F150" s="479" t="s">
        <v>2121</v>
      </c>
      <c r="G150" s="442" t="s">
        <v>2092</v>
      </c>
      <c r="H150" s="442" t="s">
        <v>2051</v>
      </c>
      <c r="I150" s="225">
        <v>22.22</v>
      </c>
      <c r="J150" s="226">
        <v>2.222</v>
      </c>
      <c r="K150" s="225">
        <v>22.74</v>
      </c>
      <c r="L150" s="225">
        <v>22.74</v>
      </c>
      <c r="M150" s="225"/>
      <c r="N150" s="224"/>
      <c r="O150" s="222">
        <v>2</v>
      </c>
    </row>
    <row r="151" spans="1:15" s="221" customFormat="1" ht="38.25">
      <c r="A151" s="214">
        <v>78</v>
      </c>
      <c r="B151" s="235" t="s">
        <v>181</v>
      </c>
      <c r="C151" s="444" t="s">
        <v>182</v>
      </c>
      <c r="D151" s="236" t="s">
        <v>183</v>
      </c>
      <c r="E151" s="220">
        <v>50</v>
      </c>
      <c r="F151" s="481" t="s">
        <v>2122</v>
      </c>
      <c r="G151" s="456" t="s">
        <v>2123</v>
      </c>
      <c r="H151" s="456" t="s">
        <v>2051</v>
      </c>
      <c r="I151" s="237">
        <v>14.22</v>
      </c>
      <c r="J151" s="238">
        <v>0.47399999999999998</v>
      </c>
      <c r="K151" s="237"/>
      <c r="L151" s="237">
        <v>27.74</v>
      </c>
      <c r="M151" s="237"/>
      <c r="N151" s="220"/>
      <c r="O151" s="219">
        <v>1</v>
      </c>
    </row>
    <row r="152" spans="1:15" s="221" customFormat="1" ht="38.25">
      <c r="A152" s="222">
        <v>79</v>
      </c>
      <c r="B152" s="223" t="s">
        <v>181</v>
      </c>
      <c r="C152" s="442" t="s">
        <v>182</v>
      </c>
      <c r="D152" s="224" t="s">
        <v>184</v>
      </c>
      <c r="E152" s="224">
        <v>10</v>
      </c>
      <c r="F152" s="479" t="s">
        <v>2460</v>
      </c>
      <c r="G152" s="442" t="s">
        <v>1614</v>
      </c>
      <c r="H152" s="442" t="s">
        <v>1755</v>
      </c>
      <c r="I152" s="225">
        <f>J152*5</f>
        <v>39.4</v>
      </c>
      <c r="J152" s="226">
        <v>7.88</v>
      </c>
      <c r="K152" s="225">
        <v>43.33</v>
      </c>
      <c r="L152" s="224"/>
      <c r="M152" s="224"/>
      <c r="N152" s="224"/>
      <c r="O152" s="222">
        <v>1</v>
      </c>
    </row>
    <row r="153" spans="1:15" s="234" customFormat="1" ht="22.5" hidden="1">
      <c r="A153" s="247"/>
      <c r="B153" s="255" t="s">
        <v>185</v>
      </c>
      <c r="C153" s="557" t="s">
        <v>186</v>
      </c>
      <c r="D153" s="559"/>
      <c r="E153" s="233"/>
      <c r="F153" s="484"/>
      <c r="G153" s="517"/>
      <c r="H153" s="517"/>
      <c r="I153" s="250"/>
      <c r="J153" s="250"/>
      <c r="K153" s="250"/>
      <c r="L153" s="250"/>
      <c r="M153" s="250"/>
      <c r="N153" s="250"/>
      <c r="O153" s="253"/>
    </row>
    <row r="154" spans="1:15" s="221" customFormat="1" ht="35.25">
      <c r="A154" s="214">
        <v>80</v>
      </c>
      <c r="B154" s="235" t="s">
        <v>187</v>
      </c>
      <c r="C154" s="444" t="s">
        <v>188</v>
      </c>
      <c r="D154" s="236" t="s">
        <v>189</v>
      </c>
      <c r="E154" s="220">
        <v>40</v>
      </c>
      <c r="F154" s="481" t="s">
        <v>2124</v>
      </c>
      <c r="G154" s="456" t="s">
        <v>1675</v>
      </c>
      <c r="H154" s="456" t="s">
        <v>2051</v>
      </c>
      <c r="I154" s="237">
        <v>2.46</v>
      </c>
      <c r="J154" s="238">
        <v>0.123</v>
      </c>
      <c r="K154" s="237">
        <v>2.5</v>
      </c>
      <c r="L154" s="237">
        <v>2.5</v>
      </c>
      <c r="M154" s="237"/>
      <c r="N154" s="220"/>
      <c r="O154" s="219">
        <v>1</v>
      </c>
    </row>
    <row r="155" spans="1:15" s="221" customFormat="1" ht="51">
      <c r="A155" s="222">
        <v>81</v>
      </c>
      <c r="B155" s="223" t="s">
        <v>190</v>
      </c>
      <c r="C155" s="442" t="s">
        <v>191</v>
      </c>
      <c r="D155" s="224" t="s">
        <v>192</v>
      </c>
      <c r="E155" s="224">
        <v>100</v>
      </c>
      <c r="F155" s="479" t="s">
        <v>2125</v>
      </c>
      <c r="G155" s="442" t="s">
        <v>1660</v>
      </c>
      <c r="H155" s="442" t="s">
        <v>2051</v>
      </c>
      <c r="I155" s="225">
        <v>22.93</v>
      </c>
      <c r="J155" s="226">
        <v>3.8216999999999999</v>
      </c>
      <c r="K155" s="225">
        <v>23.14</v>
      </c>
      <c r="L155" s="225">
        <v>37.79</v>
      </c>
      <c r="M155" s="225"/>
      <c r="N155" s="224"/>
      <c r="O155" s="222">
        <v>1</v>
      </c>
    </row>
    <row r="156" spans="1:15" s="234" customFormat="1" ht="51" hidden="1">
      <c r="A156" s="227">
        <v>81</v>
      </c>
      <c r="B156" s="228" t="s">
        <v>190</v>
      </c>
      <c r="C156" s="443" t="s">
        <v>191</v>
      </c>
      <c r="D156" s="229" t="s">
        <v>192</v>
      </c>
      <c r="E156" s="229">
        <v>100</v>
      </c>
      <c r="F156" s="480" t="s">
        <v>1285</v>
      </c>
      <c r="G156" s="515" t="s">
        <v>1447</v>
      </c>
      <c r="H156" s="515" t="s">
        <v>1442</v>
      </c>
      <c r="I156" s="231">
        <v>23.1</v>
      </c>
      <c r="J156" s="232">
        <v>3.85</v>
      </c>
      <c r="K156" s="231">
        <v>23.14</v>
      </c>
      <c r="L156" s="231"/>
      <c r="M156" s="230"/>
      <c r="N156" s="230"/>
      <c r="O156" s="227">
        <v>2</v>
      </c>
    </row>
    <row r="157" spans="1:15" s="234" customFormat="1" ht="38.25">
      <c r="A157" s="247">
        <v>82</v>
      </c>
      <c r="B157" s="248" t="s">
        <v>190</v>
      </c>
      <c r="C157" s="446" t="s">
        <v>191</v>
      </c>
      <c r="D157" s="249" t="s">
        <v>193</v>
      </c>
      <c r="E157" s="233">
        <v>100</v>
      </c>
      <c r="F157" s="484" t="s">
        <v>1286</v>
      </c>
      <c r="G157" s="517" t="s">
        <v>1450</v>
      </c>
      <c r="H157" s="517" t="s">
        <v>1442</v>
      </c>
      <c r="I157" s="251">
        <v>33.43</v>
      </c>
      <c r="J157" s="252">
        <v>5.5716999999999999</v>
      </c>
      <c r="K157" s="251">
        <v>34.700000000000003</v>
      </c>
      <c r="L157" s="251"/>
      <c r="M157" s="250"/>
      <c r="N157" s="250"/>
      <c r="O157" s="253">
        <v>1</v>
      </c>
    </row>
    <row r="158" spans="1:15" s="221" customFormat="1" ht="38.25" hidden="1">
      <c r="A158" s="214">
        <v>82</v>
      </c>
      <c r="B158" s="235" t="s">
        <v>190</v>
      </c>
      <c r="C158" s="444" t="s">
        <v>191</v>
      </c>
      <c r="D158" s="236" t="s">
        <v>193</v>
      </c>
      <c r="E158" s="220">
        <v>100</v>
      </c>
      <c r="F158" s="481" t="s">
        <v>2126</v>
      </c>
      <c r="G158" s="456" t="s">
        <v>1660</v>
      </c>
      <c r="H158" s="456" t="s">
        <v>2051</v>
      </c>
      <c r="I158" s="237">
        <v>34.380000000000003</v>
      </c>
      <c r="J158" s="238">
        <v>5.73</v>
      </c>
      <c r="K158" s="237">
        <v>34.700000000000003</v>
      </c>
      <c r="L158" s="237">
        <v>38.14</v>
      </c>
      <c r="M158" s="237"/>
      <c r="N158" s="220"/>
      <c r="O158" s="219">
        <v>2</v>
      </c>
    </row>
    <row r="159" spans="1:15" s="221" customFormat="1" ht="51">
      <c r="A159" s="222">
        <v>83</v>
      </c>
      <c r="B159" s="223" t="s">
        <v>190</v>
      </c>
      <c r="C159" s="442" t="s">
        <v>194</v>
      </c>
      <c r="D159" s="224" t="s">
        <v>195</v>
      </c>
      <c r="E159" s="224">
        <v>50</v>
      </c>
      <c r="F159" s="479" t="s">
        <v>1767</v>
      </c>
      <c r="G159" s="442" t="s">
        <v>1614</v>
      </c>
      <c r="H159" s="442" t="s">
        <v>1755</v>
      </c>
      <c r="I159" s="225">
        <f>J159*10</f>
        <v>51.7</v>
      </c>
      <c r="J159" s="226">
        <v>5.17</v>
      </c>
      <c r="K159" s="225">
        <v>80.540000000000006</v>
      </c>
      <c r="L159" s="224"/>
      <c r="M159" s="224"/>
      <c r="N159" s="224"/>
      <c r="O159" s="222">
        <v>1</v>
      </c>
    </row>
    <row r="160" spans="1:15" s="221" customFormat="1" ht="38.25" hidden="1">
      <c r="A160" s="222">
        <v>83</v>
      </c>
      <c r="B160" s="223" t="s">
        <v>190</v>
      </c>
      <c r="C160" s="442" t="s">
        <v>194</v>
      </c>
      <c r="D160" s="224" t="s">
        <v>195</v>
      </c>
      <c r="E160" s="224">
        <v>50</v>
      </c>
      <c r="F160" s="479" t="s">
        <v>2127</v>
      </c>
      <c r="G160" s="442" t="s">
        <v>1660</v>
      </c>
      <c r="H160" s="442" t="s">
        <v>2051</v>
      </c>
      <c r="I160" s="225">
        <v>53.28</v>
      </c>
      <c r="J160" s="226">
        <v>5.3280000000000003</v>
      </c>
      <c r="K160" s="225">
        <v>80.540000000000006</v>
      </c>
      <c r="L160" s="225">
        <v>80.540000000000006</v>
      </c>
      <c r="M160" s="225"/>
      <c r="N160" s="224"/>
      <c r="O160" s="222">
        <v>2</v>
      </c>
    </row>
    <row r="161" spans="1:15" s="246" customFormat="1" ht="38.25" hidden="1">
      <c r="A161" s="222">
        <v>83</v>
      </c>
      <c r="B161" s="223" t="s">
        <v>190</v>
      </c>
      <c r="C161" s="442" t="s">
        <v>194</v>
      </c>
      <c r="D161" s="224" t="s">
        <v>195</v>
      </c>
      <c r="E161" s="224">
        <v>50</v>
      </c>
      <c r="F161" s="479" t="s">
        <v>1613</v>
      </c>
      <c r="G161" s="442" t="s">
        <v>1614</v>
      </c>
      <c r="H161" s="521" t="s">
        <v>1615</v>
      </c>
      <c r="I161" s="224">
        <v>5.58</v>
      </c>
      <c r="J161" s="224">
        <v>5.58</v>
      </c>
      <c r="K161" s="224">
        <v>8.36</v>
      </c>
      <c r="L161" s="224">
        <v>8.0500000000000007</v>
      </c>
      <c r="M161" s="224" t="s">
        <v>1616</v>
      </c>
      <c r="N161" s="224" t="s">
        <v>1616</v>
      </c>
      <c r="O161" s="222">
        <v>3</v>
      </c>
    </row>
    <row r="162" spans="1:15" s="246" customFormat="1" ht="38.25" hidden="1">
      <c r="A162" s="222">
        <v>83</v>
      </c>
      <c r="B162" s="223" t="s">
        <v>190</v>
      </c>
      <c r="C162" s="442" t="s">
        <v>194</v>
      </c>
      <c r="D162" s="224" t="s">
        <v>195</v>
      </c>
      <c r="E162" s="224">
        <v>50</v>
      </c>
      <c r="F162" s="479" t="s">
        <v>1895</v>
      </c>
      <c r="G162" s="442" t="s">
        <v>1886</v>
      </c>
      <c r="H162" s="442" t="s">
        <v>1875</v>
      </c>
      <c r="I162" s="225">
        <v>6.35</v>
      </c>
      <c r="J162" s="226">
        <v>6.35</v>
      </c>
      <c r="K162" s="268">
        <v>8.0399999999999991</v>
      </c>
      <c r="L162" s="224"/>
      <c r="M162" s="224"/>
      <c r="N162" s="268">
        <v>8.0399999999999991</v>
      </c>
      <c r="O162" s="254">
        <v>4</v>
      </c>
    </row>
    <row r="163" spans="1:15" s="221" customFormat="1" ht="51">
      <c r="A163" s="219">
        <v>84</v>
      </c>
      <c r="B163" s="313" t="s">
        <v>190</v>
      </c>
      <c r="C163" s="456" t="s">
        <v>196</v>
      </c>
      <c r="D163" s="220" t="s">
        <v>197</v>
      </c>
      <c r="E163" s="220">
        <v>1000</v>
      </c>
      <c r="F163" s="481" t="s">
        <v>1768</v>
      </c>
      <c r="G163" s="456" t="s">
        <v>1614</v>
      </c>
      <c r="H163" s="456" t="s">
        <v>1755</v>
      </c>
      <c r="I163" s="237">
        <f>J163*10</f>
        <v>29.5</v>
      </c>
      <c r="J163" s="238">
        <v>2.95</v>
      </c>
      <c r="K163" s="237">
        <v>33.78</v>
      </c>
      <c r="L163" s="220"/>
      <c r="M163" s="220"/>
      <c r="N163" s="220"/>
      <c r="O163" s="219">
        <v>1</v>
      </c>
    </row>
    <row r="164" spans="1:15" s="221" customFormat="1" ht="38.25" hidden="1">
      <c r="A164" s="219">
        <v>84</v>
      </c>
      <c r="B164" s="313" t="s">
        <v>190</v>
      </c>
      <c r="C164" s="456" t="s">
        <v>196</v>
      </c>
      <c r="D164" s="220" t="s">
        <v>197</v>
      </c>
      <c r="E164" s="220">
        <v>1000</v>
      </c>
      <c r="F164" s="481" t="s">
        <v>2128</v>
      </c>
      <c r="G164" s="456" t="s">
        <v>1660</v>
      </c>
      <c r="H164" s="456" t="s">
        <v>2051</v>
      </c>
      <c r="I164" s="237">
        <v>29.7</v>
      </c>
      <c r="J164" s="238">
        <v>2.97</v>
      </c>
      <c r="K164" s="237">
        <v>33.78</v>
      </c>
      <c r="L164" s="237">
        <v>33.78</v>
      </c>
      <c r="M164" s="237"/>
      <c r="N164" s="220"/>
      <c r="O164" s="219">
        <v>2</v>
      </c>
    </row>
    <row r="165" spans="1:15" s="234" customFormat="1" ht="38.25" hidden="1">
      <c r="A165" s="253">
        <v>84</v>
      </c>
      <c r="B165" s="314" t="s">
        <v>190</v>
      </c>
      <c r="C165" s="457" t="s">
        <v>196</v>
      </c>
      <c r="D165" s="233" t="s">
        <v>197</v>
      </c>
      <c r="E165" s="233">
        <v>1000</v>
      </c>
      <c r="F165" s="491" t="s">
        <v>1287</v>
      </c>
      <c r="G165" s="522" t="s">
        <v>1441</v>
      </c>
      <c r="H165" s="522" t="s">
        <v>1442</v>
      </c>
      <c r="I165" s="316">
        <v>30.45</v>
      </c>
      <c r="J165" s="317">
        <v>3.0449999999999999</v>
      </c>
      <c r="K165" s="316">
        <v>33.78</v>
      </c>
      <c r="L165" s="316"/>
      <c r="M165" s="315"/>
      <c r="N165" s="315"/>
      <c r="O165" s="253">
        <v>3</v>
      </c>
    </row>
    <row r="166" spans="1:15" s="221" customFormat="1" ht="63.75">
      <c r="A166" s="339">
        <v>85</v>
      </c>
      <c r="B166" s="340" t="s">
        <v>190</v>
      </c>
      <c r="C166" s="463" t="s">
        <v>196</v>
      </c>
      <c r="D166" s="341" t="s">
        <v>198</v>
      </c>
      <c r="E166" s="341">
        <v>2800</v>
      </c>
      <c r="F166" s="494" t="s">
        <v>1769</v>
      </c>
      <c r="G166" s="463" t="s">
        <v>1614</v>
      </c>
      <c r="H166" s="463" t="s">
        <v>1755</v>
      </c>
      <c r="I166" s="342">
        <f>J166*10</f>
        <v>44.88</v>
      </c>
      <c r="J166" s="343">
        <v>4.4880000000000004</v>
      </c>
      <c r="K166" s="342">
        <v>50.68</v>
      </c>
      <c r="L166" s="341"/>
      <c r="M166" s="341"/>
      <c r="N166" s="341"/>
      <c r="O166" s="339">
        <v>1</v>
      </c>
    </row>
    <row r="167" spans="1:15" s="221" customFormat="1" ht="38.25" hidden="1">
      <c r="A167" s="339">
        <v>85</v>
      </c>
      <c r="B167" s="340" t="s">
        <v>190</v>
      </c>
      <c r="C167" s="463" t="s">
        <v>196</v>
      </c>
      <c r="D167" s="341" t="s">
        <v>198</v>
      </c>
      <c r="E167" s="341">
        <v>2800</v>
      </c>
      <c r="F167" s="494" t="s">
        <v>2129</v>
      </c>
      <c r="G167" s="463" t="s">
        <v>1660</v>
      </c>
      <c r="H167" s="463" t="s">
        <v>2051</v>
      </c>
      <c r="I167" s="342">
        <v>45.3</v>
      </c>
      <c r="J167" s="343">
        <v>4.53</v>
      </c>
      <c r="K167" s="342">
        <v>50.68</v>
      </c>
      <c r="L167" s="342">
        <v>51.34</v>
      </c>
      <c r="M167" s="342"/>
      <c r="N167" s="341"/>
      <c r="O167" s="339">
        <v>2</v>
      </c>
    </row>
    <row r="168" spans="1:15" s="234" customFormat="1" ht="38.25" hidden="1">
      <c r="A168" s="350">
        <v>85</v>
      </c>
      <c r="B168" s="351" t="s">
        <v>190</v>
      </c>
      <c r="C168" s="464" t="s">
        <v>196</v>
      </c>
      <c r="D168" s="352" t="s">
        <v>198</v>
      </c>
      <c r="E168" s="352">
        <v>2800</v>
      </c>
      <c r="F168" s="496" t="s">
        <v>1288</v>
      </c>
      <c r="G168" s="525" t="s">
        <v>1441</v>
      </c>
      <c r="H168" s="525" t="s">
        <v>1442</v>
      </c>
      <c r="I168" s="354">
        <v>46.45</v>
      </c>
      <c r="J168" s="355">
        <v>4.6449999999999996</v>
      </c>
      <c r="K168" s="354">
        <v>50.68</v>
      </c>
      <c r="L168" s="354"/>
      <c r="M168" s="353"/>
      <c r="N168" s="353"/>
      <c r="O168" s="350">
        <v>3</v>
      </c>
    </row>
    <row r="169" spans="1:15" s="234" customFormat="1" ht="38.25">
      <c r="A169" s="247">
        <v>86</v>
      </c>
      <c r="B169" s="248" t="s">
        <v>190</v>
      </c>
      <c r="C169" s="446" t="s">
        <v>199</v>
      </c>
      <c r="D169" s="249" t="s">
        <v>200</v>
      </c>
      <c r="E169" s="233">
        <v>650</v>
      </c>
      <c r="F169" s="484" t="s">
        <v>1289</v>
      </c>
      <c r="G169" s="517" t="s">
        <v>1441</v>
      </c>
      <c r="H169" s="517" t="s">
        <v>1442</v>
      </c>
      <c r="I169" s="251">
        <v>8.9</v>
      </c>
      <c r="J169" s="252">
        <v>4.45</v>
      </c>
      <c r="K169" s="251">
        <v>13.01</v>
      </c>
      <c r="L169" s="251"/>
      <c r="M169" s="250"/>
      <c r="N169" s="250"/>
      <c r="O169" s="253">
        <v>1</v>
      </c>
    </row>
    <row r="170" spans="1:15" s="246" customFormat="1" ht="38.25">
      <c r="A170" s="222">
        <v>87</v>
      </c>
      <c r="B170" s="223" t="s">
        <v>201</v>
      </c>
      <c r="C170" s="442" t="s">
        <v>202</v>
      </c>
      <c r="D170" s="224" t="s">
        <v>203</v>
      </c>
      <c r="E170" s="224">
        <v>50</v>
      </c>
      <c r="F170" s="479" t="s">
        <v>1896</v>
      </c>
      <c r="G170" s="442" t="s">
        <v>1675</v>
      </c>
      <c r="H170" s="442" t="s">
        <v>1875</v>
      </c>
      <c r="I170" s="224">
        <v>1.75</v>
      </c>
      <c r="J170" s="226">
        <v>1.7500000000000002E-2</v>
      </c>
      <c r="K170" s="268" t="s">
        <v>1616</v>
      </c>
      <c r="L170" s="224"/>
      <c r="M170" s="224">
        <v>8.49</v>
      </c>
      <c r="N170" s="224" t="s">
        <v>1616</v>
      </c>
      <c r="O170" s="254">
        <v>1</v>
      </c>
    </row>
    <row r="171" spans="1:15" s="221" customFormat="1" ht="38.25" hidden="1">
      <c r="A171" s="222">
        <v>87</v>
      </c>
      <c r="B171" s="223" t="s">
        <v>201</v>
      </c>
      <c r="C171" s="442" t="s">
        <v>202</v>
      </c>
      <c r="D171" s="224" t="s">
        <v>203</v>
      </c>
      <c r="E171" s="224">
        <v>50</v>
      </c>
      <c r="F171" s="479" t="s">
        <v>2130</v>
      </c>
      <c r="G171" s="442" t="s">
        <v>2106</v>
      </c>
      <c r="H171" s="442" t="s">
        <v>2051</v>
      </c>
      <c r="I171" s="225">
        <v>1.81</v>
      </c>
      <c r="J171" s="226">
        <v>1.8100000000000002E-2</v>
      </c>
      <c r="K171" s="225"/>
      <c r="L171" s="225">
        <v>8.49</v>
      </c>
      <c r="M171" s="225">
        <v>8.49</v>
      </c>
      <c r="N171" s="224"/>
      <c r="O171" s="222">
        <v>2</v>
      </c>
    </row>
    <row r="172" spans="1:15" s="221" customFormat="1" ht="63.75" hidden="1">
      <c r="A172" s="222">
        <v>87</v>
      </c>
      <c r="B172" s="223" t="s">
        <v>201</v>
      </c>
      <c r="C172" s="442" t="s">
        <v>202</v>
      </c>
      <c r="D172" s="224" t="s">
        <v>203</v>
      </c>
      <c r="E172" s="224">
        <v>50</v>
      </c>
      <c r="F172" s="482" t="s">
        <v>2026</v>
      </c>
      <c r="G172" s="442" t="s">
        <v>1850</v>
      </c>
      <c r="H172" s="516" t="s">
        <v>2018</v>
      </c>
      <c r="I172" s="225">
        <v>2.5</v>
      </c>
      <c r="J172" s="318">
        <v>8.3333333333333329E-2</v>
      </c>
      <c r="K172" s="224"/>
      <c r="L172" s="224"/>
      <c r="M172" s="224">
        <v>3.54</v>
      </c>
      <c r="N172" s="224"/>
      <c r="O172" s="222">
        <v>3</v>
      </c>
    </row>
    <row r="173" spans="1:15" s="221" customFormat="1" ht="38.25">
      <c r="A173" s="214">
        <v>88</v>
      </c>
      <c r="B173" s="235" t="s">
        <v>201</v>
      </c>
      <c r="C173" s="444" t="s">
        <v>202</v>
      </c>
      <c r="D173" s="236" t="s">
        <v>204</v>
      </c>
      <c r="E173" s="220">
        <v>60</v>
      </c>
      <c r="F173" s="481" t="s">
        <v>2131</v>
      </c>
      <c r="G173" s="456" t="s">
        <v>2071</v>
      </c>
      <c r="H173" s="456" t="s">
        <v>2051</v>
      </c>
      <c r="I173" s="237">
        <v>1.66</v>
      </c>
      <c r="J173" s="238">
        <v>8.3000000000000004E-2</v>
      </c>
      <c r="K173" s="237"/>
      <c r="L173" s="237">
        <v>2.78</v>
      </c>
      <c r="M173" s="237">
        <v>2.78</v>
      </c>
      <c r="N173" s="220"/>
      <c r="O173" s="219">
        <v>1</v>
      </c>
    </row>
    <row r="174" spans="1:15" s="246" customFormat="1" ht="38.25" hidden="1">
      <c r="A174" s="239">
        <v>88</v>
      </c>
      <c r="B174" s="240" t="s">
        <v>201</v>
      </c>
      <c r="C174" s="445" t="s">
        <v>202</v>
      </c>
      <c r="D174" s="241" t="s">
        <v>204</v>
      </c>
      <c r="E174" s="241">
        <v>60</v>
      </c>
      <c r="F174" s="483" t="s">
        <v>1897</v>
      </c>
      <c r="G174" s="445" t="s">
        <v>1675</v>
      </c>
      <c r="H174" s="445" t="s">
        <v>1875</v>
      </c>
      <c r="I174" s="241">
        <v>1.89</v>
      </c>
      <c r="J174" s="243">
        <v>9.4500000000000001E-2</v>
      </c>
      <c r="K174" s="310" t="s">
        <v>1616</v>
      </c>
      <c r="L174" s="241"/>
      <c r="M174" s="241">
        <v>1.63</v>
      </c>
      <c r="N174" s="241" t="s">
        <v>1616</v>
      </c>
      <c r="O174" s="245">
        <v>2</v>
      </c>
    </row>
    <row r="175" spans="1:15" s="234" customFormat="1" ht="22.5" hidden="1">
      <c r="A175" s="247"/>
      <c r="B175" s="255" t="s">
        <v>205</v>
      </c>
      <c r="C175" s="562" t="s">
        <v>206</v>
      </c>
      <c r="D175" s="562"/>
      <c r="E175" s="233"/>
      <c r="F175" s="484"/>
      <c r="G175" s="517"/>
      <c r="H175" s="517"/>
      <c r="I175" s="250"/>
      <c r="J175" s="250"/>
      <c r="K175" s="250"/>
      <c r="L175" s="250"/>
      <c r="M175" s="250"/>
      <c r="N175" s="250"/>
      <c r="O175" s="253"/>
    </row>
    <row r="176" spans="1:15" s="234" customFormat="1" ht="38.25" hidden="1">
      <c r="A176" s="227">
        <v>89</v>
      </c>
      <c r="B176" s="228" t="s">
        <v>207</v>
      </c>
      <c r="C176" s="443" t="s">
        <v>208</v>
      </c>
      <c r="D176" s="229" t="s">
        <v>209</v>
      </c>
      <c r="E176" s="229">
        <v>150</v>
      </c>
      <c r="F176" s="480"/>
      <c r="G176" s="515"/>
      <c r="H176" s="515"/>
      <c r="I176" s="230"/>
      <c r="J176" s="230"/>
      <c r="K176" s="230"/>
      <c r="L176" s="230"/>
      <c r="M176" s="230"/>
      <c r="N176" s="230"/>
      <c r="O176" s="227">
        <v>0</v>
      </c>
    </row>
    <row r="177" spans="1:15" s="221" customFormat="1" ht="38.25">
      <c r="A177" s="214">
        <v>90</v>
      </c>
      <c r="B177" s="235" t="s">
        <v>210</v>
      </c>
      <c r="C177" s="444" t="s">
        <v>211</v>
      </c>
      <c r="D177" s="236" t="s">
        <v>212</v>
      </c>
      <c r="E177" s="220">
        <v>3300</v>
      </c>
      <c r="F177" s="481" t="s">
        <v>2132</v>
      </c>
      <c r="G177" s="456" t="s">
        <v>2133</v>
      </c>
      <c r="H177" s="456" t="s">
        <v>2051</v>
      </c>
      <c r="I177" s="237">
        <v>9.1199999999999992</v>
      </c>
      <c r="J177" s="238">
        <v>2.2799999999999998</v>
      </c>
      <c r="K177" s="237"/>
      <c r="L177" s="237">
        <v>9.7200000000000006</v>
      </c>
      <c r="M177" s="237"/>
      <c r="N177" s="220"/>
      <c r="O177" s="219">
        <v>1</v>
      </c>
    </row>
    <row r="178" spans="1:15" s="234" customFormat="1" ht="38.25" hidden="1">
      <c r="A178" s="247">
        <v>90</v>
      </c>
      <c r="B178" s="248" t="s">
        <v>210</v>
      </c>
      <c r="C178" s="446" t="s">
        <v>211</v>
      </c>
      <c r="D178" s="249" t="s">
        <v>212</v>
      </c>
      <c r="E178" s="233">
        <v>3300</v>
      </c>
      <c r="F178" s="484" t="s">
        <v>1290</v>
      </c>
      <c r="G178" s="517" t="s">
        <v>1441</v>
      </c>
      <c r="H178" s="517" t="s">
        <v>1442</v>
      </c>
      <c r="I178" s="251">
        <v>9.4499999999999993</v>
      </c>
      <c r="J178" s="252">
        <v>2.3624999999999998</v>
      </c>
      <c r="K178" s="251"/>
      <c r="L178" s="251">
        <v>9.7200000000000006</v>
      </c>
      <c r="M178" s="250"/>
      <c r="N178" s="250"/>
      <c r="O178" s="253">
        <v>2</v>
      </c>
    </row>
    <row r="179" spans="1:15" s="234" customFormat="1" ht="33">
      <c r="A179" s="227">
        <v>91</v>
      </c>
      <c r="B179" s="228" t="s">
        <v>210</v>
      </c>
      <c r="C179" s="443" t="s">
        <v>211</v>
      </c>
      <c r="D179" s="229" t="s">
        <v>213</v>
      </c>
      <c r="E179" s="229">
        <v>1500</v>
      </c>
      <c r="F179" s="480" t="s">
        <v>1291</v>
      </c>
      <c r="G179" s="515" t="s">
        <v>1445</v>
      </c>
      <c r="H179" s="515" t="s">
        <v>1442</v>
      </c>
      <c r="I179" s="231">
        <v>32.979999999999997</v>
      </c>
      <c r="J179" s="232">
        <v>1.649</v>
      </c>
      <c r="K179" s="231"/>
      <c r="L179" s="231">
        <v>33.909999999999997</v>
      </c>
      <c r="M179" s="230"/>
      <c r="N179" s="230"/>
      <c r="O179" s="227">
        <v>1</v>
      </c>
    </row>
    <row r="180" spans="1:15" s="221" customFormat="1" ht="33" hidden="1">
      <c r="A180" s="222">
        <v>91</v>
      </c>
      <c r="B180" s="223" t="s">
        <v>210</v>
      </c>
      <c r="C180" s="442" t="s">
        <v>211</v>
      </c>
      <c r="D180" s="224" t="s">
        <v>213</v>
      </c>
      <c r="E180" s="224">
        <v>1500</v>
      </c>
      <c r="F180" s="479" t="s">
        <v>2134</v>
      </c>
      <c r="G180" s="442" t="s">
        <v>2071</v>
      </c>
      <c r="H180" s="442" t="s">
        <v>2051</v>
      </c>
      <c r="I180" s="225">
        <v>33.35</v>
      </c>
      <c r="J180" s="226">
        <v>1.6675</v>
      </c>
      <c r="K180" s="225"/>
      <c r="L180" s="225">
        <v>33.909999999999997</v>
      </c>
      <c r="M180" s="225"/>
      <c r="N180" s="224"/>
      <c r="O180" s="222">
        <v>2</v>
      </c>
    </row>
    <row r="181" spans="1:15" s="234" customFormat="1" ht="22.5" hidden="1">
      <c r="A181" s="247"/>
      <c r="B181" s="255" t="s">
        <v>214</v>
      </c>
      <c r="C181" s="562" t="s">
        <v>215</v>
      </c>
      <c r="D181" s="562"/>
      <c r="E181" s="233"/>
      <c r="F181" s="484"/>
      <c r="G181" s="517"/>
      <c r="H181" s="517"/>
      <c r="I181" s="250"/>
      <c r="J181" s="250"/>
      <c r="K181" s="250"/>
      <c r="L181" s="250"/>
      <c r="M181" s="250"/>
      <c r="N181" s="250"/>
      <c r="O181" s="253"/>
    </row>
    <row r="182" spans="1:15" s="221" customFormat="1" ht="51">
      <c r="A182" s="214">
        <v>92</v>
      </c>
      <c r="B182" s="235" t="s">
        <v>216</v>
      </c>
      <c r="C182" s="444" t="s">
        <v>217</v>
      </c>
      <c r="D182" s="319" t="s">
        <v>218</v>
      </c>
      <c r="E182" s="220">
        <v>2500</v>
      </c>
      <c r="F182" s="481" t="s">
        <v>2135</v>
      </c>
      <c r="G182" s="456" t="s">
        <v>2089</v>
      </c>
      <c r="H182" s="456" t="s">
        <v>2051</v>
      </c>
      <c r="I182" s="237">
        <v>18.98</v>
      </c>
      <c r="J182" s="238">
        <v>0.1898</v>
      </c>
      <c r="K182" s="237"/>
      <c r="L182" s="237">
        <v>24.08</v>
      </c>
      <c r="M182" s="237">
        <v>24.08</v>
      </c>
      <c r="N182" s="220"/>
      <c r="O182" s="219">
        <v>1</v>
      </c>
    </row>
    <row r="183" spans="1:15" s="234" customFormat="1" ht="51" hidden="1">
      <c r="A183" s="247">
        <v>92</v>
      </c>
      <c r="B183" s="248" t="s">
        <v>216</v>
      </c>
      <c r="C183" s="446" t="s">
        <v>217</v>
      </c>
      <c r="D183" s="275" t="s">
        <v>218</v>
      </c>
      <c r="E183" s="233">
        <v>2500</v>
      </c>
      <c r="F183" s="484" t="s">
        <v>1292</v>
      </c>
      <c r="G183" s="517" t="s">
        <v>1445</v>
      </c>
      <c r="H183" s="517" t="s">
        <v>1442</v>
      </c>
      <c r="I183" s="251">
        <v>19.14</v>
      </c>
      <c r="J183" s="252">
        <v>0.19139999999999999</v>
      </c>
      <c r="K183" s="251"/>
      <c r="L183" s="251"/>
      <c r="M183" s="250">
        <v>24.08</v>
      </c>
      <c r="N183" s="250"/>
      <c r="O183" s="253">
        <v>2</v>
      </c>
    </row>
    <row r="184" spans="1:15" s="221" customFormat="1" ht="51">
      <c r="A184" s="222">
        <v>93</v>
      </c>
      <c r="B184" s="223" t="s">
        <v>216</v>
      </c>
      <c r="C184" s="442" t="s">
        <v>219</v>
      </c>
      <c r="D184" s="224" t="s">
        <v>220</v>
      </c>
      <c r="E184" s="224">
        <v>500</v>
      </c>
      <c r="F184" s="479" t="s">
        <v>2136</v>
      </c>
      <c r="G184" s="442" t="s">
        <v>2137</v>
      </c>
      <c r="H184" s="442" t="s">
        <v>2051</v>
      </c>
      <c r="I184" s="225">
        <v>6.25</v>
      </c>
      <c r="J184" s="226">
        <v>0.20830000000000001</v>
      </c>
      <c r="K184" s="225"/>
      <c r="L184" s="225">
        <v>6.54</v>
      </c>
      <c r="M184" s="225"/>
      <c r="N184" s="224"/>
      <c r="O184" s="222">
        <v>1</v>
      </c>
    </row>
    <row r="185" spans="1:15" s="221" customFormat="1" ht="63.75">
      <c r="A185" s="214">
        <v>94</v>
      </c>
      <c r="B185" s="235" t="s">
        <v>221</v>
      </c>
      <c r="C185" s="444" t="s">
        <v>222</v>
      </c>
      <c r="D185" s="236" t="s">
        <v>223</v>
      </c>
      <c r="E185" s="220">
        <v>5000</v>
      </c>
      <c r="F185" s="481" t="s">
        <v>2138</v>
      </c>
      <c r="G185" s="456" t="s">
        <v>2089</v>
      </c>
      <c r="H185" s="456" t="s">
        <v>2051</v>
      </c>
      <c r="I185" s="237">
        <v>6.72</v>
      </c>
      <c r="J185" s="238">
        <v>0.224</v>
      </c>
      <c r="K185" s="237"/>
      <c r="L185" s="237">
        <v>6.83</v>
      </c>
      <c r="M185" s="237"/>
      <c r="N185" s="220"/>
      <c r="O185" s="219">
        <v>1</v>
      </c>
    </row>
    <row r="186" spans="1:15" s="234" customFormat="1" ht="63.75" hidden="1">
      <c r="A186" s="247">
        <v>94</v>
      </c>
      <c r="B186" s="248" t="s">
        <v>221</v>
      </c>
      <c r="C186" s="446" t="s">
        <v>222</v>
      </c>
      <c r="D186" s="249" t="s">
        <v>223</v>
      </c>
      <c r="E186" s="233">
        <v>5000</v>
      </c>
      <c r="F186" s="484" t="s">
        <v>1293</v>
      </c>
      <c r="G186" s="517" t="s">
        <v>1445</v>
      </c>
      <c r="H186" s="517" t="s">
        <v>1442</v>
      </c>
      <c r="I186" s="251">
        <v>6.77</v>
      </c>
      <c r="J186" s="252">
        <v>0.22570000000000001</v>
      </c>
      <c r="K186" s="251"/>
      <c r="L186" s="251">
        <v>6.83</v>
      </c>
      <c r="M186" s="250"/>
      <c r="N186" s="250"/>
      <c r="O186" s="253">
        <v>2</v>
      </c>
    </row>
    <row r="187" spans="1:15" s="221" customFormat="1" ht="38.25">
      <c r="A187" s="222">
        <v>95</v>
      </c>
      <c r="B187" s="291" t="s">
        <v>224</v>
      </c>
      <c r="C187" s="453" t="s">
        <v>225</v>
      </c>
      <c r="D187" s="292" t="s">
        <v>226</v>
      </c>
      <c r="E187" s="292">
        <v>200</v>
      </c>
      <c r="F187" s="479" t="s">
        <v>2139</v>
      </c>
      <c r="G187" s="442" t="s">
        <v>2089</v>
      </c>
      <c r="H187" s="442" t="s">
        <v>2051</v>
      </c>
      <c r="I187" s="225">
        <v>4.38</v>
      </c>
      <c r="J187" s="226">
        <v>4.87E-2</v>
      </c>
      <c r="K187" s="225"/>
      <c r="L187" s="225"/>
      <c r="M187" s="225"/>
      <c r="N187" s="224"/>
      <c r="O187" s="222">
        <v>1</v>
      </c>
    </row>
    <row r="188" spans="1:15" s="221" customFormat="1" ht="76.5">
      <c r="A188" s="214">
        <v>96</v>
      </c>
      <c r="B188" s="235" t="s">
        <v>227</v>
      </c>
      <c r="C188" s="444" t="s">
        <v>228</v>
      </c>
      <c r="D188" s="236" t="s">
        <v>229</v>
      </c>
      <c r="E188" s="220">
        <v>50</v>
      </c>
      <c r="F188" s="481" t="s">
        <v>2140</v>
      </c>
      <c r="G188" s="456" t="s">
        <v>1660</v>
      </c>
      <c r="H188" s="456" t="s">
        <v>2051</v>
      </c>
      <c r="I188" s="237">
        <v>59.4</v>
      </c>
      <c r="J188" s="238">
        <v>11.88</v>
      </c>
      <c r="K188" s="237">
        <v>63.9</v>
      </c>
      <c r="L188" s="237">
        <v>63.9</v>
      </c>
      <c r="M188" s="237"/>
      <c r="N188" s="220"/>
      <c r="O188" s="219">
        <v>1</v>
      </c>
    </row>
    <row r="189" spans="1:15" s="221" customFormat="1" ht="63.75">
      <c r="A189" s="222">
        <v>97</v>
      </c>
      <c r="B189" s="291" t="s">
        <v>227</v>
      </c>
      <c r="C189" s="453" t="s">
        <v>230</v>
      </c>
      <c r="D189" s="292" t="s">
        <v>231</v>
      </c>
      <c r="E189" s="224">
        <v>10</v>
      </c>
      <c r="F189" s="479" t="s">
        <v>1770</v>
      </c>
      <c r="G189" s="442" t="s">
        <v>1771</v>
      </c>
      <c r="H189" s="442" t="s">
        <v>1755</v>
      </c>
      <c r="I189" s="225">
        <f>J189*5</f>
        <v>52.699999999999996</v>
      </c>
      <c r="J189" s="226">
        <v>10.54</v>
      </c>
      <c r="K189" s="225">
        <v>52.73</v>
      </c>
      <c r="L189" s="224"/>
      <c r="M189" s="224"/>
      <c r="N189" s="224"/>
      <c r="O189" s="222">
        <v>1</v>
      </c>
    </row>
    <row r="190" spans="1:15" s="221" customFormat="1" ht="51">
      <c r="A190" s="214">
        <v>98</v>
      </c>
      <c r="B190" s="235" t="s">
        <v>227</v>
      </c>
      <c r="C190" s="458" t="s">
        <v>232</v>
      </c>
      <c r="D190" s="319" t="s">
        <v>233</v>
      </c>
      <c r="E190" s="220">
        <v>10</v>
      </c>
      <c r="F190" s="481" t="s">
        <v>1772</v>
      </c>
      <c r="G190" s="456" t="s">
        <v>1771</v>
      </c>
      <c r="H190" s="456" t="s">
        <v>1755</v>
      </c>
      <c r="I190" s="237">
        <f>J190*5</f>
        <v>1068.0999999999999</v>
      </c>
      <c r="J190" s="238">
        <v>213.62</v>
      </c>
      <c r="K190" s="237">
        <v>1068.1400000000001</v>
      </c>
      <c r="L190" s="220"/>
      <c r="M190" s="220"/>
      <c r="N190" s="220"/>
      <c r="O190" s="219">
        <v>1</v>
      </c>
    </row>
    <row r="191" spans="1:15" s="234" customFormat="1" ht="38.25">
      <c r="A191" s="227">
        <v>99</v>
      </c>
      <c r="B191" s="228" t="s">
        <v>234</v>
      </c>
      <c r="C191" s="443" t="s">
        <v>235</v>
      </c>
      <c r="D191" s="229" t="s">
        <v>236</v>
      </c>
      <c r="E191" s="229">
        <v>80</v>
      </c>
      <c r="F191" s="480" t="s">
        <v>1294</v>
      </c>
      <c r="G191" s="515" t="s">
        <v>1441</v>
      </c>
      <c r="H191" s="515" t="s">
        <v>1442</v>
      </c>
      <c r="I191" s="231">
        <v>14.8</v>
      </c>
      <c r="J191" s="232">
        <v>1.48</v>
      </c>
      <c r="K191" s="231">
        <v>14.83</v>
      </c>
      <c r="L191" s="231"/>
      <c r="M191" s="230"/>
      <c r="N191" s="230"/>
      <c r="O191" s="227">
        <v>1</v>
      </c>
    </row>
    <row r="192" spans="1:15" s="221" customFormat="1" ht="51">
      <c r="A192" s="214">
        <v>100</v>
      </c>
      <c r="B192" s="320" t="s">
        <v>237</v>
      </c>
      <c r="C192" s="458" t="s">
        <v>238</v>
      </c>
      <c r="D192" s="319" t="s">
        <v>239</v>
      </c>
      <c r="E192" s="267">
        <v>6</v>
      </c>
      <c r="F192" s="481" t="s">
        <v>1773</v>
      </c>
      <c r="G192" s="456" t="s">
        <v>1614</v>
      </c>
      <c r="H192" s="456" t="s">
        <v>1755</v>
      </c>
      <c r="I192" s="237">
        <f>J192*6</f>
        <v>85.199999999999989</v>
      </c>
      <c r="J192" s="238">
        <v>14.2</v>
      </c>
      <c r="K192" s="237">
        <v>100.56</v>
      </c>
      <c r="L192" s="220"/>
      <c r="M192" s="220"/>
      <c r="N192" s="220"/>
      <c r="O192" s="219">
        <v>1</v>
      </c>
    </row>
    <row r="193" spans="1:15" s="221" customFormat="1" ht="51">
      <c r="A193" s="222">
        <v>101</v>
      </c>
      <c r="B193" s="223" t="s">
        <v>237</v>
      </c>
      <c r="C193" s="442" t="s">
        <v>238</v>
      </c>
      <c r="D193" s="224" t="s">
        <v>240</v>
      </c>
      <c r="E193" s="224">
        <v>500</v>
      </c>
      <c r="F193" s="479" t="s">
        <v>1774</v>
      </c>
      <c r="G193" s="442" t="s">
        <v>1614</v>
      </c>
      <c r="H193" s="442" t="s">
        <v>1755</v>
      </c>
      <c r="I193" s="225">
        <f>J193*6</f>
        <v>411.59999999999997</v>
      </c>
      <c r="J193" s="226">
        <v>68.599999999999994</v>
      </c>
      <c r="K193" s="225">
        <v>502.78</v>
      </c>
      <c r="L193" s="224"/>
      <c r="M193" s="224"/>
      <c r="N193" s="224">
        <v>502.78</v>
      </c>
      <c r="O193" s="222">
        <v>1</v>
      </c>
    </row>
    <row r="194" spans="1:15" s="221" customFormat="1" ht="38.25">
      <c r="A194" s="214">
        <v>102</v>
      </c>
      <c r="B194" s="235" t="s">
        <v>237</v>
      </c>
      <c r="C194" s="444" t="s">
        <v>241</v>
      </c>
      <c r="D194" s="236" t="s">
        <v>242</v>
      </c>
      <c r="E194" s="220">
        <v>20</v>
      </c>
      <c r="F194" s="481" t="s">
        <v>2141</v>
      </c>
      <c r="G194" s="456" t="s">
        <v>1660</v>
      </c>
      <c r="H194" s="456" t="s">
        <v>2051</v>
      </c>
      <c r="I194" s="237">
        <v>485.09</v>
      </c>
      <c r="J194" s="238">
        <v>80.848299999999995</v>
      </c>
      <c r="K194" s="237">
        <v>502.78</v>
      </c>
      <c r="L194" s="237">
        <v>751.61</v>
      </c>
      <c r="M194" s="237"/>
      <c r="N194" s="220">
        <v>502.78</v>
      </c>
      <c r="O194" s="219">
        <v>1</v>
      </c>
    </row>
    <row r="195" spans="1:15" s="234" customFormat="1" ht="51">
      <c r="A195" s="227">
        <v>103</v>
      </c>
      <c r="B195" s="228" t="s">
        <v>237</v>
      </c>
      <c r="C195" s="443" t="s">
        <v>243</v>
      </c>
      <c r="D195" s="229" t="s">
        <v>244</v>
      </c>
      <c r="E195" s="229">
        <v>5</v>
      </c>
      <c r="F195" s="480" t="s">
        <v>1295</v>
      </c>
      <c r="G195" s="515" t="s">
        <v>1441</v>
      </c>
      <c r="H195" s="515" t="s">
        <v>1442</v>
      </c>
      <c r="I195" s="231">
        <v>429</v>
      </c>
      <c r="J195" s="232">
        <v>429</v>
      </c>
      <c r="K195" s="231">
        <v>430.25</v>
      </c>
      <c r="L195" s="231"/>
      <c r="M195" s="230"/>
      <c r="N195" s="231">
        <v>430.25</v>
      </c>
      <c r="O195" s="227">
        <v>1</v>
      </c>
    </row>
    <row r="196" spans="1:15" s="221" customFormat="1" ht="76.5" hidden="1">
      <c r="A196" s="222">
        <v>103</v>
      </c>
      <c r="B196" s="223" t="s">
        <v>237</v>
      </c>
      <c r="C196" s="442" t="s">
        <v>243</v>
      </c>
      <c r="D196" s="224" t="s">
        <v>244</v>
      </c>
      <c r="E196" s="224">
        <v>5</v>
      </c>
      <c r="F196" s="479" t="s">
        <v>1775</v>
      </c>
      <c r="G196" s="442" t="s">
        <v>1776</v>
      </c>
      <c r="H196" s="442" t="s">
        <v>1755</v>
      </c>
      <c r="I196" s="225">
        <f>J196*1</f>
        <v>430.2</v>
      </c>
      <c r="J196" s="226">
        <v>430.2</v>
      </c>
      <c r="K196" s="225">
        <v>430.25</v>
      </c>
      <c r="L196" s="224"/>
      <c r="M196" s="224"/>
      <c r="N196" s="224">
        <v>430.25</v>
      </c>
      <c r="O196" s="222">
        <v>2</v>
      </c>
    </row>
    <row r="197" spans="1:15" s="234" customFormat="1" ht="51">
      <c r="A197" s="321">
        <v>104</v>
      </c>
      <c r="B197" s="322" t="s">
        <v>237</v>
      </c>
      <c r="C197" s="459" t="s">
        <v>243</v>
      </c>
      <c r="D197" s="323" t="s">
        <v>245</v>
      </c>
      <c r="E197" s="323">
        <v>10</v>
      </c>
      <c r="F197" s="492" t="s">
        <v>1296</v>
      </c>
      <c r="G197" s="523" t="s">
        <v>1447</v>
      </c>
      <c r="H197" s="523" t="s">
        <v>1442</v>
      </c>
      <c r="I197" s="325">
        <v>859</v>
      </c>
      <c r="J197" s="326">
        <v>859</v>
      </c>
      <c r="K197" s="325">
        <v>860.63</v>
      </c>
      <c r="L197" s="325"/>
      <c r="M197" s="324"/>
      <c r="N197" s="325">
        <v>860.63</v>
      </c>
      <c r="O197" s="253">
        <v>1</v>
      </c>
    </row>
    <row r="198" spans="1:15" s="221" customFormat="1" ht="76.5" hidden="1">
      <c r="A198" s="327">
        <v>104</v>
      </c>
      <c r="B198" s="328" t="s">
        <v>237</v>
      </c>
      <c r="C198" s="460" t="s">
        <v>243</v>
      </c>
      <c r="D198" s="329" t="s">
        <v>245</v>
      </c>
      <c r="E198" s="329">
        <v>10</v>
      </c>
      <c r="F198" s="493" t="s">
        <v>1777</v>
      </c>
      <c r="G198" s="460" t="s">
        <v>1776</v>
      </c>
      <c r="H198" s="460" t="s">
        <v>1755</v>
      </c>
      <c r="I198" s="330">
        <f>J198*1</f>
        <v>860.6</v>
      </c>
      <c r="J198" s="331">
        <v>860.6</v>
      </c>
      <c r="K198" s="330">
        <v>860.63</v>
      </c>
      <c r="L198" s="329"/>
      <c r="M198" s="329"/>
      <c r="N198" s="329">
        <v>860.63</v>
      </c>
      <c r="O198" s="219">
        <v>2</v>
      </c>
    </row>
    <row r="199" spans="1:15" s="234" customFormat="1" ht="56.25" hidden="1" customHeight="1">
      <c r="A199" s="247"/>
      <c r="B199" s="255" t="s">
        <v>246</v>
      </c>
      <c r="C199" s="562" t="s">
        <v>247</v>
      </c>
      <c r="D199" s="562"/>
      <c r="E199" s="233"/>
      <c r="F199" s="484"/>
      <c r="G199" s="517"/>
      <c r="H199" s="517"/>
      <c r="I199" s="250"/>
      <c r="J199" s="250"/>
      <c r="K199" s="250"/>
      <c r="L199" s="250"/>
      <c r="M199" s="250"/>
      <c r="N199" s="251"/>
      <c r="O199" s="253"/>
    </row>
    <row r="200" spans="1:15" s="221" customFormat="1" ht="229.5">
      <c r="A200" s="222">
        <v>105</v>
      </c>
      <c r="B200" s="223" t="s">
        <v>248</v>
      </c>
      <c r="C200" s="453" t="s">
        <v>249</v>
      </c>
      <c r="D200" s="224" t="s">
        <v>250</v>
      </c>
      <c r="E200" s="224">
        <v>1000</v>
      </c>
      <c r="F200" s="479" t="s">
        <v>2142</v>
      </c>
      <c r="G200" s="442" t="s">
        <v>1874</v>
      </c>
      <c r="H200" s="442" t="s">
        <v>2051</v>
      </c>
      <c r="I200" s="225">
        <v>11.35</v>
      </c>
      <c r="J200" s="226">
        <v>11.35</v>
      </c>
      <c r="K200" s="225">
        <v>12.751000000000001</v>
      </c>
      <c r="L200" s="225">
        <v>12.751000000000001</v>
      </c>
      <c r="M200" s="225"/>
      <c r="N200" s="224"/>
      <c r="O200" s="222">
        <v>1</v>
      </c>
    </row>
    <row r="201" spans="1:15" s="246" customFormat="1" ht="229.5" hidden="1">
      <c r="A201" s="222">
        <v>105</v>
      </c>
      <c r="B201" s="223" t="s">
        <v>248</v>
      </c>
      <c r="C201" s="442" t="s">
        <v>249</v>
      </c>
      <c r="D201" s="224" t="s">
        <v>250</v>
      </c>
      <c r="E201" s="224">
        <v>1000</v>
      </c>
      <c r="F201" s="479" t="s">
        <v>1617</v>
      </c>
      <c r="G201" s="442" t="s">
        <v>1618</v>
      </c>
      <c r="H201" s="442" t="s">
        <v>1615</v>
      </c>
      <c r="I201" s="225">
        <v>126</v>
      </c>
      <c r="J201" s="225">
        <v>12.6</v>
      </c>
      <c r="K201" s="224">
        <v>127.51</v>
      </c>
      <c r="L201" s="224">
        <v>127.51</v>
      </c>
      <c r="M201" s="224" t="s">
        <v>1616</v>
      </c>
      <c r="N201" s="224" t="s">
        <v>1616</v>
      </c>
      <c r="O201" s="222">
        <v>2</v>
      </c>
    </row>
    <row r="202" spans="1:15" s="221" customFormat="1" ht="153">
      <c r="A202" s="214">
        <v>106</v>
      </c>
      <c r="B202" s="235" t="s">
        <v>248</v>
      </c>
      <c r="C202" s="446" t="s">
        <v>251</v>
      </c>
      <c r="D202" s="249" t="s">
        <v>252</v>
      </c>
      <c r="E202" s="220">
        <v>130</v>
      </c>
      <c r="F202" s="481" t="s">
        <v>1586</v>
      </c>
      <c r="G202" s="456" t="s">
        <v>1587</v>
      </c>
      <c r="H202" s="456" t="s">
        <v>1585</v>
      </c>
      <c r="I202" s="332">
        <v>102</v>
      </c>
      <c r="J202" s="332">
        <v>102</v>
      </c>
      <c r="K202" s="220">
        <v>111.07</v>
      </c>
      <c r="L202" s="220"/>
      <c r="M202" s="220"/>
      <c r="N202" s="220">
        <v>111.07</v>
      </c>
      <c r="O202" s="219">
        <v>1</v>
      </c>
    </row>
    <row r="203" spans="1:15" s="234" customFormat="1" ht="178.5" hidden="1">
      <c r="A203" s="247">
        <v>107</v>
      </c>
      <c r="B203" s="248" t="s">
        <v>253</v>
      </c>
      <c r="C203" s="446" t="s">
        <v>254</v>
      </c>
      <c r="D203" s="333" t="s">
        <v>255</v>
      </c>
      <c r="E203" s="233">
        <v>100</v>
      </c>
      <c r="F203" s="484"/>
      <c r="G203" s="517"/>
      <c r="H203" s="517"/>
      <c r="I203" s="250"/>
      <c r="J203" s="250"/>
      <c r="K203" s="250"/>
      <c r="L203" s="250"/>
      <c r="M203" s="250"/>
      <c r="N203" s="251"/>
      <c r="O203" s="253">
        <v>0</v>
      </c>
    </row>
    <row r="204" spans="1:15" s="246" customFormat="1" ht="229.5">
      <c r="A204" s="239">
        <v>108</v>
      </c>
      <c r="B204" s="240" t="s">
        <v>256</v>
      </c>
      <c r="C204" s="445" t="s">
        <v>257</v>
      </c>
      <c r="D204" s="334" t="s">
        <v>258</v>
      </c>
      <c r="E204" s="241">
        <v>150</v>
      </c>
      <c r="F204" s="483" t="s">
        <v>1619</v>
      </c>
      <c r="G204" s="445" t="s">
        <v>1618</v>
      </c>
      <c r="H204" s="445" t="s">
        <v>1615</v>
      </c>
      <c r="I204" s="242">
        <v>78</v>
      </c>
      <c r="J204" s="242">
        <v>7.8</v>
      </c>
      <c r="K204" s="241">
        <v>104.95</v>
      </c>
      <c r="L204" s="241">
        <v>104.95</v>
      </c>
      <c r="M204" s="241" t="s">
        <v>1616</v>
      </c>
      <c r="N204" s="241" t="s">
        <v>1616</v>
      </c>
      <c r="O204" s="239">
        <v>1</v>
      </c>
    </row>
    <row r="205" spans="1:15" s="221" customFormat="1" ht="229.5" hidden="1">
      <c r="A205" s="214">
        <v>108</v>
      </c>
      <c r="B205" s="235" t="s">
        <v>256</v>
      </c>
      <c r="C205" s="444" t="s">
        <v>257</v>
      </c>
      <c r="D205" s="236" t="s">
        <v>258</v>
      </c>
      <c r="E205" s="220">
        <v>150</v>
      </c>
      <c r="F205" s="481" t="s">
        <v>2143</v>
      </c>
      <c r="G205" s="456" t="s">
        <v>1874</v>
      </c>
      <c r="H205" s="456" t="s">
        <v>2051</v>
      </c>
      <c r="I205" s="237">
        <v>8.17</v>
      </c>
      <c r="J205" s="238">
        <v>8.17</v>
      </c>
      <c r="K205" s="237">
        <v>16.48</v>
      </c>
      <c r="L205" s="237">
        <v>16.48</v>
      </c>
      <c r="M205" s="237"/>
      <c r="N205" s="220"/>
      <c r="O205" s="219">
        <v>2</v>
      </c>
    </row>
    <row r="206" spans="1:15" s="435" customFormat="1" ht="258.75" customHeight="1">
      <c r="A206" s="431">
        <v>109</v>
      </c>
      <c r="B206" s="432" t="s">
        <v>256</v>
      </c>
      <c r="C206" s="461" t="s">
        <v>257</v>
      </c>
      <c r="D206" s="432" t="s">
        <v>259</v>
      </c>
      <c r="E206" s="432">
        <v>250</v>
      </c>
      <c r="F206" s="433" t="s">
        <v>2461</v>
      </c>
      <c r="G206" s="524" t="s">
        <v>1618</v>
      </c>
      <c r="H206" s="524" t="s">
        <v>1615</v>
      </c>
      <c r="I206" s="434">
        <v>72</v>
      </c>
      <c r="J206" s="434">
        <v>7.1999999999999993</v>
      </c>
      <c r="K206" s="434">
        <v>79.3</v>
      </c>
      <c r="L206" s="434">
        <v>79.3</v>
      </c>
      <c r="M206" s="433" t="s">
        <v>1616</v>
      </c>
      <c r="N206" s="433" t="s">
        <v>1616</v>
      </c>
      <c r="O206" s="433">
        <v>1</v>
      </c>
    </row>
    <row r="207" spans="1:15" s="221" customFormat="1" ht="127.5">
      <c r="A207" s="214">
        <v>110</v>
      </c>
      <c r="B207" s="235" t="s">
        <v>256</v>
      </c>
      <c r="C207" s="444" t="s">
        <v>257</v>
      </c>
      <c r="D207" s="236" t="s">
        <v>260</v>
      </c>
      <c r="E207" s="220">
        <v>10</v>
      </c>
      <c r="F207" s="481" t="s">
        <v>2144</v>
      </c>
      <c r="G207" s="456" t="s">
        <v>1899</v>
      </c>
      <c r="H207" s="456" t="s">
        <v>2051</v>
      </c>
      <c r="I207" s="237">
        <v>60.06</v>
      </c>
      <c r="J207" s="238">
        <v>60.06</v>
      </c>
      <c r="K207" s="237">
        <v>60.91</v>
      </c>
      <c r="L207" s="237">
        <v>96.02</v>
      </c>
      <c r="M207" s="237"/>
      <c r="N207" s="220"/>
      <c r="O207" s="219">
        <v>1</v>
      </c>
    </row>
    <row r="208" spans="1:15" s="246" customFormat="1" ht="127.5" hidden="1">
      <c r="A208" s="239">
        <v>110</v>
      </c>
      <c r="B208" s="240" t="s">
        <v>256</v>
      </c>
      <c r="C208" s="445" t="s">
        <v>257</v>
      </c>
      <c r="D208" s="241" t="s">
        <v>260</v>
      </c>
      <c r="E208" s="241">
        <v>10</v>
      </c>
      <c r="F208" s="483" t="s">
        <v>1898</v>
      </c>
      <c r="G208" s="445" t="s">
        <v>1899</v>
      </c>
      <c r="H208" s="445" t="s">
        <v>1875</v>
      </c>
      <c r="I208" s="242">
        <v>60.54</v>
      </c>
      <c r="J208" s="243">
        <v>60.54</v>
      </c>
      <c r="K208" s="310">
        <v>60.91</v>
      </c>
      <c r="L208" s="241"/>
      <c r="M208" s="241"/>
      <c r="N208" s="310">
        <v>60.91</v>
      </c>
      <c r="O208" s="245">
        <v>2</v>
      </c>
    </row>
    <row r="209" spans="1:16" s="221" customFormat="1" ht="127.5">
      <c r="A209" s="222">
        <v>111</v>
      </c>
      <c r="B209" s="223" t="s">
        <v>256</v>
      </c>
      <c r="C209" s="442" t="s">
        <v>257</v>
      </c>
      <c r="D209" s="224" t="s">
        <v>261</v>
      </c>
      <c r="E209" s="224">
        <v>10</v>
      </c>
      <c r="F209" s="479" t="s">
        <v>2145</v>
      </c>
      <c r="G209" s="442" t="s">
        <v>1899</v>
      </c>
      <c r="H209" s="442" t="s">
        <v>2051</v>
      </c>
      <c r="I209" s="225">
        <v>58.13</v>
      </c>
      <c r="J209" s="226">
        <v>58.13</v>
      </c>
      <c r="K209" s="225">
        <v>58.87</v>
      </c>
      <c r="L209" s="225">
        <v>100.08</v>
      </c>
      <c r="M209" s="225"/>
      <c r="N209" s="224"/>
      <c r="O209" s="222">
        <v>1</v>
      </c>
    </row>
    <row r="210" spans="1:16" s="246" customFormat="1" ht="127.5" hidden="1">
      <c r="A210" s="222">
        <v>111</v>
      </c>
      <c r="B210" s="223" t="s">
        <v>256</v>
      </c>
      <c r="C210" s="442" t="s">
        <v>257</v>
      </c>
      <c r="D210" s="224" t="s">
        <v>261</v>
      </c>
      <c r="E210" s="224">
        <v>10</v>
      </c>
      <c r="F210" s="479" t="s">
        <v>1900</v>
      </c>
      <c r="G210" s="442" t="s">
        <v>1899</v>
      </c>
      <c r="H210" s="442" t="s">
        <v>1875</v>
      </c>
      <c r="I210" s="225">
        <v>58.82</v>
      </c>
      <c r="J210" s="226">
        <v>58.82</v>
      </c>
      <c r="K210" s="268">
        <v>58.87</v>
      </c>
      <c r="L210" s="224"/>
      <c r="M210" s="224"/>
      <c r="N210" s="268">
        <v>58.87</v>
      </c>
      <c r="O210" s="254">
        <v>2</v>
      </c>
    </row>
    <row r="211" spans="1:16" s="221" customFormat="1" ht="63.75">
      <c r="A211" s="214">
        <v>112</v>
      </c>
      <c r="B211" s="235" t="s">
        <v>256</v>
      </c>
      <c r="C211" s="458" t="s">
        <v>262</v>
      </c>
      <c r="D211" s="319" t="s">
        <v>263</v>
      </c>
      <c r="E211" s="220">
        <v>10</v>
      </c>
      <c r="F211" s="481" t="s">
        <v>1778</v>
      </c>
      <c r="G211" s="456" t="s">
        <v>1779</v>
      </c>
      <c r="H211" s="456" t="s">
        <v>1755</v>
      </c>
      <c r="I211" s="237">
        <f>J211*1</f>
        <v>80</v>
      </c>
      <c r="J211" s="238">
        <v>80</v>
      </c>
      <c r="K211" s="237">
        <v>111.7</v>
      </c>
      <c r="L211" s="220"/>
      <c r="M211" s="220"/>
      <c r="N211" s="220"/>
      <c r="O211" s="219">
        <v>1</v>
      </c>
    </row>
    <row r="212" spans="1:16" s="221" customFormat="1" ht="63.75">
      <c r="A212" s="222">
        <v>113</v>
      </c>
      <c r="B212" s="223" t="s">
        <v>256</v>
      </c>
      <c r="C212" s="453" t="s">
        <v>262</v>
      </c>
      <c r="D212" s="292" t="s">
        <v>264</v>
      </c>
      <c r="E212" s="224">
        <v>10</v>
      </c>
      <c r="F212" s="479" t="s">
        <v>1780</v>
      </c>
      <c r="G212" s="442" t="s">
        <v>1621</v>
      </c>
      <c r="H212" s="442" t="s">
        <v>1755</v>
      </c>
      <c r="I212" s="225">
        <f t="shared" ref="I212:I214" si="0">J212*1</f>
        <v>55.85</v>
      </c>
      <c r="J212" s="226">
        <v>55.85</v>
      </c>
      <c r="K212" s="225">
        <v>55.85</v>
      </c>
      <c r="L212" s="224"/>
      <c r="M212" s="224"/>
      <c r="N212" s="224"/>
      <c r="O212" s="222">
        <v>1</v>
      </c>
    </row>
    <row r="213" spans="1:16" s="221" customFormat="1" ht="63.75">
      <c r="A213" s="214">
        <v>114</v>
      </c>
      <c r="B213" s="235" t="s">
        <v>256</v>
      </c>
      <c r="C213" s="458" t="s">
        <v>265</v>
      </c>
      <c r="D213" s="319" t="s">
        <v>266</v>
      </c>
      <c r="E213" s="220">
        <v>10</v>
      </c>
      <c r="F213" s="481" t="s">
        <v>1781</v>
      </c>
      <c r="G213" s="456" t="s">
        <v>1779</v>
      </c>
      <c r="H213" s="456" t="s">
        <v>1755</v>
      </c>
      <c r="I213" s="237">
        <f t="shared" si="0"/>
        <v>90</v>
      </c>
      <c r="J213" s="238">
        <v>90</v>
      </c>
      <c r="K213" s="237">
        <v>115.45</v>
      </c>
      <c r="L213" s="220"/>
      <c r="M213" s="220"/>
      <c r="N213" s="220"/>
      <c r="O213" s="219">
        <v>1</v>
      </c>
    </row>
    <row r="214" spans="1:16" s="221" customFormat="1" ht="63.75">
      <c r="A214" s="222">
        <v>115</v>
      </c>
      <c r="B214" s="223" t="s">
        <v>256</v>
      </c>
      <c r="C214" s="453" t="s">
        <v>265</v>
      </c>
      <c r="D214" s="292" t="s">
        <v>267</v>
      </c>
      <c r="E214" s="224">
        <v>10</v>
      </c>
      <c r="F214" s="479" t="s">
        <v>1782</v>
      </c>
      <c r="G214" s="442" t="s">
        <v>1779</v>
      </c>
      <c r="H214" s="442" t="s">
        <v>1755</v>
      </c>
      <c r="I214" s="225">
        <f t="shared" si="0"/>
        <v>74.42</v>
      </c>
      <c r="J214" s="226">
        <v>74.42</v>
      </c>
      <c r="K214" s="225">
        <v>74.42</v>
      </c>
      <c r="L214" s="224"/>
      <c r="M214" s="224"/>
      <c r="N214" s="224"/>
      <c r="O214" s="222">
        <v>1</v>
      </c>
    </row>
    <row r="215" spans="1:16" s="221" customFormat="1" ht="255">
      <c r="A215" s="214">
        <v>116</v>
      </c>
      <c r="B215" s="235" t="s">
        <v>256</v>
      </c>
      <c r="C215" s="444" t="s">
        <v>257</v>
      </c>
      <c r="D215" s="236" t="s">
        <v>268</v>
      </c>
      <c r="E215" s="220">
        <v>72</v>
      </c>
      <c r="F215" s="481" t="s">
        <v>2146</v>
      </c>
      <c r="G215" s="456" t="s">
        <v>1899</v>
      </c>
      <c r="H215" s="456" t="s">
        <v>2051</v>
      </c>
      <c r="I215" s="237">
        <v>43.9</v>
      </c>
      <c r="J215" s="238">
        <v>43.9</v>
      </c>
      <c r="K215" s="237">
        <v>44.52</v>
      </c>
      <c r="L215" s="237">
        <v>44.52</v>
      </c>
      <c r="M215" s="237"/>
      <c r="N215" s="220"/>
      <c r="O215" s="219">
        <v>1</v>
      </c>
    </row>
    <row r="216" spans="1:16" s="246" customFormat="1" ht="255" hidden="1">
      <c r="A216" s="239">
        <v>116</v>
      </c>
      <c r="B216" s="240" t="s">
        <v>256</v>
      </c>
      <c r="C216" s="445" t="s">
        <v>257</v>
      </c>
      <c r="D216" s="241" t="s">
        <v>268</v>
      </c>
      <c r="E216" s="241">
        <v>72</v>
      </c>
      <c r="F216" s="483" t="s">
        <v>1901</v>
      </c>
      <c r="G216" s="445" t="s">
        <v>1899</v>
      </c>
      <c r="H216" s="445" t="s">
        <v>1875</v>
      </c>
      <c r="I216" s="242">
        <v>44.35</v>
      </c>
      <c r="J216" s="243">
        <v>44.35</v>
      </c>
      <c r="K216" s="310">
        <v>44.52</v>
      </c>
      <c r="L216" s="241"/>
      <c r="M216" s="241"/>
      <c r="N216" s="310">
        <v>44.52</v>
      </c>
      <c r="O216" s="245">
        <v>2</v>
      </c>
    </row>
    <row r="217" spans="1:16" s="221" customFormat="1" ht="255">
      <c r="A217" s="256">
        <v>117</v>
      </c>
      <c r="B217" s="257" t="s">
        <v>256</v>
      </c>
      <c r="C217" s="462" t="s">
        <v>257</v>
      </c>
      <c r="D217" s="259" t="s">
        <v>269</v>
      </c>
      <c r="E217" s="259">
        <v>20</v>
      </c>
      <c r="F217" s="486" t="s">
        <v>2147</v>
      </c>
      <c r="G217" s="462" t="s">
        <v>1899</v>
      </c>
      <c r="H217" s="462" t="s">
        <v>2051</v>
      </c>
      <c r="I217" s="335">
        <v>46.8</v>
      </c>
      <c r="J217" s="260">
        <v>46.8</v>
      </c>
      <c r="K217" s="335">
        <v>47.62</v>
      </c>
      <c r="L217" s="335">
        <v>57.84</v>
      </c>
      <c r="M217" s="335"/>
      <c r="N217" s="259"/>
      <c r="O217" s="256">
        <v>1</v>
      </c>
    </row>
    <row r="218" spans="1:16" s="246" customFormat="1" ht="255" hidden="1">
      <c r="A218" s="256">
        <v>117</v>
      </c>
      <c r="B218" s="257" t="s">
        <v>256</v>
      </c>
      <c r="C218" s="462" t="s">
        <v>257</v>
      </c>
      <c r="D218" s="259" t="s">
        <v>269</v>
      </c>
      <c r="E218" s="259">
        <v>20</v>
      </c>
      <c r="F218" s="486" t="s">
        <v>1902</v>
      </c>
      <c r="G218" s="462" t="s">
        <v>1899</v>
      </c>
      <c r="H218" s="462" t="s">
        <v>1875</v>
      </c>
      <c r="I218" s="335">
        <v>47.02</v>
      </c>
      <c r="J218" s="260">
        <v>47.02</v>
      </c>
      <c r="K218" s="336">
        <v>47.62</v>
      </c>
      <c r="L218" s="259"/>
      <c r="M218" s="259"/>
      <c r="N218" s="336">
        <v>47.62</v>
      </c>
      <c r="O218" s="337">
        <v>2</v>
      </c>
    </row>
    <row r="219" spans="1:16" s="246" customFormat="1" ht="127.5" hidden="1">
      <c r="A219" s="239">
        <v>118</v>
      </c>
      <c r="B219" s="240" t="s">
        <v>256</v>
      </c>
      <c r="C219" s="445" t="s">
        <v>117</v>
      </c>
      <c r="D219" s="241" t="s">
        <v>270</v>
      </c>
      <c r="E219" s="241">
        <v>5</v>
      </c>
      <c r="F219" s="483" t="s">
        <v>1620</v>
      </c>
      <c r="G219" s="445" t="s">
        <v>1621</v>
      </c>
      <c r="H219" s="445" t="s">
        <v>1615</v>
      </c>
      <c r="I219" s="242">
        <v>302.39999999999998</v>
      </c>
      <c r="J219" s="242">
        <v>60.48</v>
      </c>
      <c r="K219" s="241">
        <v>302.42</v>
      </c>
      <c r="L219" s="241">
        <v>302.42</v>
      </c>
      <c r="M219" s="241" t="s">
        <v>1616</v>
      </c>
      <c r="N219" s="241" t="s">
        <v>1616</v>
      </c>
      <c r="O219" s="239" t="s">
        <v>2462</v>
      </c>
      <c r="P219" s="246" t="s">
        <v>2470</v>
      </c>
    </row>
    <row r="220" spans="1:16" s="246" customFormat="1" ht="51">
      <c r="A220" s="222">
        <v>119</v>
      </c>
      <c r="B220" s="223" t="s">
        <v>256</v>
      </c>
      <c r="C220" s="442" t="s">
        <v>117</v>
      </c>
      <c r="D220" s="224" t="s">
        <v>271</v>
      </c>
      <c r="E220" s="224">
        <v>5</v>
      </c>
      <c r="F220" s="479" t="s">
        <v>1622</v>
      </c>
      <c r="G220" s="442" t="s">
        <v>1621</v>
      </c>
      <c r="H220" s="442" t="s">
        <v>1615</v>
      </c>
      <c r="I220" s="224">
        <v>190.62</v>
      </c>
      <c r="J220" s="338">
        <v>38.123999999999995</v>
      </c>
      <c r="K220" s="224">
        <v>38.130000000000003</v>
      </c>
      <c r="L220" s="224">
        <v>50.088000000000001</v>
      </c>
      <c r="M220" s="224" t="s">
        <v>1616</v>
      </c>
      <c r="N220" s="224" t="s">
        <v>1616</v>
      </c>
      <c r="O220" s="222">
        <v>1</v>
      </c>
    </row>
    <row r="221" spans="1:16" s="221" customFormat="1" ht="191.25">
      <c r="A221" s="214">
        <v>120</v>
      </c>
      <c r="B221" s="235" t="s">
        <v>272</v>
      </c>
      <c r="C221" s="444" t="s">
        <v>117</v>
      </c>
      <c r="D221" s="236" t="s">
        <v>273</v>
      </c>
      <c r="E221" s="220">
        <v>1000</v>
      </c>
      <c r="F221" s="481" t="s">
        <v>1783</v>
      </c>
      <c r="G221" s="456" t="s">
        <v>1618</v>
      </c>
      <c r="H221" s="456" t="s">
        <v>1755</v>
      </c>
      <c r="I221" s="237">
        <f>J221*20</f>
        <v>40.199999999999996</v>
      </c>
      <c r="J221" s="238">
        <v>2.0099999999999998</v>
      </c>
      <c r="K221" s="237">
        <v>40.39</v>
      </c>
      <c r="L221" s="220"/>
      <c r="M221" s="220"/>
      <c r="N221" s="220"/>
      <c r="O221" s="219">
        <v>1</v>
      </c>
    </row>
    <row r="222" spans="1:16" s="246" customFormat="1" ht="204" hidden="1">
      <c r="A222" s="339">
        <v>121</v>
      </c>
      <c r="B222" s="340" t="s">
        <v>272</v>
      </c>
      <c r="C222" s="463" t="s">
        <v>117</v>
      </c>
      <c r="D222" s="341" t="s">
        <v>274</v>
      </c>
      <c r="E222" s="341">
        <v>1250</v>
      </c>
      <c r="F222" s="494" t="s">
        <v>1903</v>
      </c>
      <c r="G222" s="463" t="s">
        <v>1874</v>
      </c>
      <c r="H222" s="463" t="s">
        <v>1875</v>
      </c>
      <c r="I222" s="342">
        <v>2.91</v>
      </c>
      <c r="J222" s="343">
        <v>2.91</v>
      </c>
      <c r="K222" s="344">
        <v>4.97</v>
      </c>
      <c r="L222" s="341"/>
      <c r="M222" s="341"/>
      <c r="N222" s="344">
        <v>4.97</v>
      </c>
      <c r="O222" s="245" t="s">
        <v>2462</v>
      </c>
      <c r="P222" s="246" t="s">
        <v>2466</v>
      </c>
    </row>
    <row r="223" spans="1:16" s="221" customFormat="1" ht="204">
      <c r="A223" s="339">
        <v>121</v>
      </c>
      <c r="B223" s="340" t="s">
        <v>272</v>
      </c>
      <c r="C223" s="463" t="s">
        <v>117</v>
      </c>
      <c r="D223" s="341" t="s">
        <v>274</v>
      </c>
      <c r="E223" s="341">
        <v>1250</v>
      </c>
      <c r="F223" s="494" t="s">
        <v>1784</v>
      </c>
      <c r="G223" s="463" t="s">
        <v>1785</v>
      </c>
      <c r="H223" s="463" t="s">
        <v>1755</v>
      </c>
      <c r="I223" s="342">
        <f>J223*1</f>
        <v>2.99</v>
      </c>
      <c r="J223" s="343">
        <v>2.99</v>
      </c>
      <c r="K223" s="342">
        <v>2.99</v>
      </c>
      <c r="L223" s="341"/>
      <c r="M223" s="341"/>
      <c r="N223" s="341"/>
      <c r="O223" s="219">
        <v>1</v>
      </c>
    </row>
    <row r="224" spans="1:16" s="221" customFormat="1" ht="114.75">
      <c r="A224" s="214">
        <v>122</v>
      </c>
      <c r="B224" s="235" t="s">
        <v>272</v>
      </c>
      <c r="C224" s="444" t="s">
        <v>117</v>
      </c>
      <c r="D224" s="236" t="s">
        <v>275</v>
      </c>
      <c r="E224" s="220">
        <v>40</v>
      </c>
      <c r="F224" s="481" t="s">
        <v>1786</v>
      </c>
      <c r="G224" s="456" t="s">
        <v>1618</v>
      </c>
      <c r="H224" s="456" t="s">
        <v>1755</v>
      </c>
      <c r="I224" s="237">
        <f>J224*20</f>
        <v>26.400000000000002</v>
      </c>
      <c r="J224" s="238">
        <v>1.32</v>
      </c>
      <c r="K224" s="237">
        <v>38.409999999999997</v>
      </c>
      <c r="L224" s="220"/>
      <c r="M224" s="220"/>
      <c r="N224" s="220"/>
      <c r="O224" s="219">
        <v>1</v>
      </c>
    </row>
    <row r="225" spans="1:16" s="221" customFormat="1" ht="114.75" hidden="1">
      <c r="A225" s="214">
        <v>122</v>
      </c>
      <c r="B225" s="235" t="s">
        <v>272</v>
      </c>
      <c r="C225" s="444" t="s">
        <v>117</v>
      </c>
      <c r="D225" s="236" t="s">
        <v>275</v>
      </c>
      <c r="E225" s="220">
        <v>40</v>
      </c>
      <c r="F225" s="481" t="s">
        <v>2148</v>
      </c>
      <c r="G225" s="456" t="s">
        <v>1874</v>
      </c>
      <c r="H225" s="456" t="s">
        <v>2051</v>
      </c>
      <c r="I225" s="237">
        <v>1.38</v>
      </c>
      <c r="J225" s="238">
        <v>1.38</v>
      </c>
      <c r="K225" s="237">
        <v>2</v>
      </c>
      <c r="L225" s="237">
        <v>2</v>
      </c>
      <c r="M225" s="237"/>
      <c r="N225" s="220"/>
      <c r="O225" s="219">
        <v>2</v>
      </c>
    </row>
    <row r="226" spans="1:16" s="234" customFormat="1" ht="127.5" hidden="1">
      <c r="A226" s="227">
        <v>123</v>
      </c>
      <c r="B226" s="228" t="s">
        <v>272</v>
      </c>
      <c r="C226" s="443" t="s">
        <v>276</v>
      </c>
      <c r="D226" s="229" t="s">
        <v>277</v>
      </c>
      <c r="E226" s="229">
        <v>100</v>
      </c>
      <c r="F226" s="480" t="s">
        <v>1297</v>
      </c>
      <c r="G226" s="515" t="s">
        <v>1451</v>
      </c>
      <c r="H226" s="515" t="s">
        <v>1442</v>
      </c>
      <c r="I226" s="231">
        <v>1.1599999999999999</v>
      </c>
      <c r="J226" s="232">
        <v>1.1599999999999999</v>
      </c>
      <c r="K226" s="231">
        <v>1.68</v>
      </c>
      <c r="L226" s="231"/>
      <c r="M226" s="230"/>
      <c r="N226" s="231"/>
      <c r="O226" s="227" t="s">
        <v>2462</v>
      </c>
      <c r="P226" s="234" t="s">
        <v>2466</v>
      </c>
    </row>
    <row r="227" spans="1:16" s="221" customFormat="1" ht="114.75">
      <c r="A227" s="214">
        <v>124</v>
      </c>
      <c r="B227" s="235" t="s">
        <v>272</v>
      </c>
      <c r="C227" s="444" t="s">
        <v>276</v>
      </c>
      <c r="D227" s="236" t="s">
        <v>278</v>
      </c>
      <c r="E227" s="220">
        <v>4000</v>
      </c>
      <c r="F227" s="481" t="s">
        <v>2149</v>
      </c>
      <c r="G227" s="456" t="s">
        <v>1874</v>
      </c>
      <c r="H227" s="456" t="s">
        <v>2051</v>
      </c>
      <c r="I227" s="237">
        <v>1.25</v>
      </c>
      <c r="J227" s="238">
        <v>1.25</v>
      </c>
      <c r="K227" s="237">
        <v>1.68</v>
      </c>
      <c r="L227" s="237">
        <v>2.56</v>
      </c>
      <c r="M227" s="237"/>
      <c r="N227" s="220"/>
      <c r="O227" s="219">
        <v>1</v>
      </c>
    </row>
    <row r="228" spans="1:16" s="246" customFormat="1" ht="114.75" hidden="1">
      <c r="A228" s="239">
        <v>124</v>
      </c>
      <c r="B228" s="240" t="s">
        <v>272</v>
      </c>
      <c r="C228" s="445" t="s">
        <v>276</v>
      </c>
      <c r="D228" s="334" t="s">
        <v>278</v>
      </c>
      <c r="E228" s="241">
        <v>4000</v>
      </c>
      <c r="F228" s="483" t="s">
        <v>1904</v>
      </c>
      <c r="G228" s="445" t="s">
        <v>1874</v>
      </c>
      <c r="H228" s="445" t="s">
        <v>1875</v>
      </c>
      <c r="I228" s="242">
        <v>1.28</v>
      </c>
      <c r="J228" s="243">
        <v>1.28</v>
      </c>
      <c r="K228" s="310">
        <v>1.68</v>
      </c>
      <c r="L228" s="241"/>
      <c r="M228" s="241"/>
      <c r="N228" s="310">
        <v>1.68</v>
      </c>
      <c r="O228" s="245">
        <v>2</v>
      </c>
    </row>
    <row r="229" spans="1:16" s="234" customFormat="1" ht="114.75" hidden="1">
      <c r="A229" s="261">
        <v>125</v>
      </c>
      <c r="B229" s="262" t="s">
        <v>279</v>
      </c>
      <c r="C229" s="447" t="s">
        <v>280</v>
      </c>
      <c r="D229" s="258" t="s">
        <v>281</v>
      </c>
      <c r="E229" s="258">
        <v>100</v>
      </c>
      <c r="F229" s="487" t="s">
        <v>1298</v>
      </c>
      <c r="G229" s="519" t="s">
        <v>1451</v>
      </c>
      <c r="H229" s="519" t="s">
        <v>1442</v>
      </c>
      <c r="I229" s="264">
        <v>2.4</v>
      </c>
      <c r="J229" s="265">
        <v>2.4</v>
      </c>
      <c r="K229" s="264">
        <v>2.41</v>
      </c>
      <c r="L229" s="264"/>
      <c r="M229" s="263"/>
      <c r="N229" s="264"/>
      <c r="O229" s="258" t="s">
        <v>2462</v>
      </c>
      <c r="P229" s="234" t="s">
        <v>2468</v>
      </c>
    </row>
    <row r="230" spans="1:16" s="221" customFormat="1" ht="51">
      <c r="A230" s="214">
        <v>126</v>
      </c>
      <c r="B230" s="235" t="s">
        <v>279</v>
      </c>
      <c r="C230" s="444" t="s">
        <v>280</v>
      </c>
      <c r="D230" s="236" t="s">
        <v>282</v>
      </c>
      <c r="E230" s="220">
        <v>500</v>
      </c>
      <c r="F230" s="481" t="s">
        <v>1787</v>
      </c>
      <c r="G230" s="456" t="s">
        <v>1785</v>
      </c>
      <c r="H230" s="456" t="s">
        <v>1755</v>
      </c>
      <c r="I230" s="237">
        <f>J230*20</f>
        <v>75.599999999999994</v>
      </c>
      <c r="J230" s="238">
        <v>3.78</v>
      </c>
      <c r="K230" s="237">
        <v>75.98</v>
      </c>
      <c r="L230" s="220"/>
      <c r="M230" s="220"/>
      <c r="N230" s="220"/>
      <c r="O230" s="219">
        <v>1</v>
      </c>
    </row>
    <row r="231" spans="1:16" s="234" customFormat="1" ht="79.5" hidden="1" customHeight="1">
      <c r="A231" s="247">
        <v>127</v>
      </c>
      <c r="B231" s="248" t="s">
        <v>279</v>
      </c>
      <c r="C231" s="446" t="s">
        <v>280</v>
      </c>
      <c r="D231" s="249" t="s">
        <v>283</v>
      </c>
      <c r="E231" s="233">
        <v>200</v>
      </c>
      <c r="F231" s="484"/>
      <c r="G231" s="517"/>
      <c r="H231" s="517"/>
      <c r="I231" s="250"/>
      <c r="J231" s="250"/>
      <c r="K231" s="250"/>
      <c r="L231" s="250"/>
      <c r="M231" s="250"/>
      <c r="N231" s="251"/>
      <c r="O231" s="253">
        <v>0</v>
      </c>
    </row>
    <row r="232" spans="1:16" s="221" customFormat="1" ht="63.75">
      <c r="A232" s="256">
        <v>128</v>
      </c>
      <c r="B232" s="257" t="s">
        <v>279</v>
      </c>
      <c r="C232" s="462" t="s">
        <v>280</v>
      </c>
      <c r="D232" s="259" t="s">
        <v>284</v>
      </c>
      <c r="E232" s="259">
        <v>1000</v>
      </c>
      <c r="F232" s="486" t="s">
        <v>1788</v>
      </c>
      <c r="G232" s="462" t="s">
        <v>1785</v>
      </c>
      <c r="H232" s="462" t="s">
        <v>1755</v>
      </c>
      <c r="I232" s="335">
        <f>J232*30</f>
        <v>79.2</v>
      </c>
      <c r="J232" s="260">
        <v>2.64</v>
      </c>
      <c r="K232" s="335">
        <v>79.239999999999995</v>
      </c>
      <c r="L232" s="259"/>
      <c r="M232" s="259"/>
      <c r="N232" s="259"/>
      <c r="O232" s="256">
        <v>1</v>
      </c>
    </row>
    <row r="233" spans="1:16" s="221" customFormat="1" ht="51">
      <c r="A233" s="214">
        <v>129</v>
      </c>
      <c r="B233" s="235" t="s">
        <v>285</v>
      </c>
      <c r="C233" s="444" t="s">
        <v>286</v>
      </c>
      <c r="D233" s="249" t="s">
        <v>287</v>
      </c>
      <c r="E233" s="220">
        <v>5000</v>
      </c>
      <c r="F233" s="481" t="s">
        <v>1789</v>
      </c>
      <c r="G233" s="456" t="s">
        <v>1785</v>
      </c>
      <c r="H233" s="456" t="s">
        <v>1755</v>
      </c>
      <c r="I233" s="237">
        <f>J233*20</f>
        <v>28.4</v>
      </c>
      <c r="J233" s="238">
        <v>1.42</v>
      </c>
      <c r="K233" s="237">
        <v>33.31</v>
      </c>
      <c r="L233" s="220"/>
      <c r="M233" s="220"/>
      <c r="N233" s="220"/>
      <c r="O233" s="219">
        <v>1</v>
      </c>
    </row>
    <row r="234" spans="1:16" s="234" customFormat="1" ht="114.75" hidden="1">
      <c r="A234" s="261">
        <v>130</v>
      </c>
      <c r="B234" s="262" t="s">
        <v>285</v>
      </c>
      <c r="C234" s="447" t="s">
        <v>286</v>
      </c>
      <c r="D234" s="258" t="s">
        <v>288</v>
      </c>
      <c r="E234" s="258">
        <v>13000</v>
      </c>
      <c r="F234" s="487" t="s">
        <v>1299</v>
      </c>
      <c r="G234" s="519" t="s">
        <v>1451</v>
      </c>
      <c r="H234" s="519" t="s">
        <v>1442</v>
      </c>
      <c r="I234" s="264">
        <v>1.02</v>
      </c>
      <c r="J234" s="265">
        <v>1.02</v>
      </c>
      <c r="K234" s="264">
        <v>1.6655000000000002</v>
      </c>
      <c r="L234" s="264"/>
      <c r="M234" s="263"/>
      <c r="N234" s="264"/>
      <c r="O234" s="258" t="s">
        <v>2462</v>
      </c>
      <c r="P234" s="234" t="s">
        <v>2466</v>
      </c>
    </row>
    <row r="235" spans="1:16" s="221" customFormat="1" ht="51">
      <c r="A235" s="222">
        <v>131</v>
      </c>
      <c r="B235" s="223" t="s">
        <v>285</v>
      </c>
      <c r="C235" s="442" t="s">
        <v>286</v>
      </c>
      <c r="D235" s="224" t="s">
        <v>289</v>
      </c>
      <c r="E235" s="224">
        <v>13000</v>
      </c>
      <c r="F235" s="479" t="s">
        <v>2150</v>
      </c>
      <c r="G235" s="442" t="s">
        <v>1874</v>
      </c>
      <c r="H235" s="442" t="s">
        <v>2051</v>
      </c>
      <c r="I235" s="225">
        <v>1.08</v>
      </c>
      <c r="J235" s="226">
        <v>1.08</v>
      </c>
      <c r="K235" s="225">
        <v>1.67</v>
      </c>
      <c r="L235" s="225">
        <v>2.0299999999999998</v>
      </c>
      <c r="M235" s="225"/>
      <c r="N235" s="224"/>
      <c r="O235" s="222">
        <v>1</v>
      </c>
    </row>
    <row r="236" spans="1:16" s="246" customFormat="1" ht="51" hidden="1">
      <c r="A236" s="222">
        <v>131</v>
      </c>
      <c r="B236" s="223" t="s">
        <v>285</v>
      </c>
      <c r="C236" s="442" t="s">
        <v>286</v>
      </c>
      <c r="D236" s="229" t="s">
        <v>289</v>
      </c>
      <c r="E236" s="224">
        <v>13000</v>
      </c>
      <c r="F236" s="479" t="s">
        <v>1905</v>
      </c>
      <c r="G236" s="442" t="s">
        <v>1874</v>
      </c>
      <c r="H236" s="442" t="s">
        <v>1875</v>
      </c>
      <c r="I236" s="225">
        <v>1.1100000000000001</v>
      </c>
      <c r="J236" s="226">
        <v>1.1100000000000001</v>
      </c>
      <c r="K236" s="268">
        <v>1.67</v>
      </c>
      <c r="L236" s="224"/>
      <c r="M236" s="224"/>
      <c r="N236" s="268">
        <v>1.67</v>
      </c>
      <c r="O236" s="254">
        <v>2</v>
      </c>
    </row>
    <row r="237" spans="1:16" s="234" customFormat="1" ht="63.75" hidden="1">
      <c r="A237" s="247">
        <v>132</v>
      </c>
      <c r="B237" s="248" t="s">
        <v>290</v>
      </c>
      <c r="C237" s="446" t="s">
        <v>291</v>
      </c>
      <c r="D237" s="249" t="s">
        <v>292</v>
      </c>
      <c r="E237" s="233">
        <v>200</v>
      </c>
      <c r="F237" s="484"/>
      <c r="G237" s="517"/>
      <c r="H237" s="517"/>
      <c r="I237" s="250"/>
      <c r="J237" s="250"/>
      <c r="K237" s="250"/>
      <c r="L237" s="250"/>
      <c r="M237" s="250"/>
      <c r="N237" s="251"/>
      <c r="O237" s="253">
        <v>0</v>
      </c>
    </row>
    <row r="238" spans="1:16" s="246" customFormat="1" ht="51">
      <c r="A238" s="222">
        <v>133</v>
      </c>
      <c r="B238" s="223" t="s">
        <v>285</v>
      </c>
      <c r="C238" s="442" t="s">
        <v>286</v>
      </c>
      <c r="D238" s="229" t="s">
        <v>293</v>
      </c>
      <c r="E238" s="224">
        <v>1300</v>
      </c>
      <c r="F238" s="479" t="s">
        <v>1906</v>
      </c>
      <c r="G238" s="442" t="s">
        <v>1874</v>
      </c>
      <c r="H238" s="442" t="s">
        <v>1875</v>
      </c>
      <c r="I238" s="225">
        <v>1.07</v>
      </c>
      <c r="J238" s="226">
        <v>1.07</v>
      </c>
      <c r="K238" s="268">
        <v>1.45</v>
      </c>
      <c r="L238" s="224"/>
      <c r="M238" s="224"/>
      <c r="N238" s="268">
        <v>1.45</v>
      </c>
      <c r="O238" s="254">
        <v>1</v>
      </c>
    </row>
    <row r="239" spans="1:16" s="221" customFormat="1" ht="51" hidden="1">
      <c r="A239" s="222">
        <v>133</v>
      </c>
      <c r="B239" s="223" t="s">
        <v>285</v>
      </c>
      <c r="C239" s="442" t="s">
        <v>286</v>
      </c>
      <c r="D239" s="224" t="s">
        <v>293</v>
      </c>
      <c r="E239" s="224">
        <v>1300</v>
      </c>
      <c r="F239" s="479" t="s">
        <v>2151</v>
      </c>
      <c r="G239" s="442" t="s">
        <v>1874</v>
      </c>
      <c r="H239" s="442" t="s">
        <v>2051</v>
      </c>
      <c r="I239" s="225">
        <v>1.0900000000000001</v>
      </c>
      <c r="J239" s="226">
        <v>1.0900000000000001</v>
      </c>
      <c r="K239" s="225">
        <v>1.46</v>
      </c>
      <c r="L239" s="225">
        <v>1.94</v>
      </c>
      <c r="M239" s="225"/>
      <c r="N239" s="224"/>
      <c r="O239" s="222">
        <v>2</v>
      </c>
    </row>
    <row r="240" spans="1:16" s="221" customFormat="1" ht="51">
      <c r="A240" s="214">
        <v>134</v>
      </c>
      <c r="B240" s="235" t="s">
        <v>285</v>
      </c>
      <c r="C240" s="444" t="s">
        <v>286</v>
      </c>
      <c r="D240" s="249" t="s">
        <v>294</v>
      </c>
      <c r="E240" s="220">
        <v>500</v>
      </c>
      <c r="F240" s="481" t="s">
        <v>1790</v>
      </c>
      <c r="G240" s="456" t="s">
        <v>1785</v>
      </c>
      <c r="H240" s="456" t="s">
        <v>1755</v>
      </c>
      <c r="I240" s="237">
        <f>J240*30</f>
        <v>35.699999999999996</v>
      </c>
      <c r="J240" s="238">
        <v>1.19</v>
      </c>
      <c r="K240" s="237">
        <v>43.8</v>
      </c>
      <c r="L240" s="220"/>
      <c r="M240" s="220"/>
      <c r="N240" s="220"/>
      <c r="O240" s="219">
        <v>1</v>
      </c>
    </row>
    <row r="241" spans="1:16" s="221" customFormat="1" ht="51">
      <c r="A241" s="222">
        <v>135</v>
      </c>
      <c r="B241" s="223" t="s">
        <v>285</v>
      </c>
      <c r="C241" s="442" t="s">
        <v>286</v>
      </c>
      <c r="D241" s="224" t="s">
        <v>295</v>
      </c>
      <c r="E241" s="224">
        <v>11500</v>
      </c>
      <c r="F241" s="479" t="s">
        <v>2152</v>
      </c>
      <c r="G241" s="442" t="s">
        <v>1874</v>
      </c>
      <c r="H241" s="442" t="s">
        <v>2051</v>
      </c>
      <c r="I241" s="225">
        <v>0.85</v>
      </c>
      <c r="J241" s="226">
        <v>0.85</v>
      </c>
      <c r="K241" s="225">
        <v>1.29</v>
      </c>
      <c r="L241" s="225">
        <v>1.61</v>
      </c>
      <c r="M241" s="225"/>
      <c r="N241" s="224"/>
      <c r="O241" s="222">
        <v>1</v>
      </c>
    </row>
    <row r="242" spans="1:16" s="246" customFormat="1" ht="51" hidden="1">
      <c r="A242" s="222">
        <v>135</v>
      </c>
      <c r="B242" s="223" t="s">
        <v>285</v>
      </c>
      <c r="C242" s="442" t="s">
        <v>286</v>
      </c>
      <c r="D242" s="229" t="s">
        <v>295</v>
      </c>
      <c r="E242" s="224">
        <v>11500</v>
      </c>
      <c r="F242" s="479" t="s">
        <v>1907</v>
      </c>
      <c r="G242" s="442" t="s">
        <v>1874</v>
      </c>
      <c r="H242" s="442" t="s">
        <v>1875</v>
      </c>
      <c r="I242" s="225">
        <v>0.88</v>
      </c>
      <c r="J242" s="226">
        <v>0.88</v>
      </c>
      <c r="K242" s="268">
        <v>1.28</v>
      </c>
      <c r="L242" s="224"/>
      <c r="M242" s="224"/>
      <c r="N242" s="268">
        <v>1.28</v>
      </c>
      <c r="O242" s="254">
        <v>2</v>
      </c>
    </row>
    <row r="243" spans="1:16" s="221" customFormat="1" ht="51">
      <c r="A243" s="214">
        <v>136</v>
      </c>
      <c r="B243" s="235" t="s">
        <v>285</v>
      </c>
      <c r="C243" s="444" t="s">
        <v>286</v>
      </c>
      <c r="D243" s="249" t="s">
        <v>296</v>
      </c>
      <c r="E243" s="220">
        <v>2000</v>
      </c>
      <c r="F243" s="481" t="s">
        <v>1791</v>
      </c>
      <c r="G243" s="456" t="s">
        <v>1785</v>
      </c>
      <c r="H243" s="456" t="s">
        <v>1755</v>
      </c>
      <c r="I243" s="237">
        <f>J243*50</f>
        <v>44.5</v>
      </c>
      <c r="J243" s="238">
        <v>0.89</v>
      </c>
      <c r="K243" s="237">
        <v>64.73</v>
      </c>
      <c r="L243" s="220"/>
      <c r="M243" s="220"/>
      <c r="N243" s="220"/>
      <c r="O243" s="219">
        <v>1</v>
      </c>
    </row>
    <row r="244" spans="1:16" s="246" customFormat="1" ht="38.25">
      <c r="A244" s="222">
        <v>137</v>
      </c>
      <c r="B244" s="223" t="s">
        <v>297</v>
      </c>
      <c r="C244" s="442" t="s">
        <v>286</v>
      </c>
      <c r="D244" s="229" t="s">
        <v>298</v>
      </c>
      <c r="E244" s="224">
        <v>4000</v>
      </c>
      <c r="F244" s="479" t="s">
        <v>1623</v>
      </c>
      <c r="G244" s="442" t="s">
        <v>1624</v>
      </c>
      <c r="H244" s="442" t="s">
        <v>1615</v>
      </c>
      <c r="I244" s="224">
        <v>4.08</v>
      </c>
      <c r="J244" s="224">
        <v>0.20400000000000001</v>
      </c>
      <c r="K244" s="224">
        <v>5.57</v>
      </c>
      <c r="L244" s="224">
        <v>5.57</v>
      </c>
      <c r="M244" s="224" t="s">
        <v>1616</v>
      </c>
      <c r="N244" s="224" t="s">
        <v>1616</v>
      </c>
      <c r="O244" s="222">
        <v>1</v>
      </c>
    </row>
    <row r="245" spans="1:16" s="221" customFormat="1" ht="38.25" hidden="1">
      <c r="A245" s="222">
        <v>137</v>
      </c>
      <c r="B245" s="223" t="s">
        <v>297</v>
      </c>
      <c r="C245" s="442" t="s">
        <v>286</v>
      </c>
      <c r="D245" s="224" t="s">
        <v>298</v>
      </c>
      <c r="E245" s="224">
        <v>4000</v>
      </c>
      <c r="F245" s="479" t="s">
        <v>2153</v>
      </c>
      <c r="G245" s="442" t="s">
        <v>1660</v>
      </c>
      <c r="H245" s="442" t="s">
        <v>2051</v>
      </c>
      <c r="I245" s="225">
        <v>5.34</v>
      </c>
      <c r="J245" s="226">
        <v>0.26700000000000002</v>
      </c>
      <c r="K245" s="225">
        <v>5.57</v>
      </c>
      <c r="L245" s="225">
        <v>5.57</v>
      </c>
      <c r="M245" s="225"/>
      <c r="N245" s="224"/>
      <c r="O245" s="222">
        <v>2</v>
      </c>
    </row>
    <row r="246" spans="1:16" s="246" customFormat="1" ht="51" hidden="1">
      <c r="A246" s="222">
        <v>137</v>
      </c>
      <c r="B246" s="223" t="s">
        <v>297</v>
      </c>
      <c r="C246" s="442" t="s">
        <v>286</v>
      </c>
      <c r="D246" s="229" t="s">
        <v>298</v>
      </c>
      <c r="E246" s="224">
        <v>4000</v>
      </c>
      <c r="F246" s="479" t="s">
        <v>1908</v>
      </c>
      <c r="G246" s="442" t="s">
        <v>1660</v>
      </c>
      <c r="H246" s="442" t="s">
        <v>1875</v>
      </c>
      <c r="I246" s="225">
        <v>0.27</v>
      </c>
      <c r="J246" s="226">
        <v>0.27</v>
      </c>
      <c r="K246" s="268">
        <v>0.28000000000000003</v>
      </c>
      <c r="L246" s="224"/>
      <c r="M246" s="224"/>
      <c r="N246" s="268">
        <v>0.28000000000000003</v>
      </c>
      <c r="O246" s="254">
        <v>3</v>
      </c>
    </row>
    <row r="247" spans="1:16" s="234" customFormat="1" ht="38.25" hidden="1">
      <c r="A247" s="227">
        <v>137</v>
      </c>
      <c r="B247" s="228" t="s">
        <v>297</v>
      </c>
      <c r="C247" s="443" t="s">
        <v>286</v>
      </c>
      <c r="D247" s="229" t="s">
        <v>298</v>
      </c>
      <c r="E247" s="229">
        <v>4000</v>
      </c>
      <c r="F247" s="480" t="s">
        <v>1300</v>
      </c>
      <c r="G247" s="515" t="s">
        <v>1441</v>
      </c>
      <c r="H247" s="515" t="s">
        <v>1442</v>
      </c>
      <c r="I247" s="231">
        <v>35.6</v>
      </c>
      <c r="J247" s="232">
        <v>0.71199999999999997</v>
      </c>
      <c r="K247" s="231"/>
      <c r="L247" s="231">
        <v>35.619999999999997</v>
      </c>
      <c r="M247" s="230"/>
      <c r="N247" s="231"/>
      <c r="O247" s="227">
        <v>4</v>
      </c>
    </row>
    <row r="248" spans="1:16" s="234" customFormat="1" ht="127.5" hidden="1">
      <c r="A248" s="247">
        <v>138</v>
      </c>
      <c r="B248" s="248" t="s">
        <v>290</v>
      </c>
      <c r="C248" s="446" t="s">
        <v>117</v>
      </c>
      <c r="D248" s="249" t="s">
        <v>299</v>
      </c>
      <c r="E248" s="233">
        <v>1000</v>
      </c>
      <c r="F248" s="484"/>
      <c r="G248" s="517"/>
      <c r="H248" s="517"/>
      <c r="I248" s="250"/>
      <c r="J248" s="250"/>
      <c r="K248" s="250"/>
      <c r="L248" s="250"/>
      <c r="M248" s="250"/>
      <c r="N248" s="251"/>
      <c r="O248" s="253">
        <v>0</v>
      </c>
    </row>
    <row r="249" spans="1:16" s="221" customFormat="1" ht="114.75">
      <c r="A249" s="222">
        <v>139</v>
      </c>
      <c r="B249" s="223" t="s">
        <v>290</v>
      </c>
      <c r="C249" s="442" t="s">
        <v>117</v>
      </c>
      <c r="D249" s="224" t="s">
        <v>300</v>
      </c>
      <c r="E249" s="224">
        <v>3000</v>
      </c>
      <c r="F249" s="479" t="s">
        <v>2154</v>
      </c>
      <c r="G249" s="442" t="s">
        <v>1874</v>
      </c>
      <c r="H249" s="442" t="s">
        <v>2051</v>
      </c>
      <c r="I249" s="225">
        <v>1.36</v>
      </c>
      <c r="J249" s="226">
        <v>1.36</v>
      </c>
      <c r="K249" s="225">
        <v>1.36</v>
      </c>
      <c r="L249" s="225">
        <v>1.36</v>
      </c>
      <c r="M249" s="225"/>
      <c r="N249" s="224"/>
      <c r="O249" s="222">
        <v>1</v>
      </c>
    </row>
    <row r="250" spans="1:16" s="246" customFormat="1" ht="114.75" hidden="1">
      <c r="A250" s="222">
        <v>139</v>
      </c>
      <c r="B250" s="223" t="s">
        <v>290</v>
      </c>
      <c r="C250" s="442" t="s">
        <v>117</v>
      </c>
      <c r="D250" s="224" t="s">
        <v>300</v>
      </c>
      <c r="E250" s="224">
        <v>3000</v>
      </c>
      <c r="F250" s="479" t="s">
        <v>1909</v>
      </c>
      <c r="G250" s="442" t="s">
        <v>1874</v>
      </c>
      <c r="H250" s="442" t="s">
        <v>1875</v>
      </c>
      <c r="I250" s="225">
        <v>1.36</v>
      </c>
      <c r="J250" s="226">
        <v>1.36</v>
      </c>
      <c r="K250" s="268">
        <v>1.36</v>
      </c>
      <c r="L250" s="224"/>
      <c r="M250" s="224"/>
      <c r="N250" s="268">
        <v>1.36</v>
      </c>
      <c r="O250" s="254">
        <v>2</v>
      </c>
    </row>
    <row r="251" spans="1:16" s="246" customFormat="1" ht="76.5">
      <c r="A251" s="239">
        <v>140</v>
      </c>
      <c r="B251" s="240" t="s">
        <v>290</v>
      </c>
      <c r="C251" s="445" t="s">
        <v>291</v>
      </c>
      <c r="D251" s="241" t="s">
        <v>301</v>
      </c>
      <c r="E251" s="241">
        <v>700</v>
      </c>
      <c r="F251" s="483" t="s">
        <v>1910</v>
      </c>
      <c r="G251" s="445" t="s">
        <v>1911</v>
      </c>
      <c r="H251" s="445" t="s">
        <v>1875</v>
      </c>
      <c r="I251" s="242">
        <v>1.28</v>
      </c>
      <c r="J251" s="243">
        <v>1.28</v>
      </c>
      <c r="K251" s="310">
        <v>1.91</v>
      </c>
      <c r="L251" s="241"/>
      <c r="M251" s="241"/>
      <c r="N251" s="310">
        <v>1.91</v>
      </c>
      <c r="O251" s="245">
        <v>1</v>
      </c>
    </row>
    <row r="252" spans="1:16" s="221" customFormat="1" ht="76.5" hidden="1">
      <c r="A252" s="214">
        <v>140</v>
      </c>
      <c r="B252" s="235" t="s">
        <v>290</v>
      </c>
      <c r="C252" s="444" t="s">
        <v>291</v>
      </c>
      <c r="D252" s="236" t="s">
        <v>301</v>
      </c>
      <c r="E252" s="220">
        <v>700</v>
      </c>
      <c r="F252" s="481" t="s">
        <v>2155</v>
      </c>
      <c r="G252" s="456" t="s">
        <v>1911</v>
      </c>
      <c r="H252" s="456" t="s">
        <v>2051</v>
      </c>
      <c r="I252" s="237">
        <v>1.32</v>
      </c>
      <c r="J252" s="238">
        <v>1.32</v>
      </c>
      <c r="K252" s="237">
        <v>1.91</v>
      </c>
      <c r="L252" s="237">
        <v>1.91</v>
      </c>
      <c r="M252" s="237"/>
      <c r="N252" s="220"/>
      <c r="O252" s="219">
        <v>2</v>
      </c>
    </row>
    <row r="253" spans="1:16" s="234" customFormat="1" ht="114.75" hidden="1">
      <c r="A253" s="227">
        <v>141</v>
      </c>
      <c r="B253" s="228" t="s">
        <v>290</v>
      </c>
      <c r="C253" s="443" t="s">
        <v>291</v>
      </c>
      <c r="D253" s="229" t="s">
        <v>302</v>
      </c>
      <c r="E253" s="229">
        <v>200</v>
      </c>
      <c r="F253" s="480" t="s">
        <v>1301</v>
      </c>
      <c r="G253" s="515" t="s">
        <v>1451</v>
      </c>
      <c r="H253" s="515" t="s">
        <v>1442</v>
      </c>
      <c r="I253" s="231">
        <v>1.1200000000000001</v>
      </c>
      <c r="J253" s="232">
        <v>1.1200000000000001</v>
      </c>
      <c r="K253" s="231">
        <v>1.91</v>
      </c>
      <c r="L253" s="231"/>
      <c r="M253" s="230"/>
      <c r="N253" s="231"/>
      <c r="O253" s="229" t="s">
        <v>2462</v>
      </c>
      <c r="P253" s="234" t="s">
        <v>2465</v>
      </c>
    </row>
    <row r="254" spans="1:16" s="221" customFormat="1" ht="102">
      <c r="A254" s="214">
        <v>142</v>
      </c>
      <c r="B254" s="235" t="s">
        <v>290</v>
      </c>
      <c r="C254" s="444" t="s">
        <v>291</v>
      </c>
      <c r="D254" s="236" t="s">
        <v>303</v>
      </c>
      <c r="E254" s="220">
        <v>200</v>
      </c>
      <c r="F254" s="481" t="s">
        <v>1792</v>
      </c>
      <c r="G254" s="456" t="s">
        <v>1618</v>
      </c>
      <c r="H254" s="456" t="s">
        <v>1755</v>
      </c>
      <c r="I254" s="237">
        <f>J254*20</f>
        <v>46.6</v>
      </c>
      <c r="J254" s="238">
        <v>2.33</v>
      </c>
      <c r="K254" s="237">
        <v>46.6</v>
      </c>
      <c r="L254" s="220"/>
      <c r="M254" s="220"/>
      <c r="N254" s="220"/>
      <c r="O254" s="219">
        <v>1</v>
      </c>
    </row>
    <row r="255" spans="1:16" s="246" customFormat="1" ht="89.25">
      <c r="A255" s="256">
        <v>143</v>
      </c>
      <c r="B255" s="257" t="s">
        <v>290</v>
      </c>
      <c r="C255" s="462" t="s">
        <v>291</v>
      </c>
      <c r="D255" s="259" t="s">
        <v>304</v>
      </c>
      <c r="E255" s="259">
        <v>3000</v>
      </c>
      <c r="F255" s="486" t="s">
        <v>1912</v>
      </c>
      <c r="G255" s="462" t="s">
        <v>1874</v>
      </c>
      <c r="H255" s="462" t="s">
        <v>1875</v>
      </c>
      <c r="I255" s="335">
        <v>1.51</v>
      </c>
      <c r="J255" s="260">
        <v>1.51</v>
      </c>
      <c r="K255" s="336">
        <v>2.33</v>
      </c>
      <c r="L255" s="259"/>
      <c r="M255" s="259"/>
      <c r="N255" s="336">
        <v>2.33</v>
      </c>
      <c r="O255" s="337">
        <v>1</v>
      </c>
    </row>
    <row r="256" spans="1:16" s="221" customFormat="1" ht="89.25" hidden="1">
      <c r="A256" s="256">
        <v>143</v>
      </c>
      <c r="B256" s="257" t="s">
        <v>290</v>
      </c>
      <c r="C256" s="462" t="s">
        <v>291</v>
      </c>
      <c r="D256" s="259" t="s">
        <v>304</v>
      </c>
      <c r="E256" s="259">
        <v>3000</v>
      </c>
      <c r="F256" s="486" t="s">
        <v>2156</v>
      </c>
      <c r="G256" s="462" t="s">
        <v>1874</v>
      </c>
      <c r="H256" s="462" t="s">
        <v>2051</v>
      </c>
      <c r="I256" s="335">
        <v>1.52</v>
      </c>
      <c r="J256" s="260">
        <v>1.52</v>
      </c>
      <c r="K256" s="335">
        <v>2.33</v>
      </c>
      <c r="L256" s="335">
        <v>2.41</v>
      </c>
      <c r="M256" s="335"/>
      <c r="N256" s="259"/>
      <c r="O256" s="256">
        <v>2</v>
      </c>
    </row>
    <row r="257" spans="1:239" s="246" customFormat="1" ht="51">
      <c r="A257" s="222">
        <v>144</v>
      </c>
      <c r="B257" s="223" t="s">
        <v>305</v>
      </c>
      <c r="C257" s="442" t="s">
        <v>306</v>
      </c>
      <c r="D257" s="224" t="s">
        <v>307</v>
      </c>
      <c r="E257" s="224">
        <v>1600</v>
      </c>
      <c r="F257" s="479" t="s">
        <v>1913</v>
      </c>
      <c r="G257" s="442" t="s">
        <v>1649</v>
      </c>
      <c r="H257" s="442" t="s">
        <v>1875</v>
      </c>
      <c r="I257" s="225">
        <v>0.44</v>
      </c>
      <c r="J257" s="226">
        <v>0.44</v>
      </c>
      <c r="K257" s="268">
        <v>0.46</v>
      </c>
      <c r="L257" s="224"/>
      <c r="M257" s="224"/>
      <c r="N257" s="268">
        <v>0.46</v>
      </c>
      <c r="O257" s="254">
        <v>1</v>
      </c>
    </row>
    <row r="258" spans="1:239" s="221" customFormat="1" ht="51" hidden="1">
      <c r="A258" s="222">
        <v>144</v>
      </c>
      <c r="B258" s="291" t="s">
        <v>305</v>
      </c>
      <c r="C258" s="453" t="s">
        <v>306</v>
      </c>
      <c r="D258" s="292" t="s">
        <v>307</v>
      </c>
      <c r="E258" s="292">
        <v>1600</v>
      </c>
      <c r="F258" s="489" t="s">
        <v>2157</v>
      </c>
      <c r="G258" s="453" t="s">
        <v>1649</v>
      </c>
      <c r="H258" s="453" t="s">
        <v>2051</v>
      </c>
      <c r="I258" s="293">
        <v>8.92</v>
      </c>
      <c r="J258" s="294">
        <v>0.44600000000000001</v>
      </c>
      <c r="K258" s="293">
        <v>9.2799999999999994</v>
      </c>
      <c r="L258" s="293">
        <v>9.2799999999999994</v>
      </c>
      <c r="M258" s="293"/>
      <c r="N258" s="292"/>
      <c r="O258" s="295">
        <v>2</v>
      </c>
      <c r="P258" s="282"/>
      <c r="Q258" s="282"/>
      <c r="R258" s="282"/>
      <c r="S258" s="282"/>
      <c r="T258" s="282"/>
      <c r="U258" s="282"/>
      <c r="V258" s="282"/>
      <c r="W258" s="282"/>
      <c r="X258" s="282"/>
      <c r="Y258" s="282"/>
      <c r="Z258" s="282"/>
      <c r="AA258" s="282"/>
      <c r="AB258" s="282"/>
      <c r="AC258" s="282"/>
      <c r="AD258" s="282"/>
      <c r="AE258" s="282"/>
      <c r="AF258" s="282"/>
      <c r="AG258" s="282"/>
      <c r="AH258" s="282"/>
      <c r="AI258" s="282"/>
      <c r="AJ258" s="282"/>
      <c r="AK258" s="282"/>
      <c r="AL258" s="282"/>
      <c r="AM258" s="282"/>
      <c r="AN258" s="282"/>
      <c r="AO258" s="282"/>
      <c r="AP258" s="282"/>
      <c r="AQ258" s="282"/>
      <c r="AR258" s="282"/>
      <c r="AS258" s="282"/>
      <c r="AT258" s="282"/>
      <c r="AU258" s="282"/>
      <c r="AV258" s="282"/>
      <c r="AW258" s="282"/>
      <c r="AX258" s="282"/>
      <c r="AY258" s="282"/>
      <c r="AZ258" s="282"/>
      <c r="BA258" s="282"/>
      <c r="BB258" s="282"/>
      <c r="BC258" s="282"/>
      <c r="BD258" s="282"/>
      <c r="BE258" s="282"/>
      <c r="BF258" s="282"/>
      <c r="BG258" s="282"/>
      <c r="BH258" s="282"/>
      <c r="BI258" s="282"/>
      <c r="BJ258" s="282"/>
      <c r="BK258" s="282"/>
      <c r="BL258" s="282"/>
      <c r="BM258" s="282"/>
      <c r="BN258" s="282"/>
      <c r="BO258" s="282"/>
      <c r="BP258" s="282"/>
      <c r="BQ258" s="282"/>
      <c r="BR258" s="282"/>
      <c r="BS258" s="282"/>
      <c r="BT258" s="282"/>
      <c r="BU258" s="282"/>
      <c r="BV258" s="282"/>
      <c r="BW258" s="282"/>
      <c r="BX258" s="282"/>
      <c r="BY258" s="282"/>
      <c r="BZ258" s="282"/>
      <c r="CA258" s="282"/>
      <c r="CB258" s="282"/>
      <c r="CC258" s="282"/>
      <c r="CD258" s="282"/>
      <c r="CE258" s="282"/>
      <c r="CF258" s="282"/>
      <c r="CG258" s="282"/>
      <c r="CH258" s="282"/>
      <c r="CI258" s="282"/>
      <c r="CJ258" s="282"/>
      <c r="CK258" s="282"/>
      <c r="CL258" s="282"/>
      <c r="CM258" s="282"/>
      <c r="CN258" s="282"/>
      <c r="CO258" s="282"/>
      <c r="CP258" s="282"/>
      <c r="CQ258" s="282"/>
      <c r="CR258" s="282"/>
      <c r="CS258" s="282"/>
      <c r="CT258" s="282"/>
      <c r="CU258" s="282"/>
      <c r="CV258" s="282"/>
      <c r="CW258" s="282"/>
      <c r="CX258" s="282"/>
      <c r="CY258" s="282"/>
      <c r="CZ258" s="282"/>
      <c r="DA258" s="282"/>
      <c r="DB258" s="282"/>
      <c r="DC258" s="282"/>
      <c r="DD258" s="282"/>
      <c r="DE258" s="282"/>
      <c r="DF258" s="282"/>
      <c r="DG258" s="282"/>
      <c r="DH258" s="282"/>
      <c r="DI258" s="282"/>
      <c r="DJ258" s="282"/>
      <c r="DK258" s="282"/>
      <c r="DL258" s="282"/>
      <c r="DM258" s="282"/>
      <c r="DN258" s="282"/>
      <c r="DO258" s="282"/>
      <c r="DP258" s="282"/>
      <c r="DQ258" s="282"/>
      <c r="DR258" s="282"/>
      <c r="DS258" s="282"/>
      <c r="DT258" s="282"/>
      <c r="DU258" s="282"/>
      <c r="DV258" s="282"/>
      <c r="DW258" s="282"/>
      <c r="DX258" s="282"/>
      <c r="DY258" s="282"/>
      <c r="DZ258" s="282"/>
      <c r="EA258" s="282"/>
      <c r="EB258" s="282"/>
      <c r="EC258" s="282"/>
      <c r="ED258" s="282"/>
      <c r="EE258" s="282"/>
      <c r="EF258" s="282"/>
      <c r="EG258" s="282"/>
      <c r="EH258" s="282"/>
      <c r="EI258" s="282"/>
      <c r="EJ258" s="282"/>
      <c r="EK258" s="282"/>
      <c r="EL258" s="282"/>
      <c r="EM258" s="282"/>
      <c r="EN258" s="282"/>
      <c r="EO258" s="282"/>
      <c r="EP258" s="282"/>
      <c r="EQ258" s="282"/>
      <c r="ER258" s="282"/>
      <c r="ES258" s="282"/>
      <c r="ET258" s="282"/>
      <c r="EU258" s="282"/>
      <c r="EV258" s="282"/>
      <c r="EW258" s="282"/>
      <c r="EX258" s="282"/>
      <c r="EY258" s="282"/>
      <c r="EZ258" s="282"/>
      <c r="FA258" s="282"/>
      <c r="FB258" s="282"/>
      <c r="FC258" s="282"/>
      <c r="FD258" s="282"/>
      <c r="FE258" s="282"/>
      <c r="FF258" s="282"/>
      <c r="FG258" s="282"/>
      <c r="FH258" s="282"/>
      <c r="FI258" s="282"/>
      <c r="FJ258" s="282"/>
      <c r="FK258" s="282"/>
      <c r="FL258" s="282"/>
      <c r="FM258" s="282"/>
      <c r="FN258" s="282"/>
      <c r="FO258" s="282"/>
      <c r="FP258" s="282"/>
      <c r="FQ258" s="282"/>
      <c r="FR258" s="282"/>
      <c r="FS258" s="282"/>
      <c r="FT258" s="282"/>
      <c r="FU258" s="282"/>
      <c r="FV258" s="282"/>
      <c r="FW258" s="282"/>
      <c r="FX258" s="282"/>
      <c r="FY258" s="282"/>
      <c r="FZ258" s="282"/>
      <c r="GA258" s="282"/>
      <c r="GB258" s="282"/>
      <c r="GC258" s="282"/>
      <c r="GD258" s="282"/>
      <c r="GE258" s="282"/>
      <c r="GF258" s="282"/>
      <c r="GG258" s="282"/>
      <c r="GH258" s="282"/>
      <c r="GI258" s="282"/>
      <c r="GJ258" s="282"/>
      <c r="GK258" s="282"/>
      <c r="GL258" s="282"/>
      <c r="GM258" s="282"/>
      <c r="GN258" s="282"/>
      <c r="GO258" s="282"/>
      <c r="GP258" s="282"/>
      <c r="GQ258" s="282"/>
      <c r="GR258" s="282"/>
      <c r="GS258" s="282"/>
      <c r="GT258" s="282"/>
      <c r="GU258" s="282"/>
      <c r="GV258" s="282"/>
      <c r="GW258" s="282"/>
      <c r="GX258" s="282"/>
      <c r="GY258" s="282"/>
      <c r="GZ258" s="282"/>
      <c r="HA258" s="282"/>
      <c r="HB258" s="282"/>
      <c r="HC258" s="282"/>
      <c r="HD258" s="282"/>
      <c r="HE258" s="282"/>
      <c r="HF258" s="282"/>
      <c r="HG258" s="282"/>
      <c r="HH258" s="282"/>
      <c r="HI258" s="282"/>
      <c r="HJ258" s="282"/>
      <c r="HK258" s="282"/>
      <c r="HL258" s="282"/>
      <c r="HM258" s="282"/>
      <c r="HN258" s="282"/>
      <c r="HO258" s="282"/>
      <c r="HP258" s="282"/>
      <c r="HQ258" s="282"/>
      <c r="HR258" s="282"/>
      <c r="HS258" s="282"/>
      <c r="HT258" s="282"/>
      <c r="HU258" s="282"/>
      <c r="HV258" s="282"/>
      <c r="HW258" s="282"/>
      <c r="HX258" s="282"/>
      <c r="HY258" s="282"/>
      <c r="HZ258" s="282"/>
      <c r="IA258" s="282"/>
      <c r="IB258" s="282"/>
      <c r="IC258" s="282"/>
      <c r="ID258" s="282"/>
      <c r="IE258" s="282"/>
    </row>
    <row r="259" spans="1:239" s="246" customFormat="1" ht="51" hidden="1">
      <c r="A259" s="222">
        <v>144</v>
      </c>
      <c r="B259" s="223" t="s">
        <v>305</v>
      </c>
      <c r="C259" s="442" t="s">
        <v>306</v>
      </c>
      <c r="D259" s="224" t="s">
        <v>307</v>
      </c>
      <c r="E259" s="224">
        <v>1600</v>
      </c>
      <c r="F259" s="479" t="s">
        <v>1625</v>
      </c>
      <c r="G259" s="442" t="s">
        <v>1624</v>
      </c>
      <c r="H259" s="442" t="s">
        <v>1615</v>
      </c>
      <c r="I259" s="224">
        <v>9.1199999999999992</v>
      </c>
      <c r="J259" s="224">
        <v>0.45599999999999996</v>
      </c>
      <c r="K259" s="224">
        <v>9.2799999999999994</v>
      </c>
      <c r="L259" s="224">
        <v>9.2799999999999994</v>
      </c>
      <c r="M259" s="224" t="s">
        <v>1616</v>
      </c>
      <c r="N259" s="224" t="s">
        <v>1616</v>
      </c>
      <c r="O259" s="222">
        <v>3</v>
      </c>
    </row>
    <row r="260" spans="1:239" s="246" customFormat="1" ht="63.75">
      <c r="A260" s="239">
        <v>145</v>
      </c>
      <c r="B260" s="240" t="s">
        <v>305</v>
      </c>
      <c r="C260" s="445" t="s">
        <v>308</v>
      </c>
      <c r="D260" s="241" t="s">
        <v>309</v>
      </c>
      <c r="E260" s="241">
        <v>20</v>
      </c>
      <c r="F260" s="483" t="s">
        <v>1914</v>
      </c>
      <c r="G260" s="445" t="s">
        <v>1649</v>
      </c>
      <c r="H260" s="445" t="s">
        <v>1875</v>
      </c>
      <c r="I260" s="242">
        <v>7.15</v>
      </c>
      <c r="J260" s="243">
        <v>7.15</v>
      </c>
      <c r="K260" s="310">
        <v>7.36</v>
      </c>
      <c r="L260" s="241"/>
      <c r="M260" s="241"/>
      <c r="N260" s="310">
        <v>7.36</v>
      </c>
      <c r="O260" s="245">
        <v>1</v>
      </c>
    </row>
    <row r="261" spans="1:239" s="221" customFormat="1" ht="63.75" hidden="1">
      <c r="A261" s="214">
        <v>145</v>
      </c>
      <c r="B261" s="235" t="s">
        <v>305</v>
      </c>
      <c r="C261" s="444" t="s">
        <v>308</v>
      </c>
      <c r="D261" s="236" t="s">
        <v>309</v>
      </c>
      <c r="E261" s="220">
        <v>20</v>
      </c>
      <c r="F261" s="481" t="s">
        <v>2158</v>
      </c>
      <c r="G261" s="456" t="s">
        <v>1649</v>
      </c>
      <c r="H261" s="456" t="s">
        <v>2051</v>
      </c>
      <c r="I261" s="237">
        <v>36.36</v>
      </c>
      <c r="J261" s="238">
        <v>7.2720000000000002</v>
      </c>
      <c r="K261" s="237">
        <v>36.799999999999997</v>
      </c>
      <c r="L261" s="237">
        <v>36.799999999999997</v>
      </c>
      <c r="M261" s="237"/>
      <c r="N261" s="220"/>
      <c r="O261" s="219">
        <v>2</v>
      </c>
    </row>
    <row r="262" spans="1:239" s="246" customFormat="1" ht="63.75" hidden="1">
      <c r="A262" s="239">
        <v>145</v>
      </c>
      <c r="B262" s="240" t="s">
        <v>305</v>
      </c>
      <c r="C262" s="445" t="s">
        <v>308</v>
      </c>
      <c r="D262" s="241" t="s">
        <v>309</v>
      </c>
      <c r="E262" s="241">
        <v>20</v>
      </c>
      <c r="F262" s="483" t="s">
        <v>1626</v>
      </c>
      <c r="G262" s="445" t="s">
        <v>1627</v>
      </c>
      <c r="H262" s="445" t="s">
        <v>1615</v>
      </c>
      <c r="I262" s="242">
        <v>36.799999999999997</v>
      </c>
      <c r="J262" s="241">
        <v>7.36</v>
      </c>
      <c r="K262" s="242">
        <v>36.799999999999997</v>
      </c>
      <c r="L262" s="242">
        <v>36.799999999999997</v>
      </c>
      <c r="M262" s="241" t="s">
        <v>1616</v>
      </c>
      <c r="N262" s="241" t="s">
        <v>1616</v>
      </c>
      <c r="O262" s="239">
        <v>3</v>
      </c>
    </row>
    <row r="263" spans="1:239" s="221" customFormat="1" ht="76.5">
      <c r="A263" s="256">
        <v>146</v>
      </c>
      <c r="B263" s="257" t="s">
        <v>310</v>
      </c>
      <c r="C263" s="462" t="s">
        <v>257</v>
      </c>
      <c r="D263" s="259" t="s">
        <v>311</v>
      </c>
      <c r="E263" s="259">
        <v>5</v>
      </c>
      <c r="F263" s="486" t="s">
        <v>2159</v>
      </c>
      <c r="G263" s="462" t="s">
        <v>1649</v>
      </c>
      <c r="H263" s="462" t="s">
        <v>2051</v>
      </c>
      <c r="I263" s="335">
        <v>24.48</v>
      </c>
      <c r="J263" s="260">
        <v>24.48</v>
      </c>
      <c r="K263" s="335">
        <v>24.5</v>
      </c>
      <c r="L263" s="335">
        <v>24.5</v>
      </c>
      <c r="M263" s="335"/>
      <c r="N263" s="259"/>
      <c r="O263" s="256">
        <v>1</v>
      </c>
    </row>
    <row r="264" spans="1:239" s="246" customFormat="1" ht="178.5" hidden="1">
      <c r="A264" s="339">
        <v>147</v>
      </c>
      <c r="B264" s="340" t="s">
        <v>272</v>
      </c>
      <c r="C264" s="463" t="s">
        <v>312</v>
      </c>
      <c r="D264" s="341" t="s">
        <v>313</v>
      </c>
      <c r="E264" s="341">
        <v>1300</v>
      </c>
      <c r="F264" s="494" t="s">
        <v>1903</v>
      </c>
      <c r="G264" s="463" t="s">
        <v>1874</v>
      </c>
      <c r="H264" s="463" t="s">
        <v>1875</v>
      </c>
      <c r="I264" s="342">
        <v>2.91</v>
      </c>
      <c r="J264" s="343">
        <v>2.91</v>
      </c>
      <c r="K264" s="344">
        <v>4.97</v>
      </c>
      <c r="L264" s="341"/>
      <c r="M264" s="341"/>
      <c r="N264" s="344">
        <v>4.97</v>
      </c>
      <c r="O264" s="245" t="s">
        <v>2462</v>
      </c>
      <c r="P264" s="246" t="s">
        <v>2466</v>
      </c>
    </row>
    <row r="265" spans="1:239" s="246" customFormat="1" ht="178.5">
      <c r="A265" s="339">
        <v>147</v>
      </c>
      <c r="B265" s="340" t="s">
        <v>272</v>
      </c>
      <c r="C265" s="463" t="s">
        <v>312</v>
      </c>
      <c r="D265" s="341" t="s">
        <v>313</v>
      </c>
      <c r="E265" s="341">
        <v>1300</v>
      </c>
      <c r="F265" s="494" t="s">
        <v>1628</v>
      </c>
      <c r="G265" s="463" t="s">
        <v>1618</v>
      </c>
      <c r="H265" s="463" t="s">
        <v>1615</v>
      </c>
      <c r="I265" s="341">
        <v>3.12</v>
      </c>
      <c r="J265" s="341">
        <v>3.12</v>
      </c>
      <c r="K265" s="341">
        <v>7.01</v>
      </c>
      <c r="L265" s="341">
        <v>7.01</v>
      </c>
      <c r="M265" s="341" t="s">
        <v>1616</v>
      </c>
      <c r="N265" s="341" t="s">
        <v>1616</v>
      </c>
      <c r="O265" s="239">
        <v>1</v>
      </c>
    </row>
    <row r="266" spans="1:239" s="221" customFormat="1" ht="178.5" hidden="1">
      <c r="A266" s="339">
        <v>147</v>
      </c>
      <c r="B266" s="340" t="s">
        <v>272</v>
      </c>
      <c r="C266" s="463" t="s">
        <v>312</v>
      </c>
      <c r="D266" s="345" t="s">
        <v>313</v>
      </c>
      <c r="E266" s="341">
        <v>1300</v>
      </c>
      <c r="F266" s="494" t="s">
        <v>2160</v>
      </c>
      <c r="G266" s="463" t="s">
        <v>1874</v>
      </c>
      <c r="H266" s="463" t="s">
        <v>2051</v>
      </c>
      <c r="I266" s="342">
        <v>3.85</v>
      </c>
      <c r="J266" s="343">
        <v>3.85</v>
      </c>
      <c r="K266" s="342">
        <v>7.01</v>
      </c>
      <c r="L266" s="342">
        <v>7.01</v>
      </c>
      <c r="M266" s="342"/>
      <c r="N266" s="341"/>
      <c r="O266" s="219">
        <v>2</v>
      </c>
    </row>
    <row r="267" spans="1:239" s="246" customFormat="1" ht="178.5">
      <c r="A267" s="239">
        <v>148</v>
      </c>
      <c r="B267" s="240" t="s">
        <v>272</v>
      </c>
      <c r="C267" s="445" t="s">
        <v>312</v>
      </c>
      <c r="D267" s="241" t="s">
        <v>314</v>
      </c>
      <c r="E267" s="241">
        <v>100</v>
      </c>
      <c r="F267" s="483" t="s">
        <v>1629</v>
      </c>
      <c r="G267" s="445" t="s">
        <v>1618</v>
      </c>
      <c r="H267" s="445" t="s">
        <v>1615</v>
      </c>
      <c r="I267" s="241">
        <v>2.004</v>
      </c>
      <c r="J267" s="241">
        <v>2.004</v>
      </c>
      <c r="K267" s="241">
        <v>5.98</v>
      </c>
      <c r="L267" s="241">
        <v>5.98</v>
      </c>
      <c r="M267" s="241" t="s">
        <v>1616</v>
      </c>
      <c r="N267" s="241" t="s">
        <v>1616</v>
      </c>
      <c r="O267" s="239">
        <v>1</v>
      </c>
    </row>
    <row r="268" spans="1:239" s="221" customFormat="1" ht="178.5" hidden="1">
      <c r="A268" s="214">
        <v>148</v>
      </c>
      <c r="B268" s="235" t="s">
        <v>272</v>
      </c>
      <c r="C268" s="444" t="s">
        <v>312</v>
      </c>
      <c r="D268" s="319" t="s">
        <v>314</v>
      </c>
      <c r="E268" s="220">
        <v>100</v>
      </c>
      <c r="F268" s="481" t="s">
        <v>2161</v>
      </c>
      <c r="G268" s="456" t="s">
        <v>1874</v>
      </c>
      <c r="H268" s="456" t="s">
        <v>2051</v>
      </c>
      <c r="I268" s="237">
        <v>2.57</v>
      </c>
      <c r="J268" s="238">
        <v>2.57</v>
      </c>
      <c r="K268" s="237">
        <v>5.98</v>
      </c>
      <c r="L268" s="237">
        <v>5.98</v>
      </c>
      <c r="M268" s="237"/>
      <c r="N268" s="220"/>
      <c r="O268" s="219">
        <v>2</v>
      </c>
    </row>
    <row r="269" spans="1:239" s="221" customFormat="1" ht="102">
      <c r="A269" s="256">
        <v>149</v>
      </c>
      <c r="B269" s="257" t="s">
        <v>315</v>
      </c>
      <c r="C269" s="462" t="s">
        <v>316</v>
      </c>
      <c r="D269" s="259" t="s">
        <v>317</v>
      </c>
      <c r="E269" s="259">
        <v>50</v>
      </c>
      <c r="F269" s="486" t="s">
        <v>2162</v>
      </c>
      <c r="G269" s="462" t="s">
        <v>1874</v>
      </c>
      <c r="H269" s="462" t="s">
        <v>2051</v>
      </c>
      <c r="I269" s="335">
        <v>12.66</v>
      </c>
      <c r="J269" s="260">
        <v>12.66</v>
      </c>
      <c r="K269" s="335">
        <v>12.68</v>
      </c>
      <c r="L269" s="335">
        <v>12.68</v>
      </c>
      <c r="M269" s="335"/>
      <c r="N269" s="259"/>
      <c r="O269" s="256">
        <v>1</v>
      </c>
    </row>
    <row r="270" spans="1:239" s="234" customFormat="1" ht="57.75" hidden="1" customHeight="1">
      <c r="A270" s="247"/>
      <c r="B270" s="255" t="s">
        <v>318</v>
      </c>
      <c r="C270" s="446"/>
      <c r="D270" s="269" t="s">
        <v>319</v>
      </c>
      <c r="E270" s="233"/>
      <c r="F270" s="484"/>
      <c r="G270" s="517"/>
      <c r="H270" s="517"/>
      <c r="I270" s="250"/>
      <c r="J270" s="250"/>
      <c r="K270" s="250"/>
      <c r="L270" s="250"/>
      <c r="M270" s="250"/>
      <c r="N270" s="251"/>
      <c r="O270" s="253"/>
    </row>
    <row r="271" spans="1:239" s="234" customFormat="1" ht="35.25" hidden="1">
      <c r="A271" s="247">
        <v>150</v>
      </c>
      <c r="B271" s="248" t="s">
        <v>320</v>
      </c>
      <c r="C271" s="446" t="s">
        <v>321</v>
      </c>
      <c r="D271" s="249" t="s">
        <v>322</v>
      </c>
      <c r="E271" s="233">
        <v>40</v>
      </c>
      <c r="F271" s="484"/>
      <c r="G271" s="517"/>
      <c r="H271" s="517"/>
      <c r="I271" s="250"/>
      <c r="J271" s="250"/>
      <c r="K271" s="250"/>
      <c r="L271" s="250"/>
      <c r="M271" s="250"/>
      <c r="N271" s="251"/>
      <c r="O271" s="253">
        <v>0</v>
      </c>
    </row>
    <row r="272" spans="1:239" s="234" customFormat="1" ht="38.25">
      <c r="A272" s="261">
        <v>151</v>
      </c>
      <c r="B272" s="262" t="s">
        <v>320</v>
      </c>
      <c r="C272" s="447" t="s">
        <v>321</v>
      </c>
      <c r="D272" s="258" t="s">
        <v>323</v>
      </c>
      <c r="E272" s="258">
        <v>170</v>
      </c>
      <c r="F272" s="487" t="s">
        <v>1302</v>
      </c>
      <c r="G272" s="519" t="s">
        <v>1441</v>
      </c>
      <c r="H272" s="519" t="s">
        <v>1442</v>
      </c>
      <c r="I272" s="264">
        <v>10.4</v>
      </c>
      <c r="J272" s="265">
        <v>1.04</v>
      </c>
      <c r="K272" s="264">
        <v>10.48</v>
      </c>
      <c r="L272" s="264"/>
      <c r="M272" s="263"/>
      <c r="N272" s="264"/>
      <c r="O272" s="261">
        <v>1</v>
      </c>
    </row>
    <row r="273" spans="1:239" s="221" customFormat="1" ht="38.25">
      <c r="A273" s="214">
        <v>152</v>
      </c>
      <c r="B273" s="235" t="s">
        <v>324</v>
      </c>
      <c r="C273" s="444" t="s">
        <v>325</v>
      </c>
      <c r="D273" s="236" t="s">
        <v>326</v>
      </c>
      <c r="E273" s="220">
        <v>60</v>
      </c>
      <c r="F273" s="481" t="s">
        <v>2163</v>
      </c>
      <c r="G273" s="456" t="s">
        <v>1675</v>
      </c>
      <c r="H273" s="456" t="s">
        <v>2051</v>
      </c>
      <c r="I273" s="237">
        <v>5.03</v>
      </c>
      <c r="J273" s="238">
        <v>0.16769999999999999</v>
      </c>
      <c r="K273" s="237">
        <v>5.12</v>
      </c>
      <c r="L273" s="237">
        <v>5.12</v>
      </c>
      <c r="M273" s="237"/>
      <c r="N273" s="220"/>
      <c r="O273" s="219">
        <v>1</v>
      </c>
    </row>
    <row r="274" spans="1:239" s="221" customFormat="1" ht="51">
      <c r="A274" s="256">
        <v>153</v>
      </c>
      <c r="B274" s="257" t="s">
        <v>324</v>
      </c>
      <c r="C274" s="462" t="s">
        <v>325</v>
      </c>
      <c r="D274" s="259" t="s">
        <v>327</v>
      </c>
      <c r="E274" s="259">
        <v>300</v>
      </c>
      <c r="F274" s="486" t="s">
        <v>2164</v>
      </c>
      <c r="G274" s="462" t="s">
        <v>1660</v>
      </c>
      <c r="H274" s="462" t="s">
        <v>2051</v>
      </c>
      <c r="I274" s="335">
        <v>4.25</v>
      </c>
      <c r="J274" s="260">
        <v>0.70830000000000004</v>
      </c>
      <c r="K274" s="335">
        <v>4.32</v>
      </c>
      <c r="L274" s="335">
        <v>4.32</v>
      </c>
      <c r="M274" s="335"/>
      <c r="N274" s="259"/>
      <c r="O274" s="256">
        <v>1</v>
      </c>
    </row>
    <row r="275" spans="1:239" s="234" customFormat="1" ht="51" hidden="1">
      <c r="A275" s="261">
        <v>153</v>
      </c>
      <c r="B275" s="262" t="s">
        <v>324</v>
      </c>
      <c r="C275" s="447" t="s">
        <v>325</v>
      </c>
      <c r="D275" s="258" t="s">
        <v>327</v>
      </c>
      <c r="E275" s="258">
        <v>300</v>
      </c>
      <c r="F275" s="487" t="s">
        <v>1303</v>
      </c>
      <c r="G275" s="519" t="s">
        <v>1441</v>
      </c>
      <c r="H275" s="519" t="s">
        <v>1442</v>
      </c>
      <c r="I275" s="264">
        <v>4.3</v>
      </c>
      <c r="J275" s="265">
        <v>0.7167</v>
      </c>
      <c r="K275" s="264">
        <v>4.32</v>
      </c>
      <c r="L275" s="264"/>
      <c r="M275" s="263"/>
      <c r="N275" s="264"/>
      <c r="O275" s="261">
        <v>2</v>
      </c>
    </row>
    <row r="276" spans="1:239" s="221" customFormat="1" ht="51">
      <c r="A276" s="214">
        <v>154</v>
      </c>
      <c r="B276" s="320" t="s">
        <v>328</v>
      </c>
      <c r="C276" s="458" t="s">
        <v>329</v>
      </c>
      <c r="D276" s="319" t="s">
        <v>330</v>
      </c>
      <c r="E276" s="267">
        <v>5</v>
      </c>
      <c r="F276" s="495" t="s">
        <v>2165</v>
      </c>
      <c r="G276" s="473" t="s">
        <v>1874</v>
      </c>
      <c r="H276" s="473" t="s">
        <v>2051</v>
      </c>
      <c r="I276" s="346">
        <v>8.76</v>
      </c>
      <c r="J276" s="347">
        <v>8.76</v>
      </c>
      <c r="K276" s="346">
        <v>8.77</v>
      </c>
      <c r="L276" s="346">
        <v>8.77</v>
      </c>
      <c r="M276" s="346"/>
      <c r="N276" s="267"/>
      <c r="O276" s="348">
        <v>1</v>
      </c>
      <c r="P276" s="349"/>
      <c r="Q276" s="349"/>
      <c r="R276" s="349"/>
      <c r="S276" s="349"/>
      <c r="T276" s="349"/>
      <c r="U276" s="282"/>
      <c r="V276" s="282"/>
      <c r="W276" s="282"/>
      <c r="X276" s="282"/>
      <c r="Y276" s="282"/>
      <c r="Z276" s="282"/>
      <c r="AA276" s="282"/>
      <c r="AB276" s="282"/>
      <c r="AC276" s="282"/>
      <c r="AD276" s="282"/>
      <c r="AE276" s="282"/>
      <c r="AF276" s="282"/>
      <c r="AG276" s="282"/>
      <c r="AH276" s="282"/>
      <c r="AI276" s="282"/>
      <c r="AJ276" s="282"/>
      <c r="AK276" s="282"/>
      <c r="AL276" s="282"/>
      <c r="AM276" s="282"/>
      <c r="AN276" s="282"/>
      <c r="AO276" s="282"/>
      <c r="AP276" s="282"/>
      <c r="AQ276" s="282"/>
      <c r="AR276" s="282"/>
      <c r="AS276" s="282"/>
      <c r="AT276" s="282"/>
      <c r="AU276" s="282"/>
      <c r="AV276" s="282"/>
      <c r="AW276" s="282"/>
      <c r="AX276" s="282"/>
      <c r="AY276" s="282"/>
      <c r="AZ276" s="282"/>
      <c r="BA276" s="282"/>
      <c r="BB276" s="282"/>
      <c r="BC276" s="282"/>
      <c r="BD276" s="282"/>
      <c r="BE276" s="282"/>
      <c r="BF276" s="282"/>
      <c r="BG276" s="282"/>
      <c r="BH276" s="282"/>
      <c r="BI276" s="282"/>
      <c r="BJ276" s="282"/>
      <c r="BK276" s="282"/>
      <c r="BL276" s="282"/>
      <c r="BM276" s="282"/>
      <c r="BN276" s="282"/>
      <c r="BO276" s="282"/>
      <c r="BP276" s="282"/>
      <c r="BQ276" s="282"/>
      <c r="BR276" s="282"/>
      <c r="BS276" s="282"/>
      <c r="BT276" s="282"/>
      <c r="BU276" s="282"/>
      <c r="BV276" s="282"/>
      <c r="BW276" s="282"/>
      <c r="BX276" s="282"/>
      <c r="BY276" s="282"/>
      <c r="BZ276" s="282"/>
      <c r="CA276" s="282"/>
      <c r="CB276" s="282"/>
      <c r="CC276" s="282"/>
      <c r="CD276" s="282"/>
      <c r="CE276" s="282"/>
      <c r="CF276" s="282"/>
      <c r="CG276" s="282"/>
      <c r="CH276" s="282"/>
      <c r="CI276" s="282"/>
      <c r="CJ276" s="282"/>
      <c r="CK276" s="282"/>
      <c r="CL276" s="282"/>
      <c r="CM276" s="282"/>
      <c r="CN276" s="282"/>
      <c r="CO276" s="282"/>
      <c r="CP276" s="282"/>
      <c r="CQ276" s="282"/>
      <c r="CR276" s="282"/>
      <c r="CS276" s="282"/>
      <c r="CT276" s="282"/>
      <c r="CU276" s="282"/>
      <c r="CV276" s="282"/>
      <c r="CW276" s="282"/>
      <c r="CX276" s="282"/>
      <c r="CY276" s="282"/>
      <c r="CZ276" s="282"/>
      <c r="DA276" s="282"/>
      <c r="DB276" s="282"/>
      <c r="DC276" s="282"/>
      <c r="DD276" s="282"/>
      <c r="DE276" s="282"/>
      <c r="DF276" s="282"/>
      <c r="DG276" s="282"/>
      <c r="DH276" s="282"/>
      <c r="DI276" s="282"/>
      <c r="DJ276" s="282"/>
      <c r="DK276" s="282"/>
      <c r="DL276" s="282"/>
      <c r="DM276" s="282"/>
      <c r="DN276" s="282"/>
      <c r="DO276" s="282"/>
      <c r="DP276" s="282"/>
      <c r="DQ276" s="282"/>
      <c r="DR276" s="282"/>
      <c r="DS276" s="282"/>
      <c r="DT276" s="282"/>
      <c r="DU276" s="282"/>
      <c r="DV276" s="282"/>
      <c r="DW276" s="282"/>
      <c r="DX276" s="282"/>
      <c r="DY276" s="282"/>
      <c r="DZ276" s="282"/>
      <c r="EA276" s="282"/>
      <c r="EB276" s="282"/>
      <c r="EC276" s="282"/>
      <c r="ED276" s="282"/>
      <c r="EE276" s="282"/>
      <c r="EF276" s="282"/>
      <c r="EG276" s="282"/>
      <c r="EH276" s="282"/>
      <c r="EI276" s="282"/>
      <c r="EJ276" s="282"/>
      <c r="EK276" s="282"/>
      <c r="EL276" s="282"/>
      <c r="EM276" s="282"/>
      <c r="EN276" s="282"/>
      <c r="EO276" s="282"/>
      <c r="EP276" s="282"/>
      <c r="EQ276" s="282"/>
      <c r="ER276" s="282"/>
      <c r="ES276" s="282"/>
      <c r="ET276" s="282"/>
      <c r="EU276" s="282"/>
      <c r="EV276" s="282"/>
      <c r="EW276" s="282"/>
      <c r="EX276" s="282"/>
      <c r="EY276" s="282"/>
      <c r="EZ276" s="282"/>
      <c r="FA276" s="282"/>
      <c r="FB276" s="282"/>
      <c r="FC276" s="282"/>
      <c r="FD276" s="282"/>
      <c r="FE276" s="282"/>
      <c r="FF276" s="282"/>
      <c r="FG276" s="282"/>
      <c r="FH276" s="282"/>
      <c r="FI276" s="282"/>
      <c r="FJ276" s="282"/>
      <c r="FK276" s="282"/>
      <c r="FL276" s="282"/>
      <c r="FM276" s="282"/>
      <c r="FN276" s="282"/>
      <c r="FO276" s="282"/>
      <c r="FP276" s="282"/>
      <c r="FQ276" s="282"/>
      <c r="FR276" s="282"/>
      <c r="FS276" s="282"/>
      <c r="FT276" s="282"/>
      <c r="FU276" s="282"/>
      <c r="FV276" s="282"/>
      <c r="FW276" s="282"/>
      <c r="FX276" s="282"/>
      <c r="FY276" s="282"/>
      <c r="FZ276" s="282"/>
      <c r="GA276" s="282"/>
      <c r="GB276" s="282"/>
      <c r="GC276" s="282"/>
      <c r="GD276" s="282"/>
      <c r="GE276" s="282"/>
      <c r="GF276" s="282"/>
      <c r="GG276" s="282"/>
      <c r="GH276" s="282"/>
      <c r="GI276" s="282"/>
      <c r="GJ276" s="282"/>
      <c r="GK276" s="282"/>
      <c r="GL276" s="282"/>
      <c r="GM276" s="282"/>
      <c r="GN276" s="282"/>
      <c r="GO276" s="282"/>
      <c r="GP276" s="282"/>
      <c r="GQ276" s="282"/>
      <c r="GR276" s="282"/>
      <c r="GS276" s="282"/>
      <c r="GT276" s="282"/>
      <c r="GU276" s="282"/>
      <c r="GV276" s="282"/>
      <c r="GW276" s="282"/>
      <c r="GX276" s="282"/>
      <c r="GY276" s="282"/>
      <c r="GZ276" s="282"/>
      <c r="HA276" s="282"/>
      <c r="HB276" s="282"/>
      <c r="HC276" s="282"/>
      <c r="HD276" s="282"/>
      <c r="HE276" s="282"/>
      <c r="HF276" s="282"/>
      <c r="HG276" s="282"/>
      <c r="HH276" s="282"/>
      <c r="HI276" s="282"/>
      <c r="HJ276" s="282"/>
      <c r="HK276" s="282"/>
      <c r="HL276" s="282"/>
      <c r="HM276" s="282"/>
      <c r="HN276" s="282"/>
      <c r="HO276" s="282"/>
      <c r="HP276" s="282"/>
      <c r="HQ276" s="282"/>
      <c r="HR276" s="282"/>
      <c r="HS276" s="282"/>
      <c r="HT276" s="282"/>
      <c r="HU276" s="282"/>
      <c r="HV276" s="282"/>
      <c r="HW276" s="282"/>
      <c r="HX276" s="282"/>
      <c r="HY276" s="282"/>
      <c r="HZ276" s="282"/>
      <c r="IA276" s="282"/>
      <c r="IB276" s="282"/>
      <c r="IC276" s="282"/>
      <c r="ID276" s="282"/>
      <c r="IE276" s="282"/>
    </row>
    <row r="277" spans="1:239" s="221" customFormat="1" ht="51">
      <c r="A277" s="339">
        <v>155</v>
      </c>
      <c r="B277" s="340" t="s">
        <v>328</v>
      </c>
      <c r="C277" s="463" t="s">
        <v>331</v>
      </c>
      <c r="D277" s="341" t="s">
        <v>332</v>
      </c>
      <c r="E277" s="341">
        <v>25</v>
      </c>
      <c r="F277" s="494" t="s">
        <v>1793</v>
      </c>
      <c r="G277" s="463" t="s">
        <v>1693</v>
      </c>
      <c r="H277" s="463" t="s">
        <v>1755</v>
      </c>
      <c r="I277" s="342">
        <f>J277*10</f>
        <v>19</v>
      </c>
      <c r="J277" s="343">
        <v>1.9</v>
      </c>
      <c r="K277" s="342">
        <v>20.9</v>
      </c>
      <c r="L277" s="341"/>
      <c r="M277" s="341"/>
      <c r="N277" s="341"/>
      <c r="O277" s="219">
        <v>1</v>
      </c>
    </row>
    <row r="278" spans="1:239" s="221" customFormat="1" ht="51" hidden="1">
      <c r="A278" s="339">
        <v>155</v>
      </c>
      <c r="B278" s="340" t="s">
        <v>328</v>
      </c>
      <c r="C278" s="463" t="s">
        <v>331</v>
      </c>
      <c r="D278" s="341" t="s">
        <v>332</v>
      </c>
      <c r="E278" s="341">
        <v>25</v>
      </c>
      <c r="F278" s="494" t="s">
        <v>2166</v>
      </c>
      <c r="G278" s="463" t="s">
        <v>1649</v>
      </c>
      <c r="H278" s="463" t="s">
        <v>2051</v>
      </c>
      <c r="I278" s="342">
        <v>19.2</v>
      </c>
      <c r="J278" s="343">
        <v>1.92</v>
      </c>
      <c r="K278" s="342">
        <v>20.9</v>
      </c>
      <c r="L278" s="342">
        <v>20.9</v>
      </c>
      <c r="M278" s="342"/>
      <c r="N278" s="341"/>
      <c r="O278" s="219">
        <v>2</v>
      </c>
    </row>
    <row r="279" spans="1:239" s="234" customFormat="1" ht="51" hidden="1">
      <c r="A279" s="350">
        <v>155</v>
      </c>
      <c r="B279" s="351" t="s">
        <v>328</v>
      </c>
      <c r="C279" s="464" t="s">
        <v>331</v>
      </c>
      <c r="D279" s="352" t="s">
        <v>332</v>
      </c>
      <c r="E279" s="352">
        <v>25</v>
      </c>
      <c r="F279" s="496" t="s">
        <v>1304</v>
      </c>
      <c r="G279" s="525" t="s">
        <v>1441</v>
      </c>
      <c r="H279" s="525" t="s">
        <v>1442</v>
      </c>
      <c r="I279" s="354">
        <v>19.45</v>
      </c>
      <c r="J279" s="355">
        <v>1.9450000000000001</v>
      </c>
      <c r="K279" s="354">
        <v>20.9</v>
      </c>
      <c r="L279" s="354"/>
      <c r="M279" s="353"/>
      <c r="N279" s="354"/>
      <c r="O279" s="253">
        <v>3</v>
      </c>
    </row>
    <row r="280" spans="1:239" s="234" customFormat="1" ht="38.25">
      <c r="A280" s="247">
        <v>156</v>
      </c>
      <c r="B280" s="248" t="s">
        <v>328</v>
      </c>
      <c r="C280" s="446" t="s">
        <v>333</v>
      </c>
      <c r="D280" s="249" t="s">
        <v>334</v>
      </c>
      <c r="E280" s="233">
        <v>60</v>
      </c>
      <c r="F280" s="484" t="s">
        <v>1305</v>
      </c>
      <c r="G280" s="517" t="s">
        <v>1441</v>
      </c>
      <c r="H280" s="517" t="s">
        <v>1442</v>
      </c>
      <c r="I280" s="251">
        <v>12.1</v>
      </c>
      <c r="J280" s="252">
        <v>1.21</v>
      </c>
      <c r="K280" s="251">
        <v>12.1</v>
      </c>
      <c r="L280" s="251"/>
      <c r="M280" s="250"/>
      <c r="N280" s="251"/>
      <c r="O280" s="253">
        <v>1</v>
      </c>
    </row>
    <row r="281" spans="1:239" s="234" customFormat="1" ht="38.25" hidden="1">
      <c r="A281" s="261">
        <v>157</v>
      </c>
      <c r="B281" s="262" t="s">
        <v>335</v>
      </c>
      <c r="C281" s="447" t="s">
        <v>336</v>
      </c>
      <c r="D281" s="258" t="s">
        <v>337</v>
      </c>
      <c r="E281" s="258">
        <v>200</v>
      </c>
      <c r="F281" s="487"/>
      <c r="G281" s="519"/>
      <c r="H281" s="519"/>
      <c r="I281" s="263"/>
      <c r="J281" s="263"/>
      <c r="K281" s="263"/>
      <c r="L281" s="263"/>
      <c r="M281" s="263"/>
      <c r="N281" s="264"/>
      <c r="O281" s="261">
        <v>0</v>
      </c>
    </row>
    <row r="282" spans="1:239" s="221" customFormat="1" ht="38.25">
      <c r="A282" s="214">
        <v>158</v>
      </c>
      <c r="B282" s="235" t="s">
        <v>335</v>
      </c>
      <c r="C282" s="444" t="s">
        <v>336</v>
      </c>
      <c r="D282" s="236" t="s">
        <v>338</v>
      </c>
      <c r="E282" s="220">
        <v>50</v>
      </c>
      <c r="F282" s="481" t="s">
        <v>2167</v>
      </c>
      <c r="G282" s="456" t="s">
        <v>1874</v>
      </c>
      <c r="H282" s="456" t="s">
        <v>2051</v>
      </c>
      <c r="I282" s="237">
        <v>13.4</v>
      </c>
      <c r="J282" s="238">
        <v>13.4</v>
      </c>
      <c r="K282" s="237">
        <v>13.49</v>
      </c>
      <c r="L282" s="237">
        <v>15.07</v>
      </c>
      <c r="M282" s="237"/>
      <c r="N282" s="220"/>
      <c r="O282" s="219">
        <v>1</v>
      </c>
    </row>
    <row r="283" spans="1:239" s="234" customFormat="1" ht="38.25" hidden="1">
      <c r="A283" s="261">
        <v>159</v>
      </c>
      <c r="B283" s="262" t="s">
        <v>335</v>
      </c>
      <c r="C283" s="447" t="s">
        <v>336</v>
      </c>
      <c r="D283" s="258" t="s">
        <v>339</v>
      </c>
      <c r="E283" s="258">
        <v>10</v>
      </c>
      <c r="F283" s="487"/>
      <c r="G283" s="519"/>
      <c r="H283" s="519"/>
      <c r="I283" s="263"/>
      <c r="J283" s="263"/>
      <c r="K283" s="263"/>
      <c r="L283" s="263"/>
      <c r="M283" s="263"/>
      <c r="N283" s="264"/>
      <c r="O283" s="261">
        <v>0</v>
      </c>
    </row>
    <row r="284" spans="1:239" s="246" customFormat="1" ht="38.25">
      <c r="A284" s="239">
        <v>160</v>
      </c>
      <c r="B284" s="240" t="s">
        <v>335</v>
      </c>
      <c r="C284" s="445" t="s">
        <v>340</v>
      </c>
      <c r="D284" s="241" t="s">
        <v>341</v>
      </c>
      <c r="E284" s="241">
        <v>60</v>
      </c>
      <c r="F284" s="483" t="s">
        <v>1915</v>
      </c>
      <c r="G284" s="445" t="s">
        <v>1916</v>
      </c>
      <c r="H284" s="445" t="s">
        <v>1875</v>
      </c>
      <c r="I284" s="242">
        <v>2.35</v>
      </c>
      <c r="J284" s="243">
        <v>7.8299999999999995E-2</v>
      </c>
      <c r="K284" s="310">
        <v>2.82</v>
      </c>
      <c r="L284" s="241"/>
      <c r="M284" s="241"/>
      <c r="N284" s="244">
        <v>3.5</v>
      </c>
      <c r="O284" s="245">
        <v>1</v>
      </c>
    </row>
    <row r="285" spans="1:239" s="221" customFormat="1" ht="38.25" hidden="1">
      <c r="A285" s="214">
        <v>160</v>
      </c>
      <c r="B285" s="235" t="s">
        <v>335</v>
      </c>
      <c r="C285" s="444" t="s">
        <v>340</v>
      </c>
      <c r="D285" s="236" t="s">
        <v>341</v>
      </c>
      <c r="E285" s="220">
        <v>60</v>
      </c>
      <c r="F285" s="481" t="s">
        <v>2168</v>
      </c>
      <c r="G285" s="456" t="s">
        <v>1916</v>
      </c>
      <c r="H285" s="456" t="s">
        <v>2051</v>
      </c>
      <c r="I285" s="237">
        <v>3.18</v>
      </c>
      <c r="J285" s="238">
        <v>0.106</v>
      </c>
      <c r="K285" s="237">
        <v>3.26</v>
      </c>
      <c r="L285" s="237">
        <v>3.66</v>
      </c>
      <c r="M285" s="237"/>
      <c r="N285" s="220"/>
      <c r="O285" s="219">
        <v>2</v>
      </c>
    </row>
    <row r="286" spans="1:239" s="221" customFormat="1" ht="51">
      <c r="A286" s="256">
        <v>161</v>
      </c>
      <c r="B286" s="257" t="s">
        <v>335</v>
      </c>
      <c r="C286" s="462" t="s">
        <v>340</v>
      </c>
      <c r="D286" s="259" t="s">
        <v>342</v>
      </c>
      <c r="E286" s="259">
        <v>10</v>
      </c>
      <c r="F286" s="486" t="s">
        <v>2169</v>
      </c>
      <c r="G286" s="462" t="s">
        <v>2170</v>
      </c>
      <c r="H286" s="462" t="s">
        <v>2051</v>
      </c>
      <c r="I286" s="335">
        <v>12.78</v>
      </c>
      <c r="J286" s="260">
        <v>12.78</v>
      </c>
      <c r="K286" s="335">
        <v>12.96</v>
      </c>
      <c r="L286" s="335">
        <v>12.96</v>
      </c>
      <c r="M286" s="335"/>
      <c r="N286" s="259"/>
      <c r="O286" s="256">
        <v>1</v>
      </c>
    </row>
    <row r="287" spans="1:239" s="246" customFormat="1" ht="38.25">
      <c r="A287" s="239">
        <v>162</v>
      </c>
      <c r="B287" s="240" t="s">
        <v>343</v>
      </c>
      <c r="C287" s="445" t="s">
        <v>344</v>
      </c>
      <c r="D287" s="241" t="s">
        <v>345</v>
      </c>
      <c r="E287" s="241">
        <v>120</v>
      </c>
      <c r="F287" s="483" t="s">
        <v>1917</v>
      </c>
      <c r="G287" s="445" t="s">
        <v>1891</v>
      </c>
      <c r="H287" s="445" t="s">
        <v>1875</v>
      </c>
      <c r="I287" s="242">
        <v>3.28</v>
      </c>
      <c r="J287" s="243">
        <v>5.4699999999999999E-2</v>
      </c>
      <c r="K287" s="310">
        <v>8.0399999999999991</v>
      </c>
      <c r="L287" s="241"/>
      <c r="M287" s="241"/>
      <c r="N287" s="244">
        <v>4.7699999999999996</v>
      </c>
      <c r="O287" s="245">
        <v>1</v>
      </c>
    </row>
    <row r="288" spans="1:239" s="221" customFormat="1" ht="38.25" hidden="1">
      <c r="A288" s="214">
        <v>162</v>
      </c>
      <c r="B288" s="235" t="s">
        <v>343</v>
      </c>
      <c r="C288" s="444" t="s">
        <v>344</v>
      </c>
      <c r="D288" s="236" t="s">
        <v>345</v>
      </c>
      <c r="E288" s="220">
        <v>120</v>
      </c>
      <c r="F288" s="481" t="s">
        <v>2171</v>
      </c>
      <c r="G288" s="456" t="s">
        <v>1891</v>
      </c>
      <c r="H288" s="456" t="s">
        <v>2051</v>
      </c>
      <c r="I288" s="237">
        <v>5.82</v>
      </c>
      <c r="J288" s="238">
        <v>9.7000000000000003E-2</v>
      </c>
      <c r="K288" s="237">
        <v>8.0399999999999991</v>
      </c>
      <c r="L288" s="237">
        <v>8.0399999999999991</v>
      </c>
      <c r="M288" s="237"/>
      <c r="N288" s="220"/>
      <c r="O288" s="219">
        <v>2</v>
      </c>
    </row>
    <row r="289" spans="1:239" s="234" customFormat="1" ht="40.5" hidden="1">
      <c r="A289" s="247"/>
      <c r="B289" s="255" t="s">
        <v>346</v>
      </c>
      <c r="C289" s="446"/>
      <c r="D289" s="269" t="s">
        <v>347</v>
      </c>
      <c r="E289" s="233"/>
      <c r="F289" s="484"/>
      <c r="G289" s="517"/>
      <c r="H289" s="517"/>
      <c r="I289" s="250"/>
      <c r="J289" s="250"/>
      <c r="K289" s="250"/>
      <c r="L289" s="250"/>
      <c r="M289" s="250"/>
      <c r="N289" s="251"/>
      <c r="O289" s="253"/>
    </row>
    <row r="290" spans="1:239" s="234" customFormat="1" ht="51">
      <c r="A290" s="261">
        <v>163</v>
      </c>
      <c r="B290" s="262" t="s">
        <v>348</v>
      </c>
      <c r="C290" s="447" t="s">
        <v>349</v>
      </c>
      <c r="D290" s="258" t="s">
        <v>350</v>
      </c>
      <c r="E290" s="258">
        <v>1000</v>
      </c>
      <c r="F290" s="487" t="s">
        <v>1306</v>
      </c>
      <c r="G290" s="519" t="s">
        <v>1441</v>
      </c>
      <c r="H290" s="519" t="s">
        <v>1442</v>
      </c>
      <c r="I290" s="264">
        <v>9.5</v>
      </c>
      <c r="J290" s="265">
        <v>0.95</v>
      </c>
      <c r="K290" s="264">
        <v>9.5299999999999994</v>
      </c>
      <c r="L290" s="264"/>
      <c r="M290" s="263"/>
      <c r="N290" s="264"/>
      <c r="O290" s="261">
        <v>1</v>
      </c>
    </row>
    <row r="291" spans="1:239" s="234" customFormat="1" ht="38.25">
      <c r="A291" s="247">
        <v>164</v>
      </c>
      <c r="B291" s="248" t="s">
        <v>348</v>
      </c>
      <c r="C291" s="446" t="s">
        <v>349</v>
      </c>
      <c r="D291" s="249" t="s">
        <v>351</v>
      </c>
      <c r="E291" s="233">
        <v>100</v>
      </c>
      <c r="F291" s="484" t="s">
        <v>1307</v>
      </c>
      <c r="G291" s="517" t="s">
        <v>1445</v>
      </c>
      <c r="H291" s="517" t="s">
        <v>1442</v>
      </c>
      <c r="I291" s="251">
        <v>1.48</v>
      </c>
      <c r="J291" s="252">
        <v>2.9600000000000001E-2</v>
      </c>
      <c r="K291" s="251">
        <v>1.48</v>
      </c>
      <c r="L291" s="251"/>
      <c r="M291" s="250"/>
      <c r="N291" s="251"/>
      <c r="O291" s="253">
        <v>1</v>
      </c>
    </row>
    <row r="292" spans="1:239" s="234" customFormat="1" ht="63.75">
      <c r="A292" s="261">
        <v>165</v>
      </c>
      <c r="B292" s="262" t="s">
        <v>352</v>
      </c>
      <c r="C292" s="447" t="s">
        <v>117</v>
      </c>
      <c r="D292" s="258" t="s">
        <v>353</v>
      </c>
      <c r="E292" s="258">
        <v>100</v>
      </c>
      <c r="F292" s="487" t="s">
        <v>1308</v>
      </c>
      <c r="G292" s="519" t="s">
        <v>1445</v>
      </c>
      <c r="H292" s="519" t="s">
        <v>1442</v>
      </c>
      <c r="I292" s="264">
        <v>5.08</v>
      </c>
      <c r="J292" s="265">
        <v>0.1016</v>
      </c>
      <c r="K292" s="264"/>
      <c r="L292" s="264">
        <v>5.08</v>
      </c>
      <c r="M292" s="263"/>
      <c r="N292" s="264"/>
      <c r="O292" s="261">
        <v>1</v>
      </c>
    </row>
    <row r="293" spans="1:239" s="234" customFormat="1" ht="22.5" hidden="1">
      <c r="A293" s="247"/>
      <c r="B293" s="255" t="s">
        <v>354</v>
      </c>
      <c r="C293" s="446"/>
      <c r="D293" s="269" t="s">
        <v>355</v>
      </c>
      <c r="E293" s="233"/>
      <c r="F293" s="484"/>
      <c r="G293" s="517"/>
      <c r="H293" s="517"/>
      <c r="I293" s="250"/>
      <c r="J293" s="250"/>
      <c r="K293" s="250"/>
      <c r="L293" s="250"/>
      <c r="M293" s="250"/>
      <c r="N293" s="251"/>
      <c r="O293" s="253"/>
    </row>
    <row r="294" spans="1:239" s="246" customFormat="1" ht="35.25">
      <c r="A294" s="239">
        <v>166</v>
      </c>
      <c r="B294" s="240" t="s">
        <v>356</v>
      </c>
      <c r="C294" s="445" t="s">
        <v>357</v>
      </c>
      <c r="D294" s="241" t="s">
        <v>358</v>
      </c>
      <c r="E294" s="241">
        <v>100</v>
      </c>
      <c r="F294" s="483" t="s">
        <v>1918</v>
      </c>
      <c r="G294" s="445" t="s">
        <v>1675</v>
      </c>
      <c r="H294" s="445" t="s">
        <v>1875</v>
      </c>
      <c r="I294" s="242">
        <v>2.29</v>
      </c>
      <c r="J294" s="243">
        <v>0.1145</v>
      </c>
      <c r="K294" s="310">
        <v>2.82</v>
      </c>
      <c r="L294" s="241"/>
      <c r="M294" s="241"/>
      <c r="N294" s="241">
        <v>3.35</v>
      </c>
      <c r="O294" s="245">
        <v>1</v>
      </c>
    </row>
    <row r="295" spans="1:239" s="221" customFormat="1" ht="35.25" hidden="1">
      <c r="A295" s="356">
        <v>166</v>
      </c>
      <c r="B295" s="320" t="s">
        <v>356</v>
      </c>
      <c r="C295" s="458" t="s">
        <v>357</v>
      </c>
      <c r="D295" s="319" t="s">
        <v>358</v>
      </c>
      <c r="E295" s="267">
        <v>100</v>
      </c>
      <c r="F295" s="495" t="s">
        <v>2172</v>
      </c>
      <c r="G295" s="473" t="s">
        <v>1675</v>
      </c>
      <c r="H295" s="473" t="s">
        <v>2051</v>
      </c>
      <c r="I295" s="346">
        <v>2.77</v>
      </c>
      <c r="J295" s="347">
        <v>0.13850000000000001</v>
      </c>
      <c r="K295" s="346">
        <v>2.82</v>
      </c>
      <c r="L295" s="346">
        <v>2.82</v>
      </c>
      <c r="M295" s="346"/>
      <c r="N295" s="267"/>
      <c r="O295" s="348">
        <v>2</v>
      </c>
      <c r="P295" s="282"/>
      <c r="Q295" s="282"/>
      <c r="R295" s="282"/>
      <c r="S295" s="282"/>
      <c r="T295" s="282"/>
      <c r="U295" s="282"/>
      <c r="V295" s="282"/>
      <c r="W295" s="282"/>
      <c r="X295" s="282"/>
      <c r="Y295" s="282"/>
      <c r="Z295" s="282"/>
      <c r="AA295" s="282"/>
      <c r="AB295" s="282"/>
      <c r="AC295" s="282"/>
      <c r="AD295" s="282"/>
      <c r="AE295" s="282"/>
      <c r="AF295" s="282"/>
      <c r="AG295" s="282"/>
      <c r="AH295" s="282"/>
      <c r="AI295" s="282"/>
      <c r="AJ295" s="282"/>
      <c r="AK295" s="282"/>
      <c r="AL295" s="282"/>
      <c r="AM295" s="282"/>
      <c r="AN295" s="282"/>
      <c r="AO295" s="282"/>
      <c r="AP295" s="282"/>
      <c r="AQ295" s="282"/>
      <c r="AR295" s="282"/>
      <c r="AS295" s="282"/>
      <c r="AT295" s="282"/>
      <c r="AU295" s="282"/>
      <c r="AV295" s="282"/>
      <c r="AW295" s="282"/>
      <c r="AX295" s="282"/>
      <c r="AY295" s="282"/>
      <c r="AZ295" s="282"/>
      <c r="BA295" s="282"/>
      <c r="BB295" s="282"/>
      <c r="BC295" s="282"/>
      <c r="BD295" s="282"/>
      <c r="BE295" s="282"/>
      <c r="BF295" s="282"/>
      <c r="BG295" s="282"/>
      <c r="BH295" s="282"/>
      <c r="BI295" s="282"/>
      <c r="BJ295" s="282"/>
      <c r="BK295" s="282"/>
      <c r="BL295" s="282"/>
      <c r="BM295" s="282"/>
      <c r="BN295" s="282"/>
      <c r="BO295" s="282"/>
      <c r="BP295" s="282"/>
      <c r="BQ295" s="282"/>
      <c r="BR295" s="282"/>
      <c r="BS295" s="282"/>
      <c r="BT295" s="282"/>
      <c r="BU295" s="282"/>
      <c r="BV295" s="282"/>
      <c r="BW295" s="282"/>
      <c r="BX295" s="282"/>
      <c r="BY295" s="282"/>
      <c r="BZ295" s="282"/>
      <c r="CA295" s="282"/>
      <c r="CB295" s="282"/>
      <c r="CC295" s="282"/>
      <c r="CD295" s="282"/>
      <c r="CE295" s="282"/>
      <c r="CF295" s="282"/>
      <c r="CG295" s="282"/>
      <c r="CH295" s="282"/>
      <c r="CI295" s="282"/>
      <c r="CJ295" s="282"/>
      <c r="CK295" s="282"/>
      <c r="CL295" s="282"/>
      <c r="CM295" s="282"/>
      <c r="CN295" s="282"/>
      <c r="CO295" s="282"/>
      <c r="CP295" s="282"/>
      <c r="CQ295" s="282"/>
      <c r="CR295" s="282"/>
      <c r="CS295" s="282"/>
      <c r="CT295" s="282"/>
      <c r="CU295" s="282"/>
      <c r="CV295" s="282"/>
      <c r="CW295" s="282"/>
      <c r="CX295" s="282"/>
      <c r="CY295" s="282"/>
      <c r="CZ295" s="282"/>
      <c r="DA295" s="282"/>
      <c r="DB295" s="282"/>
      <c r="DC295" s="282"/>
      <c r="DD295" s="282"/>
      <c r="DE295" s="282"/>
      <c r="DF295" s="282"/>
      <c r="DG295" s="282"/>
      <c r="DH295" s="282"/>
      <c r="DI295" s="282"/>
      <c r="DJ295" s="282"/>
      <c r="DK295" s="282"/>
      <c r="DL295" s="282"/>
      <c r="DM295" s="282"/>
      <c r="DN295" s="282"/>
      <c r="DO295" s="282"/>
      <c r="DP295" s="282"/>
      <c r="DQ295" s="282"/>
      <c r="DR295" s="282"/>
      <c r="DS295" s="282"/>
      <c r="DT295" s="282"/>
      <c r="DU295" s="282"/>
      <c r="DV295" s="282"/>
      <c r="DW295" s="282"/>
      <c r="DX295" s="282"/>
      <c r="DY295" s="282"/>
      <c r="DZ295" s="282"/>
      <c r="EA295" s="282"/>
      <c r="EB295" s="282"/>
      <c r="EC295" s="282"/>
      <c r="ED295" s="282"/>
      <c r="EE295" s="282"/>
      <c r="EF295" s="282"/>
      <c r="EG295" s="282"/>
      <c r="EH295" s="282"/>
      <c r="EI295" s="282"/>
      <c r="EJ295" s="282"/>
      <c r="EK295" s="282"/>
      <c r="EL295" s="282"/>
      <c r="EM295" s="282"/>
      <c r="EN295" s="282"/>
      <c r="EO295" s="282"/>
      <c r="EP295" s="282"/>
      <c r="EQ295" s="282"/>
      <c r="ER295" s="282"/>
      <c r="ES295" s="282"/>
      <c r="ET295" s="282"/>
      <c r="EU295" s="282"/>
      <c r="EV295" s="282"/>
      <c r="EW295" s="282"/>
      <c r="EX295" s="282"/>
      <c r="EY295" s="282"/>
      <c r="EZ295" s="282"/>
      <c r="FA295" s="282"/>
      <c r="FB295" s="282"/>
      <c r="FC295" s="282"/>
      <c r="FD295" s="282"/>
      <c r="FE295" s="282"/>
      <c r="FF295" s="282"/>
      <c r="FG295" s="282"/>
      <c r="FH295" s="282"/>
      <c r="FI295" s="282"/>
      <c r="FJ295" s="282"/>
      <c r="FK295" s="282"/>
      <c r="FL295" s="282"/>
      <c r="FM295" s="282"/>
      <c r="FN295" s="282"/>
      <c r="FO295" s="282"/>
      <c r="FP295" s="282"/>
      <c r="FQ295" s="282"/>
      <c r="FR295" s="282"/>
      <c r="FS295" s="282"/>
      <c r="FT295" s="282"/>
      <c r="FU295" s="282"/>
      <c r="FV295" s="282"/>
      <c r="FW295" s="282"/>
      <c r="FX295" s="282"/>
      <c r="FY295" s="282"/>
      <c r="FZ295" s="282"/>
      <c r="GA295" s="282"/>
      <c r="GB295" s="282"/>
      <c r="GC295" s="282"/>
      <c r="GD295" s="282"/>
      <c r="GE295" s="282"/>
      <c r="GF295" s="282"/>
      <c r="GG295" s="282"/>
      <c r="GH295" s="282"/>
      <c r="GI295" s="282"/>
      <c r="GJ295" s="282"/>
      <c r="GK295" s="282"/>
      <c r="GL295" s="282"/>
      <c r="GM295" s="282"/>
      <c r="GN295" s="282"/>
      <c r="GO295" s="282"/>
      <c r="GP295" s="282"/>
      <c r="GQ295" s="282"/>
      <c r="GR295" s="282"/>
      <c r="GS295" s="282"/>
      <c r="GT295" s="282"/>
      <c r="GU295" s="282"/>
      <c r="GV295" s="282"/>
      <c r="GW295" s="282"/>
      <c r="GX295" s="282"/>
      <c r="GY295" s="282"/>
      <c r="GZ295" s="282"/>
      <c r="HA295" s="282"/>
      <c r="HB295" s="282"/>
      <c r="HC295" s="282"/>
      <c r="HD295" s="282"/>
      <c r="HE295" s="282"/>
      <c r="HF295" s="282"/>
      <c r="HG295" s="282"/>
      <c r="HH295" s="282"/>
      <c r="HI295" s="282"/>
      <c r="HJ295" s="282"/>
      <c r="HK295" s="282"/>
      <c r="HL295" s="282"/>
      <c r="HM295" s="282"/>
      <c r="HN295" s="282"/>
      <c r="HO295" s="282"/>
      <c r="HP295" s="282"/>
      <c r="HQ295" s="282"/>
      <c r="HR295" s="282"/>
      <c r="HS295" s="282"/>
      <c r="HT295" s="282"/>
      <c r="HU295" s="282"/>
      <c r="HV295" s="282"/>
      <c r="HW295" s="282"/>
      <c r="HX295" s="282"/>
      <c r="HY295" s="282"/>
      <c r="HZ295" s="282"/>
      <c r="IA295" s="282"/>
      <c r="IB295" s="282"/>
      <c r="IC295" s="282"/>
      <c r="ID295" s="282"/>
      <c r="IE295" s="282"/>
    </row>
    <row r="296" spans="1:239" s="246" customFormat="1" ht="33.75">
      <c r="A296" s="256">
        <v>167</v>
      </c>
      <c r="B296" s="257" t="s">
        <v>359</v>
      </c>
      <c r="C296" s="462" t="s">
        <v>360</v>
      </c>
      <c r="D296" s="259" t="s">
        <v>361</v>
      </c>
      <c r="E296" s="259">
        <v>150</v>
      </c>
      <c r="F296" s="486" t="s">
        <v>1919</v>
      </c>
      <c r="G296" s="462" t="s">
        <v>1675</v>
      </c>
      <c r="H296" s="462" t="s">
        <v>1875</v>
      </c>
      <c r="I296" s="335">
        <v>1.78</v>
      </c>
      <c r="J296" s="260">
        <v>5.9299999999999999E-2</v>
      </c>
      <c r="K296" s="336">
        <v>2.94</v>
      </c>
      <c r="L296" s="259"/>
      <c r="M296" s="259"/>
      <c r="N296" s="259">
        <v>4.24</v>
      </c>
      <c r="O296" s="337">
        <v>1</v>
      </c>
    </row>
    <row r="297" spans="1:239" s="221" customFormat="1" ht="38.25" hidden="1">
      <c r="A297" s="256">
        <v>167</v>
      </c>
      <c r="B297" s="257" t="s">
        <v>359</v>
      </c>
      <c r="C297" s="462" t="s">
        <v>360</v>
      </c>
      <c r="D297" s="259" t="s">
        <v>361</v>
      </c>
      <c r="E297" s="259">
        <v>150</v>
      </c>
      <c r="F297" s="486" t="s">
        <v>2173</v>
      </c>
      <c r="G297" s="462" t="s">
        <v>1916</v>
      </c>
      <c r="H297" s="462" t="s">
        <v>2051</v>
      </c>
      <c r="I297" s="335">
        <v>2.89</v>
      </c>
      <c r="J297" s="260">
        <v>9.6299999999999997E-2</v>
      </c>
      <c r="K297" s="335">
        <v>2.94</v>
      </c>
      <c r="L297" s="335">
        <v>3.56</v>
      </c>
      <c r="M297" s="335"/>
      <c r="N297" s="259"/>
      <c r="O297" s="256">
        <v>2</v>
      </c>
    </row>
    <row r="298" spans="1:239" s="234" customFormat="1" ht="38.25">
      <c r="A298" s="312">
        <v>168</v>
      </c>
      <c r="B298" s="248" t="s">
        <v>362</v>
      </c>
      <c r="C298" s="446" t="s">
        <v>363</v>
      </c>
      <c r="D298" s="249" t="s">
        <v>364</v>
      </c>
      <c r="E298" s="233">
        <v>1750</v>
      </c>
      <c r="F298" s="484" t="s">
        <v>1309</v>
      </c>
      <c r="G298" s="517" t="s">
        <v>1441</v>
      </c>
      <c r="H298" s="517" t="s">
        <v>1442</v>
      </c>
      <c r="I298" s="251">
        <v>3.2</v>
      </c>
      <c r="J298" s="252">
        <v>0.32</v>
      </c>
      <c r="K298" s="251">
        <v>3.82</v>
      </c>
      <c r="L298" s="251"/>
      <c r="M298" s="250"/>
      <c r="N298" s="251"/>
      <c r="O298" s="253">
        <v>1</v>
      </c>
    </row>
    <row r="299" spans="1:239" s="221" customFormat="1" ht="38.25" hidden="1">
      <c r="A299" s="356">
        <v>168</v>
      </c>
      <c r="B299" s="235" t="s">
        <v>362</v>
      </c>
      <c r="C299" s="444" t="s">
        <v>363</v>
      </c>
      <c r="D299" s="236" t="s">
        <v>364</v>
      </c>
      <c r="E299" s="220">
        <v>1750</v>
      </c>
      <c r="F299" s="481" t="s">
        <v>1552</v>
      </c>
      <c r="G299" s="456" t="s">
        <v>1548</v>
      </c>
      <c r="H299" s="456" t="s">
        <v>1549</v>
      </c>
      <c r="I299" s="220">
        <v>3.26</v>
      </c>
      <c r="J299" s="238">
        <f>I299/10</f>
        <v>0.32599999999999996</v>
      </c>
      <c r="K299" s="220">
        <v>3.82</v>
      </c>
      <c r="L299" s="220"/>
      <c r="M299" s="220"/>
      <c r="N299" s="220"/>
      <c r="O299" s="219">
        <v>2</v>
      </c>
    </row>
    <row r="300" spans="1:239" s="221" customFormat="1" ht="63.75" hidden="1">
      <c r="A300" s="356">
        <v>168</v>
      </c>
      <c r="B300" s="235" t="s">
        <v>362</v>
      </c>
      <c r="C300" s="444" t="s">
        <v>363</v>
      </c>
      <c r="D300" s="236" t="s">
        <v>364</v>
      </c>
      <c r="E300" s="220">
        <v>1750</v>
      </c>
      <c r="F300" s="485" t="s">
        <v>2027</v>
      </c>
      <c r="G300" s="456" t="s">
        <v>1548</v>
      </c>
      <c r="H300" s="439" t="s">
        <v>2018</v>
      </c>
      <c r="I300" s="237">
        <v>3.3000000000000003</v>
      </c>
      <c r="J300" s="238">
        <v>0.33</v>
      </c>
      <c r="K300" s="220">
        <v>3.82</v>
      </c>
      <c r="L300" s="220"/>
      <c r="M300" s="220"/>
      <c r="N300" s="220"/>
      <c r="O300" s="219">
        <v>3</v>
      </c>
    </row>
    <row r="301" spans="1:239" s="221" customFormat="1" ht="38.25" hidden="1">
      <c r="A301" s="356">
        <v>168</v>
      </c>
      <c r="B301" s="235" t="s">
        <v>362</v>
      </c>
      <c r="C301" s="444" t="s">
        <v>363</v>
      </c>
      <c r="D301" s="236" t="s">
        <v>364</v>
      </c>
      <c r="E301" s="220">
        <v>1750</v>
      </c>
      <c r="F301" s="481" t="s">
        <v>2174</v>
      </c>
      <c r="G301" s="456" t="s">
        <v>1660</v>
      </c>
      <c r="H301" s="456" t="s">
        <v>2051</v>
      </c>
      <c r="I301" s="237">
        <v>3.37</v>
      </c>
      <c r="J301" s="238">
        <v>0.33700000000000002</v>
      </c>
      <c r="K301" s="237">
        <v>3.82</v>
      </c>
      <c r="L301" s="237">
        <v>3.82</v>
      </c>
      <c r="M301" s="237"/>
      <c r="N301" s="220"/>
      <c r="O301" s="219">
        <v>4</v>
      </c>
    </row>
    <row r="302" spans="1:239" s="246" customFormat="1" ht="33.75">
      <c r="A302" s="256">
        <v>169</v>
      </c>
      <c r="B302" s="257" t="s">
        <v>362</v>
      </c>
      <c r="C302" s="462" t="s">
        <v>363</v>
      </c>
      <c r="D302" s="259" t="s">
        <v>365</v>
      </c>
      <c r="E302" s="259">
        <v>140</v>
      </c>
      <c r="F302" s="486" t="s">
        <v>1920</v>
      </c>
      <c r="G302" s="462" t="s">
        <v>1675</v>
      </c>
      <c r="H302" s="462" t="s">
        <v>1875</v>
      </c>
      <c r="I302" s="335">
        <v>0.54</v>
      </c>
      <c r="J302" s="260">
        <v>4.4999999999999998E-2</v>
      </c>
      <c r="K302" s="336">
        <v>0.56999999999999995</v>
      </c>
      <c r="L302" s="259"/>
      <c r="M302" s="259"/>
      <c r="N302" s="259">
        <v>0.56999999999999995</v>
      </c>
      <c r="O302" s="337">
        <v>1</v>
      </c>
    </row>
    <row r="303" spans="1:239" s="234" customFormat="1" ht="33.75" hidden="1">
      <c r="A303" s="261">
        <v>169</v>
      </c>
      <c r="B303" s="262" t="s">
        <v>362</v>
      </c>
      <c r="C303" s="447" t="s">
        <v>363</v>
      </c>
      <c r="D303" s="258" t="s">
        <v>365</v>
      </c>
      <c r="E303" s="258">
        <v>140</v>
      </c>
      <c r="F303" s="487" t="s">
        <v>1310</v>
      </c>
      <c r="G303" s="519" t="s">
        <v>1445</v>
      </c>
      <c r="H303" s="519" t="s">
        <v>1442</v>
      </c>
      <c r="I303" s="264">
        <v>0.93</v>
      </c>
      <c r="J303" s="265">
        <v>4.65E-2</v>
      </c>
      <c r="K303" s="264">
        <v>0.95</v>
      </c>
      <c r="L303" s="264"/>
      <c r="M303" s="263"/>
      <c r="N303" s="264"/>
      <c r="O303" s="261">
        <v>2</v>
      </c>
    </row>
    <row r="304" spans="1:239" s="221" customFormat="1" ht="33.75" hidden="1">
      <c r="A304" s="256">
        <v>169</v>
      </c>
      <c r="B304" s="257" t="s">
        <v>362</v>
      </c>
      <c r="C304" s="462" t="s">
        <v>363</v>
      </c>
      <c r="D304" s="259" t="s">
        <v>365</v>
      </c>
      <c r="E304" s="259">
        <v>140</v>
      </c>
      <c r="F304" s="486" t="s">
        <v>2175</v>
      </c>
      <c r="G304" s="462" t="s">
        <v>1675</v>
      </c>
      <c r="H304" s="462" t="s">
        <v>2051</v>
      </c>
      <c r="I304" s="335">
        <v>0.56000000000000005</v>
      </c>
      <c r="J304" s="260">
        <v>4.6699999999999998E-2</v>
      </c>
      <c r="K304" s="335">
        <v>0.56999999999999995</v>
      </c>
      <c r="L304" s="335">
        <v>1.1399999999999999</v>
      </c>
      <c r="M304" s="335"/>
      <c r="N304" s="259"/>
      <c r="O304" s="256">
        <v>3</v>
      </c>
    </row>
    <row r="305" spans="1:239" s="246" customFormat="1" ht="34.5">
      <c r="A305" s="239">
        <v>170</v>
      </c>
      <c r="B305" s="240" t="s">
        <v>366</v>
      </c>
      <c r="C305" s="445" t="s">
        <v>367</v>
      </c>
      <c r="D305" s="241" t="s">
        <v>368</v>
      </c>
      <c r="E305" s="241">
        <v>1000</v>
      </c>
      <c r="F305" s="483" t="s">
        <v>1921</v>
      </c>
      <c r="G305" s="445" t="s">
        <v>1675</v>
      </c>
      <c r="H305" s="445" t="s">
        <v>1875</v>
      </c>
      <c r="I305" s="242">
        <v>2.3199999999999998</v>
      </c>
      <c r="J305" s="243">
        <v>7.7299999999999994E-2</v>
      </c>
      <c r="K305" s="310">
        <v>2.88</v>
      </c>
      <c r="L305" s="241"/>
      <c r="M305" s="241"/>
      <c r="N305" s="241">
        <v>2.88</v>
      </c>
      <c r="O305" s="245">
        <v>1</v>
      </c>
    </row>
    <row r="306" spans="1:239" s="221" customFormat="1" ht="38.25" hidden="1">
      <c r="A306" s="356">
        <v>170</v>
      </c>
      <c r="B306" s="235" t="s">
        <v>366</v>
      </c>
      <c r="C306" s="444" t="s">
        <v>367</v>
      </c>
      <c r="D306" s="236" t="s">
        <v>368</v>
      </c>
      <c r="E306" s="220">
        <v>1000</v>
      </c>
      <c r="F306" s="495" t="s">
        <v>2176</v>
      </c>
      <c r="G306" s="473" t="s">
        <v>1654</v>
      </c>
      <c r="H306" s="473" t="s">
        <v>2051</v>
      </c>
      <c r="I306" s="346">
        <v>2.33</v>
      </c>
      <c r="J306" s="347">
        <v>7.7700000000000005E-2</v>
      </c>
      <c r="K306" s="346">
        <v>2.88</v>
      </c>
      <c r="L306" s="346">
        <v>4.5</v>
      </c>
      <c r="M306" s="346"/>
      <c r="N306" s="267"/>
      <c r="O306" s="348">
        <v>2</v>
      </c>
      <c r="P306" s="349"/>
      <c r="Q306" s="349"/>
      <c r="R306" s="349"/>
      <c r="S306" s="349"/>
      <c r="T306" s="349"/>
      <c r="U306" s="282"/>
      <c r="V306" s="282"/>
      <c r="W306" s="282"/>
      <c r="X306" s="282"/>
      <c r="Y306" s="282"/>
      <c r="Z306" s="282"/>
      <c r="AA306" s="282"/>
      <c r="AB306" s="282"/>
      <c r="AC306" s="282"/>
      <c r="AD306" s="282"/>
      <c r="AE306" s="282"/>
      <c r="AF306" s="282"/>
      <c r="AG306" s="282"/>
      <c r="AH306" s="282"/>
      <c r="AI306" s="282"/>
      <c r="AJ306" s="282"/>
      <c r="AK306" s="282"/>
      <c r="AL306" s="282"/>
      <c r="AM306" s="282"/>
      <c r="AN306" s="282"/>
      <c r="AO306" s="282"/>
      <c r="AP306" s="282"/>
      <c r="AQ306" s="282"/>
      <c r="AR306" s="282"/>
      <c r="AS306" s="282"/>
      <c r="AT306" s="282"/>
      <c r="AU306" s="282"/>
      <c r="AV306" s="282"/>
      <c r="AW306" s="282"/>
      <c r="AX306" s="282"/>
      <c r="AY306" s="282"/>
      <c r="AZ306" s="282"/>
      <c r="BA306" s="282"/>
      <c r="BB306" s="282"/>
      <c r="BC306" s="282"/>
      <c r="BD306" s="282"/>
      <c r="BE306" s="282"/>
      <c r="BF306" s="282"/>
      <c r="BG306" s="282"/>
      <c r="BH306" s="282"/>
      <c r="BI306" s="282"/>
      <c r="BJ306" s="282"/>
      <c r="BK306" s="282"/>
      <c r="BL306" s="282"/>
      <c r="BM306" s="282"/>
      <c r="BN306" s="282"/>
      <c r="BO306" s="282"/>
      <c r="BP306" s="282"/>
      <c r="BQ306" s="282"/>
      <c r="BR306" s="282"/>
      <c r="BS306" s="282"/>
      <c r="BT306" s="282"/>
      <c r="BU306" s="282"/>
      <c r="BV306" s="282"/>
      <c r="BW306" s="282"/>
      <c r="BX306" s="282"/>
      <c r="BY306" s="282"/>
      <c r="BZ306" s="282"/>
      <c r="CA306" s="282"/>
      <c r="CB306" s="282"/>
      <c r="CC306" s="282"/>
      <c r="CD306" s="282"/>
      <c r="CE306" s="282"/>
      <c r="CF306" s="282"/>
      <c r="CG306" s="282"/>
      <c r="CH306" s="282"/>
      <c r="CI306" s="282"/>
      <c r="CJ306" s="282"/>
      <c r="CK306" s="282"/>
      <c r="CL306" s="282"/>
      <c r="CM306" s="282"/>
      <c r="CN306" s="282"/>
      <c r="CO306" s="282"/>
      <c r="CP306" s="282"/>
      <c r="CQ306" s="282"/>
      <c r="CR306" s="282"/>
      <c r="CS306" s="282"/>
      <c r="CT306" s="282"/>
      <c r="CU306" s="282"/>
      <c r="CV306" s="282"/>
      <c r="CW306" s="282"/>
      <c r="CX306" s="282"/>
      <c r="CY306" s="282"/>
      <c r="CZ306" s="282"/>
      <c r="DA306" s="282"/>
      <c r="DB306" s="282"/>
      <c r="DC306" s="282"/>
      <c r="DD306" s="282"/>
      <c r="DE306" s="282"/>
      <c r="DF306" s="282"/>
      <c r="DG306" s="282"/>
      <c r="DH306" s="282"/>
      <c r="DI306" s="282"/>
      <c r="DJ306" s="282"/>
      <c r="DK306" s="282"/>
      <c r="DL306" s="282"/>
      <c r="DM306" s="282"/>
      <c r="DN306" s="282"/>
      <c r="DO306" s="282"/>
      <c r="DP306" s="282"/>
      <c r="DQ306" s="282"/>
      <c r="DR306" s="282"/>
      <c r="DS306" s="282"/>
      <c r="DT306" s="282"/>
      <c r="DU306" s="282"/>
      <c r="DV306" s="282"/>
      <c r="DW306" s="282"/>
      <c r="DX306" s="282"/>
      <c r="DY306" s="282"/>
      <c r="DZ306" s="282"/>
      <c r="EA306" s="282"/>
      <c r="EB306" s="282"/>
      <c r="EC306" s="282"/>
      <c r="ED306" s="282"/>
      <c r="EE306" s="282"/>
      <c r="EF306" s="282"/>
      <c r="EG306" s="282"/>
      <c r="EH306" s="282"/>
      <c r="EI306" s="282"/>
      <c r="EJ306" s="282"/>
      <c r="EK306" s="282"/>
      <c r="EL306" s="282"/>
      <c r="EM306" s="282"/>
      <c r="EN306" s="282"/>
      <c r="EO306" s="282"/>
      <c r="EP306" s="282"/>
      <c r="EQ306" s="282"/>
      <c r="ER306" s="282"/>
      <c r="ES306" s="282"/>
      <c r="ET306" s="282"/>
      <c r="EU306" s="282"/>
      <c r="EV306" s="282"/>
      <c r="EW306" s="282"/>
      <c r="EX306" s="282"/>
      <c r="EY306" s="282"/>
      <c r="EZ306" s="282"/>
      <c r="FA306" s="282"/>
      <c r="FB306" s="282"/>
      <c r="FC306" s="282"/>
      <c r="FD306" s="282"/>
      <c r="FE306" s="282"/>
      <c r="FF306" s="282"/>
      <c r="FG306" s="282"/>
      <c r="FH306" s="282"/>
      <c r="FI306" s="282"/>
      <c r="FJ306" s="282"/>
      <c r="FK306" s="282"/>
      <c r="FL306" s="282"/>
      <c r="FM306" s="282"/>
      <c r="FN306" s="282"/>
      <c r="FO306" s="282"/>
      <c r="FP306" s="282"/>
      <c r="FQ306" s="282"/>
      <c r="FR306" s="282"/>
      <c r="FS306" s="282"/>
      <c r="FT306" s="282"/>
      <c r="FU306" s="282"/>
      <c r="FV306" s="282"/>
      <c r="FW306" s="282"/>
      <c r="FX306" s="282"/>
      <c r="FY306" s="282"/>
      <c r="FZ306" s="282"/>
      <c r="GA306" s="282"/>
      <c r="GB306" s="282"/>
      <c r="GC306" s="282"/>
      <c r="GD306" s="282"/>
      <c r="GE306" s="282"/>
      <c r="GF306" s="282"/>
      <c r="GG306" s="282"/>
      <c r="GH306" s="282"/>
      <c r="GI306" s="282"/>
      <c r="GJ306" s="282"/>
      <c r="GK306" s="282"/>
      <c r="GL306" s="282"/>
      <c r="GM306" s="282"/>
      <c r="GN306" s="282"/>
      <c r="GO306" s="282"/>
      <c r="GP306" s="282"/>
      <c r="GQ306" s="282"/>
      <c r="GR306" s="282"/>
      <c r="GS306" s="282"/>
      <c r="GT306" s="282"/>
      <c r="GU306" s="282"/>
      <c r="GV306" s="282"/>
      <c r="GW306" s="282"/>
      <c r="GX306" s="282"/>
      <c r="GY306" s="282"/>
      <c r="GZ306" s="282"/>
      <c r="HA306" s="282"/>
      <c r="HB306" s="282"/>
      <c r="HC306" s="282"/>
      <c r="HD306" s="282"/>
      <c r="HE306" s="282"/>
      <c r="HF306" s="282"/>
      <c r="HG306" s="282"/>
      <c r="HH306" s="282"/>
      <c r="HI306" s="282"/>
      <c r="HJ306" s="282"/>
      <c r="HK306" s="282"/>
      <c r="HL306" s="282"/>
      <c r="HM306" s="282"/>
      <c r="HN306" s="282"/>
      <c r="HO306" s="282"/>
      <c r="HP306" s="282"/>
      <c r="HQ306" s="282"/>
      <c r="HR306" s="282"/>
      <c r="HS306" s="282"/>
      <c r="HT306" s="282"/>
      <c r="HU306" s="282"/>
      <c r="HV306" s="282"/>
      <c r="HW306" s="282"/>
      <c r="HX306" s="282"/>
      <c r="HY306" s="282"/>
      <c r="HZ306" s="282"/>
      <c r="IA306" s="282"/>
      <c r="IB306" s="282"/>
      <c r="IC306" s="282"/>
      <c r="ID306" s="282"/>
      <c r="IE306" s="282"/>
    </row>
    <row r="307" spans="1:239" s="234" customFormat="1" ht="34.5" hidden="1">
      <c r="A307" s="312">
        <v>170</v>
      </c>
      <c r="B307" s="248" t="s">
        <v>366</v>
      </c>
      <c r="C307" s="446" t="s">
        <v>367</v>
      </c>
      <c r="D307" s="249" t="s">
        <v>368</v>
      </c>
      <c r="E307" s="233">
        <v>1000</v>
      </c>
      <c r="F307" s="484" t="s">
        <v>1311</v>
      </c>
      <c r="G307" s="517" t="s">
        <v>1445</v>
      </c>
      <c r="H307" s="517" t="s">
        <v>1442</v>
      </c>
      <c r="I307" s="251">
        <v>2.8</v>
      </c>
      <c r="J307" s="252">
        <v>9.3299999999999994E-2</v>
      </c>
      <c r="K307" s="251">
        <v>2.88</v>
      </c>
      <c r="L307" s="251"/>
      <c r="M307" s="250"/>
      <c r="N307" s="251"/>
      <c r="O307" s="276">
        <v>3</v>
      </c>
      <c r="P307" s="357"/>
      <c r="Q307" s="357"/>
      <c r="R307" s="357"/>
      <c r="S307" s="357"/>
      <c r="T307" s="357"/>
      <c r="U307" s="273"/>
      <c r="V307" s="273"/>
      <c r="W307" s="273"/>
      <c r="X307" s="273"/>
      <c r="Y307" s="273"/>
      <c r="Z307" s="273"/>
      <c r="AA307" s="273"/>
      <c r="AB307" s="273"/>
      <c r="AC307" s="273"/>
      <c r="AD307" s="273"/>
      <c r="AE307" s="273"/>
      <c r="AF307" s="273"/>
      <c r="AG307" s="273"/>
      <c r="AH307" s="273"/>
      <c r="AI307" s="273"/>
      <c r="AJ307" s="273"/>
      <c r="AK307" s="273"/>
      <c r="AL307" s="273"/>
      <c r="AM307" s="273"/>
      <c r="AN307" s="273"/>
      <c r="AO307" s="273"/>
      <c r="AP307" s="273"/>
      <c r="AQ307" s="273"/>
      <c r="AR307" s="273"/>
      <c r="AS307" s="273"/>
      <c r="AT307" s="273"/>
      <c r="AU307" s="273"/>
      <c r="AV307" s="273"/>
      <c r="AW307" s="273"/>
      <c r="AX307" s="273"/>
      <c r="AY307" s="273"/>
      <c r="AZ307" s="273"/>
      <c r="BA307" s="273"/>
      <c r="BB307" s="273"/>
      <c r="BC307" s="273"/>
      <c r="BD307" s="273"/>
      <c r="BE307" s="273"/>
      <c r="BF307" s="273"/>
      <c r="BG307" s="273"/>
      <c r="BH307" s="273"/>
      <c r="BI307" s="273"/>
      <c r="BJ307" s="273"/>
      <c r="BK307" s="273"/>
      <c r="BL307" s="273"/>
      <c r="BM307" s="273"/>
      <c r="BN307" s="273"/>
      <c r="BO307" s="273"/>
      <c r="BP307" s="273"/>
      <c r="BQ307" s="273"/>
      <c r="BR307" s="273"/>
      <c r="BS307" s="273"/>
      <c r="BT307" s="273"/>
      <c r="BU307" s="273"/>
      <c r="BV307" s="273"/>
      <c r="BW307" s="273"/>
      <c r="BX307" s="273"/>
      <c r="BY307" s="273"/>
      <c r="BZ307" s="273"/>
      <c r="CA307" s="273"/>
      <c r="CB307" s="273"/>
      <c r="CC307" s="273"/>
      <c r="CD307" s="273"/>
      <c r="CE307" s="273"/>
      <c r="CF307" s="273"/>
      <c r="CG307" s="273"/>
      <c r="CH307" s="273"/>
      <c r="CI307" s="273"/>
      <c r="CJ307" s="273"/>
      <c r="CK307" s="273"/>
      <c r="CL307" s="273"/>
      <c r="CM307" s="273"/>
      <c r="CN307" s="273"/>
      <c r="CO307" s="273"/>
      <c r="CP307" s="273"/>
      <c r="CQ307" s="273"/>
      <c r="CR307" s="273"/>
      <c r="CS307" s="273"/>
      <c r="CT307" s="273"/>
      <c r="CU307" s="273"/>
      <c r="CV307" s="273"/>
      <c r="CW307" s="273"/>
      <c r="CX307" s="273"/>
      <c r="CY307" s="273"/>
      <c r="CZ307" s="273"/>
      <c r="DA307" s="273"/>
      <c r="DB307" s="273"/>
      <c r="DC307" s="273"/>
      <c r="DD307" s="273"/>
      <c r="DE307" s="273"/>
      <c r="DF307" s="273"/>
      <c r="DG307" s="273"/>
      <c r="DH307" s="273"/>
      <c r="DI307" s="273"/>
      <c r="DJ307" s="273"/>
      <c r="DK307" s="273"/>
      <c r="DL307" s="273"/>
      <c r="DM307" s="273"/>
      <c r="DN307" s="273"/>
      <c r="DO307" s="273"/>
      <c r="DP307" s="273"/>
      <c r="DQ307" s="273"/>
      <c r="DR307" s="273"/>
      <c r="DS307" s="273"/>
      <c r="DT307" s="273"/>
      <c r="DU307" s="273"/>
      <c r="DV307" s="273"/>
      <c r="DW307" s="273"/>
      <c r="DX307" s="273"/>
      <c r="DY307" s="273"/>
      <c r="DZ307" s="273"/>
      <c r="EA307" s="273"/>
      <c r="EB307" s="273"/>
      <c r="EC307" s="273"/>
      <c r="ED307" s="273"/>
      <c r="EE307" s="273"/>
      <c r="EF307" s="273"/>
      <c r="EG307" s="273"/>
      <c r="EH307" s="273"/>
      <c r="EI307" s="273"/>
      <c r="EJ307" s="273"/>
      <c r="EK307" s="273"/>
      <c r="EL307" s="273"/>
      <c r="EM307" s="273"/>
      <c r="EN307" s="273"/>
      <c r="EO307" s="273"/>
      <c r="EP307" s="273"/>
      <c r="EQ307" s="273"/>
      <c r="ER307" s="273"/>
      <c r="ES307" s="273"/>
      <c r="ET307" s="273"/>
      <c r="EU307" s="273"/>
      <c r="EV307" s="273"/>
      <c r="EW307" s="273"/>
      <c r="EX307" s="273"/>
      <c r="EY307" s="273"/>
      <c r="EZ307" s="273"/>
      <c r="FA307" s="273"/>
      <c r="FB307" s="273"/>
      <c r="FC307" s="273"/>
      <c r="FD307" s="273"/>
      <c r="FE307" s="273"/>
      <c r="FF307" s="273"/>
      <c r="FG307" s="273"/>
      <c r="FH307" s="273"/>
      <c r="FI307" s="273"/>
      <c r="FJ307" s="273"/>
      <c r="FK307" s="273"/>
      <c r="FL307" s="273"/>
      <c r="FM307" s="273"/>
      <c r="FN307" s="273"/>
      <c r="FO307" s="273"/>
      <c r="FP307" s="273"/>
      <c r="FQ307" s="273"/>
      <c r="FR307" s="273"/>
      <c r="FS307" s="273"/>
      <c r="FT307" s="273"/>
      <c r="FU307" s="273"/>
      <c r="FV307" s="273"/>
      <c r="FW307" s="273"/>
      <c r="FX307" s="273"/>
      <c r="FY307" s="273"/>
      <c r="FZ307" s="273"/>
      <c r="GA307" s="273"/>
      <c r="GB307" s="273"/>
      <c r="GC307" s="273"/>
      <c r="GD307" s="273"/>
      <c r="GE307" s="273"/>
      <c r="GF307" s="273"/>
      <c r="GG307" s="273"/>
      <c r="GH307" s="273"/>
      <c r="GI307" s="273"/>
      <c r="GJ307" s="273"/>
      <c r="GK307" s="273"/>
      <c r="GL307" s="273"/>
      <c r="GM307" s="273"/>
      <c r="GN307" s="273"/>
      <c r="GO307" s="273"/>
      <c r="GP307" s="273"/>
      <c r="GQ307" s="273"/>
      <c r="GR307" s="273"/>
      <c r="GS307" s="273"/>
      <c r="GT307" s="273"/>
      <c r="GU307" s="273"/>
      <c r="GV307" s="273"/>
      <c r="GW307" s="273"/>
      <c r="GX307" s="273"/>
      <c r="GY307" s="273"/>
      <c r="GZ307" s="273"/>
      <c r="HA307" s="273"/>
      <c r="HB307" s="273"/>
      <c r="HC307" s="273"/>
      <c r="HD307" s="273"/>
      <c r="HE307" s="273"/>
      <c r="HF307" s="273"/>
      <c r="HG307" s="273"/>
      <c r="HH307" s="273"/>
      <c r="HI307" s="273"/>
      <c r="HJ307" s="273"/>
      <c r="HK307" s="273"/>
      <c r="HL307" s="273"/>
      <c r="HM307" s="273"/>
      <c r="HN307" s="273"/>
      <c r="HO307" s="273"/>
      <c r="HP307" s="273"/>
      <c r="HQ307" s="273"/>
      <c r="HR307" s="273"/>
      <c r="HS307" s="273"/>
      <c r="HT307" s="273"/>
      <c r="HU307" s="273"/>
      <c r="HV307" s="273"/>
      <c r="HW307" s="273"/>
      <c r="HX307" s="273"/>
      <c r="HY307" s="273"/>
      <c r="HZ307" s="273"/>
      <c r="IA307" s="273"/>
      <c r="IB307" s="273"/>
      <c r="IC307" s="273"/>
      <c r="ID307" s="273"/>
      <c r="IE307" s="273"/>
    </row>
    <row r="308" spans="1:239" s="221" customFormat="1" ht="51">
      <c r="A308" s="256">
        <v>171</v>
      </c>
      <c r="B308" s="257" t="s">
        <v>369</v>
      </c>
      <c r="C308" s="462" t="s">
        <v>370</v>
      </c>
      <c r="D308" s="259" t="s">
        <v>371</v>
      </c>
      <c r="E308" s="259">
        <v>100</v>
      </c>
      <c r="F308" s="486" t="s">
        <v>1861</v>
      </c>
      <c r="G308" s="462" t="s">
        <v>1862</v>
      </c>
      <c r="H308" s="462" t="s">
        <v>1858</v>
      </c>
      <c r="I308" s="335">
        <v>1.8</v>
      </c>
      <c r="J308" s="260">
        <f>I308/50</f>
        <v>3.6000000000000004E-2</v>
      </c>
      <c r="K308" s="259">
        <v>2.76</v>
      </c>
      <c r="L308" s="259"/>
      <c r="M308" s="259"/>
      <c r="N308" s="259"/>
      <c r="O308" s="256">
        <v>1</v>
      </c>
    </row>
    <row r="309" spans="1:239" s="246" customFormat="1" ht="51" hidden="1">
      <c r="A309" s="256">
        <v>171</v>
      </c>
      <c r="B309" s="257" t="s">
        <v>369</v>
      </c>
      <c r="C309" s="462" t="s">
        <v>370</v>
      </c>
      <c r="D309" s="259" t="s">
        <v>371</v>
      </c>
      <c r="E309" s="259">
        <v>100</v>
      </c>
      <c r="F309" s="486" t="s">
        <v>1922</v>
      </c>
      <c r="G309" s="462" t="s">
        <v>1675</v>
      </c>
      <c r="H309" s="462" t="s">
        <v>1875</v>
      </c>
      <c r="I309" s="335">
        <v>2.65</v>
      </c>
      <c r="J309" s="260">
        <v>5.2999999999999999E-2</v>
      </c>
      <c r="K309" s="336">
        <v>2.76</v>
      </c>
      <c r="L309" s="259"/>
      <c r="M309" s="259"/>
      <c r="N309" s="259">
        <v>3.28</v>
      </c>
      <c r="O309" s="337">
        <v>2</v>
      </c>
    </row>
    <row r="310" spans="1:239" s="221" customFormat="1" ht="51" hidden="1">
      <c r="A310" s="256">
        <v>171</v>
      </c>
      <c r="B310" s="257" t="s">
        <v>369</v>
      </c>
      <c r="C310" s="462" t="s">
        <v>370</v>
      </c>
      <c r="D310" s="259" t="s">
        <v>371</v>
      </c>
      <c r="E310" s="259">
        <v>100</v>
      </c>
      <c r="F310" s="486" t="s">
        <v>2177</v>
      </c>
      <c r="G310" s="462" t="s">
        <v>1675</v>
      </c>
      <c r="H310" s="462" t="s">
        <v>2051</v>
      </c>
      <c r="I310" s="335">
        <v>3.16</v>
      </c>
      <c r="J310" s="260">
        <v>6.3200000000000006E-2</v>
      </c>
      <c r="K310" s="335">
        <v>3.22</v>
      </c>
      <c r="L310" s="335">
        <v>3.22</v>
      </c>
      <c r="M310" s="335"/>
      <c r="N310" s="259"/>
      <c r="O310" s="256">
        <v>3</v>
      </c>
    </row>
    <row r="311" spans="1:239" s="234" customFormat="1" ht="22.5" hidden="1">
      <c r="A311" s="247"/>
      <c r="B311" s="255" t="s">
        <v>372</v>
      </c>
      <c r="C311" s="562" t="s">
        <v>373</v>
      </c>
      <c r="D311" s="562"/>
      <c r="E311" s="233"/>
      <c r="F311" s="484"/>
      <c r="G311" s="517"/>
      <c r="H311" s="517"/>
      <c r="I311" s="250"/>
      <c r="J311" s="250"/>
      <c r="K311" s="250"/>
      <c r="L311" s="250"/>
      <c r="M311" s="250"/>
      <c r="N311" s="251"/>
      <c r="O311" s="253"/>
    </row>
    <row r="312" spans="1:239" s="221" customFormat="1" ht="38.25">
      <c r="A312" s="214">
        <v>172</v>
      </c>
      <c r="B312" s="235" t="s">
        <v>374</v>
      </c>
      <c r="C312" s="444" t="s">
        <v>375</v>
      </c>
      <c r="D312" s="236" t="s">
        <v>376</v>
      </c>
      <c r="E312" s="220">
        <v>100</v>
      </c>
      <c r="F312" s="481" t="s">
        <v>2178</v>
      </c>
      <c r="G312" s="456" t="s">
        <v>1916</v>
      </c>
      <c r="H312" s="456" t="s">
        <v>2051</v>
      </c>
      <c r="I312" s="237">
        <v>3.4</v>
      </c>
      <c r="J312" s="238">
        <v>0.17</v>
      </c>
      <c r="K312" s="237">
        <v>3.47</v>
      </c>
      <c r="L312" s="237">
        <v>3.47</v>
      </c>
      <c r="M312" s="237"/>
      <c r="N312" s="220"/>
      <c r="O312" s="219">
        <v>1</v>
      </c>
    </row>
    <row r="313" spans="1:239" s="234" customFormat="1" ht="34.5" hidden="1">
      <c r="A313" s="247">
        <v>172</v>
      </c>
      <c r="B313" s="248" t="s">
        <v>374</v>
      </c>
      <c r="C313" s="446" t="s">
        <v>375</v>
      </c>
      <c r="D313" s="249" t="s">
        <v>376</v>
      </c>
      <c r="E313" s="233">
        <v>100</v>
      </c>
      <c r="F313" s="484" t="s">
        <v>1312</v>
      </c>
      <c r="G313" s="517" t="s">
        <v>1445</v>
      </c>
      <c r="H313" s="517" t="s">
        <v>1442</v>
      </c>
      <c r="I313" s="251">
        <v>3.43</v>
      </c>
      <c r="J313" s="252">
        <v>0.17150000000000001</v>
      </c>
      <c r="K313" s="251">
        <v>3.47</v>
      </c>
      <c r="L313" s="251"/>
      <c r="M313" s="250"/>
      <c r="N313" s="251"/>
      <c r="O313" s="253">
        <v>2</v>
      </c>
    </row>
    <row r="314" spans="1:239" s="234" customFormat="1" ht="38.25">
      <c r="A314" s="261">
        <v>173</v>
      </c>
      <c r="B314" s="262" t="s">
        <v>374</v>
      </c>
      <c r="C314" s="447" t="s">
        <v>375</v>
      </c>
      <c r="D314" s="258" t="s">
        <v>377</v>
      </c>
      <c r="E314" s="258">
        <v>50</v>
      </c>
      <c r="F314" s="487" t="s">
        <v>1313</v>
      </c>
      <c r="G314" s="519" t="s">
        <v>1441</v>
      </c>
      <c r="H314" s="519" t="s">
        <v>1442</v>
      </c>
      <c r="I314" s="264">
        <v>5.4</v>
      </c>
      <c r="J314" s="265">
        <v>0.54</v>
      </c>
      <c r="K314" s="264">
        <v>7.08</v>
      </c>
      <c r="L314" s="264"/>
      <c r="M314" s="263"/>
      <c r="N314" s="264"/>
      <c r="O314" s="261">
        <v>1</v>
      </c>
    </row>
    <row r="315" spans="1:239" s="221" customFormat="1" ht="33">
      <c r="A315" s="214">
        <v>174</v>
      </c>
      <c r="B315" s="235" t="s">
        <v>378</v>
      </c>
      <c r="C315" s="444" t="s">
        <v>379</v>
      </c>
      <c r="D315" s="236" t="s">
        <v>380</v>
      </c>
      <c r="E315" s="220">
        <v>60</v>
      </c>
      <c r="F315" s="481" t="s">
        <v>2179</v>
      </c>
      <c r="G315" s="456" t="s">
        <v>1654</v>
      </c>
      <c r="H315" s="456" t="s">
        <v>2051</v>
      </c>
      <c r="I315" s="237">
        <v>17.87</v>
      </c>
      <c r="J315" s="238">
        <v>0.59570000000000001</v>
      </c>
      <c r="K315" s="237">
        <v>18.170000000000002</v>
      </c>
      <c r="L315" s="237">
        <v>18.170000000000002</v>
      </c>
      <c r="M315" s="237"/>
      <c r="N315" s="220"/>
      <c r="O315" s="219">
        <v>1</v>
      </c>
    </row>
    <row r="316" spans="1:239" s="234" customFormat="1" ht="22.5" hidden="1">
      <c r="A316" s="247"/>
      <c r="B316" s="255" t="s">
        <v>381</v>
      </c>
      <c r="C316" s="562" t="s">
        <v>382</v>
      </c>
      <c r="D316" s="562"/>
      <c r="E316" s="233"/>
      <c r="F316" s="484"/>
      <c r="G316" s="517"/>
      <c r="H316" s="517"/>
      <c r="I316" s="250"/>
      <c r="J316" s="250"/>
      <c r="K316" s="250"/>
      <c r="L316" s="250"/>
      <c r="M316" s="250"/>
      <c r="N316" s="251"/>
      <c r="O316" s="253"/>
    </row>
    <row r="317" spans="1:239" s="221" customFormat="1" ht="38.25">
      <c r="A317" s="214">
        <v>175</v>
      </c>
      <c r="B317" s="235" t="s">
        <v>383</v>
      </c>
      <c r="C317" s="444" t="s">
        <v>117</v>
      </c>
      <c r="D317" s="236" t="s">
        <v>384</v>
      </c>
      <c r="E317" s="220">
        <v>20</v>
      </c>
      <c r="F317" s="481" t="s">
        <v>2180</v>
      </c>
      <c r="G317" s="456" t="s">
        <v>2181</v>
      </c>
      <c r="H317" s="456" t="s">
        <v>2051</v>
      </c>
      <c r="I317" s="237">
        <v>7.78</v>
      </c>
      <c r="J317" s="238">
        <v>7.78</v>
      </c>
      <c r="K317" s="237"/>
      <c r="L317" s="237">
        <v>7.88</v>
      </c>
      <c r="M317" s="237"/>
      <c r="N317" s="220"/>
      <c r="O317" s="219">
        <v>1</v>
      </c>
    </row>
    <row r="318" spans="1:239" s="221" customFormat="1" ht="38.25">
      <c r="A318" s="256">
        <v>176</v>
      </c>
      <c r="B318" s="257" t="s">
        <v>383</v>
      </c>
      <c r="C318" s="462" t="s">
        <v>117</v>
      </c>
      <c r="D318" s="259" t="s">
        <v>385</v>
      </c>
      <c r="E318" s="259">
        <v>50</v>
      </c>
      <c r="F318" s="486" t="s">
        <v>2182</v>
      </c>
      <c r="G318" s="462" t="s">
        <v>2096</v>
      </c>
      <c r="H318" s="462" t="s">
        <v>2051</v>
      </c>
      <c r="I318" s="335">
        <v>8.4</v>
      </c>
      <c r="J318" s="260">
        <v>0.84</v>
      </c>
      <c r="K318" s="335"/>
      <c r="L318" s="335">
        <v>8.5399999999999991</v>
      </c>
      <c r="M318" s="335"/>
      <c r="N318" s="259"/>
      <c r="O318" s="256">
        <v>1</v>
      </c>
    </row>
    <row r="319" spans="1:239" s="221" customFormat="1" ht="33.75">
      <c r="A319" s="214">
        <v>177</v>
      </c>
      <c r="B319" s="235" t="s">
        <v>386</v>
      </c>
      <c r="C319" s="444" t="s">
        <v>387</v>
      </c>
      <c r="D319" s="236" t="s">
        <v>388</v>
      </c>
      <c r="E319" s="220">
        <v>5</v>
      </c>
      <c r="F319" s="481" t="s">
        <v>2183</v>
      </c>
      <c r="G319" s="456" t="s">
        <v>2184</v>
      </c>
      <c r="H319" s="456" t="s">
        <v>2051</v>
      </c>
      <c r="I319" s="237">
        <v>10.38</v>
      </c>
      <c r="J319" s="238">
        <v>10.38</v>
      </c>
      <c r="K319" s="237"/>
      <c r="L319" s="237">
        <v>17.45</v>
      </c>
      <c r="M319" s="237">
        <v>17.45</v>
      </c>
      <c r="N319" s="220"/>
      <c r="O319" s="219">
        <v>1</v>
      </c>
    </row>
    <row r="320" spans="1:239" s="221" customFormat="1" ht="102">
      <c r="A320" s="256">
        <v>178</v>
      </c>
      <c r="B320" s="257" t="s">
        <v>389</v>
      </c>
      <c r="C320" s="462" t="s">
        <v>390</v>
      </c>
      <c r="D320" s="259" t="s">
        <v>391</v>
      </c>
      <c r="E320" s="259">
        <v>1000</v>
      </c>
      <c r="F320" s="486" t="s">
        <v>2185</v>
      </c>
      <c r="G320" s="462" t="s">
        <v>2068</v>
      </c>
      <c r="H320" s="462" t="s">
        <v>2051</v>
      </c>
      <c r="I320" s="335">
        <v>22.2</v>
      </c>
      <c r="J320" s="260">
        <v>0.37</v>
      </c>
      <c r="K320" s="335"/>
      <c r="L320" s="335"/>
      <c r="M320" s="335"/>
      <c r="N320" s="259"/>
      <c r="O320" s="256">
        <v>1</v>
      </c>
    </row>
    <row r="321" spans="1:16" s="234" customFormat="1" ht="102" hidden="1">
      <c r="A321" s="261">
        <v>178</v>
      </c>
      <c r="B321" s="262" t="s">
        <v>389</v>
      </c>
      <c r="C321" s="447" t="s">
        <v>390</v>
      </c>
      <c r="D321" s="258" t="s">
        <v>391</v>
      </c>
      <c r="E321" s="258">
        <v>1000</v>
      </c>
      <c r="F321" s="487" t="s">
        <v>1314</v>
      </c>
      <c r="G321" s="519" t="s">
        <v>1445</v>
      </c>
      <c r="H321" s="519" t="s">
        <v>1442</v>
      </c>
      <c r="I321" s="264">
        <v>41.98</v>
      </c>
      <c r="J321" s="265">
        <v>0.46639999999999998</v>
      </c>
      <c r="K321" s="264"/>
      <c r="L321" s="264"/>
      <c r="M321" s="263">
        <v>51.78</v>
      </c>
      <c r="N321" s="264"/>
      <c r="O321" s="261">
        <v>2</v>
      </c>
    </row>
    <row r="322" spans="1:16" s="221" customFormat="1" ht="33.75">
      <c r="A322" s="214">
        <v>179</v>
      </c>
      <c r="B322" s="235" t="s">
        <v>389</v>
      </c>
      <c r="C322" s="444" t="s">
        <v>392</v>
      </c>
      <c r="D322" s="236" t="s">
        <v>393</v>
      </c>
      <c r="E322" s="220">
        <v>50</v>
      </c>
      <c r="F322" s="481" t="s">
        <v>1553</v>
      </c>
      <c r="G322" s="456" t="s">
        <v>1554</v>
      </c>
      <c r="H322" s="456" t="s">
        <v>1549</v>
      </c>
      <c r="I322" s="220">
        <v>2.38</v>
      </c>
      <c r="J322" s="238">
        <f>I322</f>
        <v>2.38</v>
      </c>
      <c r="K322" s="220"/>
      <c r="L322" s="220"/>
      <c r="M322" s="220">
        <v>3.55</v>
      </c>
      <c r="N322" s="220"/>
      <c r="O322" s="219">
        <v>1</v>
      </c>
    </row>
    <row r="323" spans="1:16" s="221" customFormat="1" ht="33.75" hidden="1">
      <c r="A323" s="214">
        <v>179</v>
      </c>
      <c r="B323" s="235" t="s">
        <v>389</v>
      </c>
      <c r="C323" s="444" t="s">
        <v>392</v>
      </c>
      <c r="D323" s="236" t="s">
        <v>393</v>
      </c>
      <c r="E323" s="220">
        <v>50</v>
      </c>
      <c r="F323" s="481" t="s">
        <v>2186</v>
      </c>
      <c r="G323" s="456" t="s">
        <v>2187</v>
      </c>
      <c r="H323" s="456" t="s">
        <v>2051</v>
      </c>
      <c r="I323" s="237">
        <v>2.92</v>
      </c>
      <c r="J323" s="238">
        <v>2.92</v>
      </c>
      <c r="K323" s="237"/>
      <c r="L323" s="237">
        <v>9.4499999999999993</v>
      </c>
      <c r="M323" s="237">
        <v>9.4499999999999993</v>
      </c>
      <c r="N323" s="220"/>
      <c r="O323" s="219">
        <v>2</v>
      </c>
    </row>
    <row r="324" spans="1:16" s="246" customFormat="1" ht="33.75" hidden="1">
      <c r="A324" s="239">
        <v>179</v>
      </c>
      <c r="B324" s="240" t="s">
        <v>389</v>
      </c>
      <c r="C324" s="445" t="s">
        <v>392</v>
      </c>
      <c r="D324" s="241" t="s">
        <v>393</v>
      </c>
      <c r="E324" s="241">
        <v>50</v>
      </c>
      <c r="F324" s="483" t="s">
        <v>1923</v>
      </c>
      <c r="G324" s="445" t="s">
        <v>1924</v>
      </c>
      <c r="H324" s="445" t="s">
        <v>1875</v>
      </c>
      <c r="I324" s="241">
        <v>6.91</v>
      </c>
      <c r="J324" s="243">
        <v>6.91</v>
      </c>
      <c r="K324" s="310" t="s">
        <v>1616</v>
      </c>
      <c r="L324" s="241"/>
      <c r="M324" s="241">
        <v>7.96</v>
      </c>
      <c r="N324" s="241" t="s">
        <v>1616</v>
      </c>
      <c r="O324" s="245">
        <v>3</v>
      </c>
    </row>
    <row r="325" spans="1:16" s="221" customFormat="1" ht="51">
      <c r="A325" s="256">
        <v>180</v>
      </c>
      <c r="B325" s="257" t="s">
        <v>389</v>
      </c>
      <c r="C325" s="462" t="s">
        <v>394</v>
      </c>
      <c r="D325" s="259" t="s">
        <v>395</v>
      </c>
      <c r="E325" s="259">
        <v>15</v>
      </c>
      <c r="F325" s="486" t="s">
        <v>1555</v>
      </c>
      <c r="G325" s="462" t="s">
        <v>1554</v>
      </c>
      <c r="H325" s="462" t="s">
        <v>1549</v>
      </c>
      <c r="I325" s="259">
        <v>4.4400000000000004</v>
      </c>
      <c r="J325" s="260">
        <v>4.4400000000000004</v>
      </c>
      <c r="K325" s="259"/>
      <c r="L325" s="259"/>
      <c r="M325" s="259">
        <v>11.43</v>
      </c>
      <c r="N325" s="259"/>
      <c r="O325" s="256">
        <v>1</v>
      </c>
    </row>
    <row r="326" spans="1:16" s="246" customFormat="1" ht="51" hidden="1">
      <c r="A326" s="256">
        <v>180</v>
      </c>
      <c r="B326" s="257" t="s">
        <v>389</v>
      </c>
      <c r="C326" s="462" t="s">
        <v>394</v>
      </c>
      <c r="D326" s="259" t="s">
        <v>395</v>
      </c>
      <c r="E326" s="259">
        <v>15</v>
      </c>
      <c r="F326" s="486" t="s">
        <v>1925</v>
      </c>
      <c r="G326" s="462" t="s">
        <v>1924</v>
      </c>
      <c r="H326" s="462" t="s">
        <v>1875</v>
      </c>
      <c r="I326" s="259">
        <v>5.99</v>
      </c>
      <c r="J326" s="260">
        <v>5.99</v>
      </c>
      <c r="K326" s="336" t="s">
        <v>1616</v>
      </c>
      <c r="L326" s="259"/>
      <c r="M326" s="259">
        <v>6.02</v>
      </c>
      <c r="N326" s="259" t="s">
        <v>1616</v>
      </c>
      <c r="O326" s="337">
        <v>2</v>
      </c>
    </row>
    <row r="327" spans="1:16" s="221" customFormat="1" ht="38.25">
      <c r="A327" s="214">
        <v>181</v>
      </c>
      <c r="B327" s="235" t="s">
        <v>396</v>
      </c>
      <c r="C327" s="444" t="s">
        <v>397</v>
      </c>
      <c r="D327" s="236" t="s">
        <v>398</v>
      </c>
      <c r="E327" s="220">
        <v>300</v>
      </c>
      <c r="F327" s="481" t="s">
        <v>2188</v>
      </c>
      <c r="G327" s="456" t="s">
        <v>2106</v>
      </c>
      <c r="H327" s="456" t="s">
        <v>2051</v>
      </c>
      <c r="I327" s="237">
        <v>45.3</v>
      </c>
      <c r="J327" s="238">
        <v>0.755</v>
      </c>
      <c r="K327" s="237"/>
      <c r="L327" s="237">
        <v>101.4</v>
      </c>
      <c r="M327" s="237">
        <v>101.4</v>
      </c>
      <c r="N327" s="220"/>
      <c r="O327" s="219">
        <v>1</v>
      </c>
    </row>
    <row r="328" spans="1:16" s="234" customFormat="1" ht="27" hidden="1">
      <c r="A328" s="247"/>
      <c r="B328" s="255" t="s">
        <v>399</v>
      </c>
      <c r="C328" s="446"/>
      <c r="D328" s="269" t="s">
        <v>400</v>
      </c>
      <c r="E328" s="233"/>
      <c r="F328" s="484"/>
      <c r="G328" s="517"/>
      <c r="H328" s="517"/>
      <c r="I328" s="250"/>
      <c r="J328" s="250"/>
      <c r="K328" s="250"/>
      <c r="L328" s="250"/>
      <c r="M328" s="250"/>
      <c r="N328" s="251"/>
      <c r="O328" s="253"/>
    </row>
    <row r="329" spans="1:16" s="246" customFormat="1" ht="38.25">
      <c r="A329" s="256">
        <v>182</v>
      </c>
      <c r="B329" s="257" t="s">
        <v>401</v>
      </c>
      <c r="C329" s="462" t="s">
        <v>402</v>
      </c>
      <c r="D329" s="259" t="s">
        <v>403</v>
      </c>
      <c r="E329" s="259">
        <v>40</v>
      </c>
      <c r="F329" s="486" t="s">
        <v>1926</v>
      </c>
      <c r="G329" s="462" t="s">
        <v>1675</v>
      </c>
      <c r="H329" s="462" t="s">
        <v>1875</v>
      </c>
      <c r="I329" s="335">
        <v>2.19</v>
      </c>
      <c r="J329" s="260">
        <v>4.3799999999999999E-2</v>
      </c>
      <c r="K329" s="336">
        <v>2.25</v>
      </c>
      <c r="L329" s="259"/>
      <c r="M329" s="259"/>
      <c r="N329" s="358">
        <v>1.33</v>
      </c>
      <c r="O329" s="337">
        <v>1</v>
      </c>
    </row>
    <row r="330" spans="1:16" s="221" customFormat="1" ht="38.25" hidden="1">
      <c r="A330" s="256">
        <v>182</v>
      </c>
      <c r="B330" s="257" t="s">
        <v>401</v>
      </c>
      <c r="C330" s="462" t="s">
        <v>402</v>
      </c>
      <c r="D330" s="259" t="s">
        <v>403</v>
      </c>
      <c r="E330" s="259">
        <v>40</v>
      </c>
      <c r="F330" s="486" t="s">
        <v>2189</v>
      </c>
      <c r="G330" s="462" t="s">
        <v>1675</v>
      </c>
      <c r="H330" s="462" t="s">
        <v>2051</v>
      </c>
      <c r="I330" s="335">
        <v>2.2400000000000002</v>
      </c>
      <c r="J330" s="260">
        <v>4.48E-2</v>
      </c>
      <c r="K330" s="335">
        <v>2.25</v>
      </c>
      <c r="L330" s="335">
        <v>2.58</v>
      </c>
      <c r="M330" s="335"/>
      <c r="N330" s="259"/>
      <c r="O330" s="256">
        <v>2</v>
      </c>
    </row>
    <row r="331" spans="1:16" s="234" customFormat="1" ht="33.75" hidden="1">
      <c r="A331" s="247">
        <v>183</v>
      </c>
      <c r="B331" s="248" t="s">
        <v>404</v>
      </c>
      <c r="C331" s="446" t="s">
        <v>405</v>
      </c>
      <c r="D331" s="249" t="s">
        <v>406</v>
      </c>
      <c r="E331" s="233">
        <v>60</v>
      </c>
      <c r="F331" s="484"/>
      <c r="G331" s="517"/>
      <c r="H331" s="517"/>
      <c r="I331" s="250"/>
      <c r="J331" s="250"/>
      <c r="K331" s="250"/>
      <c r="L331" s="250"/>
      <c r="M331" s="250"/>
      <c r="N331" s="251"/>
      <c r="O331" s="253">
        <v>0</v>
      </c>
    </row>
    <row r="332" spans="1:16" s="246" customFormat="1" ht="38.25">
      <c r="A332" s="256">
        <v>184</v>
      </c>
      <c r="B332" s="257" t="s">
        <v>404</v>
      </c>
      <c r="C332" s="462" t="s">
        <v>407</v>
      </c>
      <c r="D332" s="259" t="s">
        <v>408</v>
      </c>
      <c r="E332" s="259">
        <v>150</v>
      </c>
      <c r="F332" s="486" t="s">
        <v>1927</v>
      </c>
      <c r="G332" s="462" t="s">
        <v>1675</v>
      </c>
      <c r="H332" s="462" t="s">
        <v>1875</v>
      </c>
      <c r="I332" s="335">
        <v>0.99</v>
      </c>
      <c r="J332" s="260">
        <v>3.3000000000000002E-2</v>
      </c>
      <c r="K332" s="336">
        <v>1.04</v>
      </c>
      <c r="L332" s="259"/>
      <c r="M332" s="259"/>
      <c r="N332" s="259">
        <v>0.62</v>
      </c>
      <c r="O332" s="337">
        <v>1</v>
      </c>
    </row>
    <row r="333" spans="1:16" s="221" customFormat="1" ht="38.25" hidden="1">
      <c r="A333" s="256">
        <v>184</v>
      </c>
      <c r="B333" s="257" t="s">
        <v>404</v>
      </c>
      <c r="C333" s="462" t="s">
        <v>407</v>
      </c>
      <c r="D333" s="259" t="s">
        <v>408</v>
      </c>
      <c r="E333" s="259">
        <v>150</v>
      </c>
      <c r="F333" s="486" t="s">
        <v>2190</v>
      </c>
      <c r="G333" s="462" t="s">
        <v>1654</v>
      </c>
      <c r="H333" s="462" t="s">
        <v>2051</v>
      </c>
      <c r="I333" s="335">
        <v>0.95</v>
      </c>
      <c r="J333" s="260">
        <v>3.39E-2</v>
      </c>
      <c r="K333" s="335">
        <v>0.97</v>
      </c>
      <c r="L333" s="335">
        <v>6.3</v>
      </c>
      <c r="M333" s="335"/>
      <c r="N333" s="259"/>
      <c r="O333" s="256">
        <v>2</v>
      </c>
    </row>
    <row r="334" spans="1:16" s="221" customFormat="1" ht="114.75" hidden="1">
      <c r="A334" s="256">
        <v>184</v>
      </c>
      <c r="B334" s="257" t="s">
        <v>404</v>
      </c>
      <c r="C334" s="462" t="s">
        <v>407</v>
      </c>
      <c r="D334" s="259" t="s">
        <v>408</v>
      </c>
      <c r="E334" s="259">
        <v>150</v>
      </c>
      <c r="F334" s="486" t="s">
        <v>1863</v>
      </c>
      <c r="G334" s="462" t="s">
        <v>1560</v>
      </c>
      <c r="H334" s="462" t="s">
        <v>1858</v>
      </c>
      <c r="I334" s="335">
        <v>1.57</v>
      </c>
      <c r="J334" s="260">
        <f>I334/30</f>
        <v>5.2333333333333336E-2</v>
      </c>
      <c r="K334" s="259">
        <v>1.04</v>
      </c>
      <c r="L334" s="259"/>
      <c r="M334" s="259"/>
      <c r="N334" s="259"/>
      <c r="O334" s="259" t="s">
        <v>2464</v>
      </c>
      <c r="P334" s="221" t="s">
        <v>2463</v>
      </c>
    </row>
    <row r="335" spans="1:16" s="246" customFormat="1" ht="38.25">
      <c r="A335" s="239">
        <v>185</v>
      </c>
      <c r="B335" s="240" t="s">
        <v>404</v>
      </c>
      <c r="C335" s="445" t="s">
        <v>409</v>
      </c>
      <c r="D335" s="241" t="s">
        <v>1228</v>
      </c>
      <c r="E335" s="241">
        <v>60</v>
      </c>
      <c r="F335" s="483" t="s">
        <v>1928</v>
      </c>
      <c r="G335" s="445" t="s">
        <v>1675</v>
      </c>
      <c r="H335" s="445" t="s">
        <v>1875</v>
      </c>
      <c r="I335" s="242">
        <v>3.69</v>
      </c>
      <c r="J335" s="243">
        <v>6.1499999999999999E-2</v>
      </c>
      <c r="K335" s="310">
        <v>3.79</v>
      </c>
      <c r="L335" s="241"/>
      <c r="M335" s="241"/>
      <c r="N335" s="244">
        <v>2.25</v>
      </c>
      <c r="O335" s="245">
        <v>1</v>
      </c>
    </row>
    <row r="336" spans="1:16" s="221" customFormat="1" ht="51">
      <c r="A336" s="256">
        <v>186</v>
      </c>
      <c r="B336" s="257" t="s">
        <v>404</v>
      </c>
      <c r="C336" s="462" t="s">
        <v>409</v>
      </c>
      <c r="D336" s="259" t="s">
        <v>410</v>
      </c>
      <c r="E336" s="259">
        <v>150</v>
      </c>
      <c r="F336" s="486" t="s">
        <v>1794</v>
      </c>
      <c r="G336" s="462" t="s">
        <v>1614</v>
      </c>
      <c r="H336" s="462" t="s">
        <v>1755</v>
      </c>
      <c r="I336" s="335">
        <f>J336*10</f>
        <v>39.799999999999997</v>
      </c>
      <c r="J336" s="260">
        <v>3.98</v>
      </c>
      <c r="K336" s="335">
        <v>41.06</v>
      </c>
      <c r="L336" s="259"/>
      <c r="M336" s="259"/>
      <c r="N336" s="259"/>
      <c r="O336" s="256">
        <v>1</v>
      </c>
    </row>
    <row r="337" spans="1:15" s="221" customFormat="1" ht="51" hidden="1">
      <c r="A337" s="256">
        <v>186</v>
      </c>
      <c r="B337" s="257" t="s">
        <v>404</v>
      </c>
      <c r="C337" s="462" t="s">
        <v>409</v>
      </c>
      <c r="D337" s="259" t="s">
        <v>410</v>
      </c>
      <c r="E337" s="259">
        <v>150</v>
      </c>
      <c r="F337" s="486" t="s">
        <v>2191</v>
      </c>
      <c r="G337" s="462" t="s">
        <v>1660</v>
      </c>
      <c r="H337" s="462" t="s">
        <v>2051</v>
      </c>
      <c r="I337" s="335">
        <v>40.299999999999997</v>
      </c>
      <c r="J337" s="260">
        <v>4.03</v>
      </c>
      <c r="K337" s="335">
        <v>41.06</v>
      </c>
      <c r="L337" s="335">
        <v>41.06</v>
      </c>
      <c r="M337" s="335"/>
      <c r="N337" s="259"/>
      <c r="O337" s="256">
        <v>2</v>
      </c>
    </row>
    <row r="338" spans="1:15" s="234" customFormat="1" ht="22.5" hidden="1">
      <c r="A338" s="247"/>
      <c r="B338" s="255" t="s">
        <v>411</v>
      </c>
      <c r="C338" s="557" t="s">
        <v>412</v>
      </c>
      <c r="D338" s="559"/>
      <c r="E338" s="233"/>
      <c r="F338" s="484"/>
      <c r="G338" s="517"/>
      <c r="H338" s="517"/>
      <c r="I338" s="250"/>
      <c r="J338" s="250"/>
      <c r="K338" s="250"/>
      <c r="L338" s="250"/>
      <c r="M338" s="250"/>
      <c r="N338" s="251"/>
      <c r="O338" s="253"/>
    </row>
    <row r="339" spans="1:15" s="246" customFormat="1" ht="33.75">
      <c r="A339" s="239">
        <v>187</v>
      </c>
      <c r="B339" s="240" t="s">
        <v>413</v>
      </c>
      <c r="C339" s="445" t="s">
        <v>414</v>
      </c>
      <c r="D339" s="241" t="s">
        <v>415</v>
      </c>
      <c r="E339" s="241">
        <v>40</v>
      </c>
      <c r="F339" s="483" t="s">
        <v>1929</v>
      </c>
      <c r="G339" s="445" t="s">
        <v>1675</v>
      </c>
      <c r="H339" s="445" t="s">
        <v>1875</v>
      </c>
      <c r="I339" s="242">
        <v>0.8</v>
      </c>
      <c r="J339" s="243">
        <v>2.6700000000000002E-2</v>
      </c>
      <c r="K339" s="310">
        <v>1.36</v>
      </c>
      <c r="L339" s="241"/>
      <c r="M339" s="241"/>
      <c r="N339" s="241">
        <v>0.8</v>
      </c>
      <c r="O339" s="245">
        <v>1</v>
      </c>
    </row>
    <row r="340" spans="1:15" s="221" customFormat="1" ht="33.75" hidden="1">
      <c r="A340" s="214">
        <v>187</v>
      </c>
      <c r="B340" s="235" t="s">
        <v>413</v>
      </c>
      <c r="C340" s="444" t="s">
        <v>414</v>
      </c>
      <c r="D340" s="236" t="s">
        <v>415</v>
      </c>
      <c r="E340" s="220">
        <v>40</v>
      </c>
      <c r="F340" s="481" t="s">
        <v>2192</v>
      </c>
      <c r="G340" s="456" t="s">
        <v>1675</v>
      </c>
      <c r="H340" s="456" t="s">
        <v>2051</v>
      </c>
      <c r="I340" s="237">
        <v>1.31</v>
      </c>
      <c r="J340" s="238">
        <v>4.3700000000000003E-2</v>
      </c>
      <c r="K340" s="237">
        <v>1.36</v>
      </c>
      <c r="L340" s="237">
        <v>1.36</v>
      </c>
      <c r="M340" s="237"/>
      <c r="N340" s="220"/>
      <c r="O340" s="219">
        <v>2</v>
      </c>
    </row>
    <row r="341" spans="1:15" s="221" customFormat="1" ht="33.75">
      <c r="A341" s="256">
        <v>188</v>
      </c>
      <c r="B341" s="257" t="s">
        <v>413</v>
      </c>
      <c r="C341" s="462" t="s">
        <v>416</v>
      </c>
      <c r="D341" s="259" t="s">
        <v>417</v>
      </c>
      <c r="E341" s="259">
        <v>60</v>
      </c>
      <c r="F341" s="486" t="s">
        <v>1864</v>
      </c>
      <c r="G341" s="462" t="s">
        <v>1560</v>
      </c>
      <c r="H341" s="462" t="s">
        <v>1858</v>
      </c>
      <c r="I341" s="335">
        <v>1.4</v>
      </c>
      <c r="J341" s="260">
        <f>I341/30</f>
        <v>4.6666666666666662E-2</v>
      </c>
      <c r="K341" s="259">
        <v>2.0499999999999998</v>
      </c>
      <c r="L341" s="259"/>
      <c r="M341" s="259"/>
      <c r="N341" s="259"/>
      <c r="O341" s="256">
        <v>1</v>
      </c>
    </row>
    <row r="342" spans="1:15" s="221" customFormat="1" ht="38.25" hidden="1">
      <c r="A342" s="256">
        <v>188</v>
      </c>
      <c r="B342" s="257" t="s">
        <v>413</v>
      </c>
      <c r="C342" s="462" t="s">
        <v>416</v>
      </c>
      <c r="D342" s="259" t="s">
        <v>417</v>
      </c>
      <c r="E342" s="259">
        <v>60</v>
      </c>
      <c r="F342" s="486" t="s">
        <v>2193</v>
      </c>
      <c r="G342" s="462" t="s">
        <v>1916</v>
      </c>
      <c r="H342" s="462" t="s">
        <v>2051</v>
      </c>
      <c r="I342" s="335">
        <v>3.97</v>
      </c>
      <c r="J342" s="260">
        <v>6.6199999999999995E-2</v>
      </c>
      <c r="K342" s="335">
        <v>4.09</v>
      </c>
      <c r="L342" s="335">
        <v>4.09</v>
      </c>
      <c r="M342" s="335"/>
      <c r="N342" s="259"/>
      <c r="O342" s="256">
        <v>2</v>
      </c>
    </row>
    <row r="343" spans="1:15" s="234" customFormat="1" ht="38.25" hidden="1">
      <c r="A343" s="247">
        <v>189</v>
      </c>
      <c r="B343" s="248" t="s">
        <v>418</v>
      </c>
      <c r="C343" s="446" t="s">
        <v>419</v>
      </c>
      <c r="D343" s="249" t="s">
        <v>420</v>
      </c>
      <c r="E343" s="233">
        <v>120</v>
      </c>
      <c r="F343" s="484"/>
      <c r="G343" s="517"/>
      <c r="H343" s="517"/>
      <c r="I343" s="250"/>
      <c r="J343" s="250"/>
      <c r="K343" s="250"/>
      <c r="L343" s="250"/>
      <c r="M343" s="250"/>
      <c r="N343" s="251"/>
      <c r="O343" s="253">
        <v>0</v>
      </c>
    </row>
    <row r="344" spans="1:15" s="234" customFormat="1" ht="51">
      <c r="A344" s="261">
        <v>190</v>
      </c>
      <c r="B344" s="262" t="s">
        <v>335</v>
      </c>
      <c r="C344" s="447" t="s">
        <v>419</v>
      </c>
      <c r="D344" s="258" t="s">
        <v>421</v>
      </c>
      <c r="E344" s="258">
        <v>40</v>
      </c>
      <c r="F344" s="487" t="s">
        <v>1315</v>
      </c>
      <c r="G344" s="519" t="s">
        <v>1441</v>
      </c>
      <c r="H344" s="519" t="s">
        <v>1442</v>
      </c>
      <c r="I344" s="264">
        <v>8.4</v>
      </c>
      <c r="J344" s="265">
        <v>0.84</v>
      </c>
      <c r="K344" s="264">
        <v>8.44</v>
      </c>
      <c r="L344" s="264"/>
      <c r="M344" s="263"/>
      <c r="N344" s="264"/>
      <c r="O344" s="261">
        <v>1</v>
      </c>
    </row>
    <row r="345" spans="1:15" s="234" customFormat="1" ht="13.5" hidden="1">
      <c r="A345" s="247"/>
      <c r="B345" s="255"/>
      <c r="C345" s="562" t="s">
        <v>422</v>
      </c>
      <c r="D345" s="562"/>
      <c r="E345" s="233"/>
      <c r="F345" s="484"/>
      <c r="G345" s="517"/>
      <c r="H345" s="517"/>
      <c r="I345" s="250"/>
      <c r="J345" s="250"/>
      <c r="K345" s="250"/>
      <c r="L345" s="250"/>
      <c r="M345" s="250"/>
      <c r="N345" s="251"/>
      <c r="O345" s="253"/>
    </row>
    <row r="346" spans="1:15" s="221" customFormat="1" ht="51">
      <c r="A346" s="214">
        <v>191</v>
      </c>
      <c r="B346" s="235" t="s">
        <v>423</v>
      </c>
      <c r="C346" s="444" t="s">
        <v>424</v>
      </c>
      <c r="D346" s="236" t="s">
        <v>425</v>
      </c>
      <c r="E346" s="220">
        <v>60</v>
      </c>
      <c r="F346" s="481" t="s">
        <v>1865</v>
      </c>
      <c r="G346" s="456" t="s">
        <v>1560</v>
      </c>
      <c r="H346" s="456" t="s">
        <v>1858</v>
      </c>
      <c r="I346" s="237">
        <v>1.56</v>
      </c>
      <c r="J346" s="238">
        <f>I346/30</f>
        <v>5.2000000000000005E-2</v>
      </c>
      <c r="K346" s="220">
        <v>1.95</v>
      </c>
      <c r="L346" s="220"/>
      <c r="M346" s="220"/>
      <c r="N346" s="220"/>
      <c r="O346" s="219">
        <v>1</v>
      </c>
    </row>
    <row r="347" spans="1:15" s="221" customFormat="1" ht="51" hidden="1">
      <c r="A347" s="214">
        <v>191</v>
      </c>
      <c r="B347" s="235" t="s">
        <v>423</v>
      </c>
      <c r="C347" s="444" t="s">
        <v>424</v>
      </c>
      <c r="D347" s="236" t="s">
        <v>425</v>
      </c>
      <c r="E347" s="220">
        <v>60</v>
      </c>
      <c r="F347" s="481" t="s">
        <v>2194</v>
      </c>
      <c r="G347" s="456" t="s">
        <v>1675</v>
      </c>
      <c r="H347" s="456" t="s">
        <v>2051</v>
      </c>
      <c r="I347" s="237">
        <v>2.94</v>
      </c>
      <c r="J347" s="238">
        <v>5.8799999999999998E-2</v>
      </c>
      <c r="K347" s="237">
        <v>3.24</v>
      </c>
      <c r="L347" s="237">
        <v>4.08</v>
      </c>
      <c r="M347" s="237"/>
      <c r="N347" s="220"/>
      <c r="O347" s="219">
        <v>2</v>
      </c>
    </row>
    <row r="348" spans="1:15" s="246" customFormat="1" ht="38.25">
      <c r="A348" s="256">
        <v>192</v>
      </c>
      <c r="B348" s="257" t="s">
        <v>423</v>
      </c>
      <c r="C348" s="462" t="s">
        <v>426</v>
      </c>
      <c r="D348" s="259" t="s">
        <v>427</v>
      </c>
      <c r="E348" s="259">
        <v>60</v>
      </c>
      <c r="F348" s="486" t="s">
        <v>1930</v>
      </c>
      <c r="G348" s="462" t="s">
        <v>1675</v>
      </c>
      <c r="H348" s="462" t="s">
        <v>1875</v>
      </c>
      <c r="I348" s="335">
        <v>1.1499999999999999</v>
      </c>
      <c r="J348" s="260">
        <v>3.8300000000000001E-2</v>
      </c>
      <c r="K348" s="336">
        <v>3.11</v>
      </c>
      <c r="L348" s="259"/>
      <c r="M348" s="259"/>
      <c r="N348" s="259">
        <v>3.11</v>
      </c>
      <c r="O348" s="337">
        <v>1</v>
      </c>
    </row>
    <row r="349" spans="1:15" s="221" customFormat="1" ht="38.25" hidden="1">
      <c r="A349" s="256">
        <v>192</v>
      </c>
      <c r="B349" s="257" t="s">
        <v>423</v>
      </c>
      <c r="C349" s="462" t="s">
        <v>426</v>
      </c>
      <c r="D349" s="259" t="s">
        <v>427</v>
      </c>
      <c r="E349" s="259">
        <v>60</v>
      </c>
      <c r="F349" s="486" t="s">
        <v>2195</v>
      </c>
      <c r="G349" s="462" t="s">
        <v>1675</v>
      </c>
      <c r="H349" s="462" t="s">
        <v>2051</v>
      </c>
      <c r="I349" s="335">
        <v>2.99</v>
      </c>
      <c r="J349" s="260">
        <v>9.9699999999999997E-2</v>
      </c>
      <c r="K349" s="335">
        <v>3.11</v>
      </c>
      <c r="L349" s="335">
        <v>3.94</v>
      </c>
      <c r="M349" s="335"/>
      <c r="N349" s="259"/>
      <c r="O349" s="256">
        <v>2</v>
      </c>
    </row>
    <row r="350" spans="1:15" s="234" customFormat="1" ht="33.75" hidden="1">
      <c r="A350" s="247">
        <v>193</v>
      </c>
      <c r="B350" s="248" t="s">
        <v>428</v>
      </c>
      <c r="C350" s="446" t="s">
        <v>429</v>
      </c>
      <c r="D350" s="249" t="s">
        <v>430</v>
      </c>
      <c r="E350" s="233">
        <v>50</v>
      </c>
      <c r="F350" s="484"/>
      <c r="G350" s="517"/>
      <c r="H350" s="517"/>
      <c r="I350" s="250"/>
      <c r="J350" s="250"/>
      <c r="K350" s="250"/>
      <c r="L350" s="250"/>
      <c r="M350" s="250"/>
      <c r="N350" s="251"/>
      <c r="O350" s="253">
        <v>0</v>
      </c>
    </row>
    <row r="351" spans="1:15" s="234" customFormat="1" ht="51" hidden="1" customHeight="1">
      <c r="A351" s="247"/>
      <c r="B351" s="255" t="s">
        <v>431</v>
      </c>
      <c r="C351" s="557" t="s">
        <v>432</v>
      </c>
      <c r="D351" s="559"/>
      <c r="E351" s="233"/>
      <c r="F351" s="484"/>
      <c r="G351" s="517"/>
      <c r="H351" s="517"/>
      <c r="I351" s="250"/>
      <c r="J351" s="250"/>
      <c r="K351" s="250"/>
      <c r="L351" s="250"/>
      <c r="M351" s="250"/>
      <c r="N351" s="251"/>
      <c r="O351" s="253"/>
    </row>
    <row r="352" spans="1:15" s="221" customFormat="1" ht="38.25">
      <c r="A352" s="214">
        <v>194</v>
      </c>
      <c r="B352" s="235" t="s">
        <v>433</v>
      </c>
      <c r="C352" s="444" t="s">
        <v>434</v>
      </c>
      <c r="D352" s="236" t="s">
        <v>435</v>
      </c>
      <c r="E352" s="220">
        <v>40</v>
      </c>
      <c r="F352" s="481" t="s">
        <v>2196</v>
      </c>
      <c r="G352" s="456" t="s">
        <v>1654</v>
      </c>
      <c r="H352" s="456" t="s">
        <v>2051</v>
      </c>
      <c r="I352" s="237">
        <v>1.02</v>
      </c>
      <c r="J352" s="238">
        <v>3.4000000000000002E-2</v>
      </c>
      <c r="K352" s="237">
        <v>1.05</v>
      </c>
      <c r="L352" s="237">
        <v>1.84</v>
      </c>
      <c r="M352" s="237"/>
      <c r="N352" s="220"/>
      <c r="O352" s="219">
        <v>1</v>
      </c>
    </row>
    <row r="353" spans="1:239" s="221" customFormat="1" ht="38.25">
      <c r="A353" s="256">
        <v>195</v>
      </c>
      <c r="B353" s="257" t="s">
        <v>433</v>
      </c>
      <c r="C353" s="462" t="s">
        <v>436</v>
      </c>
      <c r="D353" s="259" t="s">
        <v>437</v>
      </c>
      <c r="E353" s="259">
        <v>40</v>
      </c>
      <c r="F353" s="486" t="s">
        <v>2197</v>
      </c>
      <c r="G353" s="462" t="s">
        <v>1654</v>
      </c>
      <c r="H353" s="462" t="s">
        <v>2051</v>
      </c>
      <c r="I353" s="335">
        <v>0.92</v>
      </c>
      <c r="J353" s="260">
        <v>3.0700000000000002E-2</v>
      </c>
      <c r="K353" s="335">
        <v>0.93</v>
      </c>
      <c r="L353" s="335">
        <v>3.52</v>
      </c>
      <c r="M353" s="335"/>
      <c r="N353" s="259"/>
      <c r="O353" s="256">
        <v>1</v>
      </c>
    </row>
    <row r="354" spans="1:239" s="234" customFormat="1" ht="13.5" hidden="1">
      <c r="A354" s="247"/>
      <c r="B354" s="255"/>
      <c r="C354" s="562" t="s">
        <v>438</v>
      </c>
      <c r="D354" s="562"/>
      <c r="E354" s="233"/>
      <c r="F354" s="484"/>
      <c r="G354" s="517"/>
      <c r="H354" s="517"/>
      <c r="I354" s="250"/>
      <c r="J354" s="250"/>
      <c r="K354" s="250"/>
      <c r="L354" s="250"/>
      <c r="M354" s="250"/>
      <c r="N354" s="251"/>
      <c r="O354" s="253"/>
    </row>
    <row r="355" spans="1:239" s="221" customFormat="1" ht="127.5">
      <c r="A355" s="356">
        <v>196</v>
      </c>
      <c r="B355" s="320" t="s">
        <v>439</v>
      </c>
      <c r="C355" s="458" t="s">
        <v>117</v>
      </c>
      <c r="D355" s="319" t="s">
        <v>440</v>
      </c>
      <c r="E355" s="267">
        <v>10</v>
      </c>
      <c r="F355" s="495" t="s">
        <v>2198</v>
      </c>
      <c r="G355" s="473" t="s">
        <v>2199</v>
      </c>
      <c r="H355" s="473" t="s">
        <v>2051</v>
      </c>
      <c r="I355" s="346">
        <v>19.38</v>
      </c>
      <c r="J355" s="347">
        <v>1.9379999999999999</v>
      </c>
      <c r="K355" s="346"/>
      <c r="L355" s="346"/>
      <c r="M355" s="346"/>
      <c r="N355" s="267"/>
      <c r="O355" s="348">
        <v>1</v>
      </c>
      <c r="P355" s="282"/>
      <c r="Q355" s="282"/>
      <c r="R355" s="282"/>
      <c r="S355" s="282"/>
      <c r="T355" s="282"/>
      <c r="U355" s="282"/>
      <c r="V355" s="282"/>
      <c r="W355" s="282"/>
      <c r="X355" s="282"/>
      <c r="Y355" s="282"/>
      <c r="Z355" s="282"/>
      <c r="AA355" s="282"/>
      <c r="AB355" s="282"/>
      <c r="AC355" s="282"/>
      <c r="AD355" s="282"/>
      <c r="AE355" s="282"/>
      <c r="AF355" s="282"/>
      <c r="AG355" s="282"/>
      <c r="AH355" s="282"/>
      <c r="AI355" s="282"/>
      <c r="AJ355" s="282"/>
      <c r="AK355" s="282"/>
      <c r="AL355" s="282"/>
      <c r="AM355" s="282"/>
      <c r="AN355" s="282"/>
      <c r="AO355" s="282"/>
      <c r="AP355" s="282"/>
      <c r="AQ355" s="282"/>
      <c r="AR355" s="282"/>
      <c r="AS355" s="282"/>
      <c r="AT355" s="282"/>
      <c r="AU355" s="282"/>
      <c r="AV355" s="282"/>
      <c r="AW355" s="282"/>
      <c r="AX355" s="282"/>
      <c r="AY355" s="282"/>
      <c r="AZ355" s="282"/>
      <c r="BA355" s="282"/>
      <c r="BB355" s="282"/>
      <c r="BC355" s="282"/>
      <c r="BD355" s="282"/>
      <c r="BE355" s="282"/>
      <c r="BF355" s="282"/>
      <c r="BG355" s="282"/>
      <c r="BH355" s="282"/>
      <c r="BI355" s="282"/>
      <c r="BJ355" s="282"/>
      <c r="BK355" s="282"/>
      <c r="BL355" s="282"/>
      <c r="BM355" s="282"/>
      <c r="BN355" s="282"/>
      <c r="BO355" s="282"/>
      <c r="BP355" s="282"/>
      <c r="BQ355" s="282"/>
      <c r="BR355" s="282"/>
      <c r="BS355" s="282"/>
      <c r="BT355" s="282"/>
      <c r="BU355" s="282"/>
      <c r="BV355" s="282"/>
      <c r="BW355" s="282"/>
      <c r="BX355" s="282"/>
      <c r="BY355" s="282"/>
      <c r="BZ355" s="282"/>
      <c r="CA355" s="282"/>
      <c r="CB355" s="282"/>
      <c r="CC355" s="282"/>
      <c r="CD355" s="282"/>
      <c r="CE355" s="282"/>
      <c r="CF355" s="282"/>
      <c r="CG355" s="282"/>
      <c r="CH355" s="282"/>
      <c r="CI355" s="282"/>
      <c r="CJ355" s="282"/>
      <c r="CK355" s="282"/>
      <c r="CL355" s="282"/>
      <c r="CM355" s="282"/>
      <c r="CN355" s="282"/>
      <c r="CO355" s="282"/>
      <c r="CP355" s="282"/>
      <c r="CQ355" s="282"/>
      <c r="CR355" s="282"/>
      <c r="CS355" s="282"/>
      <c r="CT355" s="282"/>
      <c r="CU355" s="282"/>
      <c r="CV355" s="282"/>
      <c r="CW355" s="282"/>
      <c r="CX355" s="282"/>
      <c r="CY355" s="282"/>
      <c r="CZ355" s="282"/>
      <c r="DA355" s="282"/>
      <c r="DB355" s="282"/>
      <c r="DC355" s="282"/>
      <c r="DD355" s="282"/>
      <c r="DE355" s="282"/>
      <c r="DF355" s="282"/>
      <c r="DG355" s="282"/>
      <c r="DH355" s="282"/>
      <c r="DI355" s="282"/>
      <c r="DJ355" s="282"/>
      <c r="DK355" s="282"/>
      <c r="DL355" s="282"/>
      <c r="DM355" s="282"/>
      <c r="DN355" s="282"/>
      <c r="DO355" s="282"/>
      <c r="DP355" s="282"/>
      <c r="DQ355" s="282"/>
      <c r="DR355" s="282"/>
      <c r="DS355" s="282"/>
      <c r="DT355" s="282"/>
      <c r="DU355" s="282"/>
      <c r="DV355" s="282"/>
      <c r="DW355" s="282"/>
      <c r="DX355" s="282"/>
      <c r="DY355" s="282"/>
      <c r="DZ355" s="282"/>
      <c r="EA355" s="282"/>
      <c r="EB355" s="282"/>
      <c r="EC355" s="282"/>
      <c r="ED355" s="282"/>
      <c r="EE355" s="282"/>
      <c r="EF355" s="282"/>
      <c r="EG355" s="282"/>
      <c r="EH355" s="282"/>
      <c r="EI355" s="282"/>
      <c r="EJ355" s="282"/>
      <c r="EK355" s="282"/>
      <c r="EL355" s="282"/>
      <c r="EM355" s="282"/>
      <c r="EN355" s="282"/>
      <c r="EO355" s="282"/>
      <c r="EP355" s="282"/>
      <c r="EQ355" s="282"/>
      <c r="ER355" s="282"/>
      <c r="ES355" s="282"/>
      <c r="ET355" s="282"/>
      <c r="EU355" s="282"/>
      <c r="EV355" s="282"/>
      <c r="EW355" s="282"/>
      <c r="EX355" s="282"/>
      <c r="EY355" s="282"/>
      <c r="EZ355" s="282"/>
      <c r="FA355" s="282"/>
      <c r="FB355" s="282"/>
      <c r="FC355" s="282"/>
      <c r="FD355" s="282"/>
      <c r="FE355" s="282"/>
      <c r="FF355" s="282"/>
      <c r="FG355" s="282"/>
      <c r="FH355" s="282"/>
      <c r="FI355" s="282"/>
      <c r="FJ355" s="282"/>
      <c r="FK355" s="282"/>
      <c r="FL355" s="282"/>
      <c r="FM355" s="282"/>
      <c r="FN355" s="282"/>
      <c r="FO355" s="282"/>
      <c r="FP355" s="282"/>
      <c r="FQ355" s="282"/>
      <c r="FR355" s="282"/>
      <c r="FS355" s="282"/>
      <c r="FT355" s="282"/>
      <c r="FU355" s="282"/>
      <c r="FV355" s="282"/>
      <c r="FW355" s="282"/>
      <c r="FX355" s="282"/>
      <c r="FY355" s="282"/>
      <c r="FZ355" s="282"/>
      <c r="GA355" s="282"/>
      <c r="GB355" s="282"/>
      <c r="GC355" s="282"/>
      <c r="GD355" s="282"/>
      <c r="GE355" s="282"/>
      <c r="GF355" s="282"/>
      <c r="GG355" s="282"/>
      <c r="GH355" s="282"/>
      <c r="GI355" s="282"/>
      <c r="GJ355" s="282"/>
      <c r="GK355" s="282"/>
      <c r="GL355" s="282"/>
      <c r="GM355" s="282"/>
      <c r="GN355" s="282"/>
      <c r="GO355" s="282"/>
      <c r="GP355" s="282"/>
      <c r="GQ355" s="282"/>
      <c r="GR355" s="282"/>
      <c r="GS355" s="282"/>
      <c r="GT355" s="282"/>
      <c r="GU355" s="282"/>
      <c r="GV355" s="282"/>
      <c r="GW355" s="282"/>
      <c r="GX355" s="282"/>
      <c r="GY355" s="282"/>
      <c r="GZ355" s="282"/>
      <c r="HA355" s="282"/>
      <c r="HB355" s="282"/>
      <c r="HC355" s="282"/>
      <c r="HD355" s="282"/>
      <c r="HE355" s="282"/>
      <c r="HF355" s="282"/>
      <c r="HG355" s="282"/>
      <c r="HH355" s="282"/>
      <c r="HI355" s="282"/>
      <c r="HJ355" s="282"/>
      <c r="HK355" s="282"/>
      <c r="HL355" s="282"/>
      <c r="HM355" s="282"/>
      <c r="HN355" s="282"/>
      <c r="HO355" s="282"/>
      <c r="HP355" s="282"/>
      <c r="HQ355" s="282"/>
      <c r="HR355" s="282"/>
      <c r="HS355" s="282"/>
      <c r="HT355" s="282"/>
      <c r="HU355" s="282"/>
      <c r="HV355" s="282"/>
      <c r="HW355" s="282"/>
      <c r="HX355" s="282"/>
      <c r="HY355" s="282"/>
      <c r="HZ355" s="282"/>
      <c r="IA355" s="282"/>
      <c r="IB355" s="282"/>
      <c r="IC355" s="282"/>
      <c r="ID355" s="282"/>
      <c r="IE355" s="282"/>
    </row>
    <row r="356" spans="1:239" s="221" customFormat="1" ht="102">
      <c r="A356" s="281">
        <v>197</v>
      </c>
      <c r="B356" s="277" t="s">
        <v>439</v>
      </c>
      <c r="C356" s="450" t="s">
        <v>117</v>
      </c>
      <c r="D356" s="278" t="s">
        <v>441</v>
      </c>
      <c r="E356" s="278">
        <v>10</v>
      </c>
      <c r="F356" s="488" t="s">
        <v>2200</v>
      </c>
      <c r="G356" s="450" t="s">
        <v>2201</v>
      </c>
      <c r="H356" s="450" t="s">
        <v>2051</v>
      </c>
      <c r="I356" s="279">
        <v>19.55</v>
      </c>
      <c r="J356" s="280">
        <v>19.55</v>
      </c>
      <c r="K356" s="279"/>
      <c r="L356" s="279"/>
      <c r="M356" s="279"/>
      <c r="N356" s="278"/>
      <c r="O356" s="281">
        <v>1</v>
      </c>
      <c r="P356" s="282"/>
      <c r="Q356" s="282"/>
      <c r="R356" s="282"/>
      <c r="S356" s="282"/>
      <c r="T356" s="282"/>
      <c r="U356" s="282"/>
      <c r="V356" s="282"/>
      <c r="W356" s="282"/>
      <c r="X356" s="282"/>
      <c r="Y356" s="282"/>
      <c r="Z356" s="282"/>
      <c r="AA356" s="282"/>
      <c r="AB356" s="282"/>
      <c r="AC356" s="282"/>
      <c r="AD356" s="282"/>
      <c r="AE356" s="282"/>
      <c r="AF356" s="282"/>
      <c r="AG356" s="282"/>
      <c r="AH356" s="282"/>
      <c r="AI356" s="282"/>
      <c r="AJ356" s="282"/>
      <c r="AK356" s="282"/>
      <c r="AL356" s="282"/>
      <c r="AM356" s="282"/>
      <c r="AN356" s="282"/>
      <c r="AO356" s="282"/>
      <c r="AP356" s="282"/>
      <c r="AQ356" s="282"/>
      <c r="AR356" s="282"/>
      <c r="AS356" s="282"/>
      <c r="AT356" s="282"/>
      <c r="AU356" s="282"/>
      <c r="AV356" s="282"/>
      <c r="AW356" s="282"/>
      <c r="AX356" s="282"/>
      <c r="AY356" s="282"/>
      <c r="AZ356" s="282"/>
      <c r="BA356" s="282"/>
      <c r="BB356" s="282"/>
      <c r="BC356" s="282"/>
      <c r="BD356" s="282"/>
      <c r="BE356" s="282"/>
      <c r="BF356" s="282"/>
      <c r="BG356" s="282"/>
      <c r="BH356" s="282"/>
      <c r="BI356" s="282"/>
      <c r="BJ356" s="282"/>
      <c r="BK356" s="282"/>
      <c r="BL356" s="282"/>
      <c r="BM356" s="282"/>
      <c r="BN356" s="282"/>
      <c r="BO356" s="282"/>
      <c r="BP356" s="282"/>
      <c r="BQ356" s="282"/>
      <c r="BR356" s="282"/>
      <c r="BS356" s="282"/>
      <c r="BT356" s="282"/>
      <c r="BU356" s="282"/>
      <c r="BV356" s="282"/>
      <c r="BW356" s="282"/>
      <c r="BX356" s="282"/>
      <c r="BY356" s="282"/>
      <c r="BZ356" s="282"/>
      <c r="CA356" s="282"/>
      <c r="CB356" s="282"/>
      <c r="CC356" s="282"/>
      <c r="CD356" s="282"/>
      <c r="CE356" s="282"/>
      <c r="CF356" s="282"/>
      <c r="CG356" s="282"/>
      <c r="CH356" s="282"/>
      <c r="CI356" s="282"/>
      <c r="CJ356" s="282"/>
      <c r="CK356" s="282"/>
      <c r="CL356" s="282"/>
      <c r="CM356" s="282"/>
      <c r="CN356" s="282"/>
      <c r="CO356" s="282"/>
      <c r="CP356" s="282"/>
      <c r="CQ356" s="282"/>
      <c r="CR356" s="282"/>
      <c r="CS356" s="282"/>
      <c r="CT356" s="282"/>
      <c r="CU356" s="282"/>
      <c r="CV356" s="282"/>
      <c r="CW356" s="282"/>
      <c r="CX356" s="282"/>
      <c r="CY356" s="282"/>
      <c r="CZ356" s="282"/>
      <c r="DA356" s="282"/>
      <c r="DB356" s="282"/>
      <c r="DC356" s="282"/>
      <c r="DD356" s="282"/>
      <c r="DE356" s="282"/>
      <c r="DF356" s="282"/>
      <c r="DG356" s="282"/>
      <c r="DH356" s="282"/>
      <c r="DI356" s="282"/>
      <c r="DJ356" s="282"/>
      <c r="DK356" s="282"/>
      <c r="DL356" s="282"/>
      <c r="DM356" s="282"/>
      <c r="DN356" s="282"/>
      <c r="DO356" s="282"/>
      <c r="DP356" s="282"/>
      <c r="DQ356" s="282"/>
      <c r="DR356" s="282"/>
      <c r="DS356" s="282"/>
      <c r="DT356" s="282"/>
      <c r="DU356" s="282"/>
      <c r="DV356" s="282"/>
      <c r="DW356" s="282"/>
      <c r="DX356" s="282"/>
      <c r="DY356" s="282"/>
      <c r="DZ356" s="282"/>
      <c r="EA356" s="282"/>
      <c r="EB356" s="282"/>
      <c r="EC356" s="282"/>
      <c r="ED356" s="282"/>
      <c r="EE356" s="282"/>
      <c r="EF356" s="282"/>
      <c r="EG356" s="282"/>
      <c r="EH356" s="282"/>
      <c r="EI356" s="282"/>
      <c r="EJ356" s="282"/>
      <c r="EK356" s="282"/>
      <c r="EL356" s="282"/>
      <c r="EM356" s="282"/>
      <c r="EN356" s="282"/>
      <c r="EO356" s="282"/>
      <c r="EP356" s="282"/>
      <c r="EQ356" s="282"/>
      <c r="ER356" s="282"/>
      <c r="ES356" s="282"/>
      <c r="ET356" s="282"/>
      <c r="EU356" s="282"/>
      <c r="EV356" s="282"/>
      <c r="EW356" s="282"/>
      <c r="EX356" s="282"/>
      <c r="EY356" s="282"/>
      <c r="EZ356" s="282"/>
      <c r="FA356" s="282"/>
      <c r="FB356" s="282"/>
      <c r="FC356" s="282"/>
      <c r="FD356" s="282"/>
      <c r="FE356" s="282"/>
      <c r="FF356" s="282"/>
      <c r="FG356" s="282"/>
      <c r="FH356" s="282"/>
      <c r="FI356" s="282"/>
      <c r="FJ356" s="282"/>
      <c r="FK356" s="282"/>
      <c r="FL356" s="282"/>
      <c r="FM356" s="282"/>
      <c r="FN356" s="282"/>
      <c r="FO356" s="282"/>
      <c r="FP356" s="282"/>
      <c r="FQ356" s="282"/>
      <c r="FR356" s="282"/>
      <c r="FS356" s="282"/>
      <c r="FT356" s="282"/>
      <c r="FU356" s="282"/>
      <c r="FV356" s="282"/>
      <c r="FW356" s="282"/>
      <c r="FX356" s="282"/>
      <c r="FY356" s="282"/>
      <c r="FZ356" s="282"/>
      <c r="GA356" s="282"/>
      <c r="GB356" s="282"/>
      <c r="GC356" s="282"/>
      <c r="GD356" s="282"/>
      <c r="GE356" s="282"/>
      <c r="GF356" s="282"/>
      <c r="GG356" s="282"/>
      <c r="GH356" s="282"/>
      <c r="GI356" s="282"/>
      <c r="GJ356" s="282"/>
      <c r="GK356" s="282"/>
      <c r="GL356" s="282"/>
      <c r="GM356" s="282"/>
      <c r="GN356" s="282"/>
      <c r="GO356" s="282"/>
      <c r="GP356" s="282"/>
      <c r="GQ356" s="282"/>
      <c r="GR356" s="282"/>
      <c r="GS356" s="282"/>
      <c r="GT356" s="282"/>
      <c r="GU356" s="282"/>
      <c r="GV356" s="282"/>
      <c r="GW356" s="282"/>
      <c r="GX356" s="282"/>
      <c r="GY356" s="282"/>
      <c r="GZ356" s="282"/>
      <c r="HA356" s="282"/>
      <c r="HB356" s="282"/>
      <c r="HC356" s="282"/>
      <c r="HD356" s="282"/>
      <c r="HE356" s="282"/>
      <c r="HF356" s="282"/>
      <c r="HG356" s="282"/>
      <c r="HH356" s="282"/>
      <c r="HI356" s="282"/>
      <c r="HJ356" s="282"/>
      <c r="HK356" s="282"/>
      <c r="HL356" s="282"/>
      <c r="HM356" s="282"/>
      <c r="HN356" s="282"/>
      <c r="HO356" s="282"/>
      <c r="HP356" s="282"/>
      <c r="HQ356" s="282"/>
      <c r="HR356" s="282"/>
      <c r="HS356" s="282"/>
      <c r="HT356" s="282"/>
      <c r="HU356" s="282"/>
      <c r="HV356" s="282"/>
      <c r="HW356" s="282"/>
      <c r="HX356" s="282"/>
      <c r="HY356" s="282"/>
      <c r="HZ356" s="282"/>
      <c r="IA356" s="282"/>
      <c r="IB356" s="282"/>
      <c r="IC356" s="282"/>
      <c r="ID356" s="282"/>
      <c r="IE356" s="282"/>
    </row>
    <row r="357" spans="1:239" s="221" customFormat="1" ht="35.25" hidden="1">
      <c r="A357" s="356">
        <v>198</v>
      </c>
      <c r="B357" s="235" t="s">
        <v>439</v>
      </c>
      <c r="C357" s="458" t="s">
        <v>442</v>
      </c>
      <c r="D357" s="319" t="s">
        <v>443</v>
      </c>
      <c r="E357" s="220">
        <v>10</v>
      </c>
      <c r="F357" s="481"/>
      <c r="G357" s="456"/>
      <c r="H357" s="456"/>
      <c r="I357" s="220"/>
      <c r="J357" s="220"/>
      <c r="K357" s="237"/>
      <c r="L357" s="237"/>
      <c r="M357" s="237"/>
      <c r="N357" s="220"/>
      <c r="O357" s="219">
        <v>0</v>
      </c>
    </row>
    <row r="358" spans="1:239" s="221" customFormat="1" ht="34.5">
      <c r="A358" s="356">
        <v>199</v>
      </c>
      <c r="B358" s="235" t="s">
        <v>444</v>
      </c>
      <c r="C358" s="458" t="s">
        <v>445</v>
      </c>
      <c r="D358" s="319" t="s">
        <v>446</v>
      </c>
      <c r="E358" s="220">
        <v>2</v>
      </c>
      <c r="F358" s="481" t="s">
        <v>2202</v>
      </c>
      <c r="G358" s="456" t="s">
        <v>2203</v>
      </c>
      <c r="H358" s="456" t="s">
        <v>2051</v>
      </c>
      <c r="I358" s="237">
        <v>1.98</v>
      </c>
      <c r="J358" s="238">
        <v>1.98</v>
      </c>
      <c r="K358" s="237"/>
      <c r="L358" s="237">
        <v>1.99</v>
      </c>
      <c r="M358" s="237"/>
      <c r="N358" s="220"/>
      <c r="O358" s="219">
        <v>1</v>
      </c>
    </row>
    <row r="359" spans="1:239" s="234" customFormat="1" ht="34.5" hidden="1">
      <c r="A359" s="312">
        <v>200</v>
      </c>
      <c r="B359" s="248" t="s">
        <v>444</v>
      </c>
      <c r="C359" s="449" t="s">
        <v>447</v>
      </c>
      <c r="D359" s="275" t="s">
        <v>448</v>
      </c>
      <c r="E359" s="233">
        <v>2</v>
      </c>
      <c r="F359" s="484"/>
      <c r="G359" s="517"/>
      <c r="H359" s="517"/>
      <c r="I359" s="250"/>
      <c r="J359" s="250"/>
      <c r="K359" s="250"/>
      <c r="L359" s="250"/>
      <c r="M359" s="250"/>
      <c r="N359" s="251"/>
      <c r="O359" s="253">
        <v>0</v>
      </c>
    </row>
    <row r="360" spans="1:239" s="234" customFormat="1" ht="102" hidden="1">
      <c r="A360" s="312">
        <v>201</v>
      </c>
      <c r="B360" s="248" t="s">
        <v>449</v>
      </c>
      <c r="C360" s="446" t="s">
        <v>117</v>
      </c>
      <c r="D360" s="249" t="s">
        <v>450</v>
      </c>
      <c r="E360" s="233">
        <v>175</v>
      </c>
      <c r="F360" s="484"/>
      <c r="G360" s="517"/>
      <c r="H360" s="517"/>
      <c r="I360" s="250"/>
      <c r="J360" s="250"/>
      <c r="K360" s="250"/>
      <c r="L360" s="250"/>
      <c r="M360" s="250"/>
      <c r="N360" s="251"/>
      <c r="O360" s="253">
        <v>0</v>
      </c>
    </row>
    <row r="361" spans="1:239" s="234" customFormat="1" ht="45.75" hidden="1" customHeight="1">
      <c r="A361" s="247"/>
      <c r="B361" s="255" t="s">
        <v>451</v>
      </c>
      <c r="C361" s="562" t="s">
        <v>452</v>
      </c>
      <c r="D361" s="562"/>
      <c r="E361" s="233"/>
      <c r="F361" s="484"/>
      <c r="G361" s="517"/>
      <c r="H361" s="517"/>
      <c r="I361" s="250"/>
      <c r="J361" s="250"/>
      <c r="K361" s="250"/>
      <c r="L361" s="250"/>
      <c r="M361" s="250"/>
      <c r="N361" s="251"/>
      <c r="O361" s="253"/>
    </row>
    <row r="362" spans="1:239" s="234" customFormat="1" ht="51" hidden="1">
      <c r="A362" s="247">
        <v>202</v>
      </c>
      <c r="B362" s="248" t="s">
        <v>453</v>
      </c>
      <c r="C362" s="446" t="s">
        <v>454</v>
      </c>
      <c r="D362" s="249" t="s">
        <v>455</v>
      </c>
      <c r="E362" s="233">
        <v>10</v>
      </c>
      <c r="F362" s="484"/>
      <c r="G362" s="517"/>
      <c r="H362" s="517"/>
      <c r="I362" s="250"/>
      <c r="J362" s="250"/>
      <c r="K362" s="250"/>
      <c r="L362" s="250"/>
      <c r="M362" s="250"/>
      <c r="N362" s="251"/>
      <c r="O362" s="253">
        <v>0</v>
      </c>
    </row>
    <row r="363" spans="1:239" s="221" customFormat="1" ht="51">
      <c r="A363" s="214">
        <v>203</v>
      </c>
      <c r="B363" s="235" t="s">
        <v>456</v>
      </c>
      <c r="C363" s="444" t="s">
        <v>457</v>
      </c>
      <c r="D363" s="236" t="s">
        <v>458</v>
      </c>
      <c r="E363" s="220">
        <v>5</v>
      </c>
      <c r="F363" s="481" t="s">
        <v>2204</v>
      </c>
      <c r="G363" s="456" t="s">
        <v>2205</v>
      </c>
      <c r="H363" s="456" t="s">
        <v>2051</v>
      </c>
      <c r="I363" s="237">
        <v>9.02</v>
      </c>
      <c r="J363" s="238">
        <v>9.02</v>
      </c>
      <c r="K363" s="237"/>
      <c r="L363" s="237">
        <v>9.43</v>
      </c>
      <c r="M363" s="237"/>
      <c r="N363" s="220"/>
      <c r="O363" s="219">
        <v>1</v>
      </c>
    </row>
    <row r="364" spans="1:239" s="234" customFormat="1" ht="54" hidden="1" customHeight="1">
      <c r="A364" s="247"/>
      <c r="B364" s="255" t="s">
        <v>459</v>
      </c>
      <c r="C364" s="562" t="s">
        <v>460</v>
      </c>
      <c r="D364" s="562"/>
      <c r="E364" s="233"/>
      <c r="F364" s="484"/>
      <c r="G364" s="517"/>
      <c r="H364" s="517"/>
      <c r="I364" s="250"/>
      <c r="J364" s="250"/>
      <c r="K364" s="250"/>
      <c r="L364" s="250"/>
      <c r="M364" s="250"/>
      <c r="N364" s="251"/>
      <c r="O364" s="253"/>
    </row>
    <row r="365" spans="1:239" s="221" customFormat="1" ht="38.25">
      <c r="A365" s="214">
        <v>204</v>
      </c>
      <c r="B365" s="235" t="s">
        <v>461</v>
      </c>
      <c r="C365" s="444" t="s">
        <v>462</v>
      </c>
      <c r="D365" s="236" t="s">
        <v>463</v>
      </c>
      <c r="E365" s="220">
        <v>2</v>
      </c>
      <c r="F365" s="481" t="s">
        <v>2206</v>
      </c>
      <c r="G365" s="456" t="s">
        <v>2207</v>
      </c>
      <c r="H365" s="456" t="s">
        <v>2051</v>
      </c>
      <c r="I365" s="237">
        <v>8.32</v>
      </c>
      <c r="J365" s="238">
        <v>8.32</v>
      </c>
      <c r="K365" s="237"/>
      <c r="L365" s="237">
        <v>9.94</v>
      </c>
      <c r="M365" s="237">
        <v>9.94</v>
      </c>
      <c r="N365" s="220"/>
      <c r="O365" s="219">
        <v>1</v>
      </c>
    </row>
    <row r="366" spans="1:239" s="234" customFormat="1" ht="38.25" hidden="1">
      <c r="A366" s="247">
        <v>205</v>
      </c>
      <c r="B366" s="248" t="s">
        <v>464</v>
      </c>
      <c r="C366" s="446" t="s">
        <v>465</v>
      </c>
      <c r="D366" s="249" t="s">
        <v>466</v>
      </c>
      <c r="E366" s="233">
        <v>5</v>
      </c>
      <c r="F366" s="484"/>
      <c r="G366" s="517"/>
      <c r="H366" s="517"/>
      <c r="I366" s="250"/>
      <c r="J366" s="250"/>
      <c r="K366" s="250"/>
      <c r="L366" s="250"/>
      <c r="M366" s="250"/>
      <c r="N366" s="251"/>
      <c r="O366" s="253">
        <v>0</v>
      </c>
    </row>
    <row r="367" spans="1:239" s="234" customFormat="1" ht="51" hidden="1">
      <c r="A367" s="247">
        <v>206</v>
      </c>
      <c r="B367" s="248" t="s">
        <v>464</v>
      </c>
      <c r="C367" s="446" t="s">
        <v>465</v>
      </c>
      <c r="D367" s="249" t="s">
        <v>467</v>
      </c>
      <c r="E367" s="233">
        <v>5</v>
      </c>
      <c r="F367" s="484"/>
      <c r="G367" s="517"/>
      <c r="H367" s="517"/>
      <c r="I367" s="250"/>
      <c r="J367" s="250"/>
      <c r="K367" s="250"/>
      <c r="L367" s="250"/>
      <c r="M367" s="250"/>
      <c r="N367" s="251"/>
      <c r="O367" s="253">
        <v>0</v>
      </c>
    </row>
    <row r="368" spans="1:239" s="234" customFormat="1" ht="38.25" hidden="1">
      <c r="A368" s="247">
        <v>207</v>
      </c>
      <c r="B368" s="248" t="s">
        <v>464</v>
      </c>
      <c r="C368" s="446" t="s">
        <v>468</v>
      </c>
      <c r="D368" s="249" t="s">
        <v>469</v>
      </c>
      <c r="E368" s="233">
        <v>5</v>
      </c>
      <c r="F368" s="484"/>
      <c r="G368" s="517"/>
      <c r="H368" s="517"/>
      <c r="I368" s="250"/>
      <c r="J368" s="250"/>
      <c r="K368" s="250"/>
      <c r="L368" s="250"/>
      <c r="M368" s="250"/>
      <c r="N368" s="251"/>
      <c r="O368" s="253">
        <v>0</v>
      </c>
    </row>
    <row r="369" spans="1:239" s="234" customFormat="1" ht="38.25" hidden="1">
      <c r="A369" s="247">
        <v>208</v>
      </c>
      <c r="B369" s="274" t="s">
        <v>464</v>
      </c>
      <c r="C369" s="449" t="s">
        <v>470</v>
      </c>
      <c r="D369" s="275" t="s">
        <v>471</v>
      </c>
      <c r="E369" s="266">
        <v>5</v>
      </c>
      <c r="F369" s="484"/>
      <c r="G369" s="517"/>
      <c r="H369" s="517"/>
      <c r="I369" s="250"/>
      <c r="J369" s="250"/>
      <c r="K369" s="250"/>
      <c r="L369" s="250"/>
      <c r="M369" s="250"/>
      <c r="N369" s="251"/>
      <c r="O369" s="276">
        <v>0</v>
      </c>
      <c r="P369" s="273"/>
      <c r="Q369" s="273"/>
      <c r="R369" s="273"/>
      <c r="S369" s="273"/>
      <c r="T369" s="273"/>
      <c r="U369" s="273"/>
      <c r="V369" s="273"/>
      <c r="W369" s="273"/>
      <c r="X369" s="273"/>
      <c r="Y369" s="273"/>
      <c r="Z369" s="273"/>
      <c r="AA369" s="273"/>
      <c r="AB369" s="273"/>
      <c r="AC369" s="273"/>
      <c r="AD369" s="273"/>
      <c r="AE369" s="273"/>
      <c r="AF369" s="273"/>
      <c r="AG369" s="273"/>
      <c r="AH369" s="273"/>
      <c r="AI369" s="273"/>
      <c r="AJ369" s="273"/>
      <c r="AK369" s="273"/>
      <c r="AL369" s="273"/>
      <c r="AM369" s="273"/>
      <c r="AN369" s="273"/>
      <c r="AO369" s="273"/>
      <c r="AP369" s="273"/>
      <c r="AQ369" s="273"/>
      <c r="AR369" s="273"/>
      <c r="AS369" s="273"/>
      <c r="AT369" s="273"/>
      <c r="AU369" s="273"/>
      <c r="AV369" s="273"/>
      <c r="AW369" s="273"/>
      <c r="AX369" s="273"/>
      <c r="AY369" s="273"/>
      <c r="AZ369" s="273"/>
      <c r="BA369" s="273"/>
      <c r="BB369" s="273"/>
      <c r="BC369" s="273"/>
      <c r="BD369" s="273"/>
      <c r="BE369" s="273"/>
      <c r="BF369" s="273"/>
      <c r="BG369" s="273"/>
      <c r="BH369" s="273"/>
      <c r="BI369" s="273"/>
      <c r="BJ369" s="273"/>
      <c r="BK369" s="273"/>
      <c r="BL369" s="273"/>
      <c r="BM369" s="273"/>
      <c r="BN369" s="273"/>
      <c r="BO369" s="273"/>
      <c r="BP369" s="273"/>
      <c r="BQ369" s="273"/>
      <c r="BR369" s="273"/>
      <c r="BS369" s="273"/>
      <c r="BT369" s="273"/>
      <c r="BU369" s="273"/>
      <c r="BV369" s="273"/>
      <c r="BW369" s="273"/>
      <c r="BX369" s="273"/>
      <c r="BY369" s="273"/>
      <c r="BZ369" s="273"/>
      <c r="CA369" s="273"/>
      <c r="CB369" s="273"/>
      <c r="CC369" s="273"/>
      <c r="CD369" s="273"/>
      <c r="CE369" s="273"/>
      <c r="CF369" s="273"/>
      <c r="CG369" s="273"/>
      <c r="CH369" s="273"/>
      <c r="CI369" s="273"/>
      <c r="CJ369" s="273"/>
      <c r="CK369" s="273"/>
      <c r="CL369" s="273"/>
      <c r="CM369" s="273"/>
      <c r="CN369" s="273"/>
      <c r="CO369" s="273"/>
      <c r="CP369" s="273"/>
      <c r="CQ369" s="273"/>
      <c r="CR369" s="273"/>
      <c r="CS369" s="273"/>
      <c r="CT369" s="273"/>
      <c r="CU369" s="273"/>
      <c r="CV369" s="273"/>
      <c r="CW369" s="273"/>
      <c r="CX369" s="273"/>
      <c r="CY369" s="273"/>
      <c r="CZ369" s="273"/>
      <c r="DA369" s="273"/>
      <c r="DB369" s="273"/>
      <c r="DC369" s="273"/>
      <c r="DD369" s="273"/>
      <c r="DE369" s="273"/>
      <c r="DF369" s="273"/>
      <c r="DG369" s="273"/>
      <c r="DH369" s="273"/>
      <c r="DI369" s="273"/>
      <c r="DJ369" s="273"/>
      <c r="DK369" s="273"/>
      <c r="DL369" s="273"/>
      <c r="DM369" s="273"/>
      <c r="DN369" s="273"/>
      <c r="DO369" s="273"/>
      <c r="DP369" s="273"/>
      <c r="DQ369" s="273"/>
      <c r="DR369" s="273"/>
      <c r="DS369" s="273"/>
      <c r="DT369" s="273"/>
      <c r="DU369" s="273"/>
      <c r="DV369" s="273"/>
      <c r="DW369" s="273"/>
      <c r="DX369" s="273"/>
      <c r="DY369" s="273"/>
      <c r="DZ369" s="273"/>
      <c r="EA369" s="273"/>
      <c r="EB369" s="273"/>
      <c r="EC369" s="273"/>
      <c r="ED369" s="273"/>
      <c r="EE369" s="273"/>
      <c r="EF369" s="273"/>
      <c r="EG369" s="273"/>
      <c r="EH369" s="273"/>
      <c r="EI369" s="273"/>
      <c r="EJ369" s="273"/>
      <c r="EK369" s="273"/>
      <c r="EL369" s="273"/>
      <c r="EM369" s="273"/>
      <c r="EN369" s="273"/>
      <c r="EO369" s="273"/>
      <c r="EP369" s="273"/>
      <c r="EQ369" s="273"/>
      <c r="ER369" s="273"/>
      <c r="ES369" s="273"/>
      <c r="ET369" s="273"/>
      <c r="EU369" s="273"/>
      <c r="EV369" s="273"/>
      <c r="EW369" s="273"/>
      <c r="EX369" s="273"/>
      <c r="EY369" s="273"/>
      <c r="EZ369" s="273"/>
      <c r="FA369" s="273"/>
      <c r="FB369" s="273"/>
      <c r="FC369" s="273"/>
      <c r="FD369" s="273"/>
      <c r="FE369" s="273"/>
      <c r="FF369" s="273"/>
      <c r="FG369" s="273"/>
      <c r="FH369" s="273"/>
      <c r="FI369" s="273"/>
      <c r="FJ369" s="273"/>
      <c r="FK369" s="273"/>
      <c r="FL369" s="273"/>
      <c r="FM369" s="273"/>
      <c r="FN369" s="273"/>
      <c r="FO369" s="273"/>
      <c r="FP369" s="273"/>
      <c r="FQ369" s="273"/>
      <c r="FR369" s="273"/>
      <c r="FS369" s="273"/>
      <c r="FT369" s="273"/>
      <c r="FU369" s="273"/>
      <c r="FV369" s="273"/>
      <c r="FW369" s="273"/>
      <c r="FX369" s="273"/>
      <c r="FY369" s="273"/>
      <c r="FZ369" s="273"/>
      <c r="GA369" s="273"/>
      <c r="GB369" s="273"/>
      <c r="GC369" s="273"/>
      <c r="GD369" s="273"/>
      <c r="GE369" s="273"/>
      <c r="GF369" s="273"/>
      <c r="GG369" s="273"/>
      <c r="GH369" s="273"/>
      <c r="GI369" s="273"/>
      <c r="GJ369" s="273"/>
      <c r="GK369" s="273"/>
      <c r="GL369" s="273"/>
      <c r="GM369" s="273"/>
      <c r="GN369" s="273"/>
      <c r="GO369" s="273"/>
      <c r="GP369" s="273"/>
      <c r="GQ369" s="273"/>
      <c r="GR369" s="273"/>
      <c r="GS369" s="273"/>
      <c r="GT369" s="273"/>
      <c r="GU369" s="273"/>
      <c r="GV369" s="273"/>
      <c r="GW369" s="273"/>
      <c r="GX369" s="273"/>
      <c r="GY369" s="273"/>
      <c r="GZ369" s="273"/>
      <c r="HA369" s="273"/>
      <c r="HB369" s="273"/>
      <c r="HC369" s="273"/>
      <c r="HD369" s="273"/>
      <c r="HE369" s="273"/>
      <c r="HF369" s="273"/>
      <c r="HG369" s="273"/>
      <c r="HH369" s="273"/>
      <c r="HI369" s="273"/>
      <c r="HJ369" s="273"/>
      <c r="HK369" s="273"/>
      <c r="HL369" s="273"/>
      <c r="HM369" s="273"/>
      <c r="HN369" s="273"/>
      <c r="HO369" s="273"/>
      <c r="HP369" s="273"/>
      <c r="HQ369" s="273"/>
      <c r="HR369" s="273"/>
      <c r="HS369" s="273"/>
      <c r="HT369" s="273"/>
      <c r="HU369" s="273"/>
      <c r="HV369" s="273"/>
      <c r="HW369" s="273"/>
      <c r="HX369" s="273"/>
      <c r="HY369" s="273"/>
      <c r="HZ369" s="273"/>
      <c r="IA369" s="273"/>
      <c r="IB369" s="273"/>
      <c r="IC369" s="273"/>
      <c r="ID369" s="273"/>
      <c r="IE369" s="273"/>
    </row>
    <row r="370" spans="1:239" s="221" customFormat="1" ht="51">
      <c r="A370" s="256">
        <v>209</v>
      </c>
      <c r="B370" s="257" t="s">
        <v>464</v>
      </c>
      <c r="C370" s="462" t="s">
        <v>472</v>
      </c>
      <c r="D370" s="259" t="s">
        <v>473</v>
      </c>
      <c r="E370" s="259">
        <v>30</v>
      </c>
      <c r="F370" s="486" t="s">
        <v>2208</v>
      </c>
      <c r="G370" s="462" t="s">
        <v>2209</v>
      </c>
      <c r="H370" s="462" t="s">
        <v>2051</v>
      </c>
      <c r="I370" s="335">
        <v>7.62</v>
      </c>
      <c r="J370" s="260">
        <v>7.62</v>
      </c>
      <c r="K370" s="335"/>
      <c r="L370" s="335">
        <v>8.4600000000000009</v>
      </c>
      <c r="M370" s="335"/>
      <c r="N370" s="259"/>
      <c r="O370" s="256">
        <v>1</v>
      </c>
    </row>
    <row r="371" spans="1:239" s="234" customFormat="1" ht="51" hidden="1">
      <c r="A371" s="261">
        <v>209</v>
      </c>
      <c r="B371" s="262" t="s">
        <v>464</v>
      </c>
      <c r="C371" s="447" t="s">
        <v>472</v>
      </c>
      <c r="D371" s="258" t="s">
        <v>473</v>
      </c>
      <c r="E371" s="258">
        <v>30</v>
      </c>
      <c r="F371" s="487" t="s">
        <v>1316</v>
      </c>
      <c r="G371" s="519" t="s">
        <v>1452</v>
      </c>
      <c r="H371" s="519" t="s">
        <v>1442</v>
      </c>
      <c r="I371" s="264">
        <v>8.0500000000000007</v>
      </c>
      <c r="J371" s="265">
        <v>8.0500000000000007</v>
      </c>
      <c r="K371" s="264"/>
      <c r="L371" s="264">
        <v>8.4600000000000009</v>
      </c>
      <c r="M371" s="263"/>
      <c r="N371" s="264"/>
      <c r="O371" s="261">
        <v>2</v>
      </c>
    </row>
    <row r="372" spans="1:239" s="221" customFormat="1" ht="38.25">
      <c r="A372" s="214">
        <v>210</v>
      </c>
      <c r="B372" s="320" t="s">
        <v>474</v>
      </c>
      <c r="C372" s="458" t="s">
        <v>475</v>
      </c>
      <c r="D372" s="319" t="s">
        <v>476</v>
      </c>
      <c r="E372" s="267">
        <v>5</v>
      </c>
      <c r="F372" s="495" t="s">
        <v>2210</v>
      </c>
      <c r="G372" s="473" t="s">
        <v>2211</v>
      </c>
      <c r="H372" s="473" t="s">
        <v>2051</v>
      </c>
      <c r="I372" s="346">
        <v>196.6</v>
      </c>
      <c r="J372" s="347">
        <v>39.32</v>
      </c>
      <c r="K372" s="346"/>
      <c r="L372" s="346">
        <v>198.76</v>
      </c>
      <c r="M372" s="346"/>
      <c r="N372" s="267"/>
      <c r="O372" s="348">
        <v>1</v>
      </c>
      <c r="P372" s="282"/>
      <c r="Q372" s="282"/>
      <c r="R372" s="282"/>
      <c r="S372" s="282"/>
      <c r="T372" s="282"/>
      <c r="U372" s="282"/>
      <c r="V372" s="282"/>
      <c r="W372" s="282"/>
      <c r="X372" s="282"/>
      <c r="Y372" s="282"/>
      <c r="Z372" s="282"/>
      <c r="AA372" s="282"/>
      <c r="AB372" s="282"/>
      <c r="AC372" s="282"/>
      <c r="AD372" s="282"/>
      <c r="AE372" s="282"/>
      <c r="AF372" s="282"/>
      <c r="AG372" s="282"/>
      <c r="AH372" s="282"/>
      <c r="AI372" s="282"/>
      <c r="AJ372" s="282"/>
      <c r="AK372" s="282"/>
      <c r="AL372" s="282"/>
      <c r="AM372" s="282"/>
      <c r="AN372" s="282"/>
      <c r="AO372" s="282"/>
      <c r="AP372" s="282"/>
      <c r="AQ372" s="282"/>
      <c r="AR372" s="282"/>
      <c r="AS372" s="282"/>
      <c r="AT372" s="282"/>
      <c r="AU372" s="282"/>
      <c r="AV372" s="282"/>
      <c r="AW372" s="282"/>
      <c r="AX372" s="282"/>
      <c r="AY372" s="282"/>
      <c r="AZ372" s="282"/>
      <c r="BA372" s="282"/>
      <c r="BB372" s="282"/>
      <c r="BC372" s="282"/>
      <c r="BD372" s="282"/>
      <c r="BE372" s="282"/>
      <c r="BF372" s="282"/>
      <c r="BG372" s="282"/>
      <c r="BH372" s="282"/>
      <c r="BI372" s="282"/>
      <c r="BJ372" s="282"/>
      <c r="BK372" s="282"/>
      <c r="BL372" s="282"/>
      <c r="BM372" s="282"/>
      <c r="BN372" s="282"/>
      <c r="BO372" s="282"/>
      <c r="BP372" s="282"/>
      <c r="BQ372" s="282"/>
      <c r="BR372" s="282"/>
      <c r="BS372" s="282"/>
      <c r="BT372" s="282"/>
      <c r="BU372" s="282"/>
      <c r="BV372" s="282"/>
      <c r="BW372" s="282"/>
      <c r="BX372" s="282"/>
      <c r="BY372" s="282"/>
      <c r="BZ372" s="282"/>
      <c r="CA372" s="282"/>
      <c r="CB372" s="282"/>
      <c r="CC372" s="282"/>
      <c r="CD372" s="282"/>
      <c r="CE372" s="282"/>
      <c r="CF372" s="282"/>
      <c r="CG372" s="282"/>
      <c r="CH372" s="282"/>
      <c r="CI372" s="282"/>
      <c r="CJ372" s="282"/>
      <c r="CK372" s="282"/>
      <c r="CL372" s="282"/>
      <c r="CM372" s="282"/>
      <c r="CN372" s="282"/>
      <c r="CO372" s="282"/>
      <c r="CP372" s="282"/>
      <c r="CQ372" s="282"/>
      <c r="CR372" s="282"/>
      <c r="CS372" s="282"/>
      <c r="CT372" s="282"/>
      <c r="CU372" s="282"/>
      <c r="CV372" s="282"/>
      <c r="CW372" s="282"/>
      <c r="CX372" s="282"/>
      <c r="CY372" s="282"/>
      <c r="CZ372" s="282"/>
      <c r="DA372" s="282"/>
      <c r="DB372" s="282"/>
      <c r="DC372" s="282"/>
      <c r="DD372" s="282"/>
      <c r="DE372" s="282"/>
      <c r="DF372" s="282"/>
      <c r="DG372" s="282"/>
      <c r="DH372" s="282"/>
      <c r="DI372" s="282"/>
      <c r="DJ372" s="282"/>
      <c r="DK372" s="282"/>
      <c r="DL372" s="282"/>
      <c r="DM372" s="282"/>
      <c r="DN372" s="282"/>
      <c r="DO372" s="282"/>
      <c r="DP372" s="282"/>
      <c r="DQ372" s="282"/>
      <c r="DR372" s="282"/>
      <c r="DS372" s="282"/>
      <c r="DT372" s="282"/>
      <c r="DU372" s="282"/>
      <c r="DV372" s="282"/>
      <c r="DW372" s="282"/>
      <c r="DX372" s="282"/>
      <c r="DY372" s="282"/>
      <c r="DZ372" s="282"/>
      <c r="EA372" s="282"/>
      <c r="EB372" s="282"/>
      <c r="EC372" s="282"/>
      <c r="ED372" s="282"/>
      <c r="EE372" s="282"/>
      <c r="EF372" s="282"/>
      <c r="EG372" s="282"/>
      <c r="EH372" s="282"/>
      <c r="EI372" s="282"/>
      <c r="EJ372" s="282"/>
      <c r="EK372" s="282"/>
      <c r="EL372" s="282"/>
      <c r="EM372" s="282"/>
      <c r="EN372" s="282"/>
      <c r="EO372" s="282"/>
      <c r="EP372" s="282"/>
      <c r="EQ372" s="282"/>
      <c r="ER372" s="282"/>
      <c r="ES372" s="282"/>
      <c r="ET372" s="282"/>
      <c r="EU372" s="282"/>
      <c r="EV372" s="282"/>
      <c r="EW372" s="282"/>
      <c r="EX372" s="282"/>
      <c r="EY372" s="282"/>
      <c r="EZ372" s="282"/>
      <c r="FA372" s="282"/>
      <c r="FB372" s="282"/>
      <c r="FC372" s="282"/>
      <c r="FD372" s="282"/>
      <c r="FE372" s="282"/>
      <c r="FF372" s="282"/>
      <c r="FG372" s="282"/>
      <c r="FH372" s="282"/>
      <c r="FI372" s="282"/>
      <c r="FJ372" s="282"/>
      <c r="FK372" s="282"/>
      <c r="FL372" s="282"/>
      <c r="FM372" s="282"/>
      <c r="FN372" s="282"/>
      <c r="FO372" s="282"/>
      <c r="FP372" s="282"/>
      <c r="FQ372" s="282"/>
      <c r="FR372" s="282"/>
      <c r="FS372" s="282"/>
      <c r="FT372" s="282"/>
      <c r="FU372" s="282"/>
      <c r="FV372" s="282"/>
      <c r="FW372" s="282"/>
      <c r="FX372" s="282"/>
      <c r="FY372" s="282"/>
      <c r="FZ372" s="282"/>
      <c r="GA372" s="282"/>
      <c r="GB372" s="282"/>
      <c r="GC372" s="282"/>
      <c r="GD372" s="282"/>
      <c r="GE372" s="282"/>
      <c r="GF372" s="282"/>
      <c r="GG372" s="282"/>
      <c r="GH372" s="282"/>
      <c r="GI372" s="282"/>
      <c r="GJ372" s="282"/>
      <c r="GK372" s="282"/>
      <c r="GL372" s="282"/>
      <c r="GM372" s="282"/>
      <c r="GN372" s="282"/>
      <c r="GO372" s="282"/>
      <c r="GP372" s="282"/>
      <c r="GQ372" s="282"/>
      <c r="GR372" s="282"/>
      <c r="GS372" s="282"/>
      <c r="GT372" s="282"/>
      <c r="GU372" s="282"/>
      <c r="GV372" s="282"/>
      <c r="GW372" s="282"/>
      <c r="GX372" s="282"/>
      <c r="GY372" s="282"/>
      <c r="GZ372" s="282"/>
      <c r="HA372" s="282"/>
      <c r="HB372" s="282"/>
      <c r="HC372" s="282"/>
      <c r="HD372" s="282"/>
      <c r="HE372" s="282"/>
      <c r="HF372" s="282"/>
      <c r="HG372" s="282"/>
      <c r="HH372" s="282"/>
      <c r="HI372" s="282"/>
      <c r="HJ372" s="282"/>
      <c r="HK372" s="282"/>
      <c r="HL372" s="282"/>
      <c r="HM372" s="282"/>
      <c r="HN372" s="282"/>
      <c r="HO372" s="282"/>
      <c r="HP372" s="282"/>
      <c r="HQ372" s="282"/>
      <c r="HR372" s="282"/>
      <c r="HS372" s="282"/>
      <c r="HT372" s="282"/>
      <c r="HU372" s="282"/>
      <c r="HV372" s="282"/>
      <c r="HW372" s="282"/>
      <c r="HX372" s="282"/>
      <c r="HY372" s="282"/>
      <c r="HZ372" s="282"/>
      <c r="IA372" s="282"/>
      <c r="IB372" s="282"/>
      <c r="IC372" s="282"/>
      <c r="ID372" s="282"/>
      <c r="IE372" s="282"/>
    </row>
    <row r="373" spans="1:239" s="221" customFormat="1" ht="38.25">
      <c r="A373" s="256">
        <v>211</v>
      </c>
      <c r="B373" s="257" t="s">
        <v>474</v>
      </c>
      <c r="C373" s="462" t="s">
        <v>475</v>
      </c>
      <c r="D373" s="259" t="s">
        <v>477</v>
      </c>
      <c r="E373" s="259">
        <v>2</v>
      </c>
      <c r="F373" s="486" t="s">
        <v>2212</v>
      </c>
      <c r="G373" s="462" t="s">
        <v>2207</v>
      </c>
      <c r="H373" s="462" t="s">
        <v>2051</v>
      </c>
      <c r="I373" s="335">
        <v>7.18</v>
      </c>
      <c r="J373" s="260">
        <v>7.18</v>
      </c>
      <c r="K373" s="335"/>
      <c r="L373" s="335">
        <v>8.94</v>
      </c>
      <c r="M373" s="335">
        <v>8.94</v>
      </c>
      <c r="N373" s="259"/>
      <c r="O373" s="256">
        <v>1</v>
      </c>
    </row>
    <row r="374" spans="1:239" s="234" customFormat="1" ht="22.5" hidden="1">
      <c r="A374" s="247"/>
      <c r="B374" s="255" t="s">
        <v>478</v>
      </c>
      <c r="C374" s="562" t="s">
        <v>479</v>
      </c>
      <c r="D374" s="562"/>
      <c r="E374" s="233"/>
      <c r="F374" s="484"/>
      <c r="G374" s="517"/>
      <c r="H374" s="517"/>
      <c r="I374" s="250"/>
      <c r="J374" s="250"/>
      <c r="K374" s="250"/>
      <c r="L374" s="250"/>
      <c r="M374" s="250"/>
      <c r="N374" s="251"/>
      <c r="O374" s="253"/>
    </row>
    <row r="375" spans="1:239" s="234" customFormat="1" ht="34.5" hidden="1">
      <c r="A375" s="247">
        <v>212</v>
      </c>
      <c r="B375" s="248" t="s">
        <v>480</v>
      </c>
      <c r="C375" s="446" t="s">
        <v>481</v>
      </c>
      <c r="D375" s="249" t="s">
        <v>482</v>
      </c>
      <c r="E375" s="233">
        <v>5</v>
      </c>
      <c r="F375" s="484"/>
      <c r="G375" s="517"/>
      <c r="H375" s="517"/>
      <c r="I375" s="250"/>
      <c r="J375" s="250"/>
      <c r="K375" s="250"/>
      <c r="L375" s="250"/>
      <c r="M375" s="250"/>
      <c r="N375" s="251"/>
      <c r="O375" s="253">
        <v>0</v>
      </c>
    </row>
    <row r="376" spans="1:239" s="234" customFormat="1" ht="34.5" hidden="1">
      <c r="A376" s="247">
        <v>213</v>
      </c>
      <c r="B376" s="248" t="s">
        <v>480</v>
      </c>
      <c r="C376" s="446" t="s">
        <v>483</v>
      </c>
      <c r="D376" s="249" t="s">
        <v>484</v>
      </c>
      <c r="E376" s="233">
        <v>5</v>
      </c>
      <c r="F376" s="484"/>
      <c r="G376" s="517"/>
      <c r="H376" s="517"/>
      <c r="I376" s="250"/>
      <c r="J376" s="250"/>
      <c r="K376" s="250"/>
      <c r="L376" s="250"/>
      <c r="M376" s="250"/>
      <c r="N376" s="251"/>
      <c r="O376" s="253">
        <v>0</v>
      </c>
    </row>
    <row r="377" spans="1:239" s="221" customFormat="1" ht="38.25">
      <c r="A377" s="256">
        <v>214</v>
      </c>
      <c r="B377" s="257" t="s">
        <v>485</v>
      </c>
      <c r="C377" s="462" t="s">
        <v>486</v>
      </c>
      <c r="D377" s="259" t="s">
        <v>487</v>
      </c>
      <c r="E377" s="259">
        <v>5</v>
      </c>
      <c r="F377" s="486" t="s">
        <v>2213</v>
      </c>
      <c r="G377" s="462" t="s">
        <v>2214</v>
      </c>
      <c r="H377" s="462" t="s">
        <v>2051</v>
      </c>
      <c r="I377" s="335">
        <v>6.25</v>
      </c>
      <c r="J377" s="260">
        <v>6.25</v>
      </c>
      <c r="K377" s="335"/>
      <c r="L377" s="335">
        <v>6.34</v>
      </c>
      <c r="M377" s="335"/>
      <c r="N377" s="259"/>
      <c r="O377" s="256">
        <v>1</v>
      </c>
    </row>
    <row r="378" spans="1:239" s="221" customFormat="1" ht="51">
      <c r="A378" s="214">
        <v>215</v>
      </c>
      <c r="B378" s="235" t="s">
        <v>488</v>
      </c>
      <c r="C378" s="444" t="s">
        <v>489</v>
      </c>
      <c r="D378" s="236" t="s">
        <v>490</v>
      </c>
      <c r="E378" s="220">
        <v>5</v>
      </c>
      <c r="F378" s="481" t="s">
        <v>2215</v>
      </c>
      <c r="G378" s="456" t="s">
        <v>2216</v>
      </c>
      <c r="H378" s="456" t="s">
        <v>2051</v>
      </c>
      <c r="I378" s="237">
        <v>5.05</v>
      </c>
      <c r="J378" s="238">
        <v>5.05</v>
      </c>
      <c r="K378" s="237"/>
      <c r="L378" s="237">
        <v>5.12</v>
      </c>
      <c r="M378" s="237"/>
      <c r="N378" s="220"/>
      <c r="O378" s="219">
        <v>1</v>
      </c>
    </row>
    <row r="379" spans="1:239" s="234" customFormat="1" ht="22.5" hidden="1">
      <c r="A379" s="247"/>
      <c r="B379" s="255" t="s">
        <v>491</v>
      </c>
      <c r="C379" s="562" t="s">
        <v>492</v>
      </c>
      <c r="D379" s="562"/>
      <c r="E379" s="233"/>
      <c r="F379" s="484"/>
      <c r="G379" s="517"/>
      <c r="H379" s="517"/>
      <c r="I379" s="250"/>
      <c r="J379" s="250"/>
      <c r="K379" s="250"/>
      <c r="L379" s="250"/>
      <c r="M379" s="250"/>
      <c r="N379" s="251"/>
      <c r="O379" s="253"/>
    </row>
    <row r="380" spans="1:239" s="246" customFormat="1" ht="38.25">
      <c r="A380" s="339">
        <v>216</v>
      </c>
      <c r="B380" s="340" t="s">
        <v>493</v>
      </c>
      <c r="C380" s="463" t="s">
        <v>494</v>
      </c>
      <c r="D380" s="341" t="s">
        <v>495</v>
      </c>
      <c r="E380" s="341">
        <v>70</v>
      </c>
      <c r="F380" s="494" t="s">
        <v>1931</v>
      </c>
      <c r="G380" s="463" t="s">
        <v>1932</v>
      </c>
      <c r="H380" s="463" t="s">
        <v>1875</v>
      </c>
      <c r="I380" s="341">
        <v>3.12</v>
      </c>
      <c r="J380" s="343">
        <v>3.12</v>
      </c>
      <c r="K380" s="341" t="s">
        <v>1616</v>
      </c>
      <c r="L380" s="341">
        <v>4.42</v>
      </c>
      <c r="M380" s="341"/>
      <c r="N380" s="341"/>
      <c r="O380" s="245">
        <v>1</v>
      </c>
    </row>
    <row r="381" spans="1:239" s="234" customFormat="1" ht="38.25" hidden="1">
      <c r="A381" s="350">
        <v>216</v>
      </c>
      <c r="B381" s="351" t="s">
        <v>493</v>
      </c>
      <c r="C381" s="464" t="s">
        <v>494</v>
      </c>
      <c r="D381" s="352" t="s">
        <v>495</v>
      </c>
      <c r="E381" s="352">
        <v>70</v>
      </c>
      <c r="F381" s="496" t="s">
        <v>1317</v>
      </c>
      <c r="G381" s="525" t="s">
        <v>1453</v>
      </c>
      <c r="H381" s="525" t="s">
        <v>1442</v>
      </c>
      <c r="I381" s="359">
        <v>3.12</v>
      </c>
      <c r="J381" s="360">
        <v>3.12</v>
      </c>
      <c r="K381" s="353"/>
      <c r="L381" s="353"/>
      <c r="M381" s="354">
        <v>9.6</v>
      </c>
      <c r="N381" s="354"/>
      <c r="O381" s="253">
        <v>2</v>
      </c>
    </row>
    <row r="382" spans="1:239" s="221" customFormat="1" ht="38.25" hidden="1">
      <c r="A382" s="339">
        <v>216</v>
      </c>
      <c r="B382" s="340" t="s">
        <v>493</v>
      </c>
      <c r="C382" s="463" t="s">
        <v>494</v>
      </c>
      <c r="D382" s="341" t="s">
        <v>495</v>
      </c>
      <c r="E382" s="341">
        <v>70</v>
      </c>
      <c r="F382" s="494" t="s">
        <v>2217</v>
      </c>
      <c r="G382" s="463" t="s">
        <v>2218</v>
      </c>
      <c r="H382" s="463" t="s">
        <v>2051</v>
      </c>
      <c r="I382" s="342">
        <v>4.42</v>
      </c>
      <c r="J382" s="343">
        <v>4.42</v>
      </c>
      <c r="K382" s="342"/>
      <c r="L382" s="342">
        <v>8.02</v>
      </c>
      <c r="M382" s="342">
        <v>8.02</v>
      </c>
      <c r="N382" s="341"/>
      <c r="O382" s="219">
        <v>3</v>
      </c>
    </row>
    <row r="383" spans="1:239" s="246" customFormat="1" ht="127.5" hidden="1">
      <c r="A383" s="239">
        <v>217</v>
      </c>
      <c r="B383" s="240" t="s">
        <v>496</v>
      </c>
      <c r="C383" s="445" t="s">
        <v>497</v>
      </c>
      <c r="D383" s="241" t="s">
        <v>498</v>
      </c>
      <c r="E383" s="241">
        <v>20</v>
      </c>
      <c r="F383" s="483" t="s">
        <v>1933</v>
      </c>
      <c r="G383" s="445" t="s">
        <v>1934</v>
      </c>
      <c r="H383" s="445" t="s">
        <v>1875</v>
      </c>
      <c r="I383" s="242">
        <v>10.55</v>
      </c>
      <c r="J383" s="243">
        <v>10.55</v>
      </c>
      <c r="K383" s="310">
        <v>12.5</v>
      </c>
      <c r="L383" s="241"/>
      <c r="M383" s="241"/>
      <c r="N383" s="310">
        <v>12.5</v>
      </c>
      <c r="O383" s="245" t="s">
        <v>2462</v>
      </c>
      <c r="P383" s="246" t="s">
        <v>2466</v>
      </c>
    </row>
    <row r="384" spans="1:239" s="221" customFormat="1" ht="127.5" hidden="1">
      <c r="A384" s="214">
        <v>217</v>
      </c>
      <c r="B384" s="235" t="s">
        <v>496</v>
      </c>
      <c r="C384" s="444" t="s">
        <v>497</v>
      </c>
      <c r="D384" s="236" t="s">
        <v>498</v>
      </c>
      <c r="E384" s="220">
        <v>20</v>
      </c>
      <c r="F384" s="481" t="s">
        <v>2219</v>
      </c>
      <c r="G384" s="456" t="s">
        <v>2218</v>
      </c>
      <c r="H384" s="456" t="s">
        <v>2051</v>
      </c>
      <c r="I384" s="237">
        <v>11.46</v>
      </c>
      <c r="J384" s="238">
        <v>11.46</v>
      </c>
      <c r="K384" s="237"/>
      <c r="L384" s="237">
        <v>17.7</v>
      </c>
      <c r="M384" s="237">
        <v>17.7</v>
      </c>
      <c r="N384" s="220"/>
      <c r="O384" s="245" t="s">
        <v>2462</v>
      </c>
      <c r="P384" s="246" t="s">
        <v>2466</v>
      </c>
    </row>
    <row r="385" spans="1:239" s="246" customFormat="1" ht="63.75">
      <c r="A385" s="239">
        <v>217</v>
      </c>
      <c r="B385" s="240" t="s">
        <v>496</v>
      </c>
      <c r="C385" s="445" t="s">
        <v>497</v>
      </c>
      <c r="D385" s="241" t="s">
        <v>498</v>
      </c>
      <c r="E385" s="241">
        <v>20</v>
      </c>
      <c r="F385" s="497" t="s">
        <v>1630</v>
      </c>
      <c r="G385" s="526" t="s">
        <v>1631</v>
      </c>
      <c r="H385" s="526" t="s">
        <v>1615</v>
      </c>
      <c r="I385" s="361">
        <v>12.36</v>
      </c>
      <c r="J385" s="361">
        <v>12.36</v>
      </c>
      <c r="K385" s="361">
        <v>12.5</v>
      </c>
      <c r="L385" s="361">
        <v>12.827999999999999</v>
      </c>
      <c r="M385" s="361" t="s">
        <v>1616</v>
      </c>
      <c r="N385" s="361" t="s">
        <v>1616</v>
      </c>
      <c r="O385" s="239">
        <v>1</v>
      </c>
    </row>
    <row r="386" spans="1:239" s="246" customFormat="1" ht="127.5" hidden="1">
      <c r="A386" s="256">
        <v>218</v>
      </c>
      <c r="B386" s="257" t="s">
        <v>496</v>
      </c>
      <c r="C386" s="462" t="s">
        <v>497</v>
      </c>
      <c r="D386" s="259" t="s">
        <v>499</v>
      </c>
      <c r="E386" s="259">
        <v>10</v>
      </c>
      <c r="F386" s="486" t="s">
        <v>1935</v>
      </c>
      <c r="G386" s="462" t="s">
        <v>1934</v>
      </c>
      <c r="H386" s="462" t="s">
        <v>1875</v>
      </c>
      <c r="I386" s="335">
        <v>1.25</v>
      </c>
      <c r="J386" s="260">
        <v>1.25</v>
      </c>
      <c r="K386" s="336">
        <v>1.25</v>
      </c>
      <c r="L386" s="259"/>
      <c r="M386" s="259"/>
      <c r="N386" s="336">
        <v>1.25</v>
      </c>
      <c r="O386" s="245" t="s">
        <v>2462</v>
      </c>
      <c r="P386" s="246" t="s">
        <v>2466</v>
      </c>
    </row>
    <row r="387" spans="1:239" s="221" customFormat="1" ht="127.5" hidden="1">
      <c r="A387" s="256">
        <v>218</v>
      </c>
      <c r="B387" s="257" t="s">
        <v>496</v>
      </c>
      <c r="C387" s="462" t="s">
        <v>497</v>
      </c>
      <c r="D387" s="259" t="s">
        <v>499</v>
      </c>
      <c r="E387" s="259">
        <v>10</v>
      </c>
      <c r="F387" s="486" t="s">
        <v>2220</v>
      </c>
      <c r="G387" s="462" t="s">
        <v>2218</v>
      </c>
      <c r="H387" s="462" t="s">
        <v>2051</v>
      </c>
      <c r="I387" s="335">
        <v>2.94</v>
      </c>
      <c r="J387" s="260">
        <v>2.94</v>
      </c>
      <c r="K387" s="335"/>
      <c r="L387" s="335">
        <v>3.85</v>
      </c>
      <c r="M387" s="335">
        <v>3.85</v>
      </c>
      <c r="N387" s="259"/>
      <c r="O387" s="245" t="s">
        <v>2462</v>
      </c>
      <c r="P387" s="246" t="s">
        <v>2466</v>
      </c>
    </row>
    <row r="388" spans="1:239" s="246" customFormat="1" ht="127.5" hidden="1">
      <c r="A388" s="256">
        <v>218</v>
      </c>
      <c r="B388" s="257" t="s">
        <v>496</v>
      </c>
      <c r="C388" s="462" t="s">
        <v>497</v>
      </c>
      <c r="D388" s="259" t="s">
        <v>499</v>
      </c>
      <c r="E388" s="259">
        <v>10</v>
      </c>
      <c r="F388" s="498" t="s">
        <v>1632</v>
      </c>
      <c r="G388" s="527" t="s">
        <v>1631</v>
      </c>
      <c r="H388" s="527" t="s">
        <v>1615</v>
      </c>
      <c r="I388" s="362">
        <v>3.54</v>
      </c>
      <c r="J388" s="362">
        <v>3.54</v>
      </c>
      <c r="K388" s="362">
        <v>1.25</v>
      </c>
      <c r="L388" s="362">
        <v>5.9039999999999999</v>
      </c>
      <c r="M388" s="362" t="s">
        <v>1616</v>
      </c>
      <c r="N388" s="362" t="s">
        <v>1616</v>
      </c>
      <c r="O388" s="245" t="s">
        <v>2462</v>
      </c>
      <c r="P388" s="246" t="s">
        <v>2463</v>
      </c>
    </row>
    <row r="389" spans="1:239" s="246" customFormat="1" ht="51">
      <c r="A389" s="339">
        <v>219</v>
      </c>
      <c r="B389" s="340" t="s">
        <v>496</v>
      </c>
      <c r="C389" s="463" t="s">
        <v>497</v>
      </c>
      <c r="D389" s="341" t="s">
        <v>500</v>
      </c>
      <c r="E389" s="341">
        <v>150</v>
      </c>
      <c r="F389" s="494" t="s">
        <v>1933</v>
      </c>
      <c r="G389" s="463" t="s">
        <v>1934</v>
      </c>
      <c r="H389" s="463" t="s">
        <v>1875</v>
      </c>
      <c r="I389" s="342">
        <v>10.55</v>
      </c>
      <c r="J389" s="343">
        <v>10.55</v>
      </c>
      <c r="K389" s="344">
        <v>12.5</v>
      </c>
      <c r="L389" s="341"/>
      <c r="M389" s="341"/>
      <c r="N389" s="344">
        <v>12.5</v>
      </c>
      <c r="O389" s="245">
        <v>1</v>
      </c>
    </row>
    <row r="390" spans="1:239" s="234" customFormat="1" ht="51" hidden="1">
      <c r="A390" s="350">
        <v>219</v>
      </c>
      <c r="B390" s="351" t="s">
        <v>496</v>
      </c>
      <c r="C390" s="464" t="s">
        <v>497</v>
      </c>
      <c r="D390" s="352" t="s">
        <v>500</v>
      </c>
      <c r="E390" s="352">
        <v>150</v>
      </c>
      <c r="F390" s="496" t="s">
        <v>1318</v>
      </c>
      <c r="G390" s="525" t="s">
        <v>1454</v>
      </c>
      <c r="H390" s="525" t="s">
        <v>1442</v>
      </c>
      <c r="I390" s="359">
        <v>10.8</v>
      </c>
      <c r="J390" s="360">
        <v>10.8</v>
      </c>
      <c r="K390" s="353"/>
      <c r="L390" s="353"/>
      <c r="M390" s="354">
        <v>30.96</v>
      </c>
      <c r="N390" s="354"/>
      <c r="O390" s="253">
        <v>2</v>
      </c>
    </row>
    <row r="391" spans="1:239" s="246" customFormat="1" ht="127.5" hidden="1">
      <c r="A391" s="339">
        <v>219</v>
      </c>
      <c r="B391" s="340" t="s">
        <v>496</v>
      </c>
      <c r="C391" s="463" t="s">
        <v>497</v>
      </c>
      <c r="D391" s="341" t="s">
        <v>500</v>
      </c>
      <c r="E391" s="341">
        <v>150</v>
      </c>
      <c r="F391" s="499" t="s">
        <v>1630</v>
      </c>
      <c r="G391" s="528" t="s">
        <v>1631</v>
      </c>
      <c r="H391" s="528" t="s">
        <v>1615</v>
      </c>
      <c r="I391" s="363">
        <v>12.36</v>
      </c>
      <c r="J391" s="363">
        <v>12.36</v>
      </c>
      <c r="K391" s="363">
        <v>12.5</v>
      </c>
      <c r="L391" s="363">
        <v>12.827999999999999</v>
      </c>
      <c r="M391" s="363" t="s">
        <v>1616</v>
      </c>
      <c r="N391" s="363" t="s">
        <v>1616</v>
      </c>
      <c r="O391" s="239" t="s">
        <v>2462</v>
      </c>
      <c r="P391" s="246" t="s">
        <v>2466</v>
      </c>
    </row>
    <row r="392" spans="1:239" s="246" customFormat="1" ht="51">
      <c r="A392" s="256">
        <v>220</v>
      </c>
      <c r="B392" s="257" t="s">
        <v>496</v>
      </c>
      <c r="C392" s="462" t="s">
        <v>497</v>
      </c>
      <c r="D392" s="259" t="s">
        <v>501</v>
      </c>
      <c r="E392" s="259">
        <v>20</v>
      </c>
      <c r="F392" s="486" t="s">
        <v>1936</v>
      </c>
      <c r="G392" s="462" t="s">
        <v>1937</v>
      </c>
      <c r="H392" s="462" t="s">
        <v>1875</v>
      </c>
      <c r="I392" s="335">
        <v>3.95</v>
      </c>
      <c r="J392" s="260">
        <v>3.95</v>
      </c>
      <c r="K392" s="336">
        <v>5.44</v>
      </c>
      <c r="L392" s="259"/>
      <c r="M392" s="259"/>
      <c r="N392" s="336">
        <v>5.44</v>
      </c>
      <c r="O392" s="337">
        <v>1</v>
      </c>
    </row>
    <row r="393" spans="1:239" s="246" customFormat="1" ht="51" hidden="1">
      <c r="A393" s="256">
        <v>220</v>
      </c>
      <c r="B393" s="257" t="s">
        <v>496</v>
      </c>
      <c r="C393" s="462" t="s">
        <v>497</v>
      </c>
      <c r="D393" s="259" t="s">
        <v>501</v>
      </c>
      <c r="E393" s="259">
        <v>20</v>
      </c>
      <c r="F393" s="498" t="s">
        <v>1633</v>
      </c>
      <c r="G393" s="527" t="s">
        <v>1557</v>
      </c>
      <c r="H393" s="527" t="s">
        <v>1615</v>
      </c>
      <c r="I393" s="362">
        <v>5.64</v>
      </c>
      <c r="J393" s="362">
        <v>5.64</v>
      </c>
      <c r="K393" s="362">
        <v>6.04</v>
      </c>
      <c r="L393" s="362">
        <v>7.8120000000000003</v>
      </c>
      <c r="M393" s="362" t="s">
        <v>1616</v>
      </c>
      <c r="N393" s="362" t="s">
        <v>1616</v>
      </c>
      <c r="O393" s="256">
        <v>2</v>
      </c>
    </row>
    <row r="394" spans="1:239" s="221" customFormat="1" ht="51" hidden="1">
      <c r="A394" s="256">
        <v>220</v>
      </c>
      <c r="B394" s="257" t="s">
        <v>496</v>
      </c>
      <c r="C394" s="462" t="s">
        <v>497</v>
      </c>
      <c r="D394" s="259" t="s">
        <v>501</v>
      </c>
      <c r="E394" s="259">
        <v>20</v>
      </c>
      <c r="F394" s="486" t="s">
        <v>2221</v>
      </c>
      <c r="G394" s="462" t="s">
        <v>2184</v>
      </c>
      <c r="H394" s="462" t="s">
        <v>2051</v>
      </c>
      <c r="I394" s="335">
        <v>6.38</v>
      </c>
      <c r="J394" s="260">
        <v>6.38</v>
      </c>
      <c r="K394" s="335"/>
      <c r="L394" s="335">
        <v>8.0500000000000007</v>
      </c>
      <c r="M394" s="335">
        <v>8.0500000000000007</v>
      </c>
      <c r="N394" s="259"/>
      <c r="O394" s="256">
        <v>3</v>
      </c>
    </row>
    <row r="395" spans="1:239" s="234" customFormat="1" ht="127.5" hidden="1">
      <c r="A395" s="261">
        <v>220</v>
      </c>
      <c r="B395" s="262" t="s">
        <v>496</v>
      </c>
      <c r="C395" s="447" t="s">
        <v>497</v>
      </c>
      <c r="D395" s="258" t="s">
        <v>501</v>
      </c>
      <c r="E395" s="258">
        <v>20</v>
      </c>
      <c r="F395" s="500" t="s">
        <v>1319</v>
      </c>
      <c r="G395" s="519" t="s">
        <v>1455</v>
      </c>
      <c r="H395" s="519" t="s">
        <v>1442</v>
      </c>
      <c r="I395" s="364">
        <v>17.399999999999999</v>
      </c>
      <c r="J395" s="365">
        <v>17.399999999999999</v>
      </c>
      <c r="K395" s="263"/>
      <c r="L395" s="263"/>
      <c r="M395" s="264">
        <v>33.950000000000003</v>
      </c>
      <c r="N395" s="264"/>
      <c r="O395" s="239" t="s">
        <v>2462</v>
      </c>
      <c r="P395" s="246" t="s">
        <v>2466</v>
      </c>
    </row>
    <row r="396" spans="1:239" s="246" customFormat="1" ht="38.25">
      <c r="A396" s="239">
        <v>221</v>
      </c>
      <c r="B396" s="240" t="s">
        <v>496</v>
      </c>
      <c r="C396" s="445" t="s">
        <v>497</v>
      </c>
      <c r="D396" s="241" t="s">
        <v>502</v>
      </c>
      <c r="E396" s="241">
        <v>65</v>
      </c>
      <c r="F396" s="497" t="s">
        <v>1634</v>
      </c>
      <c r="G396" s="526" t="s">
        <v>1557</v>
      </c>
      <c r="H396" s="526" t="s">
        <v>1615</v>
      </c>
      <c r="I396" s="361">
        <v>15</v>
      </c>
      <c r="J396" s="361">
        <v>15</v>
      </c>
      <c r="K396" s="361">
        <v>15.1</v>
      </c>
      <c r="L396" s="361">
        <v>15.1</v>
      </c>
      <c r="M396" s="361" t="s">
        <v>1616</v>
      </c>
      <c r="N396" s="361" t="s">
        <v>1616</v>
      </c>
      <c r="O396" s="239">
        <v>1</v>
      </c>
    </row>
    <row r="397" spans="1:239" s="221" customFormat="1" ht="34.5">
      <c r="A397" s="256">
        <v>222</v>
      </c>
      <c r="B397" s="277" t="s">
        <v>496</v>
      </c>
      <c r="C397" s="450" t="s">
        <v>503</v>
      </c>
      <c r="D397" s="278" t="s">
        <v>504</v>
      </c>
      <c r="E397" s="278">
        <v>6</v>
      </c>
      <c r="F397" s="488" t="s">
        <v>2222</v>
      </c>
      <c r="G397" s="450" t="s">
        <v>2223</v>
      </c>
      <c r="H397" s="450" t="s">
        <v>2051</v>
      </c>
      <c r="I397" s="279">
        <v>3.44</v>
      </c>
      <c r="J397" s="280">
        <v>3.44</v>
      </c>
      <c r="K397" s="279"/>
      <c r="L397" s="279"/>
      <c r="M397" s="279"/>
      <c r="N397" s="278"/>
      <c r="O397" s="281">
        <v>1</v>
      </c>
      <c r="P397" s="282"/>
      <c r="Q397" s="282"/>
      <c r="R397" s="282"/>
      <c r="S397" s="282"/>
      <c r="T397" s="282"/>
      <c r="U397" s="282"/>
      <c r="V397" s="282"/>
      <c r="W397" s="282"/>
      <c r="X397" s="282"/>
      <c r="Y397" s="282"/>
      <c r="Z397" s="282"/>
      <c r="AA397" s="282"/>
      <c r="AB397" s="282"/>
      <c r="AC397" s="282"/>
      <c r="AD397" s="282"/>
      <c r="AE397" s="282"/>
      <c r="AF397" s="282"/>
      <c r="AG397" s="282"/>
      <c r="AH397" s="282"/>
      <c r="AI397" s="282"/>
      <c r="AJ397" s="282"/>
      <c r="AK397" s="282"/>
      <c r="AL397" s="282"/>
      <c r="AM397" s="282"/>
      <c r="AN397" s="282"/>
      <c r="AO397" s="282"/>
      <c r="AP397" s="282"/>
      <c r="AQ397" s="282"/>
      <c r="AR397" s="282"/>
      <c r="AS397" s="282"/>
      <c r="AT397" s="282"/>
      <c r="AU397" s="282"/>
      <c r="AV397" s="282"/>
      <c r="AW397" s="282"/>
      <c r="AX397" s="282"/>
      <c r="AY397" s="282"/>
      <c r="AZ397" s="282"/>
      <c r="BA397" s="282"/>
      <c r="BB397" s="282"/>
      <c r="BC397" s="282"/>
      <c r="BD397" s="282"/>
      <c r="BE397" s="282"/>
      <c r="BF397" s="282"/>
      <c r="BG397" s="282"/>
      <c r="BH397" s="282"/>
      <c r="BI397" s="282"/>
      <c r="BJ397" s="282"/>
      <c r="BK397" s="282"/>
      <c r="BL397" s="282"/>
      <c r="BM397" s="282"/>
      <c r="BN397" s="282"/>
      <c r="BO397" s="282"/>
      <c r="BP397" s="282"/>
      <c r="BQ397" s="282"/>
      <c r="BR397" s="282"/>
      <c r="BS397" s="282"/>
      <c r="BT397" s="282"/>
      <c r="BU397" s="282"/>
      <c r="BV397" s="282"/>
      <c r="BW397" s="282"/>
      <c r="BX397" s="282"/>
      <c r="BY397" s="282"/>
      <c r="BZ397" s="282"/>
      <c r="CA397" s="282"/>
      <c r="CB397" s="282"/>
      <c r="CC397" s="282"/>
      <c r="CD397" s="282"/>
      <c r="CE397" s="282"/>
      <c r="CF397" s="282"/>
      <c r="CG397" s="282"/>
      <c r="CH397" s="282"/>
      <c r="CI397" s="282"/>
      <c r="CJ397" s="282"/>
      <c r="CK397" s="282"/>
      <c r="CL397" s="282"/>
      <c r="CM397" s="282"/>
      <c r="CN397" s="282"/>
      <c r="CO397" s="282"/>
      <c r="CP397" s="282"/>
      <c r="CQ397" s="282"/>
      <c r="CR397" s="282"/>
      <c r="CS397" s="282"/>
      <c r="CT397" s="282"/>
      <c r="CU397" s="282"/>
      <c r="CV397" s="282"/>
      <c r="CW397" s="282"/>
      <c r="CX397" s="282"/>
      <c r="CY397" s="282"/>
      <c r="CZ397" s="282"/>
      <c r="DA397" s="282"/>
      <c r="DB397" s="282"/>
      <c r="DC397" s="282"/>
      <c r="DD397" s="282"/>
      <c r="DE397" s="282"/>
      <c r="DF397" s="282"/>
      <c r="DG397" s="282"/>
      <c r="DH397" s="282"/>
      <c r="DI397" s="282"/>
      <c r="DJ397" s="282"/>
      <c r="DK397" s="282"/>
      <c r="DL397" s="282"/>
      <c r="DM397" s="282"/>
      <c r="DN397" s="282"/>
      <c r="DO397" s="282"/>
      <c r="DP397" s="282"/>
      <c r="DQ397" s="282"/>
      <c r="DR397" s="282"/>
      <c r="DS397" s="282"/>
      <c r="DT397" s="282"/>
      <c r="DU397" s="282"/>
      <c r="DV397" s="282"/>
      <c r="DW397" s="282"/>
      <c r="DX397" s="282"/>
      <c r="DY397" s="282"/>
      <c r="DZ397" s="282"/>
      <c r="EA397" s="282"/>
      <c r="EB397" s="282"/>
      <c r="EC397" s="282"/>
      <c r="ED397" s="282"/>
      <c r="EE397" s="282"/>
      <c r="EF397" s="282"/>
      <c r="EG397" s="282"/>
      <c r="EH397" s="282"/>
      <c r="EI397" s="282"/>
      <c r="EJ397" s="282"/>
      <c r="EK397" s="282"/>
      <c r="EL397" s="282"/>
      <c r="EM397" s="282"/>
      <c r="EN397" s="282"/>
      <c r="EO397" s="282"/>
      <c r="EP397" s="282"/>
      <c r="EQ397" s="282"/>
      <c r="ER397" s="282"/>
      <c r="ES397" s="282"/>
      <c r="ET397" s="282"/>
      <c r="EU397" s="282"/>
      <c r="EV397" s="282"/>
      <c r="EW397" s="282"/>
      <c r="EX397" s="282"/>
      <c r="EY397" s="282"/>
      <c r="EZ397" s="282"/>
      <c r="FA397" s="282"/>
      <c r="FB397" s="282"/>
      <c r="FC397" s="282"/>
      <c r="FD397" s="282"/>
      <c r="FE397" s="282"/>
      <c r="FF397" s="282"/>
      <c r="FG397" s="282"/>
      <c r="FH397" s="282"/>
      <c r="FI397" s="282"/>
      <c r="FJ397" s="282"/>
      <c r="FK397" s="282"/>
      <c r="FL397" s="282"/>
      <c r="FM397" s="282"/>
      <c r="FN397" s="282"/>
      <c r="FO397" s="282"/>
      <c r="FP397" s="282"/>
      <c r="FQ397" s="282"/>
      <c r="FR397" s="282"/>
      <c r="FS397" s="282"/>
      <c r="FT397" s="282"/>
      <c r="FU397" s="282"/>
      <c r="FV397" s="282"/>
      <c r="FW397" s="282"/>
      <c r="FX397" s="282"/>
      <c r="FY397" s="282"/>
      <c r="FZ397" s="282"/>
      <c r="GA397" s="282"/>
      <c r="GB397" s="282"/>
      <c r="GC397" s="282"/>
      <c r="GD397" s="282"/>
      <c r="GE397" s="282"/>
      <c r="GF397" s="282"/>
      <c r="GG397" s="282"/>
      <c r="GH397" s="282"/>
      <c r="GI397" s="282"/>
      <c r="GJ397" s="282"/>
      <c r="GK397" s="282"/>
      <c r="GL397" s="282"/>
      <c r="GM397" s="282"/>
      <c r="GN397" s="282"/>
      <c r="GO397" s="282"/>
      <c r="GP397" s="282"/>
      <c r="GQ397" s="282"/>
      <c r="GR397" s="282"/>
      <c r="GS397" s="282"/>
      <c r="GT397" s="282"/>
      <c r="GU397" s="282"/>
      <c r="GV397" s="282"/>
      <c r="GW397" s="282"/>
      <c r="GX397" s="282"/>
      <c r="GY397" s="282"/>
      <c r="GZ397" s="282"/>
      <c r="HA397" s="282"/>
      <c r="HB397" s="282"/>
      <c r="HC397" s="282"/>
      <c r="HD397" s="282"/>
      <c r="HE397" s="282"/>
      <c r="HF397" s="282"/>
      <c r="HG397" s="282"/>
      <c r="HH397" s="282"/>
      <c r="HI397" s="282"/>
      <c r="HJ397" s="282"/>
      <c r="HK397" s="282"/>
      <c r="HL397" s="282"/>
      <c r="HM397" s="282"/>
      <c r="HN397" s="282"/>
      <c r="HO397" s="282"/>
      <c r="HP397" s="282"/>
      <c r="HQ397" s="282"/>
      <c r="HR397" s="282"/>
      <c r="HS397" s="282"/>
      <c r="HT397" s="282"/>
      <c r="HU397" s="282"/>
      <c r="HV397" s="282"/>
      <c r="HW397" s="282"/>
      <c r="HX397" s="282"/>
      <c r="HY397" s="282"/>
      <c r="HZ397" s="282"/>
      <c r="IA397" s="282"/>
      <c r="IB397" s="282"/>
      <c r="IC397" s="282"/>
      <c r="ID397" s="282"/>
      <c r="IE397" s="282"/>
    </row>
    <row r="398" spans="1:239" s="221" customFormat="1" ht="34.5">
      <c r="A398" s="214">
        <v>223</v>
      </c>
      <c r="B398" s="320" t="s">
        <v>496</v>
      </c>
      <c r="C398" s="458" t="s">
        <v>505</v>
      </c>
      <c r="D398" s="319" t="s">
        <v>506</v>
      </c>
      <c r="E398" s="267">
        <v>6</v>
      </c>
      <c r="F398" s="495" t="s">
        <v>2224</v>
      </c>
      <c r="G398" s="473" t="s">
        <v>2223</v>
      </c>
      <c r="H398" s="473" t="s">
        <v>2051</v>
      </c>
      <c r="I398" s="346">
        <v>6.44</v>
      </c>
      <c r="J398" s="347">
        <v>6.44</v>
      </c>
      <c r="K398" s="346"/>
      <c r="L398" s="346"/>
      <c r="M398" s="346"/>
      <c r="N398" s="267"/>
      <c r="O398" s="348">
        <v>1</v>
      </c>
      <c r="P398" s="282"/>
      <c r="Q398" s="282"/>
      <c r="R398" s="282"/>
      <c r="S398" s="282"/>
      <c r="T398" s="282"/>
      <c r="U398" s="282"/>
      <c r="V398" s="282"/>
      <c r="W398" s="282"/>
      <c r="X398" s="282"/>
      <c r="Y398" s="282"/>
      <c r="Z398" s="282"/>
      <c r="AA398" s="282"/>
      <c r="AB398" s="282"/>
      <c r="AC398" s="282"/>
      <c r="AD398" s="282"/>
      <c r="AE398" s="282"/>
      <c r="AF398" s="282"/>
      <c r="AG398" s="282"/>
      <c r="AH398" s="282"/>
      <c r="AI398" s="282"/>
      <c r="AJ398" s="282"/>
      <c r="AK398" s="282"/>
      <c r="AL398" s="282"/>
      <c r="AM398" s="282"/>
      <c r="AN398" s="282"/>
      <c r="AO398" s="282"/>
      <c r="AP398" s="282"/>
      <c r="AQ398" s="282"/>
      <c r="AR398" s="282"/>
      <c r="AS398" s="282"/>
      <c r="AT398" s="282"/>
      <c r="AU398" s="282"/>
      <c r="AV398" s="282"/>
      <c r="AW398" s="282"/>
      <c r="AX398" s="282"/>
      <c r="AY398" s="282"/>
      <c r="AZ398" s="282"/>
      <c r="BA398" s="282"/>
      <c r="BB398" s="282"/>
      <c r="BC398" s="282"/>
      <c r="BD398" s="282"/>
      <c r="BE398" s="282"/>
      <c r="BF398" s="282"/>
      <c r="BG398" s="282"/>
      <c r="BH398" s="282"/>
      <c r="BI398" s="282"/>
      <c r="BJ398" s="282"/>
      <c r="BK398" s="282"/>
      <c r="BL398" s="282"/>
      <c r="BM398" s="282"/>
      <c r="BN398" s="282"/>
      <c r="BO398" s="282"/>
      <c r="BP398" s="282"/>
      <c r="BQ398" s="282"/>
      <c r="BR398" s="282"/>
      <c r="BS398" s="282"/>
      <c r="BT398" s="282"/>
      <c r="BU398" s="282"/>
      <c r="BV398" s="282"/>
      <c r="BW398" s="282"/>
      <c r="BX398" s="282"/>
      <c r="BY398" s="282"/>
      <c r="BZ398" s="282"/>
      <c r="CA398" s="282"/>
      <c r="CB398" s="282"/>
      <c r="CC398" s="282"/>
      <c r="CD398" s="282"/>
      <c r="CE398" s="282"/>
      <c r="CF398" s="282"/>
      <c r="CG398" s="282"/>
      <c r="CH398" s="282"/>
      <c r="CI398" s="282"/>
      <c r="CJ398" s="282"/>
      <c r="CK398" s="282"/>
      <c r="CL398" s="282"/>
      <c r="CM398" s="282"/>
      <c r="CN398" s="282"/>
      <c r="CO398" s="282"/>
      <c r="CP398" s="282"/>
      <c r="CQ398" s="282"/>
      <c r="CR398" s="282"/>
      <c r="CS398" s="282"/>
      <c r="CT398" s="282"/>
      <c r="CU398" s="282"/>
      <c r="CV398" s="282"/>
      <c r="CW398" s="282"/>
      <c r="CX398" s="282"/>
      <c r="CY398" s="282"/>
      <c r="CZ398" s="282"/>
      <c r="DA398" s="282"/>
      <c r="DB398" s="282"/>
      <c r="DC398" s="282"/>
      <c r="DD398" s="282"/>
      <c r="DE398" s="282"/>
      <c r="DF398" s="282"/>
      <c r="DG398" s="282"/>
      <c r="DH398" s="282"/>
      <c r="DI398" s="282"/>
      <c r="DJ398" s="282"/>
      <c r="DK398" s="282"/>
      <c r="DL398" s="282"/>
      <c r="DM398" s="282"/>
      <c r="DN398" s="282"/>
      <c r="DO398" s="282"/>
      <c r="DP398" s="282"/>
      <c r="DQ398" s="282"/>
      <c r="DR398" s="282"/>
      <c r="DS398" s="282"/>
      <c r="DT398" s="282"/>
      <c r="DU398" s="282"/>
      <c r="DV398" s="282"/>
      <c r="DW398" s="282"/>
      <c r="DX398" s="282"/>
      <c r="DY398" s="282"/>
      <c r="DZ398" s="282"/>
      <c r="EA398" s="282"/>
      <c r="EB398" s="282"/>
      <c r="EC398" s="282"/>
      <c r="ED398" s="282"/>
      <c r="EE398" s="282"/>
      <c r="EF398" s="282"/>
      <c r="EG398" s="282"/>
      <c r="EH398" s="282"/>
      <c r="EI398" s="282"/>
      <c r="EJ398" s="282"/>
      <c r="EK398" s="282"/>
      <c r="EL398" s="282"/>
      <c r="EM398" s="282"/>
      <c r="EN398" s="282"/>
      <c r="EO398" s="282"/>
      <c r="EP398" s="282"/>
      <c r="EQ398" s="282"/>
      <c r="ER398" s="282"/>
      <c r="ES398" s="282"/>
      <c r="ET398" s="282"/>
      <c r="EU398" s="282"/>
      <c r="EV398" s="282"/>
      <c r="EW398" s="282"/>
      <c r="EX398" s="282"/>
      <c r="EY398" s="282"/>
      <c r="EZ398" s="282"/>
      <c r="FA398" s="282"/>
      <c r="FB398" s="282"/>
      <c r="FC398" s="282"/>
      <c r="FD398" s="282"/>
      <c r="FE398" s="282"/>
      <c r="FF398" s="282"/>
      <c r="FG398" s="282"/>
      <c r="FH398" s="282"/>
      <c r="FI398" s="282"/>
      <c r="FJ398" s="282"/>
      <c r="FK398" s="282"/>
      <c r="FL398" s="282"/>
      <c r="FM398" s="282"/>
      <c r="FN398" s="282"/>
      <c r="FO398" s="282"/>
      <c r="FP398" s="282"/>
      <c r="FQ398" s="282"/>
      <c r="FR398" s="282"/>
      <c r="FS398" s="282"/>
      <c r="FT398" s="282"/>
      <c r="FU398" s="282"/>
      <c r="FV398" s="282"/>
      <c r="FW398" s="282"/>
      <c r="FX398" s="282"/>
      <c r="FY398" s="282"/>
      <c r="FZ398" s="282"/>
      <c r="GA398" s="282"/>
      <c r="GB398" s="282"/>
      <c r="GC398" s="282"/>
      <c r="GD398" s="282"/>
      <c r="GE398" s="282"/>
      <c r="GF398" s="282"/>
      <c r="GG398" s="282"/>
      <c r="GH398" s="282"/>
      <c r="GI398" s="282"/>
      <c r="GJ398" s="282"/>
      <c r="GK398" s="282"/>
      <c r="GL398" s="282"/>
      <c r="GM398" s="282"/>
      <c r="GN398" s="282"/>
      <c r="GO398" s="282"/>
      <c r="GP398" s="282"/>
      <c r="GQ398" s="282"/>
      <c r="GR398" s="282"/>
      <c r="GS398" s="282"/>
      <c r="GT398" s="282"/>
      <c r="GU398" s="282"/>
      <c r="GV398" s="282"/>
      <c r="GW398" s="282"/>
      <c r="GX398" s="282"/>
      <c r="GY398" s="282"/>
      <c r="GZ398" s="282"/>
      <c r="HA398" s="282"/>
      <c r="HB398" s="282"/>
      <c r="HC398" s="282"/>
      <c r="HD398" s="282"/>
      <c r="HE398" s="282"/>
      <c r="HF398" s="282"/>
      <c r="HG398" s="282"/>
      <c r="HH398" s="282"/>
      <c r="HI398" s="282"/>
      <c r="HJ398" s="282"/>
      <c r="HK398" s="282"/>
      <c r="HL398" s="282"/>
      <c r="HM398" s="282"/>
      <c r="HN398" s="282"/>
      <c r="HO398" s="282"/>
      <c r="HP398" s="282"/>
      <c r="HQ398" s="282"/>
      <c r="HR398" s="282"/>
      <c r="HS398" s="282"/>
      <c r="HT398" s="282"/>
      <c r="HU398" s="282"/>
      <c r="HV398" s="282"/>
      <c r="HW398" s="282"/>
      <c r="HX398" s="282"/>
      <c r="HY398" s="282"/>
      <c r="HZ398" s="282"/>
      <c r="IA398" s="282"/>
      <c r="IB398" s="282"/>
      <c r="IC398" s="282"/>
      <c r="ID398" s="282"/>
      <c r="IE398" s="282"/>
    </row>
    <row r="399" spans="1:239" s="246" customFormat="1" ht="51">
      <c r="A399" s="256">
        <v>224</v>
      </c>
      <c r="B399" s="257" t="s">
        <v>496</v>
      </c>
      <c r="C399" s="462" t="s">
        <v>507</v>
      </c>
      <c r="D399" s="259" t="s">
        <v>508</v>
      </c>
      <c r="E399" s="259">
        <v>2</v>
      </c>
      <c r="F399" s="486" t="s">
        <v>1938</v>
      </c>
      <c r="G399" s="462" t="s">
        <v>1932</v>
      </c>
      <c r="H399" s="462" t="s">
        <v>1875</v>
      </c>
      <c r="I399" s="335">
        <v>13.91</v>
      </c>
      <c r="J399" s="260">
        <v>13.91</v>
      </c>
      <c r="K399" s="336">
        <v>15.92</v>
      </c>
      <c r="L399" s="259"/>
      <c r="M399" s="259"/>
      <c r="N399" s="336">
        <v>15.92</v>
      </c>
      <c r="O399" s="337">
        <v>1</v>
      </c>
    </row>
    <row r="400" spans="1:239" s="372" customFormat="1" ht="38.25" hidden="1">
      <c r="A400" s="256">
        <v>224</v>
      </c>
      <c r="B400" s="366" t="s">
        <v>496</v>
      </c>
      <c r="C400" s="465" t="s">
        <v>507</v>
      </c>
      <c r="D400" s="367" t="s">
        <v>508</v>
      </c>
      <c r="E400" s="367">
        <v>2</v>
      </c>
      <c r="F400" s="501" t="s">
        <v>2225</v>
      </c>
      <c r="G400" s="465" t="s">
        <v>2218</v>
      </c>
      <c r="H400" s="465" t="s">
        <v>2051</v>
      </c>
      <c r="I400" s="368">
        <v>17.48</v>
      </c>
      <c r="J400" s="369">
        <v>17.48</v>
      </c>
      <c r="K400" s="368"/>
      <c r="L400" s="368">
        <v>28.84</v>
      </c>
      <c r="M400" s="368">
        <v>28.84</v>
      </c>
      <c r="N400" s="367"/>
      <c r="O400" s="370">
        <v>2</v>
      </c>
      <c r="P400" s="371"/>
      <c r="Q400" s="371"/>
      <c r="R400" s="371"/>
      <c r="S400" s="371"/>
      <c r="T400" s="371"/>
      <c r="U400" s="371"/>
      <c r="V400" s="371"/>
      <c r="W400" s="371"/>
      <c r="X400" s="371"/>
      <c r="Y400" s="371"/>
      <c r="Z400" s="371"/>
      <c r="AA400" s="371"/>
      <c r="AB400" s="371"/>
      <c r="AC400" s="371"/>
      <c r="AD400" s="371"/>
      <c r="AE400" s="371"/>
      <c r="AF400" s="371"/>
      <c r="AG400" s="371"/>
      <c r="AH400" s="371"/>
      <c r="AI400" s="371"/>
      <c r="AJ400" s="371"/>
      <c r="AK400" s="371"/>
      <c r="AL400" s="371"/>
      <c r="AM400" s="371"/>
      <c r="AN400" s="371"/>
      <c r="AO400" s="371"/>
      <c r="AP400" s="371"/>
      <c r="AQ400" s="371"/>
      <c r="AR400" s="371"/>
      <c r="AS400" s="371"/>
      <c r="AT400" s="371"/>
      <c r="AU400" s="371"/>
      <c r="AV400" s="371"/>
      <c r="AW400" s="371"/>
      <c r="AX400" s="371"/>
      <c r="AY400" s="371"/>
      <c r="AZ400" s="371"/>
      <c r="BA400" s="371"/>
      <c r="BB400" s="371"/>
      <c r="BC400" s="371"/>
      <c r="BD400" s="371"/>
      <c r="BE400" s="371"/>
      <c r="BF400" s="371"/>
      <c r="BG400" s="371"/>
      <c r="BH400" s="371"/>
      <c r="BI400" s="371"/>
      <c r="BJ400" s="371"/>
      <c r="BK400" s="371"/>
      <c r="BL400" s="371"/>
      <c r="BM400" s="371"/>
      <c r="BN400" s="371"/>
      <c r="BO400" s="371"/>
      <c r="BP400" s="371"/>
      <c r="BQ400" s="371"/>
      <c r="BR400" s="371"/>
      <c r="BS400" s="371"/>
      <c r="BT400" s="371"/>
      <c r="BU400" s="371"/>
      <c r="BV400" s="371"/>
      <c r="BW400" s="371"/>
      <c r="BX400" s="371"/>
      <c r="BY400" s="371"/>
      <c r="BZ400" s="371"/>
      <c r="CA400" s="371"/>
      <c r="CB400" s="371"/>
      <c r="CC400" s="371"/>
      <c r="CD400" s="371"/>
      <c r="CE400" s="371"/>
      <c r="CF400" s="371"/>
      <c r="CG400" s="371"/>
      <c r="CH400" s="371"/>
      <c r="CI400" s="371"/>
      <c r="CJ400" s="371"/>
      <c r="CK400" s="371"/>
      <c r="CL400" s="371"/>
      <c r="CM400" s="371"/>
      <c r="CN400" s="371"/>
      <c r="CO400" s="371"/>
      <c r="CP400" s="371"/>
      <c r="CQ400" s="371"/>
      <c r="CR400" s="371"/>
      <c r="CS400" s="371"/>
      <c r="CT400" s="371"/>
      <c r="CU400" s="371"/>
      <c r="CV400" s="371"/>
      <c r="CW400" s="371"/>
      <c r="CX400" s="371"/>
      <c r="CY400" s="371"/>
      <c r="CZ400" s="371"/>
      <c r="DA400" s="371"/>
      <c r="DB400" s="371"/>
      <c r="DC400" s="371"/>
      <c r="DD400" s="371"/>
      <c r="DE400" s="371"/>
      <c r="DF400" s="371"/>
      <c r="DG400" s="371"/>
      <c r="DH400" s="371"/>
      <c r="DI400" s="371"/>
      <c r="DJ400" s="371"/>
      <c r="DK400" s="371"/>
      <c r="DL400" s="371"/>
      <c r="DM400" s="371"/>
      <c r="DN400" s="371"/>
      <c r="DO400" s="371"/>
      <c r="DP400" s="371"/>
      <c r="DQ400" s="371"/>
      <c r="DR400" s="371"/>
      <c r="DS400" s="371"/>
      <c r="DT400" s="371"/>
      <c r="DU400" s="371"/>
      <c r="DV400" s="371"/>
      <c r="DW400" s="371"/>
      <c r="DX400" s="371"/>
      <c r="DY400" s="371"/>
      <c r="DZ400" s="371"/>
      <c r="EA400" s="371"/>
      <c r="EB400" s="371"/>
      <c r="EC400" s="371"/>
      <c r="ED400" s="371"/>
      <c r="EE400" s="371"/>
      <c r="EF400" s="371"/>
      <c r="EG400" s="371"/>
      <c r="EH400" s="371"/>
      <c r="EI400" s="371"/>
      <c r="EJ400" s="371"/>
      <c r="EK400" s="371"/>
      <c r="EL400" s="371"/>
      <c r="EM400" s="371"/>
      <c r="EN400" s="371"/>
      <c r="EO400" s="371"/>
      <c r="EP400" s="371"/>
      <c r="EQ400" s="371"/>
      <c r="ER400" s="371"/>
      <c r="ES400" s="371"/>
      <c r="ET400" s="371"/>
      <c r="EU400" s="371"/>
      <c r="EV400" s="371"/>
      <c r="EW400" s="371"/>
      <c r="EX400" s="371"/>
      <c r="EY400" s="371"/>
      <c r="EZ400" s="371"/>
      <c r="FA400" s="371"/>
      <c r="FB400" s="371"/>
      <c r="FC400" s="371"/>
      <c r="FD400" s="371"/>
      <c r="FE400" s="371"/>
      <c r="FF400" s="371"/>
      <c r="FG400" s="371"/>
      <c r="FH400" s="371"/>
      <c r="FI400" s="371"/>
      <c r="FJ400" s="371"/>
      <c r="FK400" s="371"/>
      <c r="FL400" s="371"/>
      <c r="FM400" s="371"/>
      <c r="FN400" s="371"/>
      <c r="FO400" s="371"/>
      <c r="FP400" s="371"/>
      <c r="FQ400" s="371"/>
      <c r="FR400" s="371"/>
      <c r="FS400" s="371"/>
      <c r="FT400" s="371"/>
      <c r="FU400" s="371"/>
      <c r="FV400" s="371"/>
      <c r="FW400" s="371"/>
      <c r="FX400" s="371"/>
      <c r="FY400" s="371"/>
      <c r="FZ400" s="371"/>
      <c r="GA400" s="371"/>
      <c r="GB400" s="371"/>
      <c r="GC400" s="371"/>
      <c r="GD400" s="371"/>
      <c r="GE400" s="371"/>
      <c r="GF400" s="371"/>
      <c r="GG400" s="371"/>
      <c r="GH400" s="371"/>
      <c r="GI400" s="371"/>
      <c r="GJ400" s="371"/>
      <c r="GK400" s="371"/>
      <c r="GL400" s="371"/>
      <c r="GM400" s="371"/>
      <c r="GN400" s="371"/>
      <c r="GO400" s="371"/>
      <c r="GP400" s="371"/>
      <c r="GQ400" s="371"/>
      <c r="GR400" s="371"/>
      <c r="GS400" s="371"/>
      <c r="GT400" s="371"/>
      <c r="GU400" s="371"/>
      <c r="GV400" s="371"/>
      <c r="GW400" s="371"/>
      <c r="GX400" s="371"/>
      <c r="GY400" s="371"/>
      <c r="GZ400" s="371"/>
      <c r="HA400" s="371"/>
      <c r="HB400" s="371"/>
      <c r="HC400" s="371"/>
      <c r="HD400" s="371"/>
      <c r="HE400" s="371"/>
      <c r="HF400" s="371"/>
      <c r="HG400" s="371"/>
      <c r="HH400" s="371"/>
      <c r="HI400" s="371"/>
      <c r="HJ400" s="371"/>
      <c r="HK400" s="371"/>
      <c r="HL400" s="371"/>
      <c r="HM400" s="371"/>
      <c r="HN400" s="371"/>
      <c r="HO400" s="371"/>
      <c r="HP400" s="371"/>
      <c r="HQ400" s="371"/>
      <c r="HR400" s="371"/>
      <c r="HS400" s="371"/>
      <c r="HT400" s="371"/>
      <c r="HU400" s="371"/>
      <c r="HV400" s="371"/>
      <c r="HW400" s="371"/>
      <c r="HX400" s="371"/>
      <c r="HY400" s="371"/>
      <c r="HZ400" s="371"/>
      <c r="IA400" s="371"/>
      <c r="IB400" s="371"/>
      <c r="IC400" s="371"/>
      <c r="ID400" s="371"/>
      <c r="IE400" s="371"/>
    </row>
    <row r="401" spans="1:239" s="246" customFormat="1" ht="38.25">
      <c r="A401" s="239">
        <v>225</v>
      </c>
      <c r="B401" s="240" t="s">
        <v>509</v>
      </c>
      <c r="C401" s="445" t="s">
        <v>510</v>
      </c>
      <c r="D401" s="241" t="s">
        <v>511</v>
      </c>
      <c r="E401" s="241">
        <v>2</v>
      </c>
      <c r="F401" s="483" t="s">
        <v>1939</v>
      </c>
      <c r="G401" s="445" t="s">
        <v>1932</v>
      </c>
      <c r="H401" s="445" t="s">
        <v>1875</v>
      </c>
      <c r="I401" s="241">
        <v>2.88</v>
      </c>
      <c r="J401" s="243">
        <v>2.88</v>
      </c>
      <c r="K401" s="241" t="s">
        <v>1616</v>
      </c>
      <c r="L401" s="241" t="s">
        <v>1616</v>
      </c>
      <c r="M401" s="241" t="s">
        <v>1616</v>
      </c>
      <c r="N401" s="241" t="s">
        <v>1616</v>
      </c>
      <c r="O401" s="245">
        <v>1</v>
      </c>
    </row>
    <row r="402" spans="1:239" s="234" customFormat="1" ht="38.25" hidden="1">
      <c r="A402" s="247">
        <v>225</v>
      </c>
      <c r="B402" s="274" t="s">
        <v>509</v>
      </c>
      <c r="C402" s="449" t="s">
        <v>510</v>
      </c>
      <c r="D402" s="275" t="s">
        <v>511</v>
      </c>
      <c r="E402" s="266">
        <v>2</v>
      </c>
      <c r="F402" s="484" t="s">
        <v>1320</v>
      </c>
      <c r="G402" s="517" t="s">
        <v>1456</v>
      </c>
      <c r="H402" s="517" t="s">
        <v>1442</v>
      </c>
      <c r="I402" s="373">
        <v>3.36</v>
      </c>
      <c r="J402" s="374">
        <v>3.36</v>
      </c>
      <c r="K402" s="250"/>
      <c r="L402" s="250"/>
      <c r="M402" s="251"/>
      <c r="N402" s="251"/>
      <c r="O402" s="276">
        <v>2</v>
      </c>
      <c r="P402" s="273"/>
      <c r="Q402" s="273"/>
      <c r="R402" s="273"/>
      <c r="S402" s="273"/>
      <c r="T402" s="273"/>
      <c r="U402" s="273"/>
      <c r="V402" s="273"/>
      <c r="W402" s="273"/>
      <c r="X402" s="273"/>
      <c r="Y402" s="273"/>
      <c r="Z402" s="273"/>
      <c r="AA402" s="273"/>
      <c r="AB402" s="273"/>
      <c r="AC402" s="273"/>
      <c r="AD402" s="273"/>
      <c r="AE402" s="273"/>
      <c r="AF402" s="273"/>
      <c r="AG402" s="273"/>
      <c r="AH402" s="273"/>
      <c r="AI402" s="273"/>
      <c r="AJ402" s="273"/>
      <c r="AK402" s="273"/>
      <c r="AL402" s="273"/>
      <c r="AM402" s="273"/>
      <c r="AN402" s="273"/>
      <c r="AO402" s="273"/>
      <c r="AP402" s="273"/>
      <c r="AQ402" s="273"/>
      <c r="AR402" s="273"/>
      <c r="AS402" s="273"/>
      <c r="AT402" s="273"/>
      <c r="AU402" s="273"/>
      <c r="AV402" s="273"/>
      <c r="AW402" s="273"/>
      <c r="AX402" s="273"/>
      <c r="AY402" s="273"/>
      <c r="AZ402" s="273"/>
      <c r="BA402" s="273"/>
      <c r="BB402" s="273"/>
      <c r="BC402" s="273"/>
      <c r="BD402" s="273"/>
      <c r="BE402" s="273"/>
      <c r="BF402" s="273"/>
      <c r="BG402" s="273"/>
      <c r="BH402" s="273"/>
      <c r="BI402" s="273"/>
      <c r="BJ402" s="273"/>
      <c r="BK402" s="273"/>
      <c r="BL402" s="273"/>
      <c r="BM402" s="273"/>
      <c r="BN402" s="273"/>
      <c r="BO402" s="273"/>
      <c r="BP402" s="273"/>
      <c r="BQ402" s="273"/>
      <c r="BR402" s="273"/>
      <c r="BS402" s="273"/>
      <c r="BT402" s="273"/>
      <c r="BU402" s="273"/>
      <c r="BV402" s="273"/>
      <c r="BW402" s="273"/>
      <c r="BX402" s="273"/>
      <c r="BY402" s="273"/>
      <c r="BZ402" s="273"/>
      <c r="CA402" s="273"/>
      <c r="CB402" s="273"/>
      <c r="CC402" s="273"/>
      <c r="CD402" s="273"/>
      <c r="CE402" s="273"/>
      <c r="CF402" s="273"/>
      <c r="CG402" s="273"/>
      <c r="CH402" s="273"/>
      <c r="CI402" s="273"/>
      <c r="CJ402" s="273"/>
      <c r="CK402" s="273"/>
      <c r="CL402" s="273"/>
      <c r="CM402" s="273"/>
      <c r="CN402" s="273"/>
      <c r="CO402" s="273"/>
      <c r="CP402" s="273"/>
      <c r="CQ402" s="273"/>
      <c r="CR402" s="273"/>
      <c r="CS402" s="273"/>
      <c r="CT402" s="273"/>
      <c r="CU402" s="273"/>
      <c r="CV402" s="273"/>
      <c r="CW402" s="273"/>
      <c r="CX402" s="273"/>
      <c r="CY402" s="273"/>
      <c r="CZ402" s="273"/>
      <c r="DA402" s="273"/>
      <c r="DB402" s="273"/>
      <c r="DC402" s="273"/>
      <c r="DD402" s="273"/>
      <c r="DE402" s="273"/>
      <c r="DF402" s="273"/>
      <c r="DG402" s="273"/>
      <c r="DH402" s="273"/>
      <c r="DI402" s="273"/>
      <c r="DJ402" s="273"/>
      <c r="DK402" s="273"/>
      <c r="DL402" s="273"/>
      <c r="DM402" s="273"/>
      <c r="DN402" s="273"/>
      <c r="DO402" s="273"/>
      <c r="DP402" s="273"/>
      <c r="DQ402" s="273"/>
      <c r="DR402" s="273"/>
      <c r="DS402" s="273"/>
      <c r="DT402" s="273"/>
      <c r="DU402" s="273"/>
      <c r="DV402" s="273"/>
      <c r="DW402" s="273"/>
      <c r="DX402" s="273"/>
      <c r="DY402" s="273"/>
      <c r="DZ402" s="273"/>
      <c r="EA402" s="273"/>
      <c r="EB402" s="273"/>
      <c r="EC402" s="273"/>
      <c r="ED402" s="273"/>
      <c r="EE402" s="273"/>
      <c r="EF402" s="273"/>
      <c r="EG402" s="273"/>
      <c r="EH402" s="273"/>
      <c r="EI402" s="273"/>
      <c r="EJ402" s="273"/>
      <c r="EK402" s="273"/>
      <c r="EL402" s="273"/>
      <c r="EM402" s="273"/>
      <c r="EN402" s="273"/>
      <c r="EO402" s="273"/>
      <c r="EP402" s="273"/>
      <c r="EQ402" s="273"/>
      <c r="ER402" s="273"/>
      <c r="ES402" s="273"/>
      <c r="ET402" s="273"/>
      <c r="EU402" s="273"/>
      <c r="EV402" s="273"/>
      <c r="EW402" s="273"/>
      <c r="EX402" s="273"/>
      <c r="EY402" s="273"/>
      <c r="EZ402" s="273"/>
      <c r="FA402" s="273"/>
      <c r="FB402" s="273"/>
      <c r="FC402" s="273"/>
      <c r="FD402" s="273"/>
      <c r="FE402" s="273"/>
      <c r="FF402" s="273"/>
      <c r="FG402" s="273"/>
      <c r="FH402" s="273"/>
      <c r="FI402" s="273"/>
      <c r="FJ402" s="273"/>
      <c r="FK402" s="273"/>
      <c r="FL402" s="273"/>
      <c r="FM402" s="273"/>
      <c r="FN402" s="273"/>
      <c r="FO402" s="273"/>
      <c r="FP402" s="273"/>
      <c r="FQ402" s="273"/>
      <c r="FR402" s="273"/>
      <c r="FS402" s="273"/>
      <c r="FT402" s="273"/>
      <c r="FU402" s="273"/>
      <c r="FV402" s="273"/>
      <c r="FW402" s="273"/>
      <c r="FX402" s="273"/>
      <c r="FY402" s="273"/>
      <c r="FZ402" s="273"/>
      <c r="GA402" s="273"/>
      <c r="GB402" s="273"/>
      <c r="GC402" s="273"/>
      <c r="GD402" s="273"/>
      <c r="GE402" s="273"/>
      <c r="GF402" s="273"/>
      <c r="GG402" s="273"/>
      <c r="GH402" s="273"/>
      <c r="GI402" s="273"/>
      <c r="GJ402" s="273"/>
      <c r="GK402" s="273"/>
      <c r="GL402" s="273"/>
      <c r="GM402" s="273"/>
      <c r="GN402" s="273"/>
      <c r="GO402" s="273"/>
      <c r="GP402" s="273"/>
      <c r="GQ402" s="273"/>
      <c r="GR402" s="273"/>
      <c r="GS402" s="273"/>
      <c r="GT402" s="273"/>
      <c r="GU402" s="273"/>
      <c r="GV402" s="273"/>
      <c r="GW402" s="273"/>
      <c r="GX402" s="273"/>
      <c r="GY402" s="273"/>
      <c r="GZ402" s="273"/>
      <c r="HA402" s="273"/>
      <c r="HB402" s="273"/>
      <c r="HC402" s="273"/>
      <c r="HD402" s="273"/>
      <c r="HE402" s="273"/>
      <c r="HF402" s="273"/>
      <c r="HG402" s="273"/>
      <c r="HH402" s="273"/>
      <c r="HI402" s="273"/>
      <c r="HJ402" s="273"/>
      <c r="HK402" s="273"/>
      <c r="HL402" s="273"/>
      <c r="HM402" s="273"/>
      <c r="HN402" s="273"/>
      <c r="HO402" s="273"/>
      <c r="HP402" s="273"/>
      <c r="HQ402" s="273"/>
      <c r="HR402" s="273"/>
      <c r="HS402" s="273"/>
      <c r="HT402" s="273"/>
      <c r="HU402" s="273"/>
      <c r="HV402" s="273"/>
      <c r="HW402" s="273"/>
      <c r="HX402" s="273"/>
      <c r="HY402" s="273"/>
      <c r="HZ402" s="273"/>
      <c r="IA402" s="273"/>
      <c r="IB402" s="273"/>
      <c r="IC402" s="273"/>
      <c r="ID402" s="273"/>
      <c r="IE402" s="273"/>
    </row>
    <row r="403" spans="1:239" s="221" customFormat="1" ht="38.25" hidden="1">
      <c r="A403" s="214">
        <v>225</v>
      </c>
      <c r="B403" s="320" t="s">
        <v>509</v>
      </c>
      <c r="C403" s="458" t="s">
        <v>510</v>
      </c>
      <c r="D403" s="319" t="s">
        <v>511</v>
      </c>
      <c r="E403" s="267">
        <v>2</v>
      </c>
      <c r="F403" s="495" t="s">
        <v>2226</v>
      </c>
      <c r="G403" s="473" t="s">
        <v>2227</v>
      </c>
      <c r="H403" s="473" t="s">
        <v>2051</v>
      </c>
      <c r="I403" s="346">
        <v>3.84</v>
      </c>
      <c r="J403" s="347">
        <v>3.84</v>
      </c>
      <c r="K403" s="346"/>
      <c r="L403" s="346"/>
      <c r="M403" s="346"/>
      <c r="N403" s="267"/>
      <c r="O403" s="348">
        <v>3</v>
      </c>
      <c r="P403" s="282"/>
      <c r="Q403" s="282"/>
      <c r="R403" s="282"/>
      <c r="S403" s="282"/>
      <c r="T403" s="282"/>
      <c r="U403" s="282"/>
      <c r="V403" s="282"/>
      <c r="W403" s="282"/>
      <c r="X403" s="282"/>
      <c r="Y403" s="282"/>
      <c r="Z403" s="282"/>
      <c r="AA403" s="282"/>
      <c r="AB403" s="282"/>
      <c r="AC403" s="282"/>
      <c r="AD403" s="282"/>
      <c r="AE403" s="282"/>
      <c r="AF403" s="282"/>
      <c r="AG403" s="282"/>
      <c r="AH403" s="282"/>
      <c r="AI403" s="282"/>
      <c r="AJ403" s="282"/>
      <c r="AK403" s="282"/>
      <c r="AL403" s="282"/>
      <c r="AM403" s="282"/>
      <c r="AN403" s="282"/>
      <c r="AO403" s="282"/>
      <c r="AP403" s="282"/>
      <c r="AQ403" s="282"/>
      <c r="AR403" s="282"/>
      <c r="AS403" s="282"/>
      <c r="AT403" s="282"/>
      <c r="AU403" s="282"/>
      <c r="AV403" s="282"/>
      <c r="AW403" s="282"/>
      <c r="AX403" s="282"/>
      <c r="AY403" s="282"/>
      <c r="AZ403" s="282"/>
      <c r="BA403" s="282"/>
      <c r="BB403" s="282"/>
      <c r="BC403" s="282"/>
      <c r="BD403" s="282"/>
      <c r="BE403" s="282"/>
      <c r="BF403" s="282"/>
      <c r="BG403" s="282"/>
      <c r="BH403" s="282"/>
      <c r="BI403" s="282"/>
      <c r="BJ403" s="282"/>
      <c r="BK403" s="282"/>
      <c r="BL403" s="282"/>
      <c r="BM403" s="282"/>
      <c r="BN403" s="282"/>
      <c r="BO403" s="282"/>
      <c r="BP403" s="282"/>
      <c r="BQ403" s="282"/>
      <c r="BR403" s="282"/>
      <c r="BS403" s="282"/>
      <c r="BT403" s="282"/>
      <c r="BU403" s="282"/>
      <c r="BV403" s="282"/>
      <c r="BW403" s="282"/>
      <c r="BX403" s="282"/>
      <c r="BY403" s="282"/>
      <c r="BZ403" s="282"/>
      <c r="CA403" s="282"/>
      <c r="CB403" s="282"/>
      <c r="CC403" s="282"/>
      <c r="CD403" s="282"/>
      <c r="CE403" s="282"/>
      <c r="CF403" s="282"/>
      <c r="CG403" s="282"/>
      <c r="CH403" s="282"/>
      <c r="CI403" s="282"/>
      <c r="CJ403" s="282"/>
      <c r="CK403" s="282"/>
      <c r="CL403" s="282"/>
      <c r="CM403" s="282"/>
      <c r="CN403" s="282"/>
      <c r="CO403" s="282"/>
      <c r="CP403" s="282"/>
      <c r="CQ403" s="282"/>
      <c r="CR403" s="282"/>
      <c r="CS403" s="282"/>
      <c r="CT403" s="282"/>
      <c r="CU403" s="282"/>
      <c r="CV403" s="282"/>
      <c r="CW403" s="282"/>
      <c r="CX403" s="282"/>
      <c r="CY403" s="282"/>
      <c r="CZ403" s="282"/>
      <c r="DA403" s="282"/>
      <c r="DB403" s="282"/>
      <c r="DC403" s="282"/>
      <c r="DD403" s="282"/>
      <c r="DE403" s="282"/>
      <c r="DF403" s="282"/>
      <c r="DG403" s="282"/>
      <c r="DH403" s="282"/>
      <c r="DI403" s="282"/>
      <c r="DJ403" s="282"/>
      <c r="DK403" s="282"/>
      <c r="DL403" s="282"/>
      <c r="DM403" s="282"/>
      <c r="DN403" s="282"/>
      <c r="DO403" s="282"/>
      <c r="DP403" s="282"/>
      <c r="DQ403" s="282"/>
      <c r="DR403" s="282"/>
      <c r="DS403" s="282"/>
      <c r="DT403" s="282"/>
      <c r="DU403" s="282"/>
      <c r="DV403" s="282"/>
      <c r="DW403" s="282"/>
      <c r="DX403" s="282"/>
      <c r="DY403" s="282"/>
      <c r="DZ403" s="282"/>
      <c r="EA403" s="282"/>
      <c r="EB403" s="282"/>
      <c r="EC403" s="282"/>
      <c r="ED403" s="282"/>
      <c r="EE403" s="282"/>
      <c r="EF403" s="282"/>
      <c r="EG403" s="282"/>
      <c r="EH403" s="282"/>
      <c r="EI403" s="282"/>
      <c r="EJ403" s="282"/>
      <c r="EK403" s="282"/>
      <c r="EL403" s="282"/>
      <c r="EM403" s="282"/>
      <c r="EN403" s="282"/>
      <c r="EO403" s="282"/>
      <c r="EP403" s="282"/>
      <c r="EQ403" s="282"/>
      <c r="ER403" s="282"/>
      <c r="ES403" s="282"/>
      <c r="ET403" s="282"/>
      <c r="EU403" s="282"/>
      <c r="EV403" s="282"/>
      <c r="EW403" s="282"/>
      <c r="EX403" s="282"/>
      <c r="EY403" s="282"/>
      <c r="EZ403" s="282"/>
      <c r="FA403" s="282"/>
      <c r="FB403" s="282"/>
      <c r="FC403" s="282"/>
      <c r="FD403" s="282"/>
      <c r="FE403" s="282"/>
      <c r="FF403" s="282"/>
      <c r="FG403" s="282"/>
      <c r="FH403" s="282"/>
      <c r="FI403" s="282"/>
      <c r="FJ403" s="282"/>
      <c r="FK403" s="282"/>
      <c r="FL403" s="282"/>
      <c r="FM403" s="282"/>
      <c r="FN403" s="282"/>
      <c r="FO403" s="282"/>
      <c r="FP403" s="282"/>
      <c r="FQ403" s="282"/>
      <c r="FR403" s="282"/>
      <c r="FS403" s="282"/>
      <c r="FT403" s="282"/>
      <c r="FU403" s="282"/>
      <c r="FV403" s="282"/>
      <c r="FW403" s="282"/>
      <c r="FX403" s="282"/>
      <c r="FY403" s="282"/>
      <c r="FZ403" s="282"/>
      <c r="GA403" s="282"/>
      <c r="GB403" s="282"/>
      <c r="GC403" s="282"/>
      <c r="GD403" s="282"/>
      <c r="GE403" s="282"/>
      <c r="GF403" s="282"/>
      <c r="GG403" s="282"/>
      <c r="GH403" s="282"/>
      <c r="GI403" s="282"/>
      <c r="GJ403" s="282"/>
      <c r="GK403" s="282"/>
      <c r="GL403" s="282"/>
      <c r="GM403" s="282"/>
      <c r="GN403" s="282"/>
      <c r="GO403" s="282"/>
      <c r="GP403" s="282"/>
      <c r="GQ403" s="282"/>
      <c r="GR403" s="282"/>
      <c r="GS403" s="282"/>
      <c r="GT403" s="282"/>
      <c r="GU403" s="282"/>
      <c r="GV403" s="282"/>
      <c r="GW403" s="282"/>
      <c r="GX403" s="282"/>
      <c r="GY403" s="282"/>
      <c r="GZ403" s="282"/>
      <c r="HA403" s="282"/>
      <c r="HB403" s="282"/>
      <c r="HC403" s="282"/>
      <c r="HD403" s="282"/>
      <c r="HE403" s="282"/>
      <c r="HF403" s="282"/>
      <c r="HG403" s="282"/>
      <c r="HH403" s="282"/>
      <c r="HI403" s="282"/>
      <c r="HJ403" s="282"/>
      <c r="HK403" s="282"/>
      <c r="HL403" s="282"/>
      <c r="HM403" s="282"/>
      <c r="HN403" s="282"/>
      <c r="HO403" s="282"/>
      <c r="HP403" s="282"/>
      <c r="HQ403" s="282"/>
      <c r="HR403" s="282"/>
      <c r="HS403" s="282"/>
      <c r="HT403" s="282"/>
      <c r="HU403" s="282"/>
      <c r="HV403" s="282"/>
      <c r="HW403" s="282"/>
      <c r="HX403" s="282"/>
      <c r="HY403" s="282"/>
      <c r="HZ403" s="282"/>
      <c r="IA403" s="282"/>
      <c r="IB403" s="282"/>
      <c r="IC403" s="282"/>
      <c r="ID403" s="282"/>
      <c r="IE403" s="282"/>
    </row>
    <row r="404" spans="1:239" s="246" customFormat="1" ht="38.25">
      <c r="A404" s="256">
        <v>226</v>
      </c>
      <c r="B404" s="257" t="s">
        <v>509</v>
      </c>
      <c r="C404" s="462" t="s">
        <v>510</v>
      </c>
      <c r="D404" s="259" t="s">
        <v>512</v>
      </c>
      <c r="E404" s="259">
        <v>240</v>
      </c>
      <c r="F404" s="486" t="s">
        <v>1940</v>
      </c>
      <c r="G404" s="462" t="s">
        <v>1932</v>
      </c>
      <c r="H404" s="462" t="s">
        <v>1875</v>
      </c>
      <c r="I404" s="259">
        <v>2.38</v>
      </c>
      <c r="J404" s="260">
        <v>2.38</v>
      </c>
      <c r="K404" s="259" t="s">
        <v>1616</v>
      </c>
      <c r="L404" s="259" t="s">
        <v>1616</v>
      </c>
      <c r="M404" s="335">
        <v>4.0999999999999996</v>
      </c>
      <c r="N404" s="259" t="s">
        <v>1616</v>
      </c>
      <c r="O404" s="337">
        <v>1</v>
      </c>
    </row>
    <row r="405" spans="1:239" s="234" customFormat="1" ht="38.25" hidden="1">
      <c r="A405" s="261">
        <v>226</v>
      </c>
      <c r="B405" s="262" t="s">
        <v>509</v>
      </c>
      <c r="C405" s="447" t="s">
        <v>510</v>
      </c>
      <c r="D405" s="258" t="s">
        <v>512</v>
      </c>
      <c r="E405" s="258">
        <v>240</v>
      </c>
      <c r="F405" s="487" t="s">
        <v>1321</v>
      </c>
      <c r="G405" s="519" t="s">
        <v>1457</v>
      </c>
      <c r="H405" s="519" t="s">
        <v>1442</v>
      </c>
      <c r="I405" s="364">
        <v>2.4</v>
      </c>
      <c r="J405" s="365">
        <v>2.4</v>
      </c>
      <c r="K405" s="263"/>
      <c r="L405" s="263"/>
      <c r="M405" s="264">
        <v>6.7</v>
      </c>
      <c r="N405" s="264"/>
      <c r="O405" s="261">
        <v>2</v>
      </c>
    </row>
    <row r="406" spans="1:239" s="221" customFormat="1" ht="38.25" hidden="1">
      <c r="A406" s="256">
        <v>226</v>
      </c>
      <c r="B406" s="257" t="s">
        <v>509</v>
      </c>
      <c r="C406" s="462" t="s">
        <v>510</v>
      </c>
      <c r="D406" s="259" t="s">
        <v>512</v>
      </c>
      <c r="E406" s="259">
        <v>240</v>
      </c>
      <c r="F406" s="486" t="s">
        <v>2228</v>
      </c>
      <c r="G406" s="462" t="s">
        <v>2227</v>
      </c>
      <c r="H406" s="462" t="s">
        <v>2051</v>
      </c>
      <c r="I406" s="335">
        <v>2.75</v>
      </c>
      <c r="J406" s="260">
        <v>2.75</v>
      </c>
      <c r="K406" s="335"/>
      <c r="L406" s="335">
        <v>5.26</v>
      </c>
      <c r="M406" s="335">
        <v>5.26</v>
      </c>
      <c r="N406" s="259"/>
      <c r="O406" s="256">
        <v>3</v>
      </c>
    </row>
    <row r="407" spans="1:239" s="234" customFormat="1" ht="38.25">
      <c r="A407" s="247">
        <v>227</v>
      </c>
      <c r="B407" s="248" t="s">
        <v>509</v>
      </c>
      <c r="C407" s="446" t="s">
        <v>513</v>
      </c>
      <c r="D407" s="249" t="s">
        <v>514</v>
      </c>
      <c r="E407" s="233">
        <v>700</v>
      </c>
      <c r="F407" s="484" t="s">
        <v>1322</v>
      </c>
      <c r="G407" s="517" t="s">
        <v>1458</v>
      </c>
      <c r="H407" s="517" t="s">
        <v>1442</v>
      </c>
      <c r="I407" s="373">
        <v>3.58</v>
      </c>
      <c r="J407" s="374">
        <v>3.58</v>
      </c>
      <c r="K407" s="250"/>
      <c r="L407" s="250"/>
      <c r="M407" s="251"/>
      <c r="N407" s="251"/>
      <c r="O407" s="253">
        <v>1</v>
      </c>
    </row>
    <row r="408" spans="1:239" s="246" customFormat="1" ht="51" hidden="1">
      <c r="A408" s="239">
        <v>227</v>
      </c>
      <c r="B408" s="240" t="s">
        <v>509</v>
      </c>
      <c r="C408" s="445" t="s">
        <v>513</v>
      </c>
      <c r="D408" s="241" t="s">
        <v>514</v>
      </c>
      <c r="E408" s="241">
        <v>700</v>
      </c>
      <c r="F408" s="483" t="s">
        <v>1941</v>
      </c>
      <c r="G408" s="445" t="s">
        <v>1932</v>
      </c>
      <c r="H408" s="445" t="s">
        <v>1875</v>
      </c>
      <c r="I408" s="241">
        <v>3.65</v>
      </c>
      <c r="J408" s="243">
        <v>3.65</v>
      </c>
      <c r="K408" s="241" t="s">
        <v>1616</v>
      </c>
      <c r="L408" s="242"/>
      <c r="M408" s="241">
        <v>13.13</v>
      </c>
      <c r="N408" s="241"/>
      <c r="O408" s="245">
        <v>2</v>
      </c>
    </row>
    <row r="409" spans="1:239" s="221" customFormat="1" ht="38.25" hidden="1">
      <c r="A409" s="214">
        <v>227</v>
      </c>
      <c r="B409" s="235" t="s">
        <v>509</v>
      </c>
      <c r="C409" s="444" t="s">
        <v>513</v>
      </c>
      <c r="D409" s="236" t="s">
        <v>514</v>
      </c>
      <c r="E409" s="220">
        <v>700</v>
      </c>
      <c r="F409" s="481" t="s">
        <v>2229</v>
      </c>
      <c r="G409" s="456" t="s">
        <v>2218</v>
      </c>
      <c r="H409" s="456" t="s">
        <v>2051</v>
      </c>
      <c r="I409" s="237">
        <v>4</v>
      </c>
      <c r="J409" s="238">
        <v>4</v>
      </c>
      <c r="K409" s="237"/>
      <c r="L409" s="237">
        <v>9.82</v>
      </c>
      <c r="M409" s="237">
        <v>9.82</v>
      </c>
      <c r="N409" s="220"/>
      <c r="O409" s="219">
        <v>3</v>
      </c>
    </row>
    <row r="410" spans="1:239" s="246" customFormat="1" ht="51">
      <c r="A410" s="256">
        <v>228</v>
      </c>
      <c r="B410" s="257" t="s">
        <v>509</v>
      </c>
      <c r="C410" s="462" t="s">
        <v>513</v>
      </c>
      <c r="D410" s="259" t="s">
        <v>515</v>
      </c>
      <c r="E410" s="259">
        <v>50</v>
      </c>
      <c r="F410" s="486" t="s">
        <v>1942</v>
      </c>
      <c r="G410" s="462" t="s">
        <v>1932</v>
      </c>
      <c r="H410" s="462" t="s">
        <v>1875</v>
      </c>
      <c r="I410" s="259">
        <v>4.05</v>
      </c>
      <c r="J410" s="260">
        <v>4.05</v>
      </c>
      <c r="K410" s="259" t="s">
        <v>1616</v>
      </c>
      <c r="L410" s="335"/>
      <c r="M410" s="259">
        <v>15.08</v>
      </c>
      <c r="N410" s="259"/>
      <c r="O410" s="337">
        <v>1</v>
      </c>
    </row>
    <row r="411" spans="1:239" s="234" customFormat="1" ht="38.25" hidden="1">
      <c r="A411" s="261">
        <v>228</v>
      </c>
      <c r="B411" s="262" t="s">
        <v>509</v>
      </c>
      <c r="C411" s="447" t="s">
        <v>513</v>
      </c>
      <c r="D411" s="258" t="s">
        <v>515</v>
      </c>
      <c r="E411" s="258">
        <v>50</v>
      </c>
      <c r="F411" s="487" t="s">
        <v>1323</v>
      </c>
      <c r="G411" s="519" t="s">
        <v>1459</v>
      </c>
      <c r="H411" s="519" t="s">
        <v>1442</v>
      </c>
      <c r="I411" s="364">
        <v>4.32</v>
      </c>
      <c r="J411" s="365">
        <v>4.32</v>
      </c>
      <c r="K411" s="263"/>
      <c r="L411" s="263"/>
      <c r="M411" s="264">
        <v>13.53</v>
      </c>
      <c r="N411" s="264"/>
      <c r="O411" s="261">
        <v>2</v>
      </c>
    </row>
    <row r="412" spans="1:239" s="221" customFormat="1" ht="38.25" hidden="1">
      <c r="A412" s="256">
        <v>228</v>
      </c>
      <c r="B412" s="257" t="s">
        <v>509</v>
      </c>
      <c r="C412" s="462" t="s">
        <v>513</v>
      </c>
      <c r="D412" s="259" t="s">
        <v>515</v>
      </c>
      <c r="E412" s="259">
        <v>50</v>
      </c>
      <c r="F412" s="486" t="s">
        <v>2230</v>
      </c>
      <c r="G412" s="462" t="s">
        <v>2218</v>
      </c>
      <c r="H412" s="462" t="s">
        <v>2051</v>
      </c>
      <c r="I412" s="335">
        <v>4.66</v>
      </c>
      <c r="J412" s="260">
        <v>4.66</v>
      </c>
      <c r="K412" s="335"/>
      <c r="L412" s="335">
        <v>1.42</v>
      </c>
      <c r="M412" s="335">
        <v>1.42</v>
      </c>
      <c r="N412" s="259"/>
      <c r="O412" s="256">
        <v>3</v>
      </c>
    </row>
    <row r="413" spans="1:239" s="246" customFormat="1" ht="51">
      <c r="A413" s="239">
        <v>229</v>
      </c>
      <c r="B413" s="240" t="s">
        <v>509</v>
      </c>
      <c r="C413" s="445" t="s">
        <v>513</v>
      </c>
      <c r="D413" s="241" t="s">
        <v>516</v>
      </c>
      <c r="E413" s="241">
        <v>150</v>
      </c>
      <c r="F413" s="483" t="s">
        <v>1943</v>
      </c>
      <c r="G413" s="445" t="s">
        <v>1932</v>
      </c>
      <c r="H413" s="445" t="s">
        <v>1875</v>
      </c>
      <c r="I413" s="241">
        <v>4.08</v>
      </c>
      <c r="J413" s="243">
        <v>4.08</v>
      </c>
      <c r="K413" s="241" t="s">
        <v>1616</v>
      </c>
      <c r="L413" s="242"/>
      <c r="M413" s="241">
        <v>15.74</v>
      </c>
      <c r="N413" s="241"/>
      <c r="O413" s="245">
        <v>1</v>
      </c>
    </row>
    <row r="414" spans="1:239" s="234" customFormat="1" ht="38.25" hidden="1">
      <c r="A414" s="247">
        <v>229</v>
      </c>
      <c r="B414" s="248" t="s">
        <v>509</v>
      </c>
      <c r="C414" s="446" t="s">
        <v>513</v>
      </c>
      <c r="D414" s="249" t="s">
        <v>516</v>
      </c>
      <c r="E414" s="233">
        <v>150</v>
      </c>
      <c r="F414" s="484" t="s">
        <v>1324</v>
      </c>
      <c r="G414" s="517" t="s">
        <v>1460</v>
      </c>
      <c r="H414" s="517" t="s">
        <v>1442</v>
      </c>
      <c r="I414" s="373">
        <v>4.34</v>
      </c>
      <c r="J414" s="374">
        <v>4.34</v>
      </c>
      <c r="K414" s="250"/>
      <c r="L414" s="250"/>
      <c r="M414" s="251">
        <v>13.75</v>
      </c>
      <c r="N414" s="251"/>
      <c r="O414" s="253">
        <v>2</v>
      </c>
    </row>
    <row r="415" spans="1:239" s="221" customFormat="1" ht="38.25" hidden="1">
      <c r="A415" s="214">
        <v>229</v>
      </c>
      <c r="B415" s="235" t="s">
        <v>509</v>
      </c>
      <c r="C415" s="444" t="s">
        <v>513</v>
      </c>
      <c r="D415" s="236" t="s">
        <v>516</v>
      </c>
      <c r="E415" s="220">
        <v>150</v>
      </c>
      <c r="F415" s="481" t="s">
        <v>2231</v>
      </c>
      <c r="G415" s="456" t="s">
        <v>2218</v>
      </c>
      <c r="H415" s="456" t="s">
        <v>2051</v>
      </c>
      <c r="I415" s="237">
        <v>4.8499999999999996</v>
      </c>
      <c r="J415" s="238">
        <v>4.8499999999999996</v>
      </c>
      <c r="K415" s="237"/>
      <c r="L415" s="237">
        <v>11.32</v>
      </c>
      <c r="M415" s="237">
        <v>11.32</v>
      </c>
      <c r="N415" s="220"/>
      <c r="O415" s="219">
        <v>3</v>
      </c>
    </row>
    <row r="416" spans="1:239" s="234" customFormat="1" ht="35.25" hidden="1">
      <c r="A416" s="261">
        <v>230</v>
      </c>
      <c r="B416" s="262" t="s">
        <v>509</v>
      </c>
      <c r="C416" s="447" t="s">
        <v>517</v>
      </c>
      <c r="D416" s="258" t="s">
        <v>518</v>
      </c>
      <c r="E416" s="258">
        <v>5</v>
      </c>
      <c r="F416" s="487"/>
      <c r="G416" s="519"/>
      <c r="H416" s="519"/>
      <c r="I416" s="263"/>
      <c r="J416" s="263"/>
      <c r="K416" s="263"/>
      <c r="L416" s="263"/>
      <c r="M416" s="263"/>
      <c r="N416" s="264"/>
      <c r="O416" s="261">
        <v>0</v>
      </c>
    </row>
    <row r="417" spans="1:239" s="234" customFormat="1" ht="38.25" hidden="1">
      <c r="A417" s="247">
        <v>231</v>
      </c>
      <c r="B417" s="274" t="s">
        <v>509</v>
      </c>
      <c r="C417" s="449" t="s">
        <v>517</v>
      </c>
      <c r="D417" s="275" t="s">
        <v>519</v>
      </c>
      <c r="E417" s="266">
        <v>5</v>
      </c>
      <c r="F417" s="484"/>
      <c r="G417" s="517"/>
      <c r="H417" s="517"/>
      <c r="I417" s="250"/>
      <c r="J417" s="250"/>
      <c r="K417" s="250"/>
      <c r="L417" s="250"/>
      <c r="M417" s="250"/>
      <c r="N417" s="251"/>
      <c r="O417" s="276">
        <v>0</v>
      </c>
      <c r="P417" s="273"/>
      <c r="Q417" s="273"/>
      <c r="R417" s="273"/>
      <c r="S417" s="273"/>
      <c r="T417" s="273"/>
      <c r="U417" s="273"/>
      <c r="V417" s="273"/>
      <c r="W417" s="273"/>
      <c r="X417" s="273"/>
      <c r="Y417" s="273"/>
      <c r="Z417" s="273"/>
      <c r="AA417" s="273"/>
      <c r="AB417" s="273"/>
      <c r="AC417" s="273"/>
      <c r="AD417" s="273"/>
      <c r="AE417" s="273"/>
      <c r="AF417" s="273"/>
      <c r="AG417" s="273"/>
      <c r="AH417" s="273"/>
      <c r="AI417" s="273"/>
      <c r="AJ417" s="273"/>
      <c r="AK417" s="273"/>
      <c r="AL417" s="273"/>
      <c r="AM417" s="273"/>
      <c r="AN417" s="273"/>
      <c r="AO417" s="273"/>
      <c r="AP417" s="273"/>
      <c r="AQ417" s="273"/>
      <c r="AR417" s="273"/>
      <c r="AS417" s="273"/>
      <c r="AT417" s="273"/>
      <c r="AU417" s="273"/>
      <c r="AV417" s="273"/>
      <c r="AW417" s="273"/>
      <c r="AX417" s="273"/>
      <c r="AY417" s="273"/>
      <c r="AZ417" s="273"/>
      <c r="BA417" s="273"/>
      <c r="BB417" s="273"/>
      <c r="BC417" s="273"/>
      <c r="BD417" s="273"/>
      <c r="BE417" s="273"/>
      <c r="BF417" s="273"/>
      <c r="BG417" s="273"/>
      <c r="BH417" s="273"/>
      <c r="BI417" s="273"/>
      <c r="BJ417" s="273"/>
      <c r="BK417" s="273"/>
      <c r="BL417" s="273"/>
      <c r="BM417" s="273"/>
      <c r="BN417" s="273"/>
      <c r="BO417" s="273"/>
      <c r="BP417" s="273"/>
      <c r="BQ417" s="273"/>
      <c r="BR417" s="273"/>
      <c r="BS417" s="273"/>
      <c r="BT417" s="273"/>
      <c r="BU417" s="273"/>
      <c r="BV417" s="273"/>
      <c r="BW417" s="273"/>
      <c r="BX417" s="273"/>
      <c r="BY417" s="273"/>
      <c r="BZ417" s="273"/>
      <c r="CA417" s="273"/>
      <c r="CB417" s="273"/>
      <c r="CC417" s="273"/>
      <c r="CD417" s="273"/>
      <c r="CE417" s="273"/>
      <c r="CF417" s="273"/>
      <c r="CG417" s="273"/>
      <c r="CH417" s="273"/>
      <c r="CI417" s="273"/>
      <c r="CJ417" s="273"/>
      <c r="CK417" s="273"/>
      <c r="CL417" s="273"/>
      <c r="CM417" s="273"/>
      <c r="CN417" s="273"/>
      <c r="CO417" s="273"/>
      <c r="CP417" s="273"/>
      <c r="CQ417" s="273"/>
      <c r="CR417" s="273"/>
      <c r="CS417" s="273"/>
      <c r="CT417" s="273"/>
      <c r="CU417" s="273"/>
      <c r="CV417" s="273"/>
      <c r="CW417" s="273"/>
      <c r="CX417" s="273"/>
      <c r="CY417" s="273"/>
      <c r="CZ417" s="273"/>
      <c r="DA417" s="273"/>
      <c r="DB417" s="273"/>
      <c r="DC417" s="273"/>
      <c r="DD417" s="273"/>
      <c r="DE417" s="273"/>
      <c r="DF417" s="273"/>
      <c r="DG417" s="273"/>
      <c r="DH417" s="273"/>
      <c r="DI417" s="273"/>
      <c r="DJ417" s="273"/>
      <c r="DK417" s="273"/>
      <c r="DL417" s="273"/>
      <c r="DM417" s="273"/>
      <c r="DN417" s="273"/>
      <c r="DO417" s="273"/>
      <c r="DP417" s="273"/>
      <c r="DQ417" s="273"/>
      <c r="DR417" s="273"/>
      <c r="DS417" s="273"/>
      <c r="DT417" s="273"/>
      <c r="DU417" s="273"/>
      <c r="DV417" s="273"/>
      <c r="DW417" s="273"/>
      <c r="DX417" s="273"/>
      <c r="DY417" s="273"/>
      <c r="DZ417" s="273"/>
      <c r="EA417" s="273"/>
      <c r="EB417" s="273"/>
      <c r="EC417" s="273"/>
      <c r="ED417" s="273"/>
      <c r="EE417" s="273"/>
      <c r="EF417" s="273"/>
      <c r="EG417" s="273"/>
      <c r="EH417" s="273"/>
      <c r="EI417" s="273"/>
      <c r="EJ417" s="273"/>
      <c r="EK417" s="273"/>
      <c r="EL417" s="273"/>
      <c r="EM417" s="273"/>
      <c r="EN417" s="273"/>
      <c r="EO417" s="273"/>
      <c r="EP417" s="273"/>
      <c r="EQ417" s="273"/>
      <c r="ER417" s="273"/>
      <c r="ES417" s="273"/>
      <c r="ET417" s="273"/>
      <c r="EU417" s="273"/>
      <c r="EV417" s="273"/>
      <c r="EW417" s="273"/>
      <c r="EX417" s="273"/>
      <c r="EY417" s="273"/>
      <c r="EZ417" s="273"/>
      <c r="FA417" s="273"/>
      <c r="FB417" s="273"/>
      <c r="FC417" s="273"/>
      <c r="FD417" s="273"/>
      <c r="FE417" s="273"/>
      <c r="FF417" s="273"/>
      <c r="FG417" s="273"/>
      <c r="FH417" s="273"/>
      <c r="FI417" s="273"/>
      <c r="FJ417" s="273"/>
      <c r="FK417" s="273"/>
      <c r="FL417" s="273"/>
      <c r="FM417" s="273"/>
      <c r="FN417" s="273"/>
      <c r="FO417" s="273"/>
      <c r="FP417" s="273"/>
      <c r="FQ417" s="273"/>
      <c r="FR417" s="273"/>
      <c r="FS417" s="273"/>
      <c r="FT417" s="273"/>
      <c r="FU417" s="273"/>
      <c r="FV417" s="273"/>
      <c r="FW417" s="273"/>
      <c r="FX417" s="273"/>
      <c r="FY417" s="273"/>
      <c r="FZ417" s="273"/>
      <c r="GA417" s="273"/>
      <c r="GB417" s="273"/>
      <c r="GC417" s="273"/>
      <c r="GD417" s="273"/>
      <c r="GE417" s="273"/>
      <c r="GF417" s="273"/>
      <c r="GG417" s="273"/>
      <c r="GH417" s="273"/>
      <c r="GI417" s="273"/>
      <c r="GJ417" s="273"/>
      <c r="GK417" s="273"/>
      <c r="GL417" s="273"/>
      <c r="GM417" s="273"/>
      <c r="GN417" s="273"/>
      <c r="GO417" s="273"/>
      <c r="GP417" s="273"/>
      <c r="GQ417" s="273"/>
      <c r="GR417" s="273"/>
      <c r="GS417" s="273"/>
      <c r="GT417" s="273"/>
      <c r="GU417" s="273"/>
      <c r="GV417" s="273"/>
      <c r="GW417" s="273"/>
      <c r="GX417" s="273"/>
      <c r="GY417" s="273"/>
      <c r="GZ417" s="273"/>
      <c r="HA417" s="273"/>
      <c r="HB417" s="273"/>
      <c r="HC417" s="273"/>
      <c r="HD417" s="273"/>
      <c r="HE417" s="273"/>
      <c r="HF417" s="273"/>
      <c r="HG417" s="273"/>
      <c r="HH417" s="273"/>
      <c r="HI417" s="273"/>
      <c r="HJ417" s="273"/>
      <c r="HK417" s="273"/>
      <c r="HL417" s="273"/>
      <c r="HM417" s="273"/>
      <c r="HN417" s="273"/>
      <c r="HO417" s="273"/>
      <c r="HP417" s="273"/>
      <c r="HQ417" s="273"/>
      <c r="HR417" s="273"/>
      <c r="HS417" s="273"/>
      <c r="HT417" s="273"/>
      <c r="HU417" s="273"/>
      <c r="HV417" s="273"/>
      <c r="HW417" s="273"/>
      <c r="HX417" s="273"/>
      <c r="HY417" s="273"/>
      <c r="HZ417" s="273"/>
      <c r="IA417" s="273"/>
      <c r="IB417" s="273"/>
      <c r="IC417" s="273"/>
      <c r="ID417" s="273"/>
      <c r="IE417" s="273"/>
    </row>
    <row r="418" spans="1:239" s="221" customFormat="1" ht="38.25">
      <c r="A418" s="256">
        <v>232</v>
      </c>
      <c r="B418" s="277" t="s">
        <v>520</v>
      </c>
      <c r="C418" s="450" t="s">
        <v>521</v>
      </c>
      <c r="D418" s="278" t="s">
        <v>522</v>
      </c>
      <c r="E418" s="278">
        <v>3</v>
      </c>
      <c r="F418" s="488" t="s">
        <v>2232</v>
      </c>
      <c r="G418" s="450" t="s">
        <v>2223</v>
      </c>
      <c r="H418" s="450" t="s">
        <v>2051</v>
      </c>
      <c r="I418" s="279">
        <v>28.8</v>
      </c>
      <c r="J418" s="280">
        <v>28.8</v>
      </c>
      <c r="K418" s="279"/>
      <c r="L418" s="279"/>
      <c r="M418" s="279"/>
      <c r="N418" s="278"/>
      <c r="O418" s="281">
        <v>1</v>
      </c>
      <c r="P418" s="282"/>
      <c r="Q418" s="282"/>
      <c r="R418" s="282"/>
      <c r="S418" s="282"/>
      <c r="T418" s="282"/>
      <c r="U418" s="282"/>
      <c r="V418" s="282"/>
      <c r="W418" s="282"/>
      <c r="X418" s="282"/>
      <c r="Y418" s="282"/>
      <c r="Z418" s="282"/>
      <c r="AA418" s="282"/>
      <c r="AB418" s="282"/>
      <c r="AC418" s="282"/>
      <c r="AD418" s="282"/>
      <c r="AE418" s="282"/>
      <c r="AF418" s="282"/>
      <c r="AG418" s="282"/>
      <c r="AH418" s="282"/>
      <c r="AI418" s="282"/>
      <c r="AJ418" s="282"/>
      <c r="AK418" s="282"/>
      <c r="AL418" s="282"/>
      <c r="AM418" s="282"/>
      <c r="AN418" s="282"/>
      <c r="AO418" s="282"/>
      <c r="AP418" s="282"/>
      <c r="AQ418" s="282"/>
      <c r="AR418" s="282"/>
      <c r="AS418" s="282"/>
      <c r="AT418" s="282"/>
      <c r="AU418" s="282"/>
      <c r="AV418" s="282"/>
      <c r="AW418" s="282"/>
      <c r="AX418" s="282"/>
      <c r="AY418" s="282"/>
      <c r="AZ418" s="282"/>
      <c r="BA418" s="282"/>
      <c r="BB418" s="282"/>
      <c r="BC418" s="282"/>
      <c r="BD418" s="282"/>
      <c r="BE418" s="282"/>
      <c r="BF418" s="282"/>
      <c r="BG418" s="282"/>
      <c r="BH418" s="282"/>
      <c r="BI418" s="282"/>
      <c r="BJ418" s="282"/>
      <c r="BK418" s="282"/>
      <c r="BL418" s="282"/>
      <c r="BM418" s="282"/>
      <c r="BN418" s="282"/>
      <c r="BO418" s="282"/>
      <c r="BP418" s="282"/>
      <c r="BQ418" s="282"/>
      <c r="BR418" s="282"/>
      <c r="BS418" s="282"/>
      <c r="BT418" s="282"/>
      <c r="BU418" s="282"/>
      <c r="BV418" s="282"/>
      <c r="BW418" s="282"/>
      <c r="BX418" s="282"/>
      <c r="BY418" s="282"/>
      <c r="BZ418" s="282"/>
      <c r="CA418" s="282"/>
      <c r="CB418" s="282"/>
      <c r="CC418" s="282"/>
      <c r="CD418" s="282"/>
      <c r="CE418" s="282"/>
      <c r="CF418" s="282"/>
      <c r="CG418" s="282"/>
      <c r="CH418" s="282"/>
      <c r="CI418" s="282"/>
      <c r="CJ418" s="282"/>
      <c r="CK418" s="282"/>
      <c r="CL418" s="282"/>
      <c r="CM418" s="282"/>
      <c r="CN418" s="282"/>
      <c r="CO418" s="282"/>
      <c r="CP418" s="282"/>
      <c r="CQ418" s="282"/>
      <c r="CR418" s="282"/>
      <c r="CS418" s="282"/>
      <c r="CT418" s="282"/>
      <c r="CU418" s="282"/>
      <c r="CV418" s="282"/>
      <c r="CW418" s="282"/>
      <c r="CX418" s="282"/>
      <c r="CY418" s="282"/>
      <c r="CZ418" s="282"/>
      <c r="DA418" s="282"/>
      <c r="DB418" s="282"/>
      <c r="DC418" s="282"/>
      <c r="DD418" s="282"/>
      <c r="DE418" s="282"/>
      <c r="DF418" s="282"/>
      <c r="DG418" s="282"/>
      <c r="DH418" s="282"/>
      <c r="DI418" s="282"/>
      <c r="DJ418" s="282"/>
      <c r="DK418" s="282"/>
      <c r="DL418" s="282"/>
      <c r="DM418" s="282"/>
      <c r="DN418" s="282"/>
      <c r="DO418" s="282"/>
      <c r="DP418" s="282"/>
      <c r="DQ418" s="282"/>
      <c r="DR418" s="282"/>
      <c r="DS418" s="282"/>
      <c r="DT418" s="282"/>
      <c r="DU418" s="282"/>
      <c r="DV418" s="282"/>
      <c r="DW418" s="282"/>
      <c r="DX418" s="282"/>
      <c r="DY418" s="282"/>
      <c r="DZ418" s="282"/>
      <c r="EA418" s="282"/>
      <c r="EB418" s="282"/>
      <c r="EC418" s="282"/>
      <c r="ED418" s="282"/>
      <c r="EE418" s="282"/>
      <c r="EF418" s="282"/>
      <c r="EG418" s="282"/>
      <c r="EH418" s="282"/>
      <c r="EI418" s="282"/>
      <c r="EJ418" s="282"/>
      <c r="EK418" s="282"/>
      <c r="EL418" s="282"/>
      <c r="EM418" s="282"/>
      <c r="EN418" s="282"/>
      <c r="EO418" s="282"/>
      <c r="EP418" s="282"/>
      <c r="EQ418" s="282"/>
      <c r="ER418" s="282"/>
      <c r="ES418" s="282"/>
      <c r="ET418" s="282"/>
      <c r="EU418" s="282"/>
      <c r="EV418" s="282"/>
      <c r="EW418" s="282"/>
      <c r="EX418" s="282"/>
      <c r="EY418" s="282"/>
      <c r="EZ418" s="282"/>
      <c r="FA418" s="282"/>
      <c r="FB418" s="282"/>
      <c r="FC418" s="282"/>
      <c r="FD418" s="282"/>
      <c r="FE418" s="282"/>
      <c r="FF418" s="282"/>
      <c r="FG418" s="282"/>
      <c r="FH418" s="282"/>
      <c r="FI418" s="282"/>
      <c r="FJ418" s="282"/>
      <c r="FK418" s="282"/>
      <c r="FL418" s="282"/>
      <c r="FM418" s="282"/>
      <c r="FN418" s="282"/>
      <c r="FO418" s="282"/>
      <c r="FP418" s="282"/>
      <c r="FQ418" s="282"/>
      <c r="FR418" s="282"/>
      <c r="FS418" s="282"/>
      <c r="FT418" s="282"/>
      <c r="FU418" s="282"/>
      <c r="FV418" s="282"/>
      <c r="FW418" s="282"/>
      <c r="FX418" s="282"/>
      <c r="FY418" s="282"/>
      <c r="FZ418" s="282"/>
      <c r="GA418" s="282"/>
      <c r="GB418" s="282"/>
      <c r="GC418" s="282"/>
      <c r="GD418" s="282"/>
      <c r="GE418" s="282"/>
      <c r="GF418" s="282"/>
      <c r="GG418" s="282"/>
      <c r="GH418" s="282"/>
      <c r="GI418" s="282"/>
      <c r="GJ418" s="282"/>
      <c r="GK418" s="282"/>
      <c r="GL418" s="282"/>
      <c r="GM418" s="282"/>
      <c r="GN418" s="282"/>
      <c r="GO418" s="282"/>
      <c r="GP418" s="282"/>
      <c r="GQ418" s="282"/>
      <c r="GR418" s="282"/>
      <c r="GS418" s="282"/>
      <c r="GT418" s="282"/>
      <c r="GU418" s="282"/>
      <c r="GV418" s="282"/>
      <c r="GW418" s="282"/>
      <c r="GX418" s="282"/>
      <c r="GY418" s="282"/>
      <c r="GZ418" s="282"/>
      <c r="HA418" s="282"/>
      <c r="HB418" s="282"/>
      <c r="HC418" s="282"/>
      <c r="HD418" s="282"/>
      <c r="HE418" s="282"/>
      <c r="HF418" s="282"/>
      <c r="HG418" s="282"/>
      <c r="HH418" s="282"/>
      <c r="HI418" s="282"/>
      <c r="HJ418" s="282"/>
      <c r="HK418" s="282"/>
      <c r="HL418" s="282"/>
      <c r="HM418" s="282"/>
      <c r="HN418" s="282"/>
      <c r="HO418" s="282"/>
      <c r="HP418" s="282"/>
      <c r="HQ418" s="282"/>
      <c r="HR418" s="282"/>
      <c r="HS418" s="282"/>
      <c r="HT418" s="282"/>
      <c r="HU418" s="282"/>
      <c r="HV418" s="282"/>
      <c r="HW418" s="282"/>
      <c r="HX418" s="282"/>
      <c r="HY418" s="282"/>
      <c r="HZ418" s="282"/>
      <c r="IA418" s="282"/>
      <c r="IB418" s="282"/>
      <c r="IC418" s="282"/>
      <c r="ID418" s="282"/>
      <c r="IE418" s="282"/>
    </row>
    <row r="419" spans="1:239" s="221" customFormat="1" ht="38.25">
      <c r="A419" s="214">
        <v>233</v>
      </c>
      <c r="B419" s="320" t="s">
        <v>523</v>
      </c>
      <c r="C419" s="458" t="s">
        <v>117</v>
      </c>
      <c r="D419" s="319" t="s">
        <v>524</v>
      </c>
      <c r="E419" s="267">
        <v>5</v>
      </c>
      <c r="F419" s="495" t="s">
        <v>1556</v>
      </c>
      <c r="G419" s="473" t="s">
        <v>1557</v>
      </c>
      <c r="H419" s="473" t="s">
        <v>1549</v>
      </c>
      <c r="I419" s="267">
        <v>6.39</v>
      </c>
      <c r="J419" s="347">
        <v>6.39</v>
      </c>
      <c r="K419" s="267"/>
      <c r="L419" s="267"/>
      <c r="M419" s="346">
        <v>6.4</v>
      </c>
      <c r="N419" s="267"/>
      <c r="O419" s="348">
        <v>1</v>
      </c>
      <c r="P419" s="282"/>
      <c r="Q419" s="282"/>
      <c r="R419" s="282"/>
      <c r="S419" s="282"/>
      <c r="T419" s="282"/>
      <c r="U419" s="282"/>
      <c r="V419" s="282"/>
      <c r="W419" s="282"/>
      <c r="X419" s="282"/>
      <c r="Y419" s="282"/>
      <c r="Z419" s="282"/>
      <c r="AA419" s="282"/>
      <c r="AB419" s="282"/>
      <c r="AC419" s="282"/>
      <c r="AD419" s="282"/>
      <c r="AE419" s="282"/>
      <c r="AF419" s="282"/>
      <c r="AG419" s="282"/>
      <c r="AH419" s="282"/>
      <c r="AI419" s="282"/>
      <c r="AJ419" s="282"/>
      <c r="AK419" s="282"/>
      <c r="AL419" s="282"/>
      <c r="AM419" s="282"/>
      <c r="AN419" s="282"/>
      <c r="AO419" s="282"/>
      <c r="AP419" s="282"/>
      <c r="AQ419" s="282"/>
      <c r="AR419" s="282"/>
      <c r="AS419" s="282"/>
      <c r="AT419" s="282"/>
      <c r="AU419" s="282"/>
      <c r="AV419" s="282"/>
      <c r="AW419" s="282"/>
      <c r="AX419" s="282"/>
      <c r="AY419" s="282"/>
      <c r="AZ419" s="282"/>
      <c r="BA419" s="282"/>
      <c r="BB419" s="282"/>
      <c r="BC419" s="282"/>
      <c r="BD419" s="282"/>
      <c r="BE419" s="282"/>
      <c r="BF419" s="282"/>
      <c r="BG419" s="282"/>
      <c r="BH419" s="282"/>
      <c r="BI419" s="282"/>
      <c r="BJ419" s="282"/>
      <c r="BK419" s="282"/>
      <c r="BL419" s="282"/>
      <c r="BM419" s="282"/>
      <c r="BN419" s="282"/>
      <c r="BO419" s="282"/>
      <c r="BP419" s="282"/>
      <c r="BQ419" s="282"/>
      <c r="BR419" s="282"/>
      <c r="BS419" s="282"/>
      <c r="BT419" s="282"/>
      <c r="BU419" s="282"/>
      <c r="BV419" s="282"/>
      <c r="BW419" s="282"/>
      <c r="BX419" s="282"/>
      <c r="BY419" s="282"/>
      <c r="BZ419" s="282"/>
      <c r="CA419" s="282"/>
      <c r="CB419" s="282"/>
      <c r="CC419" s="282"/>
      <c r="CD419" s="282"/>
      <c r="CE419" s="282"/>
      <c r="CF419" s="282"/>
      <c r="CG419" s="282"/>
      <c r="CH419" s="282"/>
      <c r="CI419" s="282"/>
      <c r="CJ419" s="282"/>
      <c r="CK419" s="282"/>
      <c r="CL419" s="282"/>
      <c r="CM419" s="282"/>
      <c r="CN419" s="282"/>
      <c r="CO419" s="282"/>
      <c r="CP419" s="282"/>
      <c r="CQ419" s="282"/>
      <c r="CR419" s="282"/>
      <c r="CS419" s="282"/>
      <c r="CT419" s="282"/>
      <c r="CU419" s="282"/>
      <c r="CV419" s="282"/>
      <c r="CW419" s="282"/>
      <c r="CX419" s="282"/>
      <c r="CY419" s="282"/>
      <c r="CZ419" s="282"/>
      <c r="DA419" s="282"/>
      <c r="DB419" s="282"/>
      <c r="DC419" s="282"/>
      <c r="DD419" s="282"/>
      <c r="DE419" s="282"/>
      <c r="DF419" s="282"/>
      <c r="DG419" s="282"/>
      <c r="DH419" s="282"/>
      <c r="DI419" s="282"/>
      <c r="DJ419" s="282"/>
      <c r="DK419" s="282"/>
      <c r="DL419" s="282"/>
      <c r="DM419" s="282"/>
      <c r="DN419" s="282"/>
      <c r="DO419" s="282"/>
      <c r="DP419" s="282"/>
      <c r="DQ419" s="282"/>
      <c r="DR419" s="282"/>
      <c r="DS419" s="282"/>
      <c r="DT419" s="282"/>
      <c r="DU419" s="282"/>
      <c r="DV419" s="282"/>
      <c r="DW419" s="282"/>
      <c r="DX419" s="282"/>
      <c r="DY419" s="282"/>
      <c r="DZ419" s="282"/>
      <c r="EA419" s="282"/>
      <c r="EB419" s="282"/>
      <c r="EC419" s="282"/>
      <c r="ED419" s="282"/>
      <c r="EE419" s="282"/>
      <c r="EF419" s="282"/>
      <c r="EG419" s="282"/>
      <c r="EH419" s="282"/>
      <c r="EI419" s="282"/>
      <c r="EJ419" s="282"/>
      <c r="EK419" s="282"/>
      <c r="EL419" s="282"/>
      <c r="EM419" s="282"/>
      <c r="EN419" s="282"/>
      <c r="EO419" s="282"/>
      <c r="EP419" s="282"/>
      <c r="EQ419" s="282"/>
      <c r="ER419" s="282"/>
      <c r="ES419" s="282"/>
      <c r="ET419" s="282"/>
      <c r="EU419" s="282"/>
      <c r="EV419" s="282"/>
      <c r="EW419" s="282"/>
      <c r="EX419" s="282"/>
      <c r="EY419" s="282"/>
      <c r="EZ419" s="282"/>
      <c r="FA419" s="282"/>
      <c r="FB419" s="282"/>
      <c r="FC419" s="282"/>
      <c r="FD419" s="282"/>
      <c r="FE419" s="282"/>
      <c r="FF419" s="282"/>
      <c r="FG419" s="282"/>
      <c r="FH419" s="282"/>
      <c r="FI419" s="282"/>
      <c r="FJ419" s="282"/>
      <c r="FK419" s="282"/>
      <c r="FL419" s="282"/>
      <c r="FM419" s="282"/>
      <c r="FN419" s="282"/>
      <c r="FO419" s="282"/>
      <c r="FP419" s="282"/>
      <c r="FQ419" s="282"/>
      <c r="FR419" s="282"/>
      <c r="FS419" s="282"/>
      <c r="FT419" s="282"/>
      <c r="FU419" s="282"/>
      <c r="FV419" s="282"/>
      <c r="FW419" s="282"/>
      <c r="FX419" s="282"/>
      <c r="FY419" s="282"/>
      <c r="FZ419" s="282"/>
      <c r="GA419" s="282"/>
      <c r="GB419" s="282"/>
      <c r="GC419" s="282"/>
      <c r="GD419" s="282"/>
      <c r="GE419" s="282"/>
      <c r="GF419" s="282"/>
      <c r="GG419" s="282"/>
      <c r="GH419" s="282"/>
      <c r="GI419" s="282"/>
      <c r="GJ419" s="282"/>
      <c r="GK419" s="282"/>
      <c r="GL419" s="282"/>
      <c r="GM419" s="282"/>
      <c r="GN419" s="282"/>
      <c r="GO419" s="282"/>
      <c r="GP419" s="282"/>
      <c r="GQ419" s="282"/>
      <c r="GR419" s="282"/>
      <c r="GS419" s="282"/>
      <c r="GT419" s="282"/>
      <c r="GU419" s="282"/>
      <c r="GV419" s="282"/>
      <c r="GW419" s="282"/>
      <c r="GX419" s="282"/>
      <c r="GY419" s="282"/>
      <c r="GZ419" s="282"/>
      <c r="HA419" s="282"/>
      <c r="HB419" s="282"/>
      <c r="HC419" s="282"/>
      <c r="HD419" s="282"/>
      <c r="HE419" s="282"/>
      <c r="HF419" s="282"/>
      <c r="HG419" s="282"/>
      <c r="HH419" s="282"/>
      <c r="HI419" s="282"/>
      <c r="HJ419" s="282"/>
      <c r="HK419" s="282"/>
      <c r="HL419" s="282"/>
      <c r="HM419" s="282"/>
      <c r="HN419" s="282"/>
      <c r="HO419" s="282"/>
      <c r="HP419" s="282"/>
      <c r="HQ419" s="282"/>
      <c r="HR419" s="282"/>
      <c r="HS419" s="282"/>
      <c r="HT419" s="282"/>
      <c r="HU419" s="282"/>
      <c r="HV419" s="282"/>
      <c r="HW419" s="282"/>
      <c r="HX419" s="282"/>
      <c r="HY419" s="282"/>
      <c r="HZ419" s="282"/>
      <c r="IA419" s="282"/>
      <c r="IB419" s="282"/>
      <c r="IC419" s="282"/>
      <c r="ID419" s="282"/>
      <c r="IE419" s="282"/>
    </row>
    <row r="420" spans="1:239" s="246" customFormat="1" ht="38.25">
      <c r="A420" s="256">
        <v>234</v>
      </c>
      <c r="B420" s="257" t="s">
        <v>523</v>
      </c>
      <c r="C420" s="447" t="s">
        <v>525</v>
      </c>
      <c r="D420" s="258" t="s">
        <v>526</v>
      </c>
      <c r="E420" s="259">
        <v>2</v>
      </c>
      <c r="F420" s="486" t="s">
        <v>1944</v>
      </c>
      <c r="G420" s="462" t="s">
        <v>1932</v>
      </c>
      <c r="H420" s="462" t="s">
        <v>1875</v>
      </c>
      <c r="I420" s="259">
        <v>33.979999999999997</v>
      </c>
      <c r="J420" s="260">
        <v>33.979999999999997</v>
      </c>
      <c r="K420" s="259" t="s">
        <v>1616</v>
      </c>
      <c r="L420" s="259" t="s">
        <v>1616</v>
      </c>
      <c r="M420" s="259" t="s">
        <v>1616</v>
      </c>
      <c r="N420" s="259" t="s">
        <v>1616</v>
      </c>
      <c r="O420" s="337">
        <v>1</v>
      </c>
    </row>
    <row r="421" spans="1:239" s="234" customFormat="1" ht="13.5" hidden="1">
      <c r="A421" s="247"/>
      <c r="B421" s="255"/>
      <c r="C421" s="562" t="s">
        <v>527</v>
      </c>
      <c r="D421" s="562"/>
      <c r="E421" s="233"/>
      <c r="F421" s="484"/>
      <c r="G421" s="517"/>
      <c r="H421" s="517"/>
      <c r="I421" s="250"/>
      <c r="J421" s="250"/>
      <c r="K421" s="250"/>
      <c r="L421" s="250"/>
      <c r="M421" s="250"/>
      <c r="N421" s="251"/>
      <c r="O421" s="253"/>
    </row>
    <row r="422" spans="1:239" s="234" customFormat="1" ht="38.25" hidden="1">
      <c r="A422" s="247">
        <v>235</v>
      </c>
      <c r="B422" s="248" t="s">
        <v>528</v>
      </c>
      <c r="C422" s="446" t="s">
        <v>445</v>
      </c>
      <c r="D422" s="249" t="s">
        <v>529</v>
      </c>
      <c r="E422" s="233">
        <v>20</v>
      </c>
      <c r="F422" s="484"/>
      <c r="G422" s="517"/>
      <c r="H422" s="517"/>
      <c r="I422" s="250"/>
      <c r="J422" s="250"/>
      <c r="K422" s="250"/>
      <c r="L422" s="250"/>
      <c r="M422" s="250"/>
      <c r="N422" s="251"/>
      <c r="O422" s="253">
        <v>0</v>
      </c>
    </row>
    <row r="423" spans="1:239" s="234" customFormat="1" ht="38.25" hidden="1">
      <c r="A423" s="247">
        <v>236</v>
      </c>
      <c r="B423" s="248" t="s">
        <v>530</v>
      </c>
      <c r="C423" s="446" t="s">
        <v>531</v>
      </c>
      <c r="D423" s="249" t="s">
        <v>532</v>
      </c>
      <c r="E423" s="233">
        <v>15</v>
      </c>
      <c r="F423" s="484"/>
      <c r="G423" s="517"/>
      <c r="H423" s="517"/>
      <c r="I423" s="250"/>
      <c r="J423" s="250"/>
      <c r="K423" s="250"/>
      <c r="L423" s="250"/>
      <c r="M423" s="250"/>
      <c r="N423" s="251"/>
      <c r="O423" s="253">
        <v>0</v>
      </c>
    </row>
    <row r="424" spans="1:239" s="221" customFormat="1" ht="38.25">
      <c r="A424" s="256">
        <v>237</v>
      </c>
      <c r="B424" s="257" t="s">
        <v>533</v>
      </c>
      <c r="C424" s="462" t="s">
        <v>534</v>
      </c>
      <c r="D424" s="259" t="s">
        <v>535</v>
      </c>
      <c r="E424" s="259">
        <v>2</v>
      </c>
      <c r="F424" s="486" t="s">
        <v>2233</v>
      </c>
      <c r="G424" s="462" t="s">
        <v>2133</v>
      </c>
      <c r="H424" s="462" t="s">
        <v>2051</v>
      </c>
      <c r="I424" s="335">
        <v>93</v>
      </c>
      <c r="J424" s="260">
        <v>0.93</v>
      </c>
      <c r="K424" s="335"/>
      <c r="L424" s="335">
        <v>94.66</v>
      </c>
      <c r="M424" s="335"/>
      <c r="N424" s="259"/>
      <c r="O424" s="256">
        <v>1</v>
      </c>
    </row>
    <row r="425" spans="1:239" s="221" customFormat="1" ht="33.75">
      <c r="A425" s="214">
        <v>238</v>
      </c>
      <c r="B425" s="235" t="s">
        <v>533</v>
      </c>
      <c r="C425" s="444" t="s">
        <v>536</v>
      </c>
      <c r="D425" s="236" t="s">
        <v>537</v>
      </c>
      <c r="E425" s="220">
        <v>2</v>
      </c>
      <c r="F425" s="481" t="s">
        <v>2234</v>
      </c>
      <c r="G425" s="456" t="s">
        <v>2235</v>
      </c>
      <c r="H425" s="456" t="s">
        <v>2051</v>
      </c>
      <c r="I425" s="237">
        <v>12.9</v>
      </c>
      <c r="J425" s="238">
        <v>0.43</v>
      </c>
      <c r="K425" s="237"/>
      <c r="L425" s="237">
        <v>12.73</v>
      </c>
      <c r="M425" s="237"/>
      <c r="N425" s="220"/>
      <c r="O425" s="219">
        <v>1</v>
      </c>
    </row>
    <row r="426" spans="1:239" s="221" customFormat="1" ht="33">
      <c r="A426" s="256">
        <v>239</v>
      </c>
      <c r="B426" s="257" t="s">
        <v>538</v>
      </c>
      <c r="C426" s="462" t="s">
        <v>539</v>
      </c>
      <c r="D426" s="259" t="s">
        <v>540</v>
      </c>
      <c r="E426" s="259">
        <v>2</v>
      </c>
      <c r="F426" s="486" t="s">
        <v>2236</v>
      </c>
      <c r="G426" s="462" t="s">
        <v>2089</v>
      </c>
      <c r="H426" s="462" t="s">
        <v>2051</v>
      </c>
      <c r="I426" s="335">
        <v>3.44</v>
      </c>
      <c r="J426" s="260">
        <v>0.1147</v>
      </c>
      <c r="K426" s="335"/>
      <c r="L426" s="335">
        <v>3.49</v>
      </c>
      <c r="M426" s="335"/>
      <c r="N426" s="259"/>
      <c r="O426" s="256">
        <v>1</v>
      </c>
    </row>
    <row r="427" spans="1:239" s="234" customFormat="1" ht="39" hidden="1" customHeight="1">
      <c r="A427" s="247"/>
      <c r="B427" s="255" t="s">
        <v>541</v>
      </c>
      <c r="C427" s="562" t="s">
        <v>542</v>
      </c>
      <c r="D427" s="562"/>
      <c r="E427" s="233"/>
      <c r="F427" s="484"/>
      <c r="G427" s="517"/>
      <c r="H427" s="517"/>
      <c r="I427" s="250"/>
      <c r="J427" s="250"/>
      <c r="K427" s="250"/>
      <c r="L427" s="250"/>
      <c r="M427" s="250"/>
      <c r="N427" s="251"/>
      <c r="O427" s="253"/>
    </row>
    <row r="428" spans="1:239" s="221" customFormat="1" ht="38.25">
      <c r="A428" s="214">
        <v>240</v>
      </c>
      <c r="B428" s="235" t="s">
        <v>543</v>
      </c>
      <c r="C428" s="444" t="s">
        <v>544</v>
      </c>
      <c r="D428" s="236" t="s">
        <v>545</v>
      </c>
      <c r="E428" s="220">
        <v>550</v>
      </c>
      <c r="F428" s="481" t="s">
        <v>2237</v>
      </c>
      <c r="G428" s="456" t="s">
        <v>1660</v>
      </c>
      <c r="H428" s="456" t="s">
        <v>2051</v>
      </c>
      <c r="I428" s="237">
        <v>33.26</v>
      </c>
      <c r="J428" s="238">
        <v>6.6520000000000001</v>
      </c>
      <c r="K428" s="237">
        <v>37.46</v>
      </c>
      <c r="L428" s="237">
        <v>37.46</v>
      </c>
      <c r="M428" s="237"/>
      <c r="N428" s="220"/>
      <c r="O428" s="219">
        <v>1</v>
      </c>
    </row>
    <row r="429" spans="1:239" s="234" customFormat="1" ht="38.25" hidden="1">
      <c r="A429" s="247">
        <v>240</v>
      </c>
      <c r="B429" s="248" t="s">
        <v>543</v>
      </c>
      <c r="C429" s="446" t="s">
        <v>544</v>
      </c>
      <c r="D429" s="249" t="s">
        <v>545</v>
      </c>
      <c r="E429" s="233">
        <v>550</v>
      </c>
      <c r="F429" s="484" t="s">
        <v>1325</v>
      </c>
      <c r="G429" s="517" t="s">
        <v>1441</v>
      </c>
      <c r="H429" s="517" t="s">
        <v>1442</v>
      </c>
      <c r="I429" s="251">
        <v>33.65</v>
      </c>
      <c r="J429" s="252">
        <v>6.73</v>
      </c>
      <c r="K429" s="251">
        <v>37.46</v>
      </c>
      <c r="L429" s="251"/>
      <c r="M429" s="250"/>
      <c r="N429" s="251"/>
      <c r="O429" s="253">
        <v>2</v>
      </c>
    </row>
    <row r="430" spans="1:239" s="221" customFormat="1" ht="38.25">
      <c r="A430" s="256">
        <v>241</v>
      </c>
      <c r="B430" s="257" t="s">
        <v>546</v>
      </c>
      <c r="C430" s="462" t="s">
        <v>547</v>
      </c>
      <c r="D430" s="259" t="s">
        <v>548</v>
      </c>
      <c r="E430" s="259">
        <v>100</v>
      </c>
      <c r="F430" s="486" t="s">
        <v>2238</v>
      </c>
      <c r="G430" s="462" t="s">
        <v>2133</v>
      </c>
      <c r="H430" s="462" t="s">
        <v>2051</v>
      </c>
      <c r="I430" s="335">
        <v>4.74</v>
      </c>
      <c r="J430" s="260">
        <v>0.94799999999999995</v>
      </c>
      <c r="K430" s="335"/>
      <c r="L430" s="335">
        <v>5.0199999999999996</v>
      </c>
      <c r="M430" s="335"/>
      <c r="N430" s="259"/>
      <c r="O430" s="256">
        <v>1</v>
      </c>
    </row>
    <row r="431" spans="1:239" s="234" customFormat="1" ht="33" hidden="1">
      <c r="A431" s="261">
        <v>241</v>
      </c>
      <c r="B431" s="262" t="s">
        <v>546</v>
      </c>
      <c r="C431" s="447" t="s">
        <v>547</v>
      </c>
      <c r="D431" s="258" t="s">
        <v>548</v>
      </c>
      <c r="E431" s="258">
        <v>100</v>
      </c>
      <c r="F431" s="487" t="s">
        <v>1326</v>
      </c>
      <c r="G431" s="519" t="s">
        <v>1441</v>
      </c>
      <c r="H431" s="519" t="s">
        <v>1442</v>
      </c>
      <c r="I431" s="264">
        <v>4.87</v>
      </c>
      <c r="J431" s="265">
        <v>0.97399999999999998</v>
      </c>
      <c r="K431" s="264"/>
      <c r="L431" s="264">
        <v>5.0199999999999996</v>
      </c>
      <c r="M431" s="263"/>
      <c r="N431" s="264"/>
      <c r="O431" s="261">
        <v>2</v>
      </c>
    </row>
    <row r="432" spans="1:239" s="234" customFormat="1" ht="51">
      <c r="A432" s="253">
        <v>242</v>
      </c>
      <c r="B432" s="314" t="s">
        <v>549</v>
      </c>
      <c r="C432" s="457" t="s">
        <v>550</v>
      </c>
      <c r="D432" s="233" t="s">
        <v>551</v>
      </c>
      <c r="E432" s="233">
        <v>1</v>
      </c>
      <c r="F432" s="491" t="s">
        <v>1327</v>
      </c>
      <c r="G432" s="522" t="s">
        <v>1461</v>
      </c>
      <c r="H432" s="522" t="s">
        <v>1442</v>
      </c>
      <c r="I432" s="316">
        <v>699.26</v>
      </c>
      <c r="J432" s="317">
        <v>699.26</v>
      </c>
      <c r="K432" s="316">
        <v>738.03</v>
      </c>
      <c r="L432" s="316"/>
      <c r="M432" s="315"/>
      <c r="N432" s="316">
        <v>742.13</v>
      </c>
      <c r="O432" s="253">
        <v>1</v>
      </c>
    </row>
    <row r="433" spans="1:15" s="382" customFormat="1" ht="89.25" hidden="1">
      <c r="A433" s="375">
        <v>242</v>
      </c>
      <c r="B433" s="376" t="s">
        <v>549</v>
      </c>
      <c r="C433" s="466" t="s">
        <v>550</v>
      </c>
      <c r="D433" s="377" t="s">
        <v>551</v>
      </c>
      <c r="E433" s="377">
        <v>1</v>
      </c>
      <c r="F433" s="502" t="s">
        <v>1749</v>
      </c>
      <c r="G433" s="457" t="s">
        <v>1750</v>
      </c>
      <c r="H433" s="466" t="s">
        <v>1709</v>
      </c>
      <c r="I433" s="378">
        <v>701.84</v>
      </c>
      <c r="J433" s="378">
        <v>701.84</v>
      </c>
      <c r="K433" s="379">
        <v>738.03</v>
      </c>
      <c r="L433" s="379"/>
      <c r="M433" s="380"/>
      <c r="N433" s="379">
        <v>742.13</v>
      </c>
      <c r="O433" s="381">
        <v>2</v>
      </c>
    </row>
    <row r="434" spans="1:15" s="221" customFormat="1" ht="76.5" hidden="1">
      <c r="A434" s="219">
        <v>242</v>
      </c>
      <c r="B434" s="313" t="s">
        <v>549</v>
      </c>
      <c r="C434" s="456" t="s">
        <v>550</v>
      </c>
      <c r="D434" s="220" t="s">
        <v>551</v>
      </c>
      <c r="E434" s="220">
        <v>1</v>
      </c>
      <c r="F434" s="481" t="s">
        <v>2239</v>
      </c>
      <c r="G434" s="456" t="s">
        <v>2240</v>
      </c>
      <c r="H434" s="456" t="s">
        <v>2051</v>
      </c>
      <c r="I434" s="237">
        <v>704.4</v>
      </c>
      <c r="J434" s="238">
        <v>704.4</v>
      </c>
      <c r="K434" s="237">
        <v>738.03</v>
      </c>
      <c r="L434" s="237">
        <v>742.13</v>
      </c>
      <c r="M434" s="372"/>
      <c r="N434" s="237">
        <v>742.13</v>
      </c>
      <c r="O434" s="219">
        <v>3</v>
      </c>
    </row>
    <row r="435" spans="1:15" s="382" customFormat="1" ht="89.25">
      <c r="A435" s="383">
        <v>243</v>
      </c>
      <c r="B435" s="384" t="s">
        <v>549</v>
      </c>
      <c r="C435" s="467" t="s">
        <v>550</v>
      </c>
      <c r="D435" s="385" t="s">
        <v>552</v>
      </c>
      <c r="E435" s="385">
        <v>100</v>
      </c>
      <c r="F435" s="503" t="s">
        <v>1751</v>
      </c>
      <c r="G435" s="447" t="s">
        <v>1752</v>
      </c>
      <c r="H435" s="467" t="s">
        <v>1709</v>
      </c>
      <c r="I435" s="386">
        <v>1058.55</v>
      </c>
      <c r="J435" s="386">
        <v>1058.55</v>
      </c>
      <c r="K435" s="386">
        <v>1107.18</v>
      </c>
      <c r="L435" s="386"/>
      <c r="M435" s="387"/>
      <c r="N435" s="386">
        <v>1113.32</v>
      </c>
      <c r="O435" s="388">
        <v>1</v>
      </c>
    </row>
    <row r="436" spans="1:15" s="221" customFormat="1" ht="76.5" hidden="1">
      <c r="A436" s="256">
        <v>243</v>
      </c>
      <c r="B436" s="257" t="s">
        <v>549</v>
      </c>
      <c r="C436" s="462" t="s">
        <v>550</v>
      </c>
      <c r="D436" s="259" t="s">
        <v>552</v>
      </c>
      <c r="E436" s="259">
        <v>100</v>
      </c>
      <c r="F436" s="486" t="s">
        <v>2241</v>
      </c>
      <c r="G436" s="462" t="s">
        <v>2240</v>
      </c>
      <c r="H436" s="462" t="s">
        <v>2051</v>
      </c>
      <c r="I436" s="335">
        <v>1062</v>
      </c>
      <c r="J436" s="260">
        <v>1062</v>
      </c>
      <c r="K436" s="335">
        <v>1107.18</v>
      </c>
      <c r="L436" s="335">
        <v>1107.18</v>
      </c>
      <c r="M436" s="335"/>
      <c r="N436" s="259">
        <v>1113.32</v>
      </c>
      <c r="O436" s="256">
        <v>2</v>
      </c>
    </row>
    <row r="437" spans="1:15" s="234" customFormat="1" ht="51" hidden="1">
      <c r="A437" s="261">
        <v>243</v>
      </c>
      <c r="B437" s="262" t="s">
        <v>549</v>
      </c>
      <c r="C437" s="447" t="s">
        <v>550</v>
      </c>
      <c r="D437" s="258" t="s">
        <v>552</v>
      </c>
      <c r="E437" s="258">
        <v>100</v>
      </c>
      <c r="F437" s="487" t="s">
        <v>1328</v>
      </c>
      <c r="G437" s="519" t="s">
        <v>1441</v>
      </c>
      <c r="H437" s="519" t="s">
        <v>1442</v>
      </c>
      <c r="I437" s="264">
        <v>1075.24</v>
      </c>
      <c r="J437" s="265">
        <v>1075.24</v>
      </c>
      <c r="K437" s="264">
        <v>1107.18</v>
      </c>
      <c r="L437" s="264"/>
      <c r="M437" s="263"/>
      <c r="N437" s="264">
        <v>1113.32</v>
      </c>
      <c r="O437" s="261">
        <v>3</v>
      </c>
    </row>
    <row r="438" spans="1:15" s="234" customFormat="1" ht="38.25" hidden="1">
      <c r="A438" s="247">
        <v>244</v>
      </c>
      <c r="B438" s="248" t="s">
        <v>549</v>
      </c>
      <c r="C438" s="446" t="s">
        <v>550</v>
      </c>
      <c r="D438" s="249" t="s">
        <v>553</v>
      </c>
      <c r="E438" s="233">
        <v>175</v>
      </c>
      <c r="F438" s="484"/>
      <c r="G438" s="517"/>
      <c r="H438" s="517"/>
      <c r="I438" s="250"/>
      <c r="J438" s="250"/>
      <c r="K438" s="250"/>
      <c r="L438" s="250"/>
      <c r="M438" s="250"/>
      <c r="N438" s="251"/>
      <c r="O438" s="253">
        <v>0</v>
      </c>
    </row>
    <row r="439" spans="1:15" s="234" customFormat="1" ht="51" hidden="1">
      <c r="A439" s="261">
        <v>245</v>
      </c>
      <c r="B439" s="262" t="s">
        <v>549</v>
      </c>
      <c r="C439" s="447" t="s">
        <v>554</v>
      </c>
      <c r="D439" s="258" t="s">
        <v>555</v>
      </c>
      <c r="E439" s="258">
        <v>10</v>
      </c>
      <c r="F439" s="487"/>
      <c r="G439" s="519"/>
      <c r="H439" s="519"/>
      <c r="I439" s="263"/>
      <c r="J439" s="263"/>
      <c r="K439" s="263"/>
      <c r="L439" s="263"/>
      <c r="M439" s="263"/>
      <c r="N439" s="264"/>
      <c r="O439" s="261">
        <v>0</v>
      </c>
    </row>
    <row r="440" spans="1:15" s="234" customFormat="1" ht="42.75" hidden="1" customHeight="1">
      <c r="A440" s="247"/>
      <c r="B440" s="255" t="s">
        <v>556</v>
      </c>
      <c r="C440" s="562" t="s">
        <v>557</v>
      </c>
      <c r="D440" s="562"/>
      <c r="E440" s="233"/>
      <c r="F440" s="484"/>
      <c r="G440" s="517"/>
      <c r="H440" s="517"/>
      <c r="I440" s="250"/>
      <c r="J440" s="250"/>
      <c r="K440" s="250"/>
      <c r="L440" s="250"/>
      <c r="M440" s="250"/>
      <c r="N440" s="251"/>
      <c r="O440" s="253"/>
    </row>
    <row r="441" spans="1:15" s="234" customFormat="1" ht="63.75">
      <c r="A441" s="247">
        <v>246</v>
      </c>
      <c r="B441" s="248" t="s">
        <v>558</v>
      </c>
      <c r="C441" s="446" t="s">
        <v>559</v>
      </c>
      <c r="D441" s="249" t="s">
        <v>560</v>
      </c>
      <c r="E441" s="233">
        <v>20</v>
      </c>
      <c r="F441" s="484" t="s">
        <v>1329</v>
      </c>
      <c r="G441" s="517" t="s">
        <v>1441</v>
      </c>
      <c r="H441" s="517" t="s">
        <v>1442</v>
      </c>
      <c r="I441" s="251">
        <v>6.84</v>
      </c>
      <c r="J441" s="252">
        <v>6.84</v>
      </c>
      <c r="K441" s="251"/>
      <c r="L441" s="251">
        <v>7.1</v>
      </c>
      <c r="M441" s="250"/>
      <c r="N441" s="251"/>
      <c r="O441" s="253">
        <v>1</v>
      </c>
    </row>
    <row r="442" spans="1:15" s="221" customFormat="1" ht="38.25">
      <c r="A442" s="256">
        <v>247</v>
      </c>
      <c r="B442" s="257" t="s">
        <v>558</v>
      </c>
      <c r="C442" s="462" t="s">
        <v>561</v>
      </c>
      <c r="D442" s="259" t="s">
        <v>562</v>
      </c>
      <c r="E442" s="259">
        <v>20</v>
      </c>
      <c r="F442" s="486" t="s">
        <v>2242</v>
      </c>
      <c r="G442" s="462" t="s">
        <v>2109</v>
      </c>
      <c r="H442" s="462" t="s">
        <v>2051</v>
      </c>
      <c r="I442" s="335">
        <v>11.2</v>
      </c>
      <c r="J442" s="260">
        <v>2.2400000000000002</v>
      </c>
      <c r="K442" s="335">
        <v>11.95</v>
      </c>
      <c r="L442" s="335">
        <v>11.95</v>
      </c>
      <c r="M442" s="335"/>
      <c r="N442" s="259"/>
      <c r="O442" s="256">
        <v>1</v>
      </c>
    </row>
    <row r="443" spans="1:15" s="234" customFormat="1" ht="38.25" hidden="1">
      <c r="A443" s="261">
        <v>247</v>
      </c>
      <c r="B443" s="262" t="s">
        <v>558</v>
      </c>
      <c r="C443" s="447" t="s">
        <v>561</v>
      </c>
      <c r="D443" s="258" t="s">
        <v>562</v>
      </c>
      <c r="E443" s="258">
        <v>20</v>
      </c>
      <c r="F443" s="487" t="s">
        <v>1330</v>
      </c>
      <c r="G443" s="519" t="s">
        <v>1441</v>
      </c>
      <c r="H443" s="519" t="s">
        <v>1442</v>
      </c>
      <c r="I443" s="264">
        <v>11.21</v>
      </c>
      <c r="J443" s="265">
        <v>2.242</v>
      </c>
      <c r="K443" s="264">
        <v>11.95</v>
      </c>
      <c r="L443" s="264"/>
      <c r="M443" s="263"/>
      <c r="N443" s="264"/>
      <c r="O443" s="261">
        <v>2</v>
      </c>
    </row>
    <row r="444" spans="1:15" s="221" customFormat="1" ht="51">
      <c r="A444" s="214">
        <v>248</v>
      </c>
      <c r="B444" s="235" t="s">
        <v>558</v>
      </c>
      <c r="C444" s="444" t="s">
        <v>563</v>
      </c>
      <c r="D444" s="236" t="s">
        <v>564</v>
      </c>
      <c r="E444" s="389">
        <v>27000</v>
      </c>
      <c r="F444" s="481" t="s">
        <v>2243</v>
      </c>
      <c r="G444" s="456" t="s">
        <v>1660</v>
      </c>
      <c r="H444" s="456" t="s">
        <v>2051</v>
      </c>
      <c r="I444" s="237">
        <v>8.93</v>
      </c>
      <c r="J444" s="238">
        <v>0.35720000000000002</v>
      </c>
      <c r="K444" s="237">
        <v>9.9</v>
      </c>
      <c r="L444" s="237">
        <v>9.9</v>
      </c>
      <c r="M444" s="237"/>
      <c r="N444" s="237">
        <v>9.9</v>
      </c>
      <c r="O444" s="219">
        <v>1</v>
      </c>
    </row>
    <row r="445" spans="1:15" s="234" customFormat="1" ht="51" hidden="1">
      <c r="A445" s="247">
        <v>248</v>
      </c>
      <c r="B445" s="248" t="s">
        <v>558</v>
      </c>
      <c r="C445" s="446" t="s">
        <v>563</v>
      </c>
      <c r="D445" s="249" t="s">
        <v>564</v>
      </c>
      <c r="E445" s="390">
        <v>27000</v>
      </c>
      <c r="F445" s="484" t="s">
        <v>1331</v>
      </c>
      <c r="G445" s="517" t="s">
        <v>1441</v>
      </c>
      <c r="H445" s="517" t="s">
        <v>1442</v>
      </c>
      <c r="I445" s="251">
        <v>3.9</v>
      </c>
      <c r="J445" s="252">
        <v>0.39</v>
      </c>
      <c r="K445" s="251">
        <v>3.96</v>
      </c>
      <c r="L445" s="251"/>
      <c r="M445" s="250"/>
      <c r="N445" s="251">
        <v>3.96</v>
      </c>
      <c r="O445" s="253">
        <v>2</v>
      </c>
    </row>
    <row r="446" spans="1:15" s="234" customFormat="1" ht="76.5">
      <c r="A446" s="261">
        <v>249</v>
      </c>
      <c r="B446" s="262" t="s">
        <v>558</v>
      </c>
      <c r="C446" s="447" t="s">
        <v>565</v>
      </c>
      <c r="D446" s="258" t="s">
        <v>566</v>
      </c>
      <c r="E446" s="258">
        <v>350</v>
      </c>
      <c r="F446" s="487" t="s">
        <v>1332</v>
      </c>
      <c r="G446" s="519" t="s">
        <v>1441</v>
      </c>
      <c r="H446" s="519" t="s">
        <v>1442</v>
      </c>
      <c r="I446" s="264">
        <v>26</v>
      </c>
      <c r="J446" s="265">
        <v>2.6</v>
      </c>
      <c r="K446" s="264">
        <v>26.08</v>
      </c>
      <c r="L446" s="264"/>
      <c r="M446" s="263"/>
      <c r="N446" s="264"/>
      <c r="O446" s="261">
        <v>1</v>
      </c>
    </row>
    <row r="447" spans="1:15" s="234" customFormat="1" ht="76.5">
      <c r="A447" s="247">
        <v>250</v>
      </c>
      <c r="B447" s="248" t="s">
        <v>558</v>
      </c>
      <c r="C447" s="446" t="s">
        <v>567</v>
      </c>
      <c r="D447" s="249" t="s">
        <v>568</v>
      </c>
      <c r="E447" s="233">
        <v>20</v>
      </c>
      <c r="F447" s="484" t="s">
        <v>1333</v>
      </c>
      <c r="G447" s="517" t="s">
        <v>1441</v>
      </c>
      <c r="H447" s="517" t="s">
        <v>1442</v>
      </c>
      <c r="I447" s="251">
        <v>69.2</v>
      </c>
      <c r="J447" s="252">
        <v>13.84</v>
      </c>
      <c r="K447" s="251">
        <v>69.260000000000005</v>
      </c>
      <c r="L447" s="251"/>
      <c r="M447" s="250"/>
      <c r="N447" s="251"/>
      <c r="O447" s="253">
        <v>1</v>
      </c>
    </row>
    <row r="448" spans="1:15" s="234" customFormat="1" ht="76.5">
      <c r="A448" s="261">
        <v>251</v>
      </c>
      <c r="B448" s="262" t="s">
        <v>558</v>
      </c>
      <c r="C448" s="447" t="s">
        <v>565</v>
      </c>
      <c r="D448" s="258" t="s">
        <v>569</v>
      </c>
      <c r="E448" s="258">
        <v>500</v>
      </c>
      <c r="F448" s="487" t="s">
        <v>1334</v>
      </c>
      <c r="G448" s="519" t="s">
        <v>1441</v>
      </c>
      <c r="H448" s="519" t="s">
        <v>1442</v>
      </c>
      <c r="I448" s="264">
        <v>39</v>
      </c>
      <c r="J448" s="265">
        <v>3.9</v>
      </c>
      <c r="K448" s="264">
        <v>39.06</v>
      </c>
      <c r="L448" s="264"/>
      <c r="M448" s="263"/>
      <c r="N448" s="264"/>
      <c r="O448" s="261">
        <v>1</v>
      </c>
    </row>
    <row r="449" spans="1:15" s="221" customFormat="1" ht="51">
      <c r="A449" s="214">
        <v>252</v>
      </c>
      <c r="B449" s="235" t="s">
        <v>558</v>
      </c>
      <c r="C449" s="444" t="s">
        <v>565</v>
      </c>
      <c r="D449" s="236" t="s">
        <v>570</v>
      </c>
      <c r="E449" s="220">
        <v>200</v>
      </c>
      <c r="F449" s="481" t="s">
        <v>2244</v>
      </c>
      <c r="G449" s="456" t="s">
        <v>2109</v>
      </c>
      <c r="H449" s="456" t="s">
        <v>2051</v>
      </c>
      <c r="I449" s="237">
        <v>2.7</v>
      </c>
      <c r="J449" s="238">
        <v>2.7</v>
      </c>
      <c r="K449" s="237">
        <v>2.81</v>
      </c>
      <c r="L449" s="237">
        <v>2.81</v>
      </c>
      <c r="M449" s="237"/>
      <c r="N449" s="220"/>
      <c r="O449" s="219">
        <v>1</v>
      </c>
    </row>
    <row r="450" spans="1:15" s="234" customFormat="1" ht="51" hidden="1">
      <c r="A450" s="247">
        <v>252</v>
      </c>
      <c r="B450" s="248" t="s">
        <v>558</v>
      </c>
      <c r="C450" s="446" t="s">
        <v>565</v>
      </c>
      <c r="D450" s="249" t="s">
        <v>570</v>
      </c>
      <c r="E450" s="233">
        <v>200</v>
      </c>
      <c r="F450" s="484" t="s">
        <v>1335</v>
      </c>
      <c r="G450" s="517" t="s">
        <v>1443</v>
      </c>
      <c r="H450" s="517" t="s">
        <v>1442</v>
      </c>
      <c r="I450" s="251">
        <v>2.72</v>
      </c>
      <c r="J450" s="252">
        <v>2.72</v>
      </c>
      <c r="K450" s="251">
        <v>2.81</v>
      </c>
      <c r="L450" s="251"/>
      <c r="M450" s="250"/>
      <c r="N450" s="251"/>
      <c r="O450" s="253">
        <v>2</v>
      </c>
    </row>
    <row r="451" spans="1:15" s="221" customFormat="1" ht="38.25">
      <c r="A451" s="256">
        <v>253</v>
      </c>
      <c r="B451" s="257" t="s">
        <v>558</v>
      </c>
      <c r="C451" s="462" t="s">
        <v>571</v>
      </c>
      <c r="D451" s="278" t="s">
        <v>572</v>
      </c>
      <c r="E451" s="259">
        <v>60</v>
      </c>
      <c r="F451" s="486" t="s">
        <v>2245</v>
      </c>
      <c r="G451" s="462" t="s">
        <v>2089</v>
      </c>
      <c r="H451" s="462" t="s">
        <v>2051</v>
      </c>
      <c r="I451" s="335">
        <v>2.57</v>
      </c>
      <c r="J451" s="260">
        <v>0.1285</v>
      </c>
      <c r="K451" s="335"/>
      <c r="L451" s="335">
        <v>2.65</v>
      </c>
      <c r="M451" s="335"/>
      <c r="N451" s="259"/>
      <c r="O451" s="256">
        <v>1</v>
      </c>
    </row>
    <row r="452" spans="1:15" s="234" customFormat="1" ht="34.5">
      <c r="A452" s="350">
        <v>254</v>
      </c>
      <c r="B452" s="351" t="s">
        <v>558</v>
      </c>
      <c r="C452" s="464" t="s">
        <v>563</v>
      </c>
      <c r="D452" s="352" t="s">
        <v>573</v>
      </c>
      <c r="E452" s="352">
        <v>200</v>
      </c>
      <c r="F452" s="496" t="s">
        <v>1336</v>
      </c>
      <c r="G452" s="525" t="s">
        <v>1445</v>
      </c>
      <c r="H452" s="525" t="s">
        <v>1442</v>
      </c>
      <c r="I452" s="354">
        <v>16.920000000000002</v>
      </c>
      <c r="J452" s="355">
        <v>0.84599999999999997</v>
      </c>
      <c r="K452" s="354"/>
      <c r="L452" s="354">
        <v>17.78</v>
      </c>
      <c r="M452" s="353"/>
      <c r="N452" s="354"/>
      <c r="O452" s="253">
        <v>1</v>
      </c>
    </row>
    <row r="453" spans="1:15" s="221" customFormat="1" ht="38.25" hidden="1">
      <c r="A453" s="339">
        <v>254</v>
      </c>
      <c r="B453" s="340" t="s">
        <v>558</v>
      </c>
      <c r="C453" s="463" t="s">
        <v>563</v>
      </c>
      <c r="D453" s="341" t="s">
        <v>573</v>
      </c>
      <c r="E453" s="341">
        <v>200</v>
      </c>
      <c r="F453" s="494" t="s">
        <v>2246</v>
      </c>
      <c r="G453" s="463" t="s">
        <v>2089</v>
      </c>
      <c r="H453" s="463" t="s">
        <v>2051</v>
      </c>
      <c r="I453" s="342">
        <v>16.96</v>
      </c>
      <c r="J453" s="343">
        <v>0.84799999999999998</v>
      </c>
      <c r="K453" s="342"/>
      <c r="L453" s="342">
        <v>17.78</v>
      </c>
      <c r="M453" s="342"/>
      <c r="N453" s="341"/>
      <c r="O453" s="219">
        <v>2</v>
      </c>
    </row>
    <row r="454" spans="1:15" s="221" customFormat="1" ht="38.25">
      <c r="A454" s="214">
        <v>255</v>
      </c>
      <c r="B454" s="235" t="s">
        <v>558</v>
      </c>
      <c r="C454" s="444" t="s">
        <v>563</v>
      </c>
      <c r="D454" s="236" t="s">
        <v>574</v>
      </c>
      <c r="E454" s="220">
        <v>100</v>
      </c>
      <c r="F454" s="481" t="s">
        <v>2247</v>
      </c>
      <c r="G454" s="456" t="s">
        <v>2089</v>
      </c>
      <c r="H454" s="456" t="s">
        <v>2051</v>
      </c>
      <c r="I454" s="237">
        <v>33.950000000000003</v>
      </c>
      <c r="J454" s="238">
        <v>1.6975</v>
      </c>
      <c r="K454" s="237"/>
      <c r="L454" s="237">
        <v>35.58</v>
      </c>
      <c r="M454" s="237"/>
      <c r="N454" s="220"/>
      <c r="O454" s="219">
        <v>1</v>
      </c>
    </row>
    <row r="455" spans="1:15" s="234" customFormat="1" ht="22.5" hidden="1">
      <c r="A455" s="247"/>
      <c r="B455" s="255" t="s">
        <v>575</v>
      </c>
      <c r="C455" s="557" t="s">
        <v>576</v>
      </c>
      <c r="D455" s="559"/>
      <c r="E455" s="233"/>
      <c r="F455" s="484"/>
      <c r="G455" s="517"/>
      <c r="H455" s="517"/>
      <c r="I455" s="250"/>
      <c r="J455" s="250"/>
      <c r="K455" s="250"/>
      <c r="L455" s="250"/>
      <c r="M455" s="250"/>
      <c r="N455" s="251"/>
      <c r="O455" s="253"/>
    </row>
    <row r="456" spans="1:15" s="234" customFormat="1" ht="38.25" hidden="1">
      <c r="A456" s="247">
        <v>256</v>
      </c>
      <c r="B456" s="248" t="s">
        <v>577</v>
      </c>
      <c r="C456" s="446" t="s">
        <v>578</v>
      </c>
      <c r="D456" s="249" t="s">
        <v>579</v>
      </c>
      <c r="E456" s="233">
        <v>150</v>
      </c>
      <c r="F456" s="484"/>
      <c r="G456" s="517"/>
      <c r="H456" s="517"/>
      <c r="I456" s="250"/>
      <c r="J456" s="250"/>
      <c r="K456" s="250"/>
      <c r="L456" s="250"/>
      <c r="M456" s="250"/>
      <c r="N456" s="251"/>
      <c r="O456" s="253">
        <v>0</v>
      </c>
    </row>
    <row r="457" spans="1:15" s="221" customFormat="1" ht="38.25">
      <c r="A457" s="256">
        <v>257</v>
      </c>
      <c r="B457" s="257" t="s">
        <v>577</v>
      </c>
      <c r="C457" s="462" t="s">
        <v>578</v>
      </c>
      <c r="D457" s="259" t="s">
        <v>580</v>
      </c>
      <c r="E457" s="259">
        <v>150</v>
      </c>
      <c r="F457" s="486" t="s">
        <v>2248</v>
      </c>
      <c r="G457" s="462" t="s">
        <v>1675</v>
      </c>
      <c r="H457" s="462" t="s">
        <v>2051</v>
      </c>
      <c r="I457" s="335">
        <v>4.76</v>
      </c>
      <c r="J457" s="260">
        <v>4.7600000000000003E-2</v>
      </c>
      <c r="K457" s="335">
        <v>4.78</v>
      </c>
      <c r="L457" s="335">
        <v>4.78</v>
      </c>
      <c r="M457" s="335"/>
      <c r="N457" s="259"/>
      <c r="O457" s="256">
        <v>1</v>
      </c>
    </row>
    <row r="458" spans="1:15" s="221" customFormat="1" ht="34.5">
      <c r="A458" s="214">
        <v>258</v>
      </c>
      <c r="B458" s="235" t="s">
        <v>581</v>
      </c>
      <c r="C458" s="444" t="s">
        <v>582</v>
      </c>
      <c r="D458" s="236" t="s">
        <v>583</v>
      </c>
      <c r="E458" s="220">
        <v>100</v>
      </c>
      <c r="F458" s="481" t="s">
        <v>2249</v>
      </c>
      <c r="G458" s="456" t="s">
        <v>1675</v>
      </c>
      <c r="H458" s="456" t="s">
        <v>2051</v>
      </c>
      <c r="I458" s="237">
        <v>17.41</v>
      </c>
      <c r="J458" s="238">
        <v>0.1741</v>
      </c>
      <c r="K458" s="237">
        <v>17.5</v>
      </c>
      <c r="L458" s="237">
        <v>17.5</v>
      </c>
      <c r="M458" s="237"/>
      <c r="N458" s="220"/>
      <c r="O458" s="219">
        <v>1</v>
      </c>
    </row>
    <row r="459" spans="1:15" s="234" customFormat="1" ht="22.5" hidden="1">
      <c r="A459" s="247"/>
      <c r="B459" s="255" t="s">
        <v>584</v>
      </c>
      <c r="C459" s="562" t="s">
        <v>585</v>
      </c>
      <c r="D459" s="562"/>
      <c r="E459" s="233"/>
      <c r="F459" s="484"/>
      <c r="G459" s="517"/>
      <c r="H459" s="517"/>
      <c r="I459" s="250"/>
      <c r="J459" s="250"/>
      <c r="K459" s="250"/>
      <c r="L459" s="250"/>
      <c r="M459" s="250"/>
      <c r="N459" s="251"/>
      <c r="O459" s="253"/>
    </row>
    <row r="460" spans="1:15" s="221" customFormat="1" ht="63.75">
      <c r="A460" s="256">
        <v>259</v>
      </c>
      <c r="B460" s="257" t="s">
        <v>586</v>
      </c>
      <c r="C460" s="462" t="s">
        <v>587</v>
      </c>
      <c r="D460" s="259" t="s">
        <v>588</v>
      </c>
      <c r="E460" s="259">
        <v>2</v>
      </c>
      <c r="F460" s="486" t="s">
        <v>2250</v>
      </c>
      <c r="G460" s="462" t="s">
        <v>2050</v>
      </c>
      <c r="H460" s="462" t="s">
        <v>2051</v>
      </c>
      <c r="I460" s="335">
        <v>26.84</v>
      </c>
      <c r="J460" s="260">
        <v>26.84</v>
      </c>
      <c r="K460" s="335">
        <v>28.06</v>
      </c>
      <c r="L460" s="335">
        <v>28.06</v>
      </c>
      <c r="M460" s="335"/>
      <c r="N460" s="259"/>
      <c r="O460" s="256">
        <v>1</v>
      </c>
    </row>
    <row r="461" spans="1:15" s="234" customFormat="1" ht="51" hidden="1">
      <c r="A461" s="261">
        <v>259</v>
      </c>
      <c r="B461" s="262" t="s">
        <v>586</v>
      </c>
      <c r="C461" s="447" t="s">
        <v>587</v>
      </c>
      <c r="D461" s="258" t="s">
        <v>588</v>
      </c>
      <c r="E461" s="258">
        <v>2</v>
      </c>
      <c r="F461" s="487" t="s">
        <v>1337</v>
      </c>
      <c r="G461" s="519" t="s">
        <v>1443</v>
      </c>
      <c r="H461" s="519" t="s">
        <v>1442</v>
      </c>
      <c r="I461" s="264">
        <v>26.94</v>
      </c>
      <c r="J461" s="265">
        <v>26.94</v>
      </c>
      <c r="K461" s="264">
        <v>28.06</v>
      </c>
      <c r="L461" s="264"/>
      <c r="M461" s="263"/>
      <c r="N461" s="264"/>
      <c r="O461" s="261">
        <v>2</v>
      </c>
    </row>
    <row r="462" spans="1:15" s="234" customFormat="1" ht="21" hidden="1">
      <c r="A462" s="247"/>
      <c r="B462" s="255" t="s">
        <v>589</v>
      </c>
      <c r="C462" s="562" t="s">
        <v>590</v>
      </c>
      <c r="D462" s="562"/>
      <c r="E462" s="233"/>
      <c r="F462" s="484"/>
      <c r="G462" s="517"/>
      <c r="H462" s="517"/>
      <c r="I462" s="250"/>
      <c r="J462" s="250"/>
      <c r="K462" s="250"/>
      <c r="L462" s="250"/>
      <c r="M462" s="250"/>
      <c r="N462" s="251"/>
      <c r="O462" s="253"/>
    </row>
    <row r="463" spans="1:15" s="246" customFormat="1" ht="33">
      <c r="A463" s="239">
        <v>260</v>
      </c>
      <c r="B463" s="240" t="s">
        <v>591</v>
      </c>
      <c r="C463" s="445" t="s">
        <v>592</v>
      </c>
      <c r="D463" s="241" t="s">
        <v>593</v>
      </c>
      <c r="E463" s="241">
        <v>100</v>
      </c>
      <c r="F463" s="483" t="s">
        <v>1945</v>
      </c>
      <c r="G463" s="445" t="s">
        <v>1679</v>
      </c>
      <c r="H463" s="445" t="s">
        <v>1875</v>
      </c>
      <c r="I463" s="242">
        <v>1.42</v>
      </c>
      <c r="J463" s="243">
        <v>0.23669999999999999</v>
      </c>
      <c r="K463" s="241" t="s">
        <v>1616</v>
      </c>
      <c r="L463" s="242">
        <v>1.88</v>
      </c>
      <c r="M463" s="241"/>
      <c r="N463" s="241">
        <v>2.23</v>
      </c>
      <c r="O463" s="245">
        <v>1</v>
      </c>
    </row>
    <row r="464" spans="1:15" s="234" customFormat="1" ht="33" hidden="1">
      <c r="A464" s="247">
        <v>260</v>
      </c>
      <c r="B464" s="248" t="s">
        <v>591</v>
      </c>
      <c r="C464" s="446" t="s">
        <v>592</v>
      </c>
      <c r="D464" s="249" t="s">
        <v>593</v>
      </c>
      <c r="E464" s="233">
        <v>100</v>
      </c>
      <c r="F464" s="484" t="s">
        <v>1338</v>
      </c>
      <c r="G464" s="517" t="s">
        <v>1445</v>
      </c>
      <c r="H464" s="517" t="s">
        <v>1442</v>
      </c>
      <c r="I464" s="251">
        <v>4.9000000000000004</v>
      </c>
      <c r="J464" s="252">
        <v>0.245</v>
      </c>
      <c r="K464" s="251"/>
      <c r="L464" s="251">
        <v>4.99</v>
      </c>
      <c r="M464" s="250"/>
      <c r="N464" s="251"/>
      <c r="O464" s="253">
        <v>2</v>
      </c>
    </row>
    <row r="465" spans="1:16" s="221" customFormat="1" ht="33" hidden="1">
      <c r="A465" s="214">
        <v>260</v>
      </c>
      <c r="B465" s="235" t="s">
        <v>591</v>
      </c>
      <c r="C465" s="444" t="s">
        <v>592</v>
      </c>
      <c r="D465" s="236" t="s">
        <v>593</v>
      </c>
      <c r="E465" s="220">
        <v>100</v>
      </c>
      <c r="F465" s="481" t="s">
        <v>2251</v>
      </c>
      <c r="G465" s="456" t="s">
        <v>2114</v>
      </c>
      <c r="H465" s="456" t="s">
        <v>2051</v>
      </c>
      <c r="I465" s="237">
        <v>1.74</v>
      </c>
      <c r="J465" s="238">
        <v>0.28999999999999998</v>
      </c>
      <c r="K465" s="237"/>
      <c r="L465" s="237">
        <v>1.88</v>
      </c>
      <c r="M465" s="237"/>
      <c r="N465" s="220"/>
      <c r="O465" s="219">
        <v>3</v>
      </c>
    </row>
    <row r="466" spans="1:16" s="221" customFormat="1" ht="38.25">
      <c r="A466" s="256">
        <v>261</v>
      </c>
      <c r="B466" s="257" t="s">
        <v>594</v>
      </c>
      <c r="C466" s="462" t="s">
        <v>595</v>
      </c>
      <c r="D466" s="259" t="s">
        <v>596</v>
      </c>
      <c r="E466" s="278">
        <v>450</v>
      </c>
      <c r="F466" s="486" t="s">
        <v>2252</v>
      </c>
      <c r="G466" s="462" t="s">
        <v>2068</v>
      </c>
      <c r="H466" s="462" t="s">
        <v>2051</v>
      </c>
      <c r="I466" s="335">
        <v>4.8099999999999996</v>
      </c>
      <c r="J466" s="260">
        <v>0.40079999999999999</v>
      </c>
      <c r="K466" s="335"/>
      <c r="L466" s="335">
        <v>4.9400000000000004</v>
      </c>
      <c r="M466" s="335"/>
      <c r="N466" s="259"/>
      <c r="O466" s="256">
        <v>1</v>
      </c>
    </row>
    <row r="467" spans="1:16" s="234" customFormat="1" ht="31.5" hidden="1">
      <c r="A467" s="261">
        <v>261</v>
      </c>
      <c r="B467" s="262" t="s">
        <v>594</v>
      </c>
      <c r="C467" s="447" t="s">
        <v>595</v>
      </c>
      <c r="D467" s="258" t="s">
        <v>596</v>
      </c>
      <c r="E467" s="391">
        <v>450</v>
      </c>
      <c r="F467" s="487" t="s">
        <v>1339</v>
      </c>
      <c r="G467" s="519" t="s">
        <v>1445</v>
      </c>
      <c r="H467" s="519" t="s">
        <v>1442</v>
      </c>
      <c r="I467" s="264">
        <v>4.8499999999999996</v>
      </c>
      <c r="J467" s="265">
        <v>0.4042</v>
      </c>
      <c r="K467" s="264"/>
      <c r="L467" s="264">
        <v>4.9400000000000004</v>
      </c>
      <c r="M467" s="263"/>
      <c r="N467" s="264"/>
      <c r="O467" s="261">
        <v>2</v>
      </c>
    </row>
    <row r="468" spans="1:16" s="221" customFormat="1" ht="76.5">
      <c r="A468" s="214">
        <v>262</v>
      </c>
      <c r="B468" s="235" t="s">
        <v>597</v>
      </c>
      <c r="C468" s="444" t="s">
        <v>598</v>
      </c>
      <c r="D468" s="236" t="s">
        <v>599</v>
      </c>
      <c r="E468" s="267">
        <v>100</v>
      </c>
      <c r="F468" s="481" t="s">
        <v>2253</v>
      </c>
      <c r="G468" s="456" t="s">
        <v>2254</v>
      </c>
      <c r="H468" s="456" t="s">
        <v>2051</v>
      </c>
      <c r="I468" s="237">
        <v>5.87</v>
      </c>
      <c r="J468" s="238">
        <v>5.87</v>
      </c>
      <c r="K468" s="237"/>
      <c r="L468" s="237">
        <v>6.54</v>
      </c>
      <c r="M468" s="237"/>
      <c r="N468" s="220"/>
      <c r="O468" s="219">
        <v>1</v>
      </c>
    </row>
    <row r="469" spans="1:16" s="234" customFormat="1" ht="76.5" hidden="1">
      <c r="A469" s="247">
        <v>262</v>
      </c>
      <c r="B469" s="248" t="s">
        <v>597</v>
      </c>
      <c r="C469" s="446" t="s">
        <v>598</v>
      </c>
      <c r="D469" s="249" t="s">
        <v>599</v>
      </c>
      <c r="E469" s="266">
        <v>100</v>
      </c>
      <c r="F469" s="484" t="s">
        <v>1340</v>
      </c>
      <c r="G469" s="517" t="s">
        <v>1443</v>
      </c>
      <c r="H469" s="517" t="s">
        <v>1442</v>
      </c>
      <c r="I469" s="251">
        <v>5.98</v>
      </c>
      <c r="J469" s="252">
        <v>5.98</v>
      </c>
      <c r="K469" s="251"/>
      <c r="L469" s="251">
        <v>6.54</v>
      </c>
      <c r="M469" s="250"/>
      <c r="N469" s="251"/>
      <c r="O469" s="253">
        <v>2</v>
      </c>
    </row>
    <row r="470" spans="1:16" s="221" customFormat="1" ht="63.75">
      <c r="A470" s="256">
        <v>263</v>
      </c>
      <c r="B470" s="257" t="s">
        <v>597</v>
      </c>
      <c r="C470" s="462" t="s">
        <v>598</v>
      </c>
      <c r="D470" s="259" t="s">
        <v>600</v>
      </c>
      <c r="E470" s="278">
        <v>100</v>
      </c>
      <c r="F470" s="486" t="s">
        <v>2255</v>
      </c>
      <c r="G470" s="462" t="s">
        <v>2254</v>
      </c>
      <c r="H470" s="462" t="s">
        <v>2051</v>
      </c>
      <c r="I470" s="335">
        <v>2.72</v>
      </c>
      <c r="J470" s="260">
        <v>2.72</v>
      </c>
      <c r="K470" s="335"/>
      <c r="L470" s="335">
        <v>3.01</v>
      </c>
      <c r="M470" s="335"/>
      <c r="N470" s="259"/>
      <c r="O470" s="256">
        <v>1</v>
      </c>
    </row>
    <row r="471" spans="1:16" s="234" customFormat="1" ht="63.75" hidden="1">
      <c r="A471" s="261">
        <v>263</v>
      </c>
      <c r="B471" s="262" t="s">
        <v>597</v>
      </c>
      <c r="C471" s="447" t="s">
        <v>598</v>
      </c>
      <c r="D471" s="258" t="s">
        <v>600</v>
      </c>
      <c r="E471" s="391">
        <v>100</v>
      </c>
      <c r="F471" s="487" t="s">
        <v>1341</v>
      </c>
      <c r="G471" s="519" t="s">
        <v>1443</v>
      </c>
      <c r="H471" s="519" t="s">
        <v>1442</v>
      </c>
      <c r="I471" s="264">
        <v>2.92</v>
      </c>
      <c r="J471" s="265">
        <v>2.92</v>
      </c>
      <c r="K471" s="264"/>
      <c r="L471" s="264">
        <v>3.01</v>
      </c>
      <c r="M471" s="263"/>
      <c r="N471" s="264"/>
      <c r="O471" s="261">
        <v>2</v>
      </c>
    </row>
    <row r="472" spans="1:16" s="221" customFormat="1" ht="51">
      <c r="A472" s="214">
        <v>264</v>
      </c>
      <c r="B472" s="235" t="s">
        <v>601</v>
      </c>
      <c r="C472" s="444" t="s">
        <v>602</v>
      </c>
      <c r="D472" s="236" t="s">
        <v>603</v>
      </c>
      <c r="E472" s="267">
        <v>100</v>
      </c>
      <c r="F472" s="481" t="s">
        <v>2256</v>
      </c>
      <c r="G472" s="456" t="s">
        <v>2254</v>
      </c>
      <c r="H472" s="456" t="s">
        <v>2051</v>
      </c>
      <c r="I472" s="237">
        <v>2.5</v>
      </c>
      <c r="J472" s="238">
        <v>2.5</v>
      </c>
      <c r="K472" s="237"/>
      <c r="L472" s="237">
        <v>5.0199999999999996</v>
      </c>
      <c r="M472" s="237"/>
      <c r="N472" s="220"/>
      <c r="O472" s="219">
        <v>1</v>
      </c>
    </row>
    <row r="473" spans="1:16" s="234" customFormat="1" ht="51" hidden="1">
      <c r="A473" s="247">
        <v>264</v>
      </c>
      <c r="B473" s="248" t="s">
        <v>601</v>
      </c>
      <c r="C473" s="446" t="s">
        <v>602</v>
      </c>
      <c r="D473" s="249" t="s">
        <v>603</v>
      </c>
      <c r="E473" s="266">
        <v>100</v>
      </c>
      <c r="F473" s="484" t="s">
        <v>1342</v>
      </c>
      <c r="G473" s="517" t="s">
        <v>1443</v>
      </c>
      <c r="H473" s="517" t="s">
        <v>1442</v>
      </c>
      <c r="I473" s="251">
        <v>2.74</v>
      </c>
      <c r="J473" s="252">
        <v>2.74</v>
      </c>
      <c r="K473" s="251"/>
      <c r="L473" s="251">
        <v>5.0199999999999996</v>
      </c>
      <c r="M473" s="250"/>
      <c r="N473" s="251"/>
      <c r="O473" s="253">
        <v>2</v>
      </c>
    </row>
    <row r="474" spans="1:16" s="221" customFormat="1" ht="38.25">
      <c r="A474" s="256">
        <v>265</v>
      </c>
      <c r="B474" s="257" t="s">
        <v>597</v>
      </c>
      <c r="C474" s="462" t="s">
        <v>604</v>
      </c>
      <c r="D474" s="259" t="s">
        <v>605</v>
      </c>
      <c r="E474" s="259">
        <v>100</v>
      </c>
      <c r="F474" s="486" t="s">
        <v>2257</v>
      </c>
      <c r="G474" s="462" t="s">
        <v>2068</v>
      </c>
      <c r="H474" s="462" t="s">
        <v>2051</v>
      </c>
      <c r="I474" s="335">
        <v>7.42</v>
      </c>
      <c r="J474" s="260">
        <v>0.24729999999999999</v>
      </c>
      <c r="K474" s="335"/>
      <c r="L474" s="335">
        <v>7.62</v>
      </c>
      <c r="M474" s="335"/>
      <c r="N474" s="259"/>
      <c r="O474" s="256">
        <v>1</v>
      </c>
    </row>
    <row r="475" spans="1:16" s="234" customFormat="1" ht="38.25" hidden="1">
      <c r="A475" s="261">
        <v>265</v>
      </c>
      <c r="B475" s="262" t="s">
        <v>597</v>
      </c>
      <c r="C475" s="447" t="s">
        <v>604</v>
      </c>
      <c r="D475" s="258" t="s">
        <v>605</v>
      </c>
      <c r="E475" s="258">
        <v>100</v>
      </c>
      <c r="F475" s="487" t="s">
        <v>1343</v>
      </c>
      <c r="G475" s="519" t="s">
        <v>1445</v>
      </c>
      <c r="H475" s="519" t="s">
        <v>1442</v>
      </c>
      <c r="I475" s="264">
        <v>7.47</v>
      </c>
      <c r="J475" s="265">
        <v>0.249</v>
      </c>
      <c r="K475" s="264"/>
      <c r="L475" s="264">
        <v>7.62</v>
      </c>
      <c r="M475" s="263"/>
      <c r="N475" s="264"/>
      <c r="O475" s="261">
        <v>2</v>
      </c>
    </row>
    <row r="476" spans="1:16" s="221" customFormat="1" ht="63.75">
      <c r="A476" s="219">
        <v>266</v>
      </c>
      <c r="B476" s="313" t="s">
        <v>601</v>
      </c>
      <c r="C476" s="456" t="s">
        <v>606</v>
      </c>
      <c r="D476" s="220" t="s">
        <v>607</v>
      </c>
      <c r="E476" s="220">
        <v>50</v>
      </c>
      <c r="F476" s="481" t="s">
        <v>1795</v>
      </c>
      <c r="G476" s="456" t="s">
        <v>1796</v>
      </c>
      <c r="H476" s="456" t="s">
        <v>1755</v>
      </c>
      <c r="I476" s="237">
        <f>J476*5</f>
        <v>21.6</v>
      </c>
      <c r="J476" s="238">
        <v>4.32</v>
      </c>
      <c r="K476" s="237">
        <v>21.73</v>
      </c>
      <c r="L476" s="220"/>
      <c r="M476" s="220"/>
      <c r="N476" s="220"/>
      <c r="O476" s="219">
        <v>1</v>
      </c>
    </row>
    <row r="477" spans="1:16" s="234" customFormat="1" ht="63.75" hidden="1">
      <c r="A477" s="253">
        <v>266</v>
      </c>
      <c r="B477" s="314" t="s">
        <v>601</v>
      </c>
      <c r="C477" s="457" t="s">
        <v>606</v>
      </c>
      <c r="D477" s="233" t="s">
        <v>607</v>
      </c>
      <c r="E477" s="233">
        <v>50</v>
      </c>
      <c r="F477" s="491" t="s">
        <v>1344</v>
      </c>
      <c r="G477" s="522" t="s">
        <v>1443</v>
      </c>
      <c r="H477" s="522" t="s">
        <v>1442</v>
      </c>
      <c r="I477" s="316">
        <v>21.7</v>
      </c>
      <c r="J477" s="317">
        <v>4.34</v>
      </c>
      <c r="K477" s="316">
        <v>21.73</v>
      </c>
      <c r="L477" s="316"/>
      <c r="M477" s="315"/>
      <c r="N477" s="316"/>
      <c r="O477" s="253">
        <v>2</v>
      </c>
    </row>
    <row r="478" spans="1:16" s="221" customFormat="1" ht="63.75">
      <c r="A478" s="256">
        <v>267</v>
      </c>
      <c r="B478" s="257" t="s">
        <v>601</v>
      </c>
      <c r="C478" s="462" t="s">
        <v>117</v>
      </c>
      <c r="D478" s="259" t="s">
        <v>608</v>
      </c>
      <c r="E478" s="259">
        <v>500</v>
      </c>
      <c r="F478" s="486" t="s">
        <v>2258</v>
      </c>
      <c r="G478" s="462" t="s">
        <v>2068</v>
      </c>
      <c r="H478" s="462" t="s">
        <v>2051</v>
      </c>
      <c r="I478" s="335">
        <v>22.14</v>
      </c>
      <c r="J478" s="260">
        <v>1.107</v>
      </c>
      <c r="K478" s="335"/>
      <c r="L478" s="335">
        <v>35.450000000000003</v>
      </c>
      <c r="M478" s="335"/>
      <c r="N478" s="259"/>
      <c r="O478" s="256">
        <v>1</v>
      </c>
    </row>
    <row r="479" spans="1:16" s="234" customFormat="1" ht="63.75" hidden="1">
      <c r="A479" s="261">
        <v>267</v>
      </c>
      <c r="B479" s="262" t="s">
        <v>601</v>
      </c>
      <c r="C479" s="447" t="s">
        <v>117</v>
      </c>
      <c r="D479" s="258" t="s">
        <v>608</v>
      </c>
      <c r="E479" s="258">
        <v>500</v>
      </c>
      <c r="F479" s="487" t="s">
        <v>1345</v>
      </c>
      <c r="G479" s="519" t="s">
        <v>1445</v>
      </c>
      <c r="H479" s="519" t="s">
        <v>1442</v>
      </c>
      <c r="I479" s="264">
        <v>15.62</v>
      </c>
      <c r="J479" s="265">
        <v>1.1156999999999999</v>
      </c>
      <c r="K479" s="264"/>
      <c r="L479" s="264">
        <v>15.72</v>
      </c>
      <c r="M479" s="263"/>
      <c r="N479" s="264"/>
      <c r="O479" s="261">
        <v>2</v>
      </c>
    </row>
    <row r="480" spans="1:16" s="234" customFormat="1" ht="114.75" hidden="1">
      <c r="A480" s="247">
        <v>268</v>
      </c>
      <c r="B480" s="248" t="s">
        <v>601</v>
      </c>
      <c r="C480" s="446" t="s">
        <v>117</v>
      </c>
      <c r="D480" s="249" t="s">
        <v>609</v>
      </c>
      <c r="E480" s="233">
        <v>100</v>
      </c>
      <c r="F480" s="484" t="s">
        <v>1346</v>
      </c>
      <c r="G480" s="517" t="s">
        <v>1445</v>
      </c>
      <c r="H480" s="517" t="s">
        <v>1442</v>
      </c>
      <c r="I480" s="251">
        <v>8.5</v>
      </c>
      <c r="J480" s="252">
        <v>0.40479999999999999</v>
      </c>
      <c r="K480" s="251"/>
      <c r="L480" s="251">
        <v>8.7200000000000006</v>
      </c>
      <c r="M480" s="250"/>
      <c r="N480" s="251"/>
      <c r="O480" s="233" t="s">
        <v>2464</v>
      </c>
      <c r="P480" s="234" t="s">
        <v>2466</v>
      </c>
    </row>
    <row r="481" spans="1:15" s="221" customFormat="1" ht="38.25">
      <c r="A481" s="214">
        <v>268</v>
      </c>
      <c r="B481" s="235" t="s">
        <v>601</v>
      </c>
      <c r="C481" s="444" t="s">
        <v>117</v>
      </c>
      <c r="D481" s="236" t="s">
        <v>609</v>
      </c>
      <c r="E481" s="220">
        <v>100</v>
      </c>
      <c r="F481" s="481" t="s">
        <v>2259</v>
      </c>
      <c r="G481" s="456" t="s">
        <v>2068</v>
      </c>
      <c r="H481" s="456" t="s">
        <v>2051</v>
      </c>
      <c r="I481" s="237">
        <v>12.06</v>
      </c>
      <c r="J481" s="238">
        <v>1.0049999999999999</v>
      </c>
      <c r="K481" s="237"/>
      <c r="L481" s="237">
        <v>12.37</v>
      </c>
      <c r="M481" s="237"/>
      <c r="N481" s="220"/>
      <c r="O481" s="219">
        <v>1</v>
      </c>
    </row>
    <row r="482" spans="1:15" s="221" customFormat="1" ht="38.25">
      <c r="A482" s="256">
        <v>269</v>
      </c>
      <c r="B482" s="257" t="s">
        <v>601</v>
      </c>
      <c r="C482" s="462" t="s">
        <v>117</v>
      </c>
      <c r="D482" s="259" t="s">
        <v>610</v>
      </c>
      <c r="E482" s="259">
        <v>330</v>
      </c>
      <c r="F482" s="486" t="s">
        <v>2260</v>
      </c>
      <c r="G482" s="462" t="s">
        <v>2261</v>
      </c>
      <c r="H482" s="462" t="s">
        <v>2051</v>
      </c>
      <c r="I482" s="335">
        <v>3.64</v>
      </c>
      <c r="J482" s="260">
        <v>3.64</v>
      </c>
      <c r="K482" s="335"/>
      <c r="L482" s="335">
        <v>3.89</v>
      </c>
      <c r="M482" s="335"/>
      <c r="N482" s="259"/>
      <c r="O482" s="256">
        <v>1</v>
      </c>
    </row>
    <row r="483" spans="1:15" s="246" customFormat="1" ht="38.25" hidden="1">
      <c r="A483" s="256">
        <v>269</v>
      </c>
      <c r="B483" s="257" t="s">
        <v>601</v>
      </c>
      <c r="C483" s="462" t="s">
        <v>117</v>
      </c>
      <c r="D483" s="259" t="s">
        <v>610</v>
      </c>
      <c r="E483" s="259">
        <v>330</v>
      </c>
      <c r="F483" s="486" t="s">
        <v>1946</v>
      </c>
      <c r="G483" s="462" t="s">
        <v>1947</v>
      </c>
      <c r="H483" s="462" t="s">
        <v>1875</v>
      </c>
      <c r="I483" s="259">
        <v>3.79</v>
      </c>
      <c r="J483" s="260">
        <v>3.79</v>
      </c>
      <c r="K483" s="259" t="s">
        <v>1616</v>
      </c>
      <c r="L483" s="259">
        <v>3.87</v>
      </c>
      <c r="M483" s="259"/>
      <c r="N483" s="259"/>
      <c r="O483" s="337">
        <v>2</v>
      </c>
    </row>
    <row r="484" spans="1:15" s="234" customFormat="1" ht="38.25" hidden="1">
      <c r="A484" s="261">
        <v>269</v>
      </c>
      <c r="B484" s="262" t="s">
        <v>601</v>
      </c>
      <c r="C484" s="447" t="s">
        <v>117</v>
      </c>
      <c r="D484" s="258" t="s">
        <v>610</v>
      </c>
      <c r="E484" s="258">
        <v>330</v>
      </c>
      <c r="F484" s="487" t="s">
        <v>1347</v>
      </c>
      <c r="G484" s="519" t="s">
        <v>1443</v>
      </c>
      <c r="H484" s="519" t="s">
        <v>1442</v>
      </c>
      <c r="I484" s="264">
        <v>3.8</v>
      </c>
      <c r="J484" s="265">
        <v>3.8</v>
      </c>
      <c r="K484" s="264"/>
      <c r="L484" s="264">
        <v>3.89</v>
      </c>
      <c r="M484" s="263"/>
      <c r="N484" s="264"/>
      <c r="O484" s="261">
        <v>3</v>
      </c>
    </row>
    <row r="485" spans="1:15" s="221" customFormat="1" ht="51">
      <c r="A485" s="214">
        <v>270</v>
      </c>
      <c r="B485" s="235" t="s">
        <v>601</v>
      </c>
      <c r="C485" s="444" t="s">
        <v>611</v>
      </c>
      <c r="D485" s="236" t="s">
        <v>612</v>
      </c>
      <c r="E485" s="220">
        <v>50</v>
      </c>
      <c r="F485" s="481" t="s">
        <v>2262</v>
      </c>
      <c r="G485" s="456" t="s">
        <v>1947</v>
      </c>
      <c r="H485" s="456" t="s">
        <v>2051</v>
      </c>
      <c r="I485" s="237">
        <v>6.12</v>
      </c>
      <c r="J485" s="238">
        <v>6.12</v>
      </c>
      <c r="K485" s="237">
        <v>9.9600000000000009</v>
      </c>
      <c r="L485" s="237">
        <v>9.9600000000000009</v>
      </c>
      <c r="M485" s="237"/>
      <c r="N485" s="220"/>
      <c r="O485" s="219">
        <v>1</v>
      </c>
    </row>
    <row r="486" spans="1:15" s="221" customFormat="1" ht="38.25">
      <c r="A486" s="256">
        <v>271</v>
      </c>
      <c r="B486" s="257" t="s">
        <v>613</v>
      </c>
      <c r="C486" s="462" t="s">
        <v>614</v>
      </c>
      <c r="D486" s="259" t="s">
        <v>615</v>
      </c>
      <c r="E486" s="259">
        <v>100</v>
      </c>
      <c r="F486" s="486" t="s">
        <v>2263</v>
      </c>
      <c r="G486" s="462" t="s">
        <v>2068</v>
      </c>
      <c r="H486" s="462" t="s">
        <v>2051</v>
      </c>
      <c r="I486" s="335">
        <v>16.27</v>
      </c>
      <c r="J486" s="260">
        <v>0.67789999999999995</v>
      </c>
      <c r="K486" s="335"/>
      <c r="L486" s="335">
        <v>16.55</v>
      </c>
      <c r="M486" s="335"/>
      <c r="N486" s="259"/>
      <c r="O486" s="256">
        <v>1</v>
      </c>
    </row>
    <row r="487" spans="1:15" s="234" customFormat="1" ht="32.25" hidden="1">
      <c r="A487" s="261">
        <v>271</v>
      </c>
      <c r="B487" s="262" t="s">
        <v>613</v>
      </c>
      <c r="C487" s="447" t="s">
        <v>614</v>
      </c>
      <c r="D487" s="258" t="s">
        <v>615</v>
      </c>
      <c r="E487" s="258">
        <v>100</v>
      </c>
      <c r="F487" s="487" t="s">
        <v>1348</v>
      </c>
      <c r="G487" s="519" t="s">
        <v>1445</v>
      </c>
      <c r="H487" s="519" t="s">
        <v>1442</v>
      </c>
      <c r="I487" s="264">
        <v>16.38</v>
      </c>
      <c r="J487" s="265">
        <v>0.6825</v>
      </c>
      <c r="K487" s="264"/>
      <c r="L487" s="264">
        <v>16.55</v>
      </c>
      <c r="M487" s="263"/>
      <c r="N487" s="264"/>
      <c r="O487" s="261">
        <v>2</v>
      </c>
    </row>
    <row r="488" spans="1:15" s="221" customFormat="1" ht="32.25">
      <c r="A488" s="214">
        <v>272</v>
      </c>
      <c r="B488" s="235" t="s">
        <v>613</v>
      </c>
      <c r="C488" s="444" t="s">
        <v>616</v>
      </c>
      <c r="D488" s="236" t="s">
        <v>617</v>
      </c>
      <c r="E488" s="220">
        <v>50</v>
      </c>
      <c r="F488" s="481" t="s">
        <v>1597</v>
      </c>
      <c r="G488" s="456" t="s">
        <v>1598</v>
      </c>
      <c r="H488" s="456" t="s">
        <v>1594</v>
      </c>
      <c r="I488" s="237">
        <v>11.94</v>
      </c>
      <c r="J488" s="238">
        <v>1.194</v>
      </c>
      <c r="K488" s="220">
        <v>14.92</v>
      </c>
      <c r="L488" s="220"/>
      <c r="M488" s="220"/>
      <c r="N488" s="220">
        <v>14.92</v>
      </c>
      <c r="O488" s="219">
        <v>1</v>
      </c>
    </row>
    <row r="489" spans="1:15" s="246" customFormat="1" ht="38.25" hidden="1">
      <c r="A489" s="239">
        <v>272</v>
      </c>
      <c r="B489" s="240" t="s">
        <v>613</v>
      </c>
      <c r="C489" s="445" t="s">
        <v>616</v>
      </c>
      <c r="D489" s="241" t="s">
        <v>617</v>
      </c>
      <c r="E489" s="241">
        <v>50</v>
      </c>
      <c r="F489" s="483" t="s">
        <v>1948</v>
      </c>
      <c r="G489" s="445" t="s">
        <v>1947</v>
      </c>
      <c r="H489" s="445" t="s">
        <v>1875</v>
      </c>
      <c r="I489" s="242">
        <v>1.24</v>
      </c>
      <c r="J489" s="243">
        <v>1.24</v>
      </c>
      <c r="K489" s="310">
        <v>1.49</v>
      </c>
      <c r="L489" s="241"/>
      <c r="M489" s="241"/>
      <c r="N489" s="310">
        <v>1.49</v>
      </c>
      <c r="O489" s="245">
        <v>2</v>
      </c>
    </row>
    <row r="490" spans="1:15" s="234" customFormat="1" ht="32.25" hidden="1">
      <c r="A490" s="247">
        <v>272</v>
      </c>
      <c r="B490" s="248" t="s">
        <v>613</v>
      </c>
      <c r="C490" s="446" t="s">
        <v>616</v>
      </c>
      <c r="D490" s="249" t="s">
        <v>617</v>
      </c>
      <c r="E490" s="233">
        <v>50</v>
      </c>
      <c r="F490" s="484" t="s">
        <v>1349</v>
      </c>
      <c r="G490" s="517" t="s">
        <v>1443</v>
      </c>
      <c r="H490" s="517" t="s">
        <v>1442</v>
      </c>
      <c r="I490" s="251">
        <v>13.92</v>
      </c>
      <c r="J490" s="252">
        <v>1.3919999999999999</v>
      </c>
      <c r="K490" s="251">
        <v>14.92</v>
      </c>
      <c r="L490" s="251"/>
      <c r="M490" s="250"/>
      <c r="N490" s="251"/>
      <c r="O490" s="253">
        <v>3</v>
      </c>
    </row>
    <row r="491" spans="1:15" s="372" customFormat="1" ht="63.75">
      <c r="A491" s="256">
        <v>273</v>
      </c>
      <c r="B491" s="257" t="s">
        <v>613</v>
      </c>
      <c r="C491" s="462" t="s">
        <v>616</v>
      </c>
      <c r="D491" s="259" t="s">
        <v>618</v>
      </c>
      <c r="E491" s="392">
        <v>100</v>
      </c>
      <c r="F491" s="486" t="s">
        <v>1797</v>
      </c>
      <c r="G491" s="462" t="s">
        <v>1796</v>
      </c>
      <c r="H491" s="462" t="s">
        <v>1755</v>
      </c>
      <c r="I491" s="335">
        <f>J491*10</f>
        <v>25.18</v>
      </c>
      <c r="J491" s="260">
        <v>2.5179999999999998</v>
      </c>
      <c r="K491" s="335">
        <v>29.88</v>
      </c>
      <c r="L491" s="259"/>
      <c r="M491" s="259"/>
      <c r="N491" s="259"/>
      <c r="O491" s="256">
        <v>1</v>
      </c>
    </row>
    <row r="492" spans="1:15" s="221" customFormat="1" ht="51" hidden="1">
      <c r="A492" s="256">
        <v>273</v>
      </c>
      <c r="B492" s="257" t="s">
        <v>613</v>
      </c>
      <c r="C492" s="462" t="s">
        <v>616</v>
      </c>
      <c r="D492" s="259" t="s">
        <v>618</v>
      </c>
      <c r="E492" s="392">
        <v>100</v>
      </c>
      <c r="F492" s="486" t="s">
        <v>2264</v>
      </c>
      <c r="G492" s="462" t="s">
        <v>1953</v>
      </c>
      <c r="H492" s="462" t="s">
        <v>2051</v>
      </c>
      <c r="I492" s="335">
        <v>25.74</v>
      </c>
      <c r="J492" s="260">
        <v>2.5739999999999998</v>
      </c>
      <c r="K492" s="335">
        <v>29.88</v>
      </c>
      <c r="L492" s="335">
        <v>50.03</v>
      </c>
      <c r="M492" s="335"/>
      <c r="N492" s="259"/>
      <c r="O492" s="256">
        <v>2</v>
      </c>
    </row>
    <row r="493" spans="1:15" s="221" customFormat="1" ht="51">
      <c r="A493" s="339">
        <v>274</v>
      </c>
      <c r="B493" s="340" t="s">
        <v>613</v>
      </c>
      <c r="C493" s="463" t="s">
        <v>619</v>
      </c>
      <c r="D493" s="341" t="s">
        <v>620</v>
      </c>
      <c r="E493" s="341">
        <v>100</v>
      </c>
      <c r="F493" s="494" t="s">
        <v>2265</v>
      </c>
      <c r="G493" s="463" t="s">
        <v>1953</v>
      </c>
      <c r="H493" s="463" t="s">
        <v>2051</v>
      </c>
      <c r="I493" s="342">
        <v>35.94</v>
      </c>
      <c r="J493" s="343">
        <v>3.5939999999999999</v>
      </c>
      <c r="K493" s="342">
        <v>58.75</v>
      </c>
      <c r="L493" s="342">
        <v>58.75</v>
      </c>
      <c r="M493" s="342"/>
      <c r="N493" s="341"/>
      <c r="O493" s="219">
        <v>1</v>
      </c>
    </row>
    <row r="494" spans="1:15" s="221" customFormat="1" ht="32.25" hidden="1">
      <c r="A494" s="339">
        <v>274</v>
      </c>
      <c r="B494" s="340" t="s">
        <v>613</v>
      </c>
      <c r="C494" s="463" t="s">
        <v>619</v>
      </c>
      <c r="D494" s="341" t="s">
        <v>620</v>
      </c>
      <c r="E494" s="341">
        <v>100</v>
      </c>
      <c r="F494" s="494" t="s">
        <v>1599</v>
      </c>
      <c r="G494" s="463" t="s">
        <v>1598</v>
      </c>
      <c r="H494" s="463" t="s">
        <v>1594</v>
      </c>
      <c r="I494" s="342">
        <v>36.18</v>
      </c>
      <c r="J494" s="343">
        <v>3.6179999999999999</v>
      </c>
      <c r="K494" s="341">
        <v>58.75</v>
      </c>
      <c r="L494" s="341"/>
      <c r="M494" s="341"/>
      <c r="N494" s="341">
        <v>58.75</v>
      </c>
      <c r="O494" s="219">
        <v>2</v>
      </c>
    </row>
    <row r="495" spans="1:15" s="221" customFormat="1" ht="63.75" hidden="1">
      <c r="A495" s="339">
        <v>274</v>
      </c>
      <c r="B495" s="340" t="s">
        <v>613</v>
      </c>
      <c r="C495" s="463" t="s">
        <v>619</v>
      </c>
      <c r="D495" s="341" t="s">
        <v>620</v>
      </c>
      <c r="E495" s="341">
        <v>100</v>
      </c>
      <c r="F495" s="504" t="s">
        <v>2028</v>
      </c>
      <c r="G495" s="463" t="s">
        <v>2029</v>
      </c>
      <c r="H495" s="529" t="s">
        <v>2018</v>
      </c>
      <c r="I495" s="341">
        <v>3.85</v>
      </c>
      <c r="J495" s="343">
        <v>3.85</v>
      </c>
      <c r="K495" s="341">
        <v>5.88</v>
      </c>
      <c r="L495" s="341"/>
      <c r="M495" s="341"/>
      <c r="N495" s="341"/>
      <c r="O495" s="219">
        <v>3</v>
      </c>
    </row>
    <row r="496" spans="1:15" s="221" customFormat="1" ht="38.25">
      <c r="A496" s="214">
        <v>275</v>
      </c>
      <c r="B496" s="235" t="s">
        <v>613</v>
      </c>
      <c r="C496" s="444" t="s">
        <v>621</v>
      </c>
      <c r="D496" s="236" t="s">
        <v>622</v>
      </c>
      <c r="E496" s="220">
        <v>2500</v>
      </c>
      <c r="F496" s="481" t="s">
        <v>1600</v>
      </c>
      <c r="G496" s="456" t="s">
        <v>1598</v>
      </c>
      <c r="H496" s="456" t="s">
        <v>1594</v>
      </c>
      <c r="I496" s="237">
        <v>42.539999999999992</v>
      </c>
      <c r="J496" s="238">
        <v>4.2539999999999996</v>
      </c>
      <c r="K496" s="220">
        <v>73.67</v>
      </c>
      <c r="L496" s="220"/>
      <c r="M496" s="220"/>
      <c r="N496" s="220">
        <v>73.67</v>
      </c>
      <c r="O496" s="219">
        <v>1</v>
      </c>
    </row>
    <row r="497" spans="1:15" s="221" customFormat="1" ht="38.25" hidden="1">
      <c r="A497" s="214">
        <v>275</v>
      </c>
      <c r="B497" s="235" t="s">
        <v>613</v>
      </c>
      <c r="C497" s="444" t="s">
        <v>621</v>
      </c>
      <c r="D497" s="236" t="s">
        <v>622</v>
      </c>
      <c r="E497" s="220">
        <v>2500</v>
      </c>
      <c r="F497" s="481" t="s">
        <v>2266</v>
      </c>
      <c r="G497" s="456" t="s">
        <v>1950</v>
      </c>
      <c r="H497" s="456" t="s">
        <v>2051</v>
      </c>
      <c r="I497" s="237">
        <v>43.2</v>
      </c>
      <c r="J497" s="238">
        <v>4.32</v>
      </c>
      <c r="K497" s="237">
        <v>73.67</v>
      </c>
      <c r="L497" s="237">
        <v>73.67</v>
      </c>
      <c r="M497" s="237"/>
      <c r="N497" s="220"/>
      <c r="O497" s="219">
        <v>2</v>
      </c>
    </row>
    <row r="498" spans="1:15" s="234" customFormat="1" ht="38.25" hidden="1">
      <c r="A498" s="247">
        <v>275</v>
      </c>
      <c r="B498" s="248" t="s">
        <v>613</v>
      </c>
      <c r="C498" s="446" t="s">
        <v>621</v>
      </c>
      <c r="D498" s="249" t="s">
        <v>622</v>
      </c>
      <c r="E498" s="233">
        <v>2500</v>
      </c>
      <c r="F498" s="484" t="s">
        <v>1350</v>
      </c>
      <c r="G498" s="517" t="s">
        <v>1443</v>
      </c>
      <c r="H498" s="517" t="s">
        <v>1442</v>
      </c>
      <c r="I498" s="251">
        <v>44</v>
      </c>
      <c r="J498" s="252">
        <v>4.4000000000000004</v>
      </c>
      <c r="K498" s="251">
        <v>73.67</v>
      </c>
      <c r="L498" s="251"/>
      <c r="M498" s="250"/>
      <c r="N498" s="251"/>
      <c r="O498" s="253">
        <v>3</v>
      </c>
    </row>
    <row r="499" spans="1:15" s="246" customFormat="1" ht="38.25" hidden="1">
      <c r="A499" s="239">
        <v>275</v>
      </c>
      <c r="B499" s="240" t="s">
        <v>613</v>
      </c>
      <c r="C499" s="445" t="s">
        <v>621</v>
      </c>
      <c r="D499" s="241" t="s">
        <v>622</v>
      </c>
      <c r="E499" s="241">
        <v>2500</v>
      </c>
      <c r="F499" s="483" t="s">
        <v>1949</v>
      </c>
      <c r="G499" s="445" t="s">
        <v>1950</v>
      </c>
      <c r="H499" s="445" t="s">
        <v>1875</v>
      </c>
      <c r="I499" s="242">
        <v>4.41</v>
      </c>
      <c r="J499" s="243">
        <v>4.41</v>
      </c>
      <c r="K499" s="310">
        <v>7.36</v>
      </c>
      <c r="L499" s="241"/>
      <c r="M499" s="241"/>
      <c r="N499" s="310">
        <v>7.36</v>
      </c>
      <c r="O499" s="245">
        <v>4</v>
      </c>
    </row>
    <row r="500" spans="1:15" s="221" customFormat="1" ht="38.25">
      <c r="A500" s="256">
        <v>276</v>
      </c>
      <c r="B500" s="257" t="s">
        <v>613</v>
      </c>
      <c r="C500" s="462" t="s">
        <v>621</v>
      </c>
      <c r="D500" s="259" t="s">
        <v>623</v>
      </c>
      <c r="E500" s="259">
        <v>2000</v>
      </c>
      <c r="F500" s="486" t="s">
        <v>1601</v>
      </c>
      <c r="G500" s="462" t="s">
        <v>1598</v>
      </c>
      <c r="H500" s="462" t="s">
        <v>1594</v>
      </c>
      <c r="I500" s="335">
        <v>72.300000000000011</v>
      </c>
      <c r="J500" s="260">
        <v>7.23</v>
      </c>
      <c r="K500" s="259">
        <v>94.84</v>
      </c>
      <c r="L500" s="259"/>
      <c r="M500" s="259"/>
      <c r="N500" s="259">
        <v>94.84</v>
      </c>
      <c r="O500" s="256">
        <v>1</v>
      </c>
    </row>
    <row r="501" spans="1:15" s="221" customFormat="1" ht="38.25" hidden="1">
      <c r="A501" s="256">
        <v>276</v>
      </c>
      <c r="B501" s="257" t="s">
        <v>613</v>
      </c>
      <c r="C501" s="462" t="s">
        <v>621</v>
      </c>
      <c r="D501" s="259" t="s">
        <v>623</v>
      </c>
      <c r="E501" s="259">
        <v>2000</v>
      </c>
      <c r="F501" s="486" t="s">
        <v>2267</v>
      </c>
      <c r="G501" s="462" t="s">
        <v>1950</v>
      </c>
      <c r="H501" s="462" t="s">
        <v>2051</v>
      </c>
      <c r="I501" s="335">
        <v>86.34</v>
      </c>
      <c r="J501" s="260">
        <v>8.6340000000000003</v>
      </c>
      <c r="K501" s="335">
        <v>94.84</v>
      </c>
      <c r="L501" s="335">
        <v>97.3</v>
      </c>
      <c r="M501" s="335"/>
      <c r="N501" s="259"/>
      <c r="O501" s="256">
        <v>2</v>
      </c>
    </row>
    <row r="502" spans="1:15" s="234" customFormat="1" ht="38.25" hidden="1">
      <c r="A502" s="261">
        <v>276</v>
      </c>
      <c r="B502" s="262" t="s">
        <v>613</v>
      </c>
      <c r="C502" s="447" t="s">
        <v>621</v>
      </c>
      <c r="D502" s="258" t="s">
        <v>623</v>
      </c>
      <c r="E502" s="258">
        <v>2000</v>
      </c>
      <c r="F502" s="487" t="s">
        <v>1351</v>
      </c>
      <c r="G502" s="519" t="s">
        <v>1443</v>
      </c>
      <c r="H502" s="519" t="s">
        <v>1442</v>
      </c>
      <c r="I502" s="264">
        <v>88</v>
      </c>
      <c r="J502" s="265">
        <v>8.8000000000000007</v>
      </c>
      <c r="K502" s="264">
        <v>94.84</v>
      </c>
      <c r="L502" s="264"/>
      <c r="M502" s="263"/>
      <c r="N502" s="264"/>
      <c r="O502" s="261">
        <v>3</v>
      </c>
    </row>
    <row r="503" spans="1:15" s="246" customFormat="1" ht="38.25" hidden="1">
      <c r="A503" s="256">
        <v>276</v>
      </c>
      <c r="B503" s="257" t="s">
        <v>613</v>
      </c>
      <c r="C503" s="462" t="s">
        <v>621</v>
      </c>
      <c r="D503" s="259" t="s">
        <v>623</v>
      </c>
      <c r="E503" s="259">
        <v>2000</v>
      </c>
      <c r="F503" s="486" t="s">
        <v>1951</v>
      </c>
      <c r="G503" s="462" t="s">
        <v>1950</v>
      </c>
      <c r="H503" s="462" t="s">
        <v>1875</v>
      </c>
      <c r="I503" s="335">
        <v>8.8800000000000008</v>
      </c>
      <c r="J503" s="260">
        <v>8.8800000000000008</v>
      </c>
      <c r="K503" s="336">
        <v>9.48</v>
      </c>
      <c r="L503" s="259"/>
      <c r="M503" s="259"/>
      <c r="N503" s="336">
        <v>9.48</v>
      </c>
      <c r="O503" s="337">
        <v>4</v>
      </c>
    </row>
    <row r="504" spans="1:15" s="221" customFormat="1" ht="51">
      <c r="A504" s="214">
        <v>277</v>
      </c>
      <c r="B504" s="235" t="s">
        <v>613</v>
      </c>
      <c r="C504" s="444" t="s">
        <v>624</v>
      </c>
      <c r="D504" s="236" t="s">
        <v>625</v>
      </c>
      <c r="E504" s="220">
        <v>50</v>
      </c>
      <c r="F504" s="481" t="s">
        <v>1602</v>
      </c>
      <c r="G504" s="456" t="s">
        <v>1598</v>
      </c>
      <c r="H504" s="456" t="s">
        <v>1594</v>
      </c>
      <c r="I504" s="237">
        <v>288.75</v>
      </c>
      <c r="J504" s="238">
        <v>11.549999999999999</v>
      </c>
      <c r="K504" s="220">
        <v>300.23</v>
      </c>
      <c r="L504" s="220"/>
      <c r="M504" s="220"/>
      <c r="N504" s="220">
        <v>300.23</v>
      </c>
      <c r="O504" s="219">
        <v>1</v>
      </c>
    </row>
    <row r="505" spans="1:15" s="221" customFormat="1" ht="51" hidden="1">
      <c r="A505" s="214">
        <v>277</v>
      </c>
      <c r="B505" s="235" t="s">
        <v>613</v>
      </c>
      <c r="C505" s="444" t="s">
        <v>624</v>
      </c>
      <c r="D505" s="236" t="s">
        <v>625</v>
      </c>
      <c r="E505" s="220">
        <v>50</v>
      </c>
      <c r="F505" s="481" t="s">
        <v>2268</v>
      </c>
      <c r="G505" s="456" t="s">
        <v>1953</v>
      </c>
      <c r="H505" s="456" t="s">
        <v>2051</v>
      </c>
      <c r="I505" s="237">
        <v>11.9</v>
      </c>
      <c r="J505" s="238">
        <v>11.9</v>
      </c>
      <c r="K505" s="237">
        <v>12.0092</v>
      </c>
      <c r="L505" s="237">
        <v>12.0092</v>
      </c>
      <c r="M505" s="237"/>
      <c r="N505" s="220"/>
      <c r="O505" s="219">
        <v>2</v>
      </c>
    </row>
    <row r="506" spans="1:15" s="246" customFormat="1" ht="51" hidden="1">
      <c r="A506" s="239">
        <v>277</v>
      </c>
      <c r="B506" s="240" t="s">
        <v>613</v>
      </c>
      <c r="C506" s="445" t="s">
        <v>624</v>
      </c>
      <c r="D506" s="241" t="s">
        <v>625</v>
      </c>
      <c r="E506" s="241">
        <v>50</v>
      </c>
      <c r="F506" s="483" t="s">
        <v>1952</v>
      </c>
      <c r="G506" s="445" t="s">
        <v>1953</v>
      </c>
      <c r="H506" s="445" t="s">
        <v>1875</v>
      </c>
      <c r="I506" s="242">
        <v>11.99</v>
      </c>
      <c r="J506" s="243">
        <v>11.99</v>
      </c>
      <c r="K506" s="310">
        <v>12.01</v>
      </c>
      <c r="L506" s="241"/>
      <c r="M506" s="241"/>
      <c r="N506" s="310">
        <v>12.01</v>
      </c>
      <c r="O506" s="245">
        <v>3</v>
      </c>
    </row>
    <row r="507" spans="1:15" s="221" customFormat="1" ht="63.75">
      <c r="A507" s="256">
        <v>278</v>
      </c>
      <c r="B507" s="257" t="s">
        <v>613</v>
      </c>
      <c r="C507" s="462" t="s">
        <v>626</v>
      </c>
      <c r="D507" s="259" t="s">
        <v>627</v>
      </c>
      <c r="E507" s="259">
        <v>50</v>
      </c>
      <c r="F507" s="505" t="s">
        <v>2030</v>
      </c>
      <c r="G507" s="462" t="s">
        <v>2031</v>
      </c>
      <c r="H507" s="530" t="s">
        <v>2018</v>
      </c>
      <c r="I507" s="259">
        <v>3.97</v>
      </c>
      <c r="J507" s="260">
        <v>3.97</v>
      </c>
      <c r="K507" s="393">
        <v>10.47</v>
      </c>
      <c r="L507" s="259"/>
      <c r="M507" s="259"/>
      <c r="N507" s="259"/>
      <c r="O507" s="256">
        <v>1</v>
      </c>
    </row>
    <row r="508" spans="1:15" s="221" customFormat="1" ht="51" hidden="1">
      <c r="A508" s="256">
        <v>278</v>
      </c>
      <c r="B508" s="257" t="s">
        <v>613</v>
      </c>
      <c r="C508" s="462" t="s">
        <v>626</v>
      </c>
      <c r="D508" s="259" t="s">
        <v>627</v>
      </c>
      <c r="E508" s="259">
        <v>50</v>
      </c>
      <c r="F508" s="486" t="s">
        <v>2269</v>
      </c>
      <c r="G508" s="462" t="s">
        <v>1953</v>
      </c>
      <c r="H508" s="462" t="s">
        <v>2051</v>
      </c>
      <c r="I508" s="335">
        <v>39.840000000000003</v>
      </c>
      <c r="J508" s="260">
        <v>3.984</v>
      </c>
      <c r="K508" s="335">
        <v>104.7</v>
      </c>
      <c r="L508" s="335">
        <v>104.7</v>
      </c>
      <c r="M508" s="335"/>
      <c r="N508" s="259"/>
      <c r="O508" s="256">
        <v>2</v>
      </c>
    </row>
    <row r="509" spans="1:15" s="221" customFormat="1" ht="32.25">
      <c r="A509" s="219">
        <v>279</v>
      </c>
      <c r="B509" s="313" t="s">
        <v>613</v>
      </c>
      <c r="C509" s="456" t="s">
        <v>628</v>
      </c>
      <c r="D509" s="220" t="s">
        <v>629</v>
      </c>
      <c r="E509" s="220">
        <v>200</v>
      </c>
      <c r="F509" s="481" t="s">
        <v>1603</v>
      </c>
      <c r="G509" s="456" t="s">
        <v>1598</v>
      </c>
      <c r="H509" s="456" t="s">
        <v>1594</v>
      </c>
      <c r="I509" s="237">
        <v>127.79999999999998</v>
      </c>
      <c r="J509" s="238">
        <v>1.2779999999999998</v>
      </c>
      <c r="K509" s="220">
        <v>186.1</v>
      </c>
      <c r="L509" s="220"/>
      <c r="M509" s="220"/>
      <c r="N509" s="220">
        <v>186.1</v>
      </c>
      <c r="O509" s="219">
        <v>1</v>
      </c>
    </row>
    <row r="510" spans="1:15" s="221" customFormat="1" ht="63.75" hidden="1">
      <c r="A510" s="219">
        <v>279</v>
      </c>
      <c r="B510" s="313" t="s">
        <v>613</v>
      </c>
      <c r="C510" s="456" t="s">
        <v>628</v>
      </c>
      <c r="D510" s="220" t="s">
        <v>629</v>
      </c>
      <c r="E510" s="220">
        <v>200</v>
      </c>
      <c r="F510" s="506" t="s">
        <v>2032</v>
      </c>
      <c r="G510" s="456" t="s">
        <v>2031</v>
      </c>
      <c r="H510" s="531" t="s">
        <v>2018</v>
      </c>
      <c r="I510" s="237">
        <v>12.9</v>
      </c>
      <c r="J510" s="238">
        <v>1.29</v>
      </c>
      <c r="K510" s="220">
        <v>18.61</v>
      </c>
      <c r="L510" s="220"/>
      <c r="M510" s="220"/>
      <c r="N510" s="220"/>
      <c r="O510" s="219">
        <v>2</v>
      </c>
    </row>
    <row r="511" spans="1:15" s="221" customFormat="1" ht="51" hidden="1">
      <c r="A511" s="219">
        <v>279</v>
      </c>
      <c r="B511" s="313" t="s">
        <v>613</v>
      </c>
      <c r="C511" s="456" t="s">
        <v>628</v>
      </c>
      <c r="D511" s="220" t="s">
        <v>629</v>
      </c>
      <c r="E511" s="220">
        <v>200</v>
      </c>
      <c r="F511" s="481" t="s">
        <v>1798</v>
      </c>
      <c r="G511" s="456" t="s">
        <v>1796</v>
      </c>
      <c r="H511" s="456" t="s">
        <v>1755</v>
      </c>
      <c r="I511" s="237">
        <f>J511*10</f>
        <v>13</v>
      </c>
      <c r="J511" s="238">
        <v>1.3</v>
      </c>
      <c r="K511" s="237">
        <v>18.61</v>
      </c>
      <c r="L511" s="220"/>
      <c r="M511" s="220"/>
      <c r="N511" s="220"/>
      <c r="O511" s="219">
        <v>3</v>
      </c>
    </row>
    <row r="512" spans="1:15" s="221" customFormat="1" ht="38.25" hidden="1">
      <c r="A512" s="219">
        <v>279</v>
      </c>
      <c r="B512" s="313" t="s">
        <v>613</v>
      </c>
      <c r="C512" s="456" t="s">
        <v>628</v>
      </c>
      <c r="D512" s="220" t="s">
        <v>629</v>
      </c>
      <c r="E512" s="220">
        <v>200</v>
      </c>
      <c r="F512" s="481" t="s">
        <v>2270</v>
      </c>
      <c r="G512" s="456" t="s">
        <v>1950</v>
      </c>
      <c r="H512" s="456" t="s">
        <v>2051</v>
      </c>
      <c r="I512" s="237">
        <v>133.62</v>
      </c>
      <c r="J512" s="238">
        <v>1.3362000000000001</v>
      </c>
      <c r="K512" s="237">
        <v>186.1</v>
      </c>
      <c r="L512" s="237">
        <v>363.12</v>
      </c>
      <c r="M512" s="237"/>
      <c r="N512" s="220"/>
      <c r="O512" s="219">
        <v>4</v>
      </c>
    </row>
    <row r="513" spans="1:15" s="246" customFormat="1" ht="38.25" hidden="1">
      <c r="A513" s="219">
        <v>279</v>
      </c>
      <c r="B513" s="313" t="s">
        <v>613</v>
      </c>
      <c r="C513" s="456" t="s">
        <v>628</v>
      </c>
      <c r="D513" s="220" t="s">
        <v>629</v>
      </c>
      <c r="E513" s="220">
        <v>200</v>
      </c>
      <c r="F513" s="481" t="s">
        <v>1954</v>
      </c>
      <c r="G513" s="456" t="s">
        <v>1950</v>
      </c>
      <c r="H513" s="456" t="s">
        <v>1875</v>
      </c>
      <c r="I513" s="237">
        <v>1.38</v>
      </c>
      <c r="J513" s="238">
        <v>1.38</v>
      </c>
      <c r="K513" s="332">
        <v>1.86</v>
      </c>
      <c r="L513" s="220"/>
      <c r="M513" s="220"/>
      <c r="N513" s="332">
        <v>1.86</v>
      </c>
      <c r="O513" s="394">
        <v>5</v>
      </c>
    </row>
    <row r="514" spans="1:15" s="234" customFormat="1" ht="32.25" hidden="1">
      <c r="A514" s="253">
        <v>279</v>
      </c>
      <c r="B514" s="314" t="s">
        <v>613</v>
      </c>
      <c r="C514" s="457" t="s">
        <v>628</v>
      </c>
      <c r="D514" s="233" t="s">
        <v>629</v>
      </c>
      <c r="E514" s="233">
        <v>200</v>
      </c>
      <c r="F514" s="491" t="s">
        <v>1352</v>
      </c>
      <c r="G514" s="522" t="s">
        <v>1443</v>
      </c>
      <c r="H514" s="522" t="s">
        <v>1442</v>
      </c>
      <c r="I514" s="316">
        <v>18.100000000000001</v>
      </c>
      <c r="J514" s="317">
        <v>1.81</v>
      </c>
      <c r="K514" s="316">
        <v>18.61</v>
      </c>
      <c r="L514" s="316"/>
      <c r="M514" s="315"/>
      <c r="N514" s="316"/>
      <c r="O514" s="253">
        <v>6</v>
      </c>
    </row>
    <row r="515" spans="1:15" s="221" customFormat="1" ht="32.25">
      <c r="A515" s="256">
        <v>280</v>
      </c>
      <c r="B515" s="257" t="s">
        <v>613</v>
      </c>
      <c r="C515" s="462" t="s">
        <v>628</v>
      </c>
      <c r="D515" s="259" t="s">
        <v>630</v>
      </c>
      <c r="E515" s="259">
        <v>300</v>
      </c>
      <c r="F515" s="486" t="s">
        <v>1604</v>
      </c>
      <c r="G515" s="462" t="s">
        <v>1598</v>
      </c>
      <c r="H515" s="462" t="s">
        <v>1594</v>
      </c>
      <c r="I515" s="335">
        <v>105</v>
      </c>
      <c r="J515" s="260">
        <v>2.1</v>
      </c>
      <c r="K515" s="259">
        <v>186.1</v>
      </c>
      <c r="L515" s="259"/>
      <c r="M515" s="259"/>
      <c r="N515" s="259">
        <v>186.1</v>
      </c>
      <c r="O515" s="256">
        <v>1</v>
      </c>
    </row>
    <row r="516" spans="1:15" s="221" customFormat="1" ht="38.25" hidden="1">
      <c r="A516" s="256">
        <v>280</v>
      </c>
      <c r="B516" s="257" t="s">
        <v>613</v>
      </c>
      <c r="C516" s="462" t="s">
        <v>628</v>
      </c>
      <c r="D516" s="259" t="s">
        <v>630</v>
      </c>
      <c r="E516" s="259">
        <v>300</v>
      </c>
      <c r="F516" s="486" t="s">
        <v>1799</v>
      </c>
      <c r="G516" s="462" t="s">
        <v>1614</v>
      </c>
      <c r="H516" s="462" t="s">
        <v>1755</v>
      </c>
      <c r="I516" s="335">
        <f>J516*10</f>
        <v>21.6</v>
      </c>
      <c r="J516" s="260">
        <v>2.16</v>
      </c>
      <c r="K516" s="335">
        <v>37.22</v>
      </c>
      <c r="L516" s="259"/>
      <c r="M516" s="259"/>
      <c r="N516" s="259"/>
      <c r="O516" s="256">
        <v>2</v>
      </c>
    </row>
    <row r="517" spans="1:15" s="234" customFormat="1" ht="32.25" hidden="1">
      <c r="A517" s="261">
        <v>280</v>
      </c>
      <c r="B517" s="262" t="s">
        <v>613</v>
      </c>
      <c r="C517" s="447" t="s">
        <v>628</v>
      </c>
      <c r="D517" s="258" t="s">
        <v>630</v>
      </c>
      <c r="E517" s="258">
        <v>300</v>
      </c>
      <c r="F517" s="487" t="s">
        <v>1353</v>
      </c>
      <c r="G517" s="519" t="s">
        <v>1443</v>
      </c>
      <c r="H517" s="519" t="s">
        <v>1442</v>
      </c>
      <c r="I517" s="264">
        <v>22.1</v>
      </c>
      <c r="J517" s="265">
        <v>2.21</v>
      </c>
      <c r="K517" s="264">
        <v>37.22</v>
      </c>
      <c r="L517" s="264"/>
      <c r="M517" s="263"/>
      <c r="N517" s="264"/>
      <c r="O517" s="261">
        <v>3</v>
      </c>
    </row>
    <row r="518" spans="1:15" s="221" customFormat="1" ht="38.25" hidden="1">
      <c r="A518" s="256">
        <v>280</v>
      </c>
      <c r="B518" s="257" t="s">
        <v>613</v>
      </c>
      <c r="C518" s="462" t="s">
        <v>628</v>
      </c>
      <c r="D518" s="259" t="s">
        <v>630</v>
      </c>
      <c r="E518" s="259">
        <v>300</v>
      </c>
      <c r="F518" s="486" t="s">
        <v>2271</v>
      </c>
      <c r="G518" s="462" t="s">
        <v>1950</v>
      </c>
      <c r="H518" s="462" t="s">
        <v>2051</v>
      </c>
      <c r="I518" s="335">
        <v>115.06</v>
      </c>
      <c r="J518" s="260">
        <v>2.3012000000000001</v>
      </c>
      <c r="K518" s="335">
        <v>186.1</v>
      </c>
      <c r="L518" s="335">
        <v>363.12</v>
      </c>
      <c r="M518" s="335"/>
      <c r="N518" s="259"/>
      <c r="O518" s="256">
        <v>4</v>
      </c>
    </row>
    <row r="519" spans="1:15" s="246" customFormat="1" ht="38.25" hidden="1">
      <c r="A519" s="256">
        <v>280</v>
      </c>
      <c r="B519" s="257" t="s">
        <v>613</v>
      </c>
      <c r="C519" s="462" t="s">
        <v>628</v>
      </c>
      <c r="D519" s="259" t="s">
        <v>630</v>
      </c>
      <c r="E519" s="259">
        <v>300</v>
      </c>
      <c r="F519" s="486" t="s">
        <v>1955</v>
      </c>
      <c r="G519" s="462" t="s">
        <v>1950</v>
      </c>
      <c r="H519" s="462" t="s">
        <v>1875</v>
      </c>
      <c r="I519" s="335">
        <v>2.41</v>
      </c>
      <c r="J519" s="260">
        <v>2.41</v>
      </c>
      <c r="K519" s="336">
        <v>3.72</v>
      </c>
      <c r="L519" s="259"/>
      <c r="M519" s="259"/>
      <c r="N519" s="336">
        <v>3.72</v>
      </c>
      <c r="O519" s="337">
        <v>5</v>
      </c>
    </row>
    <row r="520" spans="1:15" s="221" customFormat="1" ht="63.75">
      <c r="A520" s="214">
        <v>281</v>
      </c>
      <c r="B520" s="235" t="s">
        <v>613</v>
      </c>
      <c r="C520" s="444" t="s">
        <v>631</v>
      </c>
      <c r="D520" s="236" t="s">
        <v>632</v>
      </c>
      <c r="E520" s="220">
        <v>3000</v>
      </c>
      <c r="F520" s="485" t="s">
        <v>2033</v>
      </c>
      <c r="G520" s="456" t="s">
        <v>2031</v>
      </c>
      <c r="H520" s="518" t="s">
        <v>2018</v>
      </c>
      <c r="I520" s="237">
        <v>15.600000000000001</v>
      </c>
      <c r="J520" s="238">
        <v>1.56</v>
      </c>
      <c r="K520" s="220">
        <v>23.74</v>
      </c>
      <c r="L520" s="220"/>
      <c r="M520" s="220"/>
      <c r="N520" s="220"/>
      <c r="O520" s="219">
        <v>1</v>
      </c>
    </row>
    <row r="521" spans="1:15" s="221" customFormat="1" ht="32.25" hidden="1">
      <c r="A521" s="214">
        <v>281</v>
      </c>
      <c r="B521" s="235" t="s">
        <v>613</v>
      </c>
      <c r="C521" s="444" t="s">
        <v>631</v>
      </c>
      <c r="D521" s="236" t="s">
        <v>632</v>
      </c>
      <c r="E521" s="220">
        <v>3000</v>
      </c>
      <c r="F521" s="481" t="s">
        <v>1605</v>
      </c>
      <c r="G521" s="456" t="s">
        <v>1598</v>
      </c>
      <c r="H521" s="456" t="s">
        <v>1594</v>
      </c>
      <c r="I521" s="237">
        <v>164.34</v>
      </c>
      <c r="J521" s="238">
        <v>1.6434</v>
      </c>
      <c r="K521" s="220">
        <v>237.44</v>
      </c>
      <c r="L521" s="220"/>
      <c r="M521" s="220"/>
      <c r="N521" s="220">
        <v>237.44</v>
      </c>
      <c r="O521" s="219">
        <v>2</v>
      </c>
    </row>
    <row r="522" spans="1:15" s="234" customFormat="1" ht="32.25" hidden="1">
      <c r="A522" s="247">
        <v>281</v>
      </c>
      <c r="B522" s="248" t="s">
        <v>613</v>
      </c>
      <c r="C522" s="446" t="s">
        <v>631</v>
      </c>
      <c r="D522" s="249" t="s">
        <v>632</v>
      </c>
      <c r="E522" s="233">
        <v>3000</v>
      </c>
      <c r="F522" s="484" t="s">
        <v>1354</v>
      </c>
      <c r="G522" s="517" t="s">
        <v>1443</v>
      </c>
      <c r="H522" s="517" t="s">
        <v>1442</v>
      </c>
      <c r="I522" s="251">
        <v>180</v>
      </c>
      <c r="J522" s="252">
        <v>1.8</v>
      </c>
      <c r="K522" s="251">
        <v>237.44</v>
      </c>
      <c r="L522" s="251"/>
      <c r="M522" s="250"/>
      <c r="N522" s="251"/>
      <c r="O522" s="253">
        <v>3</v>
      </c>
    </row>
    <row r="523" spans="1:15" s="221" customFormat="1" ht="38.25" hidden="1">
      <c r="A523" s="214">
        <v>281</v>
      </c>
      <c r="B523" s="235" t="s">
        <v>613</v>
      </c>
      <c r="C523" s="444" t="s">
        <v>631</v>
      </c>
      <c r="D523" s="236" t="s">
        <v>632</v>
      </c>
      <c r="E523" s="220">
        <v>3000</v>
      </c>
      <c r="F523" s="481" t="s">
        <v>2272</v>
      </c>
      <c r="G523" s="456" t="s">
        <v>1950</v>
      </c>
      <c r="H523" s="456" t="s">
        <v>2051</v>
      </c>
      <c r="I523" s="237">
        <v>1.81</v>
      </c>
      <c r="J523" s="238">
        <v>1.81</v>
      </c>
      <c r="K523" s="237">
        <v>2.3744000000000001</v>
      </c>
      <c r="L523" s="237">
        <v>2.3744000000000001</v>
      </c>
      <c r="M523" s="237"/>
      <c r="N523" s="220"/>
      <c r="O523" s="219">
        <v>4</v>
      </c>
    </row>
    <row r="524" spans="1:15" s="246" customFormat="1" ht="38.25" hidden="1">
      <c r="A524" s="239">
        <v>281</v>
      </c>
      <c r="B524" s="240" t="s">
        <v>613</v>
      </c>
      <c r="C524" s="445" t="s">
        <v>631</v>
      </c>
      <c r="D524" s="241" t="s">
        <v>632</v>
      </c>
      <c r="E524" s="241">
        <v>3000</v>
      </c>
      <c r="F524" s="483" t="s">
        <v>1956</v>
      </c>
      <c r="G524" s="445" t="s">
        <v>1950</v>
      </c>
      <c r="H524" s="445" t="s">
        <v>1875</v>
      </c>
      <c r="I524" s="242">
        <v>1.85</v>
      </c>
      <c r="J524" s="243">
        <v>1.85</v>
      </c>
      <c r="K524" s="310">
        <v>2.36</v>
      </c>
      <c r="L524" s="241"/>
      <c r="M524" s="241"/>
      <c r="N524" s="310">
        <v>2.36</v>
      </c>
      <c r="O524" s="245">
        <v>5</v>
      </c>
    </row>
    <row r="525" spans="1:15" s="221" customFormat="1" ht="38.25">
      <c r="A525" s="256">
        <v>282</v>
      </c>
      <c r="B525" s="257" t="s">
        <v>613</v>
      </c>
      <c r="C525" s="462" t="s">
        <v>631</v>
      </c>
      <c r="D525" s="259" t="s">
        <v>1229</v>
      </c>
      <c r="E525" s="259">
        <v>550</v>
      </c>
      <c r="F525" s="486" t="s">
        <v>2273</v>
      </c>
      <c r="G525" s="462" t="s">
        <v>1654</v>
      </c>
      <c r="H525" s="462" t="s">
        <v>2051</v>
      </c>
      <c r="I525" s="335">
        <v>18.97</v>
      </c>
      <c r="J525" s="260">
        <v>0.94850000000000001</v>
      </c>
      <c r="K525" s="335">
        <v>20.28</v>
      </c>
      <c r="L525" s="335">
        <v>20.28</v>
      </c>
      <c r="M525" s="335"/>
      <c r="N525" s="259"/>
      <c r="O525" s="256">
        <v>1</v>
      </c>
    </row>
    <row r="526" spans="1:15" s="221" customFormat="1" ht="38.25" hidden="1">
      <c r="A526" s="256">
        <v>282</v>
      </c>
      <c r="B526" s="257" t="s">
        <v>613</v>
      </c>
      <c r="C526" s="462" t="s">
        <v>631</v>
      </c>
      <c r="D526" s="259" t="s">
        <v>1229</v>
      </c>
      <c r="E526" s="259">
        <v>550</v>
      </c>
      <c r="F526" s="486" t="s">
        <v>1800</v>
      </c>
      <c r="G526" s="462" t="s">
        <v>1801</v>
      </c>
      <c r="H526" s="462" t="s">
        <v>1755</v>
      </c>
      <c r="I526" s="335">
        <f>J526*20</f>
        <v>19.2</v>
      </c>
      <c r="J526" s="260">
        <v>0.96</v>
      </c>
      <c r="K526" s="335">
        <v>20.28</v>
      </c>
      <c r="L526" s="259"/>
      <c r="M526" s="259"/>
      <c r="N526" s="259"/>
      <c r="O526" s="256">
        <v>2</v>
      </c>
    </row>
    <row r="527" spans="1:15" s="221" customFormat="1" ht="63.75" hidden="1">
      <c r="A527" s="256">
        <v>282</v>
      </c>
      <c r="B527" s="257" t="s">
        <v>613</v>
      </c>
      <c r="C527" s="462" t="s">
        <v>631</v>
      </c>
      <c r="D527" s="259" t="s">
        <v>1229</v>
      </c>
      <c r="E527" s="259">
        <v>550</v>
      </c>
      <c r="F527" s="505" t="s">
        <v>2034</v>
      </c>
      <c r="G527" s="462" t="s">
        <v>1850</v>
      </c>
      <c r="H527" s="530" t="s">
        <v>2018</v>
      </c>
      <c r="I527" s="335">
        <v>10.119999999999999</v>
      </c>
      <c r="J527" s="260">
        <v>1.012</v>
      </c>
      <c r="K527" s="259">
        <v>10.14</v>
      </c>
      <c r="L527" s="259"/>
      <c r="M527" s="259"/>
      <c r="N527" s="259"/>
      <c r="O527" s="256">
        <v>3</v>
      </c>
    </row>
    <row r="528" spans="1:15" s="221" customFormat="1" ht="38.25" hidden="1">
      <c r="A528" s="256">
        <v>282</v>
      </c>
      <c r="B528" s="257" t="s">
        <v>613</v>
      </c>
      <c r="C528" s="462" t="s">
        <v>631</v>
      </c>
      <c r="D528" s="259" t="s">
        <v>1229</v>
      </c>
      <c r="E528" s="259">
        <v>550</v>
      </c>
      <c r="F528" s="486" t="s">
        <v>1606</v>
      </c>
      <c r="G528" s="462" t="s">
        <v>1607</v>
      </c>
      <c r="H528" s="462" t="s">
        <v>1594</v>
      </c>
      <c r="I528" s="335">
        <v>11.9</v>
      </c>
      <c r="J528" s="260">
        <v>1.19</v>
      </c>
      <c r="K528" s="259"/>
      <c r="L528" s="259">
        <v>17.84</v>
      </c>
      <c r="M528" s="259"/>
      <c r="N528" s="259"/>
      <c r="O528" s="256">
        <v>4</v>
      </c>
    </row>
    <row r="529" spans="1:15" s="221" customFormat="1" ht="51">
      <c r="A529" s="219">
        <v>283</v>
      </c>
      <c r="B529" s="313" t="s">
        <v>613</v>
      </c>
      <c r="C529" s="456" t="s">
        <v>631</v>
      </c>
      <c r="D529" s="220" t="s">
        <v>633</v>
      </c>
      <c r="E529" s="220">
        <v>100</v>
      </c>
      <c r="F529" s="481" t="s">
        <v>1608</v>
      </c>
      <c r="G529" s="456" t="s">
        <v>1598</v>
      </c>
      <c r="H529" s="456" t="s">
        <v>1594</v>
      </c>
      <c r="I529" s="237">
        <v>12.12</v>
      </c>
      <c r="J529" s="238">
        <v>1.212</v>
      </c>
      <c r="K529" s="220">
        <v>13.43</v>
      </c>
      <c r="L529" s="220"/>
      <c r="M529" s="220"/>
      <c r="N529" s="220">
        <v>13.43</v>
      </c>
      <c r="O529" s="219">
        <v>1</v>
      </c>
    </row>
    <row r="530" spans="1:15" s="221" customFormat="1" ht="51" hidden="1">
      <c r="A530" s="219">
        <v>283</v>
      </c>
      <c r="B530" s="313" t="s">
        <v>613</v>
      </c>
      <c r="C530" s="456" t="s">
        <v>631</v>
      </c>
      <c r="D530" s="220" t="s">
        <v>633</v>
      </c>
      <c r="E530" s="220">
        <v>100</v>
      </c>
      <c r="F530" s="481" t="s">
        <v>2274</v>
      </c>
      <c r="G530" s="456" t="s">
        <v>1953</v>
      </c>
      <c r="H530" s="456" t="s">
        <v>2051</v>
      </c>
      <c r="I530" s="237">
        <v>12.38</v>
      </c>
      <c r="J530" s="238">
        <v>1.238</v>
      </c>
      <c r="K530" s="237">
        <v>13.43</v>
      </c>
      <c r="L530" s="237">
        <v>13.43</v>
      </c>
      <c r="M530" s="237"/>
      <c r="N530" s="220"/>
      <c r="O530" s="219">
        <v>2</v>
      </c>
    </row>
    <row r="531" spans="1:15" s="246" customFormat="1" ht="51" hidden="1">
      <c r="A531" s="239">
        <v>283</v>
      </c>
      <c r="B531" s="240" t="s">
        <v>613</v>
      </c>
      <c r="C531" s="445" t="s">
        <v>631</v>
      </c>
      <c r="D531" s="241" t="s">
        <v>633</v>
      </c>
      <c r="E531" s="241">
        <v>100</v>
      </c>
      <c r="F531" s="483" t="s">
        <v>1957</v>
      </c>
      <c r="G531" s="445" t="s">
        <v>1953</v>
      </c>
      <c r="H531" s="445" t="s">
        <v>1875</v>
      </c>
      <c r="I531" s="242">
        <v>1.26</v>
      </c>
      <c r="J531" s="243">
        <v>1.26</v>
      </c>
      <c r="K531" s="310">
        <v>1.43</v>
      </c>
      <c r="L531" s="241"/>
      <c r="M531" s="241"/>
      <c r="N531" s="310">
        <v>1.43</v>
      </c>
      <c r="O531" s="245">
        <v>3</v>
      </c>
    </row>
    <row r="532" spans="1:15" s="234" customFormat="1" ht="51" hidden="1">
      <c r="A532" s="253">
        <v>283</v>
      </c>
      <c r="B532" s="314" t="s">
        <v>613</v>
      </c>
      <c r="C532" s="457" t="s">
        <v>631</v>
      </c>
      <c r="D532" s="233" t="s">
        <v>633</v>
      </c>
      <c r="E532" s="233">
        <v>100</v>
      </c>
      <c r="F532" s="484" t="s">
        <v>1355</v>
      </c>
      <c r="G532" s="517" t="s">
        <v>1443</v>
      </c>
      <c r="H532" s="517" t="s">
        <v>1442</v>
      </c>
      <c r="I532" s="251">
        <v>13</v>
      </c>
      <c r="J532" s="252">
        <v>1.3</v>
      </c>
      <c r="K532" s="251">
        <v>13.43</v>
      </c>
      <c r="L532" s="251"/>
      <c r="M532" s="250"/>
      <c r="N532" s="251"/>
      <c r="O532" s="253">
        <v>4</v>
      </c>
    </row>
    <row r="533" spans="1:15" s="221" customFormat="1" ht="63.75" hidden="1">
      <c r="A533" s="219">
        <v>283</v>
      </c>
      <c r="B533" s="313" t="s">
        <v>613</v>
      </c>
      <c r="C533" s="456" t="s">
        <v>631</v>
      </c>
      <c r="D533" s="220" t="s">
        <v>633</v>
      </c>
      <c r="E533" s="220">
        <v>100</v>
      </c>
      <c r="F533" s="485" t="s">
        <v>2035</v>
      </c>
      <c r="G533" s="456" t="s">
        <v>2031</v>
      </c>
      <c r="H533" s="518" t="s">
        <v>2018</v>
      </c>
      <c r="I533" s="237">
        <v>13.3</v>
      </c>
      <c r="J533" s="238">
        <v>1.33</v>
      </c>
      <c r="K533" s="220">
        <v>13.43</v>
      </c>
      <c r="L533" s="220"/>
      <c r="M533" s="220"/>
      <c r="N533" s="220"/>
      <c r="O533" s="219">
        <v>5</v>
      </c>
    </row>
    <row r="534" spans="1:15" s="221" customFormat="1" ht="51">
      <c r="A534" s="256">
        <v>284</v>
      </c>
      <c r="B534" s="257" t="s">
        <v>613</v>
      </c>
      <c r="C534" s="462" t="s">
        <v>634</v>
      </c>
      <c r="D534" s="259" t="s">
        <v>635</v>
      </c>
      <c r="E534" s="259">
        <v>50</v>
      </c>
      <c r="F534" s="486" t="s">
        <v>2275</v>
      </c>
      <c r="G534" s="462" t="s">
        <v>1953</v>
      </c>
      <c r="H534" s="462" t="s">
        <v>2051</v>
      </c>
      <c r="I534" s="335">
        <v>13.7</v>
      </c>
      <c r="J534" s="260">
        <v>1.37</v>
      </c>
      <c r="K534" s="335">
        <v>19.440000000000001</v>
      </c>
      <c r="L534" s="335">
        <v>24.76</v>
      </c>
      <c r="M534" s="335"/>
      <c r="N534" s="259"/>
      <c r="O534" s="256">
        <v>1</v>
      </c>
    </row>
    <row r="535" spans="1:15" s="221" customFormat="1" ht="63.75" hidden="1">
      <c r="A535" s="256">
        <v>284</v>
      </c>
      <c r="B535" s="257" t="s">
        <v>613</v>
      </c>
      <c r="C535" s="462" t="s">
        <v>634</v>
      </c>
      <c r="D535" s="259" t="s">
        <v>635</v>
      </c>
      <c r="E535" s="259">
        <v>50</v>
      </c>
      <c r="F535" s="505" t="s">
        <v>2036</v>
      </c>
      <c r="G535" s="462" t="s">
        <v>2031</v>
      </c>
      <c r="H535" s="532" t="s">
        <v>2018</v>
      </c>
      <c r="I535" s="335">
        <v>1.9</v>
      </c>
      <c r="J535" s="260">
        <v>1.9</v>
      </c>
      <c r="K535" s="259">
        <v>1.94</v>
      </c>
      <c r="L535" s="259"/>
      <c r="M535" s="259"/>
      <c r="N535" s="259"/>
      <c r="O535" s="256">
        <v>2</v>
      </c>
    </row>
    <row r="536" spans="1:15" s="221" customFormat="1" ht="63.75">
      <c r="A536" s="214">
        <v>285</v>
      </c>
      <c r="B536" s="235" t="s">
        <v>636</v>
      </c>
      <c r="C536" s="444" t="s">
        <v>637</v>
      </c>
      <c r="D536" s="236" t="s">
        <v>638</v>
      </c>
      <c r="E536" s="220">
        <v>50</v>
      </c>
      <c r="F536" s="481" t="s">
        <v>1802</v>
      </c>
      <c r="G536" s="456" t="s">
        <v>1803</v>
      </c>
      <c r="H536" s="456" t="s">
        <v>1755</v>
      </c>
      <c r="I536" s="237">
        <f>J536*10</f>
        <v>92.300000000000011</v>
      </c>
      <c r="J536" s="238">
        <v>9.23</v>
      </c>
      <c r="K536" s="237">
        <v>92.34</v>
      </c>
      <c r="L536" s="220"/>
      <c r="M536" s="220"/>
      <c r="N536" s="220"/>
      <c r="O536" s="219">
        <v>1</v>
      </c>
    </row>
    <row r="537" spans="1:15" s="221" customFormat="1" ht="51">
      <c r="A537" s="256">
        <v>286</v>
      </c>
      <c r="B537" s="257" t="s">
        <v>636</v>
      </c>
      <c r="C537" s="462" t="s">
        <v>639</v>
      </c>
      <c r="D537" s="259" t="s">
        <v>640</v>
      </c>
      <c r="E537" s="259">
        <v>275</v>
      </c>
      <c r="F537" s="486" t="s">
        <v>2276</v>
      </c>
      <c r="G537" s="462" t="s">
        <v>1953</v>
      </c>
      <c r="H537" s="462" t="s">
        <v>2051</v>
      </c>
      <c r="I537" s="335">
        <v>79.45</v>
      </c>
      <c r="J537" s="260">
        <v>7.9450000000000003</v>
      </c>
      <c r="K537" s="335">
        <v>157.26</v>
      </c>
      <c r="L537" s="335">
        <v>157.26</v>
      </c>
      <c r="M537" s="335"/>
      <c r="N537" s="259"/>
      <c r="O537" s="256">
        <v>1</v>
      </c>
    </row>
    <row r="538" spans="1:15" s="221" customFormat="1" ht="63.75" hidden="1">
      <c r="A538" s="256">
        <v>286</v>
      </c>
      <c r="B538" s="257" t="s">
        <v>636</v>
      </c>
      <c r="C538" s="462" t="s">
        <v>639</v>
      </c>
      <c r="D538" s="259" t="s">
        <v>640</v>
      </c>
      <c r="E538" s="259">
        <v>275</v>
      </c>
      <c r="F538" s="505" t="s">
        <v>2037</v>
      </c>
      <c r="G538" s="462" t="s">
        <v>2031</v>
      </c>
      <c r="H538" s="532" t="s">
        <v>2018</v>
      </c>
      <c r="I538" s="335">
        <v>83</v>
      </c>
      <c r="J538" s="260">
        <v>8.3000000000000007</v>
      </c>
      <c r="K538" s="259">
        <v>157.26</v>
      </c>
      <c r="L538" s="259"/>
      <c r="M538" s="259"/>
      <c r="N538" s="259"/>
      <c r="O538" s="256">
        <v>2</v>
      </c>
    </row>
    <row r="539" spans="1:15" s="221" customFormat="1" ht="31.5" hidden="1">
      <c r="A539" s="256">
        <v>286</v>
      </c>
      <c r="B539" s="257" t="s">
        <v>636</v>
      </c>
      <c r="C539" s="462" t="s">
        <v>639</v>
      </c>
      <c r="D539" s="259" t="s">
        <v>640</v>
      </c>
      <c r="E539" s="259">
        <v>275</v>
      </c>
      <c r="F539" s="486" t="s">
        <v>1609</v>
      </c>
      <c r="G539" s="462" t="s">
        <v>1598</v>
      </c>
      <c r="H539" s="462" t="s">
        <v>1594</v>
      </c>
      <c r="I539" s="335">
        <v>213.74999999999997</v>
      </c>
      <c r="J539" s="260">
        <v>8.5499999999999989</v>
      </c>
      <c r="K539" s="259">
        <v>393.15</v>
      </c>
      <c r="L539" s="259"/>
      <c r="M539" s="259"/>
      <c r="N539" s="259">
        <v>393.15</v>
      </c>
      <c r="O539" s="256">
        <v>3</v>
      </c>
    </row>
    <row r="540" spans="1:15" s="221" customFormat="1" ht="51">
      <c r="A540" s="214">
        <v>287</v>
      </c>
      <c r="B540" s="235" t="s">
        <v>641</v>
      </c>
      <c r="C540" s="444" t="s">
        <v>117</v>
      </c>
      <c r="D540" s="236" t="s">
        <v>642</v>
      </c>
      <c r="E540" s="220">
        <v>60</v>
      </c>
      <c r="F540" s="481" t="s">
        <v>2277</v>
      </c>
      <c r="G540" s="456" t="s">
        <v>2071</v>
      </c>
      <c r="H540" s="456" t="s">
        <v>2051</v>
      </c>
      <c r="I540" s="237">
        <v>3.19</v>
      </c>
      <c r="J540" s="238">
        <v>0.1595</v>
      </c>
      <c r="K540" s="237"/>
      <c r="L540" s="237">
        <v>3.34</v>
      </c>
      <c r="M540" s="237"/>
      <c r="N540" s="220"/>
      <c r="O540" s="219">
        <v>1</v>
      </c>
    </row>
    <row r="541" spans="1:15" s="221" customFormat="1" ht="63.75">
      <c r="A541" s="339">
        <v>288</v>
      </c>
      <c r="B541" s="340" t="s">
        <v>641</v>
      </c>
      <c r="C541" s="463" t="s">
        <v>117</v>
      </c>
      <c r="D541" s="341" t="s">
        <v>643</v>
      </c>
      <c r="E541" s="341">
        <v>50</v>
      </c>
      <c r="F541" s="494" t="s">
        <v>2278</v>
      </c>
      <c r="G541" s="463" t="s">
        <v>1649</v>
      </c>
      <c r="H541" s="463" t="s">
        <v>2051</v>
      </c>
      <c r="I541" s="342">
        <v>20.69</v>
      </c>
      <c r="J541" s="343">
        <v>2.069</v>
      </c>
      <c r="K541" s="342">
        <v>22.31</v>
      </c>
      <c r="L541" s="342">
        <v>22.31</v>
      </c>
      <c r="M541" s="342"/>
      <c r="N541" s="341"/>
      <c r="O541" s="219">
        <v>1</v>
      </c>
    </row>
    <row r="542" spans="1:15" s="221" customFormat="1" ht="63.75" hidden="1">
      <c r="A542" s="339">
        <v>288</v>
      </c>
      <c r="B542" s="340" t="s">
        <v>641</v>
      </c>
      <c r="C542" s="463" t="s">
        <v>117</v>
      </c>
      <c r="D542" s="341" t="s">
        <v>643</v>
      </c>
      <c r="E542" s="341">
        <v>50</v>
      </c>
      <c r="F542" s="494" t="s">
        <v>1804</v>
      </c>
      <c r="G542" s="463" t="s">
        <v>1693</v>
      </c>
      <c r="H542" s="463" t="s">
        <v>1755</v>
      </c>
      <c r="I542" s="342">
        <f>J542*10</f>
        <v>20.9</v>
      </c>
      <c r="J542" s="343">
        <v>2.09</v>
      </c>
      <c r="K542" s="342">
        <v>22.31</v>
      </c>
      <c r="L542" s="341"/>
      <c r="M542" s="341"/>
      <c r="N542" s="341"/>
      <c r="O542" s="219">
        <v>2</v>
      </c>
    </row>
    <row r="543" spans="1:15" s="221" customFormat="1" ht="38.25">
      <c r="A543" s="214">
        <v>289</v>
      </c>
      <c r="B543" s="235" t="s">
        <v>644</v>
      </c>
      <c r="C543" s="444" t="s">
        <v>645</v>
      </c>
      <c r="D543" s="236" t="s">
        <v>646</v>
      </c>
      <c r="E543" s="220">
        <v>10</v>
      </c>
      <c r="F543" s="481" t="s">
        <v>2279</v>
      </c>
      <c r="G543" s="456" t="s">
        <v>2068</v>
      </c>
      <c r="H543" s="456" t="s">
        <v>2051</v>
      </c>
      <c r="I543" s="237">
        <v>5.39</v>
      </c>
      <c r="J543" s="238">
        <v>0.89829999999999999</v>
      </c>
      <c r="K543" s="237"/>
      <c r="L543" s="237">
        <v>8.14</v>
      </c>
      <c r="M543" s="237"/>
      <c r="N543" s="220"/>
      <c r="O543" s="219">
        <v>1</v>
      </c>
    </row>
    <row r="544" spans="1:15" s="246" customFormat="1" ht="30.75" hidden="1">
      <c r="A544" s="239">
        <v>289</v>
      </c>
      <c r="B544" s="240" t="s">
        <v>644</v>
      </c>
      <c r="C544" s="445" t="s">
        <v>645</v>
      </c>
      <c r="D544" s="241" t="s">
        <v>646</v>
      </c>
      <c r="E544" s="241">
        <v>10</v>
      </c>
      <c r="F544" s="483" t="s">
        <v>1958</v>
      </c>
      <c r="G544" s="445" t="s">
        <v>1882</v>
      </c>
      <c r="H544" s="445" t="s">
        <v>1875</v>
      </c>
      <c r="I544" s="241">
        <v>11.85</v>
      </c>
      <c r="J544" s="243">
        <v>1.4813000000000001</v>
      </c>
      <c r="K544" s="241" t="s">
        <v>1616</v>
      </c>
      <c r="L544" s="241">
        <v>12.89</v>
      </c>
      <c r="M544" s="241"/>
      <c r="N544" s="241"/>
      <c r="O544" s="245">
        <v>2</v>
      </c>
    </row>
    <row r="545" spans="1:15" s="221" customFormat="1" ht="38.25">
      <c r="A545" s="339">
        <v>290</v>
      </c>
      <c r="B545" s="340" t="s">
        <v>644</v>
      </c>
      <c r="C545" s="463" t="s">
        <v>645</v>
      </c>
      <c r="D545" s="341" t="s">
        <v>1230</v>
      </c>
      <c r="E545" s="341">
        <v>50</v>
      </c>
      <c r="F545" s="494" t="s">
        <v>2280</v>
      </c>
      <c r="G545" s="463" t="s">
        <v>2089</v>
      </c>
      <c r="H545" s="463" t="s">
        <v>2051</v>
      </c>
      <c r="I545" s="342">
        <v>5.57</v>
      </c>
      <c r="J545" s="343">
        <v>1.8567</v>
      </c>
      <c r="K545" s="342"/>
      <c r="L545" s="342">
        <v>5.88</v>
      </c>
      <c r="M545" s="342"/>
      <c r="N545" s="341"/>
      <c r="O545" s="219">
        <v>1</v>
      </c>
    </row>
    <row r="546" spans="1:15" s="221" customFormat="1" ht="38.25" hidden="1">
      <c r="A546" s="339">
        <v>290</v>
      </c>
      <c r="B546" s="340" t="s">
        <v>644</v>
      </c>
      <c r="C546" s="463" t="s">
        <v>645</v>
      </c>
      <c r="D546" s="341" t="s">
        <v>1230</v>
      </c>
      <c r="E546" s="341">
        <v>50</v>
      </c>
      <c r="F546" s="494" t="s">
        <v>1805</v>
      </c>
      <c r="G546" s="463" t="s">
        <v>1801</v>
      </c>
      <c r="H546" s="463" t="s">
        <v>1755</v>
      </c>
      <c r="I546" s="342">
        <f>J546*5</f>
        <v>12</v>
      </c>
      <c r="J546" s="343">
        <v>2.4</v>
      </c>
      <c r="K546" s="342">
        <v>13.09</v>
      </c>
      <c r="L546" s="341"/>
      <c r="M546" s="341"/>
      <c r="N546" s="341"/>
      <c r="O546" s="219">
        <v>2</v>
      </c>
    </row>
    <row r="547" spans="1:15" s="234" customFormat="1" ht="38.25" hidden="1">
      <c r="A547" s="350">
        <v>290</v>
      </c>
      <c r="B547" s="351" t="s">
        <v>644</v>
      </c>
      <c r="C547" s="464" t="s">
        <v>645</v>
      </c>
      <c r="D547" s="352" t="s">
        <v>1230</v>
      </c>
      <c r="E547" s="352">
        <v>50</v>
      </c>
      <c r="F547" s="496" t="s">
        <v>1356</v>
      </c>
      <c r="G547" s="525" t="s">
        <v>1445</v>
      </c>
      <c r="H547" s="525" t="s">
        <v>1442</v>
      </c>
      <c r="I547" s="354">
        <v>12.98</v>
      </c>
      <c r="J547" s="355">
        <v>2.5960000000000001</v>
      </c>
      <c r="K547" s="354">
        <v>13.09</v>
      </c>
      <c r="L547" s="354"/>
      <c r="M547" s="353"/>
      <c r="N547" s="354"/>
      <c r="O547" s="253">
        <v>3</v>
      </c>
    </row>
    <row r="548" spans="1:15" s="246" customFormat="1" ht="38.25" hidden="1">
      <c r="A548" s="339">
        <v>290</v>
      </c>
      <c r="B548" s="340" t="s">
        <v>644</v>
      </c>
      <c r="C548" s="463" t="s">
        <v>645</v>
      </c>
      <c r="D548" s="341" t="s">
        <v>1230</v>
      </c>
      <c r="E548" s="341">
        <v>50</v>
      </c>
      <c r="F548" s="494" t="s">
        <v>1959</v>
      </c>
      <c r="G548" s="463" t="s">
        <v>1675</v>
      </c>
      <c r="H548" s="463" t="s">
        <v>1875</v>
      </c>
      <c r="I548" s="342">
        <v>14.42</v>
      </c>
      <c r="J548" s="343">
        <v>4.8067000000000002</v>
      </c>
      <c r="K548" s="344">
        <v>14.92</v>
      </c>
      <c r="L548" s="341"/>
      <c r="M548" s="341"/>
      <c r="N548" s="395">
        <v>17.45</v>
      </c>
      <c r="O548" s="245">
        <v>4</v>
      </c>
    </row>
    <row r="549" spans="1:15" s="221" customFormat="1" ht="38.25">
      <c r="A549" s="219">
        <v>291</v>
      </c>
      <c r="B549" s="313" t="s">
        <v>644</v>
      </c>
      <c r="C549" s="456" t="s">
        <v>645</v>
      </c>
      <c r="D549" s="220" t="s">
        <v>647</v>
      </c>
      <c r="E549" s="220">
        <v>50</v>
      </c>
      <c r="F549" s="481" t="s">
        <v>2281</v>
      </c>
      <c r="G549" s="456" t="s">
        <v>1947</v>
      </c>
      <c r="H549" s="456" t="s">
        <v>2051</v>
      </c>
      <c r="I549" s="237">
        <v>117.42</v>
      </c>
      <c r="J549" s="238">
        <v>23.484000000000002</v>
      </c>
      <c r="K549" s="237">
        <v>149.77000000000001</v>
      </c>
      <c r="L549" s="237">
        <v>149.77000000000001</v>
      </c>
      <c r="M549" s="237"/>
      <c r="N549" s="220"/>
      <c r="O549" s="219">
        <v>1</v>
      </c>
    </row>
    <row r="550" spans="1:15" s="234" customFormat="1" ht="38.25" hidden="1">
      <c r="A550" s="253">
        <v>291</v>
      </c>
      <c r="B550" s="314" t="s">
        <v>644</v>
      </c>
      <c r="C550" s="457" t="s">
        <v>645</v>
      </c>
      <c r="D550" s="233" t="s">
        <v>647</v>
      </c>
      <c r="E550" s="233">
        <v>50</v>
      </c>
      <c r="F550" s="484" t="s">
        <v>1357</v>
      </c>
      <c r="G550" s="517" t="s">
        <v>1443</v>
      </c>
      <c r="H550" s="517" t="s">
        <v>1442</v>
      </c>
      <c r="I550" s="251">
        <v>126.25</v>
      </c>
      <c r="J550" s="252">
        <v>25.25</v>
      </c>
      <c r="K550" s="251">
        <v>149.77000000000001</v>
      </c>
      <c r="L550" s="251"/>
      <c r="M550" s="250"/>
      <c r="N550" s="251"/>
      <c r="O550" s="253">
        <v>2</v>
      </c>
    </row>
    <row r="551" spans="1:15" s="221" customFormat="1" ht="30.75">
      <c r="A551" s="256">
        <v>292</v>
      </c>
      <c r="B551" s="257" t="s">
        <v>644</v>
      </c>
      <c r="C551" s="462" t="s">
        <v>648</v>
      </c>
      <c r="D551" s="259" t="s">
        <v>649</v>
      </c>
      <c r="E551" s="259">
        <v>25</v>
      </c>
      <c r="F551" s="486" t="s">
        <v>1866</v>
      </c>
      <c r="G551" s="462" t="s">
        <v>1867</v>
      </c>
      <c r="H551" s="462" t="s">
        <v>1858</v>
      </c>
      <c r="I551" s="335">
        <v>6.56</v>
      </c>
      <c r="J551" s="260">
        <f>I551/10</f>
        <v>0.65599999999999992</v>
      </c>
      <c r="K551" s="259"/>
      <c r="L551" s="259">
        <v>14.96</v>
      </c>
      <c r="M551" s="259"/>
      <c r="N551" s="259"/>
      <c r="O551" s="256">
        <v>1</v>
      </c>
    </row>
    <row r="552" spans="1:15" s="221" customFormat="1" ht="38.25" hidden="1">
      <c r="A552" s="256">
        <v>292</v>
      </c>
      <c r="B552" s="257" t="s">
        <v>644</v>
      </c>
      <c r="C552" s="462" t="s">
        <v>648</v>
      </c>
      <c r="D552" s="259" t="s">
        <v>649</v>
      </c>
      <c r="E552" s="259">
        <v>25</v>
      </c>
      <c r="F552" s="486" t="s">
        <v>2282</v>
      </c>
      <c r="G552" s="462" t="s">
        <v>2068</v>
      </c>
      <c r="H552" s="462" t="s">
        <v>2051</v>
      </c>
      <c r="I552" s="335">
        <v>9.3699999999999992</v>
      </c>
      <c r="J552" s="260">
        <v>0.66930000000000001</v>
      </c>
      <c r="K552" s="335"/>
      <c r="L552" s="335">
        <v>9.92</v>
      </c>
      <c r="M552" s="335"/>
      <c r="N552" s="259"/>
      <c r="O552" s="256">
        <v>2</v>
      </c>
    </row>
    <row r="553" spans="1:15" s="234" customFormat="1" ht="38.25" hidden="1">
      <c r="A553" s="247">
        <v>293</v>
      </c>
      <c r="B553" s="248" t="s">
        <v>644</v>
      </c>
      <c r="C553" s="446" t="s">
        <v>648</v>
      </c>
      <c r="D553" s="249" t="s">
        <v>650</v>
      </c>
      <c r="E553" s="233">
        <v>25</v>
      </c>
      <c r="F553" s="484"/>
      <c r="G553" s="517"/>
      <c r="H553" s="517"/>
      <c r="I553" s="250"/>
      <c r="J553" s="250"/>
      <c r="K553" s="250"/>
      <c r="L553" s="250"/>
      <c r="M553" s="250"/>
      <c r="N553" s="251"/>
      <c r="O553" s="253">
        <v>0</v>
      </c>
    </row>
    <row r="554" spans="1:15" s="221" customFormat="1" ht="30.75">
      <c r="A554" s="256">
        <v>294</v>
      </c>
      <c r="B554" s="257" t="s">
        <v>644</v>
      </c>
      <c r="C554" s="462" t="s">
        <v>651</v>
      </c>
      <c r="D554" s="259" t="s">
        <v>652</v>
      </c>
      <c r="E554" s="259">
        <v>20</v>
      </c>
      <c r="F554" s="486" t="s">
        <v>2283</v>
      </c>
      <c r="G554" s="462" t="s">
        <v>2089</v>
      </c>
      <c r="H554" s="462" t="s">
        <v>2051</v>
      </c>
      <c r="I554" s="335">
        <v>5.65</v>
      </c>
      <c r="J554" s="260">
        <v>0.35310000000000002</v>
      </c>
      <c r="K554" s="335"/>
      <c r="L554" s="335">
        <v>9.1199999999999992</v>
      </c>
      <c r="M554" s="335"/>
      <c r="N554" s="259"/>
      <c r="O554" s="256">
        <v>1</v>
      </c>
    </row>
    <row r="555" spans="1:15" s="221" customFormat="1" ht="38.25">
      <c r="A555" s="214">
        <v>295</v>
      </c>
      <c r="B555" s="235" t="s">
        <v>644</v>
      </c>
      <c r="C555" s="444" t="s">
        <v>653</v>
      </c>
      <c r="D555" s="236" t="s">
        <v>654</v>
      </c>
      <c r="E555" s="220">
        <v>20</v>
      </c>
      <c r="F555" s="481" t="s">
        <v>2284</v>
      </c>
      <c r="G555" s="456" t="s">
        <v>2068</v>
      </c>
      <c r="H555" s="456" t="s">
        <v>2051</v>
      </c>
      <c r="I555" s="237">
        <v>9.4</v>
      </c>
      <c r="J555" s="238">
        <v>0.94</v>
      </c>
      <c r="K555" s="237"/>
      <c r="L555" s="237">
        <v>9.5399999999999991</v>
      </c>
      <c r="M555" s="237"/>
      <c r="N555" s="220"/>
      <c r="O555" s="219">
        <v>1</v>
      </c>
    </row>
    <row r="556" spans="1:15" s="234" customFormat="1" ht="38.25" hidden="1">
      <c r="A556" s="261">
        <v>296</v>
      </c>
      <c r="B556" s="262" t="s">
        <v>655</v>
      </c>
      <c r="C556" s="447" t="s">
        <v>656</v>
      </c>
      <c r="D556" s="258" t="s">
        <v>657</v>
      </c>
      <c r="E556" s="258">
        <v>25</v>
      </c>
      <c r="F556" s="487"/>
      <c r="G556" s="519"/>
      <c r="H556" s="519"/>
      <c r="I556" s="263"/>
      <c r="J556" s="263"/>
      <c r="K556" s="263"/>
      <c r="L556" s="263"/>
      <c r="M556" s="263"/>
      <c r="N556" s="264"/>
      <c r="O556" s="261">
        <v>0</v>
      </c>
    </row>
    <row r="557" spans="1:15" s="221" customFormat="1" ht="38.25">
      <c r="A557" s="339">
        <v>297</v>
      </c>
      <c r="B557" s="340" t="s">
        <v>655</v>
      </c>
      <c r="C557" s="463" t="s">
        <v>658</v>
      </c>
      <c r="D557" s="341" t="s">
        <v>659</v>
      </c>
      <c r="E557" s="341">
        <v>300</v>
      </c>
      <c r="F557" s="494" t="s">
        <v>2285</v>
      </c>
      <c r="G557" s="463" t="s">
        <v>1660</v>
      </c>
      <c r="H557" s="463" t="s">
        <v>2051</v>
      </c>
      <c r="I557" s="342">
        <v>12.06</v>
      </c>
      <c r="J557" s="343">
        <v>2.4119999999999999</v>
      </c>
      <c r="K557" s="342">
        <v>20.170000000000002</v>
      </c>
      <c r="L557" s="342">
        <v>20.98</v>
      </c>
      <c r="M557" s="342"/>
      <c r="N557" s="341"/>
      <c r="O557" s="219">
        <v>1</v>
      </c>
    </row>
    <row r="558" spans="1:15" s="234" customFormat="1" ht="38.25" hidden="1">
      <c r="A558" s="350">
        <v>297</v>
      </c>
      <c r="B558" s="351" t="s">
        <v>655</v>
      </c>
      <c r="C558" s="464" t="s">
        <v>658</v>
      </c>
      <c r="D558" s="352" t="s">
        <v>659</v>
      </c>
      <c r="E558" s="352">
        <v>300</v>
      </c>
      <c r="F558" s="496" t="s">
        <v>1358</v>
      </c>
      <c r="G558" s="525" t="s">
        <v>1441</v>
      </c>
      <c r="H558" s="525" t="s">
        <v>1442</v>
      </c>
      <c r="I558" s="354">
        <v>14.65</v>
      </c>
      <c r="J558" s="355">
        <v>2.93</v>
      </c>
      <c r="K558" s="354">
        <v>20.170000000000002</v>
      </c>
      <c r="L558" s="354"/>
      <c r="M558" s="353"/>
      <c r="N558" s="354"/>
      <c r="O558" s="253">
        <v>2</v>
      </c>
    </row>
    <row r="559" spans="1:15" s="234" customFormat="1" ht="51" hidden="1">
      <c r="A559" s="247">
        <v>298</v>
      </c>
      <c r="B559" s="248" t="s">
        <v>655</v>
      </c>
      <c r="C559" s="446" t="s">
        <v>660</v>
      </c>
      <c r="D559" s="249" t="s">
        <v>661</v>
      </c>
      <c r="E559" s="233">
        <v>50</v>
      </c>
      <c r="F559" s="484"/>
      <c r="G559" s="517"/>
      <c r="H559" s="517"/>
      <c r="I559" s="250"/>
      <c r="J559" s="250"/>
      <c r="K559" s="250"/>
      <c r="L559" s="250"/>
      <c r="M559" s="250"/>
      <c r="N559" s="251"/>
      <c r="O559" s="253">
        <v>0</v>
      </c>
    </row>
    <row r="560" spans="1:15" s="234" customFormat="1" ht="38.25" hidden="1">
      <c r="A560" s="261">
        <v>299</v>
      </c>
      <c r="B560" s="262" t="s">
        <v>655</v>
      </c>
      <c r="C560" s="447" t="s">
        <v>660</v>
      </c>
      <c r="D560" s="258" t="s">
        <v>662</v>
      </c>
      <c r="E560" s="258">
        <v>100</v>
      </c>
      <c r="F560" s="487"/>
      <c r="G560" s="519"/>
      <c r="H560" s="519"/>
      <c r="I560" s="263"/>
      <c r="J560" s="263"/>
      <c r="K560" s="263"/>
      <c r="L560" s="263"/>
      <c r="M560" s="263"/>
      <c r="N560" s="264"/>
      <c r="O560" s="261">
        <v>0</v>
      </c>
    </row>
    <row r="561" spans="1:15" s="221" customFormat="1" ht="38.25">
      <c r="A561" s="214">
        <v>300</v>
      </c>
      <c r="B561" s="235" t="s">
        <v>663</v>
      </c>
      <c r="C561" s="444" t="s">
        <v>664</v>
      </c>
      <c r="D561" s="396" t="s">
        <v>665</v>
      </c>
      <c r="E561" s="220">
        <v>100</v>
      </c>
      <c r="F561" s="481" t="s">
        <v>2286</v>
      </c>
      <c r="G561" s="456" t="s">
        <v>1874</v>
      </c>
      <c r="H561" s="456" t="s">
        <v>2051</v>
      </c>
      <c r="I561" s="237">
        <v>49.13</v>
      </c>
      <c r="J561" s="238">
        <v>4.9130000000000003</v>
      </c>
      <c r="K561" s="237">
        <v>49.21</v>
      </c>
      <c r="L561" s="237">
        <v>56.51</v>
      </c>
      <c r="M561" s="237"/>
      <c r="N561" s="220"/>
      <c r="O561" s="219">
        <v>1</v>
      </c>
    </row>
    <row r="562" spans="1:15" s="246" customFormat="1" ht="38.25" hidden="1">
      <c r="A562" s="239">
        <v>300</v>
      </c>
      <c r="B562" s="240" t="s">
        <v>663</v>
      </c>
      <c r="C562" s="445" t="s">
        <v>664</v>
      </c>
      <c r="D562" s="397" t="s">
        <v>665</v>
      </c>
      <c r="E562" s="241">
        <v>100</v>
      </c>
      <c r="F562" s="483" t="s">
        <v>1635</v>
      </c>
      <c r="G562" s="445" t="s">
        <v>1618</v>
      </c>
      <c r="H562" s="526" t="s">
        <v>1615</v>
      </c>
      <c r="I562" s="242">
        <v>49.2</v>
      </c>
      <c r="J562" s="241">
        <v>4.919999999999999</v>
      </c>
      <c r="K562" s="241">
        <v>49.21</v>
      </c>
      <c r="L562" s="241">
        <v>56.51</v>
      </c>
      <c r="M562" s="241" t="s">
        <v>1616</v>
      </c>
      <c r="N562" s="241" t="s">
        <v>1616</v>
      </c>
      <c r="O562" s="239">
        <v>2</v>
      </c>
    </row>
    <row r="563" spans="1:15" s="221" customFormat="1" ht="51">
      <c r="A563" s="256">
        <v>301</v>
      </c>
      <c r="B563" s="257" t="s">
        <v>663</v>
      </c>
      <c r="C563" s="462" t="s">
        <v>664</v>
      </c>
      <c r="D563" s="259" t="s">
        <v>666</v>
      </c>
      <c r="E563" s="259">
        <v>100</v>
      </c>
      <c r="F563" s="486" t="s">
        <v>1610</v>
      </c>
      <c r="G563" s="462" t="s">
        <v>1593</v>
      </c>
      <c r="H563" s="462" t="s">
        <v>1594</v>
      </c>
      <c r="I563" s="335">
        <v>33.54</v>
      </c>
      <c r="J563" s="260">
        <v>3.3539999999999996</v>
      </c>
      <c r="K563" s="259">
        <v>49.21</v>
      </c>
      <c r="L563" s="259"/>
      <c r="M563" s="259"/>
      <c r="N563" s="259">
        <v>49.21</v>
      </c>
      <c r="O563" s="256">
        <v>1</v>
      </c>
    </row>
    <row r="564" spans="1:15" s="234" customFormat="1" ht="51" hidden="1">
      <c r="A564" s="261">
        <v>301</v>
      </c>
      <c r="B564" s="262" t="s">
        <v>663</v>
      </c>
      <c r="C564" s="447" t="s">
        <v>664</v>
      </c>
      <c r="D564" s="258" t="s">
        <v>666</v>
      </c>
      <c r="E564" s="258">
        <v>100</v>
      </c>
      <c r="F564" s="487" t="s">
        <v>1359</v>
      </c>
      <c r="G564" s="519" t="s">
        <v>1441</v>
      </c>
      <c r="H564" s="519" t="s">
        <v>1442</v>
      </c>
      <c r="I564" s="264">
        <v>34</v>
      </c>
      <c r="J564" s="265">
        <v>3.4</v>
      </c>
      <c r="K564" s="264">
        <v>49.21</v>
      </c>
      <c r="L564" s="264"/>
      <c r="M564" s="263"/>
      <c r="N564" s="264"/>
      <c r="O564" s="261">
        <v>2</v>
      </c>
    </row>
    <row r="565" spans="1:15" s="221" customFormat="1" ht="51" hidden="1">
      <c r="A565" s="256">
        <v>301</v>
      </c>
      <c r="B565" s="257" t="s">
        <v>663</v>
      </c>
      <c r="C565" s="462" t="s">
        <v>664</v>
      </c>
      <c r="D565" s="259" t="s">
        <v>666</v>
      </c>
      <c r="E565" s="259">
        <v>100</v>
      </c>
      <c r="F565" s="486" t="s">
        <v>2287</v>
      </c>
      <c r="G565" s="462" t="s">
        <v>1911</v>
      </c>
      <c r="H565" s="462" t="s">
        <v>2051</v>
      </c>
      <c r="I565" s="335">
        <v>36.4</v>
      </c>
      <c r="J565" s="260">
        <v>3.64</v>
      </c>
      <c r="K565" s="335">
        <v>49.21</v>
      </c>
      <c r="L565" s="335">
        <v>49.21</v>
      </c>
      <c r="M565" s="335"/>
      <c r="N565" s="259"/>
      <c r="O565" s="256">
        <v>3</v>
      </c>
    </row>
    <row r="566" spans="1:15" s="246" customFormat="1" ht="51" hidden="1">
      <c r="A566" s="256">
        <v>301</v>
      </c>
      <c r="B566" s="257" t="s">
        <v>663</v>
      </c>
      <c r="C566" s="462" t="s">
        <v>664</v>
      </c>
      <c r="D566" s="259" t="s">
        <v>666</v>
      </c>
      <c r="E566" s="259">
        <v>100</v>
      </c>
      <c r="F566" s="486" t="s">
        <v>1960</v>
      </c>
      <c r="G566" s="462" t="s">
        <v>1911</v>
      </c>
      <c r="H566" s="462" t="s">
        <v>1875</v>
      </c>
      <c r="I566" s="335">
        <v>3.68</v>
      </c>
      <c r="J566" s="260">
        <v>3.68</v>
      </c>
      <c r="K566" s="336">
        <v>4.92</v>
      </c>
      <c r="L566" s="259"/>
      <c r="M566" s="259"/>
      <c r="N566" s="336">
        <v>4.92</v>
      </c>
      <c r="O566" s="337">
        <v>4</v>
      </c>
    </row>
    <row r="567" spans="1:15" s="221" customFormat="1" ht="51">
      <c r="A567" s="214">
        <v>302</v>
      </c>
      <c r="B567" s="235" t="s">
        <v>663</v>
      </c>
      <c r="C567" s="444" t="s">
        <v>465</v>
      </c>
      <c r="D567" s="236" t="s">
        <v>667</v>
      </c>
      <c r="E567" s="220">
        <v>300</v>
      </c>
      <c r="F567" s="481" t="s">
        <v>1558</v>
      </c>
      <c r="G567" s="456" t="s">
        <v>1548</v>
      </c>
      <c r="H567" s="456" t="s">
        <v>1549</v>
      </c>
      <c r="I567" s="220">
        <v>3.09</v>
      </c>
      <c r="J567" s="238">
        <f>I567/10</f>
        <v>0.309</v>
      </c>
      <c r="K567" s="220">
        <v>6.11</v>
      </c>
      <c r="L567" s="220"/>
      <c r="M567" s="220"/>
      <c r="N567" s="220"/>
      <c r="O567" s="219">
        <v>1</v>
      </c>
    </row>
    <row r="568" spans="1:15" s="234" customFormat="1" ht="51" hidden="1">
      <c r="A568" s="247">
        <v>302</v>
      </c>
      <c r="B568" s="248" t="s">
        <v>663</v>
      </c>
      <c r="C568" s="446" t="s">
        <v>465</v>
      </c>
      <c r="D568" s="249" t="s">
        <v>667</v>
      </c>
      <c r="E568" s="233">
        <v>300</v>
      </c>
      <c r="F568" s="484" t="s">
        <v>1360</v>
      </c>
      <c r="G568" s="517" t="s">
        <v>1441</v>
      </c>
      <c r="H568" s="517" t="s">
        <v>1442</v>
      </c>
      <c r="I568" s="251">
        <v>3.4</v>
      </c>
      <c r="J568" s="252">
        <v>0.34</v>
      </c>
      <c r="K568" s="251">
        <v>6.11</v>
      </c>
      <c r="L568" s="251"/>
      <c r="M568" s="250"/>
      <c r="N568" s="251"/>
      <c r="O568" s="253">
        <v>2</v>
      </c>
    </row>
    <row r="569" spans="1:15" s="234" customFormat="1" ht="51" hidden="1">
      <c r="A569" s="261">
        <v>303</v>
      </c>
      <c r="B569" s="262" t="s">
        <v>663</v>
      </c>
      <c r="C569" s="447" t="s">
        <v>668</v>
      </c>
      <c r="D569" s="258" t="s">
        <v>669</v>
      </c>
      <c r="E569" s="258">
        <v>50</v>
      </c>
      <c r="F569" s="487"/>
      <c r="G569" s="519"/>
      <c r="H569" s="519"/>
      <c r="I569" s="263"/>
      <c r="J569" s="263"/>
      <c r="K569" s="263"/>
      <c r="L569" s="263"/>
      <c r="M569" s="263"/>
      <c r="N569" s="264"/>
      <c r="O569" s="261">
        <v>0</v>
      </c>
    </row>
    <row r="570" spans="1:15" s="221" customFormat="1" ht="51">
      <c r="A570" s="214">
        <v>304</v>
      </c>
      <c r="B570" s="235" t="s">
        <v>670</v>
      </c>
      <c r="C570" s="444" t="s">
        <v>671</v>
      </c>
      <c r="D570" s="236" t="s">
        <v>672</v>
      </c>
      <c r="E570" s="220">
        <v>200</v>
      </c>
      <c r="F570" s="481" t="s">
        <v>1806</v>
      </c>
      <c r="G570" s="456" t="s">
        <v>1693</v>
      </c>
      <c r="H570" s="456" t="s">
        <v>1755</v>
      </c>
      <c r="I570" s="237">
        <f>J570*10</f>
        <v>9.18</v>
      </c>
      <c r="J570" s="238">
        <v>0.91800000000000004</v>
      </c>
      <c r="K570" s="237">
        <v>12.82</v>
      </c>
      <c r="L570" s="220"/>
      <c r="M570" s="220"/>
      <c r="N570" s="220"/>
      <c r="O570" s="219">
        <v>1</v>
      </c>
    </row>
    <row r="571" spans="1:15" s="221" customFormat="1" ht="51" hidden="1">
      <c r="A571" s="214">
        <v>304</v>
      </c>
      <c r="B571" s="235" t="s">
        <v>670</v>
      </c>
      <c r="C571" s="444" t="s">
        <v>671</v>
      </c>
      <c r="D571" s="236" t="s">
        <v>672</v>
      </c>
      <c r="E571" s="220">
        <v>200</v>
      </c>
      <c r="F571" s="481" t="s">
        <v>2288</v>
      </c>
      <c r="G571" s="456" t="s">
        <v>1649</v>
      </c>
      <c r="H571" s="456" t="s">
        <v>2051</v>
      </c>
      <c r="I571" s="237">
        <v>4.6900000000000004</v>
      </c>
      <c r="J571" s="238">
        <v>0.93799999999999994</v>
      </c>
      <c r="K571" s="237">
        <v>6.41</v>
      </c>
      <c r="L571" s="237">
        <v>6.41</v>
      </c>
      <c r="M571" s="237"/>
      <c r="N571" s="220"/>
      <c r="O571" s="219">
        <v>2</v>
      </c>
    </row>
    <row r="572" spans="1:15" s="234" customFormat="1" ht="38.25" hidden="1">
      <c r="A572" s="247">
        <v>304</v>
      </c>
      <c r="B572" s="248" t="s">
        <v>670</v>
      </c>
      <c r="C572" s="446" t="s">
        <v>671</v>
      </c>
      <c r="D572" s="249" t="s">
        <v>672</v>
      </c>
      <c r="E572" s="233">
        <v>200</v>
      </c>
      <c r="F572" s="484" t="s">
        <v>1361</v>
      </c>
      <c r="G572" s="517" t="s">
        <v>1441</v>
      </c>
      <c r="H572" s="517" t="s">
        <v>1442</v>
      </c>
      <c r="I572" s="251">
        <v>6.05</v>
      </c>
      <c r="J572" s="252">
        <v>1.21</v>
      </c>
      <c r="K572" s="251">
        <v>6.41</v>
      </c>
      <c r="L572" s="251"/>
      <c r="M572" s="250"/>
      <c r="N572" s="251"/>
      <c r="O572" s="253">
        <v>3</v>
      </c>
    </row>
    <row r="573" spans="1:15" s="221" customFormat="1" ht="34.5">
      <c r="A573" s="256">
        <v>305</v>
      </c>
      <c r="B573" s="257" t="s">
        <v>670</v>
      </c>
      <c r="C573" s="462" t="s">
        <v>671</v>
      </c>
      <c r="D573" s="259" t="s">
        <v>673</v>
      </c>
      <c r="E573" s="259">
        <v>4500</v>
      </c>
      <c r="F573" s="486" t="s">
        <v>1868</v>
      </c>
      <c r="G573" s="462" t="s">
        <v>1560</v>
      </c>
      <c r="H573" s="462" t="s">
        <v>1858</v>
      </c>
      <c r="I573" s="335">
        <v>2.0299999999999998</v>
      </c>
      <c r="J573" s="260">
        <f>I573/10</f>
        <v>0.20299999999999999</v>
      </c>
      <c r="K573" s="259"/>
      <c r="L573" s="259">
        <v>6.05</v>
      </c>
      <c r="M573" s="259"/>
      <c r="N573" s="259"/>
      <c r="O573" s="256">
        <v>1</v>
      </c>
    </row>
    <row r="574" spans="1:15" s="221" customFormat="1" ht="34.5" hidden="1">
      <c r="A574" s="256">
        <v>305</v>
      </c>
      <c r="B574" s="257" t="s">
        <v>670</v>
      </c>
      <c r="C574" s="462" t="s">
        <v>671</v>
      </c>
      <c r="D574" s="259" t="s">
        <v>673</v>
      </c>
      <c r="E574" s="259">
        <v>4500</v>
      </c>
      <c r="F574" s="486" t="s">
        <v>2289</v>
      </c>
      <c r="G574" s="462" t="s">
        <v>1654</v>
      </c>
      <c r="H574" s="462" t="s">
        <v>2051</v>
      </c>
      <c r="I574" s="335">
        <v>3.38</v>
      </c>
      <c r="J574" s="260">
        <v>0.33800000000000002</v>
      </c>
      <c r="K574" s="335">
        <v>4.67</v>
      </c>
      <c r="L574" s="335">
        <v>4.67</v>
      </c>
      <c r="M574" s="335"/>
      <c r="N574" s="259"/>
      <c r="O574" s="256">
        <v>2</v>
      </c>
    </row>
    <row r="575" spans="1:15" s="246" customFormat="1" ht="38.25" hidden="1">
      <c r="A575" s="256">
        <v>305</v>
      </c>
      <c r="B575" s="257" t="s">
        <v>670</v>
      </c>
      <c r="C575" s="462" t="s">
        <v>671</v>
      </c>
      <c r="D575" s="259" t="s">
        <v>673</v>
      </c>
      <c r="E575" s="259">
        <v>4500</v>
      </c>
      <c r="F575" s="486" t="s">
        <v>1961</v>
      </c>
      <c r="G575" s="462" t="s">
        <v>1654</v>
      </c>
      <c r="H575" s="462" t="s">
        <v>1875</v>
      </c>
      <c r="I575" s="259">
        <v>3.39</v>
      </c>
      <c r="J575" s="260">
        <v>0.33900000000000002</v>
      </c>
      <c r="K575" s="336">
        <v>4.67</v>
      </c>
      <c r="L575" s="259"/>
      <c r="M575" s="259"/>
      <c r="N575" s="259"/>
      <c r="O575" s="337">
        <v>3</v>
      </c>
    </row>
    <row r="576" spans="1:15" s="234" customFormat="1" ht="34.5" hidden="1">
      <c r="A576" s="261">
        <v>305</v>
      </c>
      <c r="B576" s="262" t="s">
        <v>670</v>
      </c>
      <c r="C576" s="447" t="s">
        <v>671</v>
      </c>
      <c r="D576" s="258" t="s">
        <v>673</v>
      </c>
      <c r="E576" s="258">
        <v>4500</v>
      </c>
      <c r="F576" s="487" t="s">
        <v>1362</v>
      </c>
      <c r="G576" s="519" t="s">
        <v>1445</v>
      </c>
      <c r="H576" s="519" t="s">
        <v>1442</v>
      </c>
      <c r="I576" s="264">
        <v>4.25</v>
      </c>
      <c r="J576" s="265">
        <v>0.42499999999999999</v>
      </c>
      <c r="K576" s="264"/>
      <c r="L576" s="264">
        <v>4.37</v>
      </c>
      <c r="M576" s="263"/>
      <c r="N576" s="264"/>
      <c r="O576" s="261">
        <v>4</v>
      </c>
    </row>
    <row r="577" spans="1:15" s="221" customFormat="1" ht="63.75">
      <c r="A577" s="339">
        <v>306</v>
      </c>
      <c r="B577" s="340" t="s">
        <v>670</v>
      </c>
      <c r="C577" s="463" t="s">
        <v>674</v>
      </c>
      <c r="D577" s="341" t="s">
        <v>675</v>
      </c>
      <c r="E577" s="341">
        <v>50</v>
      </c>
      <c r="F577" s="504" t="s">
        <v>2038</v>
      </c>
      <c r="G577" s="463" t="s">
        <v>1548</v>
      </c>
      <c r="H577" s="533" t="s">
        <v>2018</v>
      </c>
      <c r="I577" s="342">
        <v>26.5</v>
      </c>
      <c r="J577" s="343">
        <v>5.3</v>
      </c>
      <c r="K577" s="342">
        <v>61.5</v>
      </c>
      <c r="L577" s="341"/>
      <c r="M577" s="341"/>
      <c r="N577" s="341"/>
      <c r="O577" s="219">
        <v>1</v>
      </c>
    </row>
    <row r="578" spans="1:15" s="221" customFormat="1" ht="38.25" hidden="1">
      <c r="A578" s="339">
        <v>306</v>
      </c>
      <c r="B578" s="340" t="s">
        <v>670</v>
      </c>
      <c r="C578" s="463" t="s">
        <v>674</v>
      </c>
      <c r="D578" s="341" t="s">
        <v>675</v>
      </c>
      <c r="E578" s="341">
        <v>50</v>
      </c>
      <c r="F578" s="494" t="s">
        <v>1807</v>
      </c>
      <c r="G578" s="463" t="s">
        <v>1618</v>
      </c>
      <c r="H578" s="463" t="s">
        <v>1755</v>
      </c>
      <c r="I578" s="342">
        <f>J578*1</f>
        <v>5.45</v>
      </c>
      <c r="J578" s="343">
        <v>5.45</v>
      </c>
      <c r="K578" s="342">
        <v>12.3</v>
      </c>
      <c r="L578" s="341"/>
      <c r="M578" s="341"/>
      <c r="N578" s="341"/>
      <c r="O578" s="219">
        <v>2</v>
      </c>
    </row>
    <row r="579" spans="1:15" s="246" customFormat="1" ht="38.25" hidden="1">
      <c r="A579" s="339">
        <v>306</v>
      </c>
      <c r="B579" s="340" t="s">
        <v>670</v>
      </c>
      <c r="C579" s="463" t="s">
        <v>674</v>
      </c>
      <c r="D579" s="341" t="s">
        <v>675</v>
      </c>
      <c r="E579" s="341">
        <v>50</v>
      </c>
      <c r="F579" s="494" t="s">
        <v>1962</v>
      </c>
      <c r="G579" s="463" t="s">
        <v>1874</v>
      </c>
      <c r="H579" s="463" t="s">
        <v>1875</v>
      </c>
      <c r="I579" s="342">
        <v>6.1</v>
      </c>
      <c r="J579" s="343">
        <v>6.1</v>
      </c>
      <c r="K579" s="344">
        <v>12.3</v>
      </c>
      <c r="L579" s="341"/>
      <c r="M579" s="341"/>
      <c r="N579" s="344">
        <v>12.3</v>
      </c>
      <c r="O579" s="245">
        <v>3</v>
      </c>
    </row>
    <row r="580" spans="1:15" s="234" customFormat="1" ht="38.25" hidden="1">
      <c r="A580" s="350">
        <v>306</v>
      </c>
      <c r="B580" s="351" t="s">
        <v>670</v>
      </c>
      <c r="C580" s="464" t="s">
        <v>674</v>
      </c>
      <c r="D580" s="352" t="s">
        <v>675</v>
      </c>
      <c r="E580" s="352">
        <v>50</v>
      </c>
      <c r="F580" s="496" t="s">
        <v>1363</v>
      </c>
      <c r="G580" s="525" t="s">
        <v>1462</v>
      </c>
      <c r="H580" s="525" t="s">
        <v>1442</v>
      </c>
      <c r="I580" s="354">
        <v>42</v>
      </c>
      <c r="J580" s="355">
        <v>8.4</v>
      </c>
      <c r="K580" s="354">
        <v>61.5</v>
      </c>
      <c r="L580" s="354"/>
      <c r="M580" s="353"/>
      <c r="N580" s="354"/>
      <c r="O580" s="253">
        <v>4</v>
      </c>
    </row>
    <row r="581" spans="1:15" s="221" customFormat="1" ht="38.25">
      <c r="A581" s="214">
        <v>307</v>
      </c>
      <c r="B581" s="235" t="s">
        <v>670</v>
      </c>
      <c r="C581" s="444" t="s">
        <v>674</v>
      </c>
      <c r="D581" s="236" t="s">
        <v>676</v>
      </c>
      <c r="E581" s="220">
        <v>28</v>
      </c>
      <c r="F581" s="481" t="s">
        <v>1869</v>
      </c>
      <c r="G581" s="456" t="s">
        <v>1560</v>
      </c>
      <c r="H581" s="456" t="s">
        <v>1858</v>
      </c>
      <c r="I581" s="237">
        <v>4.96</v>
      </c>
      <c r="J581" s="238">
        <f>I581/7</f>
        <v>0.70857142857142852</v>
      </c>
      <c r="K581" s="220"/>
      <c r="L581" s="220">
        <v>38.159999999999997</v>
      </c>
      <c r="M581" s="220"/>
      <c r="N581" s="220"/>
      <c r="O581" s="219">
        <v>1</v>
      </c>
    </row>
    <row r="582" spans="1:15" s="221" customFormat="1" ht="38.25" hidden="1">
      <c r="A582" s="214">
        <v>307</v>
      </c>
      <c r="B582" s="235" t="s">
        <v>670</v>
      </c>
      <c r="C582" s="444" t="s">
        <v>674</v>
      </c>
      <c r="D582" s="236" t="s">
        <v>676</v>
      </c>
      <c r="E582" s="220">
        <v>28</v>
      </c>
      <c r="F582" s="481" t="s">
        <v>2290</v>
      </c>
      <c r="G582" s="456" t="s">
        <v>2068</v>
      </c>
      <c r="H582" s="456" t="s">
        <v>2051</v>
      </c>
      <c r="I582" s="237">
        <v>7.09</v>
      </c>
      <c r="J582" s="238">
        <v>1.0128999999999999</v>
      </c>
      <c r="K582" s="237"/>
      <c r="L582" s="237">
        <v>8.69</v>
      </c>
      <c r="M582" s="237"/>
      <c r="N582" s="220"/>
      <c r="O582" s="219">
        <v>2</v>
      </c>
    </row>
    <row r="583" spans="1:15" s="246" customFormat="1" ht="38.25" hidden="1">
      <c r="A583" s="239">
        <v>307</v>
      </c>
      <c r="B583" s="240" t="s">
        <v>670</v>
      </c>
      <c r="C583" s="445" t="s">
        <v>674</v>
      </c>
      <c r="D583" s="241" t="s">
        <v>676</v>
      </c>
      <c r="E583" s="241">
        <v>28</v>
      </c>
      <c r="F583" s="483" t="s">
        <v>1963</v>
      </c>
      <c r="G583" s="445" t="s">
        <v>1675</v>
      </c>
      <c r="H583" s="445" t="s">
        <v>1875</v>
      </c>
      <c r="I583" s="242">
        <v>7.32</v>
      </c>
      <c r="J583" s="243">
        <v>1.0457000000000001</v>
      </c>
      <c r="K583" s="241" t="s">
        <v>1616</v>
      </c>
      <c r="L583" s="242">
        <v>9.9</v>
      </c>
      <c r="M583" s="241"/>
      <c r="N583" s="244">
        <v>11.75</v>
      </c>
      <c r="O583" s="245">
        <v>3</v>
      </c>
    </row>
    <row r="584" spans="1:15" s="221" customFormat="1" ht="63.75" hidden="1">
      <c r="A584" s="214">
        <v>307</v>
      </c>
      <c r="B584" s="235" t="s">
        <v>670</v>
      </c>
      <c r="C584" s="444" t="s">
        <v>674</v>
      </c>
      <c r="D584" s="236" t="s">
        <v>676</v>
      </c>
      <c r="E584" s="220">
        <v>28</v>
      </c>
      <c r="F584" s="485" t="s">
        <v>2039</v>
      </c>
      <c r="G584" s="456" t="s">
        <v>1850</v>
      </c>
      <c r="H584" s="439" t="s">
        <v>2018</v>
      </c>
      <c r="I584" s="237">
        <v>128</v>
      </c>
      <c r="J584" s="238">
        <v>1.28</v>
      </c>
      <c r="K584" s="220">
        <v>17.93</v>
      </c>
      <c r="L584" s="220"/>
      <c r="M584" s="220"/>
      <c r="N584" s="220"/>
      <c r="O584" s="219">
        <v>4</v>
      </c>
    </row>
    <row r="585" spans="1:15" s="221" customFormat="1" ht="38.25">
      <c r="A585" s="256">
        <v>308</v>
      </c>
      <c r="B585" s="257" t="s">
        <v>670</v>
      </c>
      <c r="C585" s="462" t="s">
        <v>677</v>
      </c>
      <c r="D585" s="259" t="s">
        <v>678</v>
      </c>
      <c r="E585" s="259">
        <v>20</v>
      </c>
      <c r="F585" s="486" t="s">
        <v>2291</v>
      </c>
      <c r="G585" s="462" t="s">
        <v>2068</v>
      </c>
      <c r="H585" s="462" t="s">
        <v>2051</v>
      </c>
      <c r="I585" s="335">
        <v>16.96</v>
      </c>
      <c r="J585" s="260">
        <v>2.4228999999999998</v>
      </c>
      <c r="K585" s="335"/>
      <c r="L585" s="335"/>
      <c r="M585" s="335"/>
      <c r="N585" s="259"/>
      <c r="O585" s="256">
        <v>1</v>
      </c>
    </row>
    <row r="586" spans="1:15" s="234" customFormat="1" ht="34.5" hidden="1">
      <c r="A586" s="247">
        <v>309</v>
      </c>
      <c r="B586" s="248" t="s">
        <v>670</v>
      </c>
      <c r="C586" s="446" t="s">
        <v>679</v>
      </c>
      <c r="D586" s="249" t="s">
        <v>1227</v>
      </c>
      <c r="E586" s="233">
        <v>20</v>
      </c>
      <c r="F586" s="484"/>
      <c r="G586" s="517"/>
      <c r="H586" s="517"/>
      <c r="I586" s="250"/>
      <c r="J586" s="250"/>
      <c r="K586" s="250"/>
      <c r="L586" s="250"/>
      <c r="M586" s="250"/>
      <c r="N586" s="251"/>
      <c r="O586" s="253">
        <v>0</v>
      </c>
    </row>
    <row r="587" spans="1:15" s="234" customFormat="1" ht="34.5" hidden="1">
      <c r="A587" s="261">
        <v>310</v>
      </c>
      <c r="B587" s="262" t="s">
        <v>670</v>
      </c>
      <c r="C587" s="447" t="s">
        <v>680</v>
      </c>
      <c r="D587" s="258" t="s">
        <v>2458</v>
      </c>
      <c r="E587" s="258">
        <v>20</v>
      </c>
      <c r="F587" s="487"/>
      <c r="G587" s="519"/>
      <c r="H587" s="519"/>
      <c r="I587" s="263"/>
      <c r="J587" s="263"/>
      <c r="K587" s="263"/>
      <c r="L587" s="263"/>
      <c r="M587" s="263"/>
      <c r="N587" s="264"/>
      <c r="O587" s="261">
        <v>0</v>
      </c>
    </row>
    <row r="588" spans="1:15" s="221" customFormat="1" ht="102">
      <c r="A588" s="214">
        <v>311</v>
      </c>
      <c r="B588" s="235" t="s">
        <v>681</v>
      </c>
      <c r="C588" s="444" t="s">
        <v>682</v>
      </c>
      <c r="D588" s="236" t="s">
        <v>683</v>
      </c>
      <c r="E588" s="220">
        <v>100</v>
      </c>
      <c r="F588" s="481" t="s">
        <v>1808</v>
      </c>
      <c r="G588" s="456" t="s">
        <v>1809</v>
      </c>
      <c r="H588" s="456" t="s">
        <v>1755</v>
      </c>
      <c r="I588" s="237">
        <f>J588*1</f>
        <v>33.24</v>
      </c>
      <c r="J588" s="238">
        <v>33.24</v>
      </c>
      <c r="K588" s="237">
        <v>33.24</v>
      </c>
      <c r="L588" s="220"/>
      <c r="M588" s="220"/>
      <c r="N588" s="220"/>
      <c r="O588" s="219">
        <v>1</v>
      </c>
    </row>
    <row r="589" spans="1:15" s="221" customFormat="1" ht="63.75">
      <c r="A589" s="339">
        <v>312</v>
      </c>
      <c r="B589" s="340" t="s">
        <v>681</v>
      </c>
      <c r="C589" s="463" t="s">
        <v>684</v>
      </c>
      <c r="D589" s="341" t="s">
        <v>685</v>
      </c>
      <c r="E589" s="341">
        <v>100</v>
      </c>
      <c r="F589" s="504" t="s">
        <v>2040</v>
      </c>
      <c r="G589" s="463" t="s">
        <v>2041</v>
      </c>
      <c r="H589" s="529" t="s">
        <v>2018</v>
      </c>
      <c r="I589" s="342">
        <v>59.2</v>
      </c>
      <c r="J589" s="343">
        <v>5.92</v>
      </c>
      <c r="K589" s="342">
        <v>105.1</v>
      </c>
      <c r="L589" s="341"/>
      <c r="M589" s="341"/>
      <c r="N589" s="341"/>
      <c r="O589" s="219">
        <v>1</v>
      </c>
    </row>
    <row r="590" spans="1:15" s="221" customFormat="1" ht="38.25" hidden="1">
      <c r="A590" s="339">
        <v>312</v>
      </c>
      <c r="B590" s="340" t="s">
        <v>681</v>
      </c>
      <c r="C590" s="463" t="s">
        <v>684</v>
      </c>
      <c r="D590" s="341" t="s">
        <v>685</v>
      </c>
      <c r="E590" s="341">
        <v>100</v>
      </c>
      <c r="F590" s="494" t="s">
        <v>2292</v>
      </c>
      <c r="G590" s="463" t="s">
        <v>1947</v>
      </c>
      <c r="H590" s="463" t="s">
        <v>2051</v>
      </c>
      <c r="I590" s="342">
        <v>32.9</v>
      </c>
      <c r="J590" s="343">
        <v>6.58</v>
      </c>
      <c r="K590" s="342">
        <v>52.55</v>
      </c>
      <c r="L590" s="342">
        <v>92</v>
      </c>
      <c r="M590" s="342"/>
      <c r="N590" s="341"/>
      <c r="O590" s="219">
        <v>2</v>
      </c>
    </row>
    <row r="591" spans="1:15" s="234" customFormat="1" ht="32.25" hidden="1">
      <c r="A591" s="350">
        <v>312</v>
      </c>
      <c r="B591" s="351" t="s">
        <v>681</v>
      </c>
      <c r="C591" s="464" t="s">
        <v>684</v>
      </c>
      <c r="D591" s="352" t="s">
        <v>685</v>
      </c>
      <c r="E591" s="352">
        <v>100</v>
      </c>
      <c r="F591" s="496" t="s">
        <v>1364</v>
      </c>
      <c r="G591" s="525" t="s">
        <v>1443</v>
      </c>
      <c r="H591" s="525" t="s">
        <v>1442</v>
      </c>
      <c r="I591" s="354">
        <v>39.85</v>
      </c>
      <c r="J591" s="355">
        <v>7.97</v>
      </c>
      <c r="K591" s="354">
        <v>52.55</v>
      </c>
      <c r="L591" s="354"/>
      <c r="M591" s="353"/>
      <c r="N591" s="354"/>
      <c r="O591" s="253">
        <v>3</v>
      </c>
    </row>
    <row r="592" spans="1:15" s="246" customFormat="1" ht="38.25">
      <c r="A592" s="239">
        <v>313</v>
      </c>
      <c r="B592" s="240" t="s">
        <v>686</v>
      </c>
      <c r="C592" s="445" t="s">
        <v>687</v>
      </c>
      <c r="D592" s="241" t="s">
        <v>688</v>
      </c>
      <c r="E592" s="398">
        <v>2100</v>
      </c>
      <c r="F592" s="483" t="s">
        <v>1636</v>
      </c>
      <c r="G592" s="445" t="s">
        <v>1567</v>
      </c>
      <c r="H592" s="526" t="s">
        <v>1615</v>
      </c>
      <c r="I592" s="242">
        <v>21.6</v>
      </c>
      <c r="J592" s="241">
        <v>1.08</v>
      </c>
      <c r="K592" s="242">
        <v>18.8</v>
      </c>
      <c r="L592" s="242">
        <v>18.899999999999999</v>
      </c>
      <c r="M592" s="241" t="s">
        <v>1616</v>
      </c>
      <c r="N592" s="241" t="s">
        <v>1616</v>
      </c>
      <c r="O592" s="239">
        <v>1</v>
      </c>
    </row>
    <row r="593" spans="1:16" s="246" customFormat="1" ht="51" hidden="1">
      <c r="A593" s="239">
        <v>313</v>
      </c>
      <c r="B593" s="240" t="s">
        <v>686</v>
      </c>
      <c r="C593" s="445" t="s">
        <v>687</v>
      </c>
      <c r="D593" s="241" t="s">
        <v>688</v>
      </c>
      <c r="E593" s="398">
        <v>2100</v>
      </c>
      <c r="F593" s="483" t="s">
        <v>1964</v>
      </c>
      <c r="G593" s="445" t="s">
        <v>1874</v>
      </c>
      <c r="H593" s="445" t="s">
        <v>1875</v>
      </c>
      <c r="I593" s="242">
        <v>1.0900000000000001</v>
      </c>
      <c r="J593" s="243">
        <v>1.0900000000000001</v>
      </c>
      <c r="K593" s="310">
        <v>1.88</v>
      </c>
      <c r="L593" s="241"/>
      <c r="M593" s="241"/>
      <c r="N593" s="310">
        <v>1.88</v>
      </c>
      <c r="O593" s="245">
        <v>2</v>
      </c>
    </row>
    <row r="594" spans="1:16" s="234" customFormat="1" ht="38.25" hidden="1">
      <c r="A594" s="247">
        <v>313</v>
      </c>
      <c r="B594" s="248" t="s">
        <v>686</v>
      </c>
      <c r="C594" s="446" t="s">
        <v>687</v>
      </c>
      <c r="D594" s="249" t="s">
        <v>688</v>
      </c>
      <c r="E594" s="390">
        <v>2100</v>
      </c>
      <c r="F594" s="484" t="s">
        <v>1365</v>
      </c>
      <c r="G594" s="517" t="s">
        <v>1451</v>
      </c>
      <c r="H594" s="517" t="s">
        <v>1442</v>
      </c>
      <c r="I594" s="251">
        <v>1.28</v>
      </c>
      <c r="J594" s="252">
        <v>1.28</v>
      </c>
      <c r="K594" s="251">
        <v>1.88</v>
      </c>
      <c r="L594" s="251"/>
      <c r="M594" s="250"/>
      <c r="N594" s="251"/>
      <c r="O594" s="253">
        <v>3</v>
      </c>
    </row>
    <row r="595" spans="1:16" s="221" customFormat="1" ht="114.75" hidden="1">
      <c r="A595" s="256">
        <v>314</v>
      </c>
      <c r="B595" s="257" t="s">
        <v>686</v>
      </c>
      <c r="C595" s="462" t="s">
        <v>687</v>
      </c>
      <c r="D595" s="259" t="s">
        <v>689</v>
      </c>
      <c r="E595" s="259">
        <v>100</v>
      </c>
      <c r="F595" s="486" t="s">
        <v>2293</v>
      </c>
      <c r="G595" s="462" t="s">
        <v>2294</v>
      </c>
      <c r="H595" s="462" t="s">
        <v>2051</v>
      </c>
      <c r="I595" s="335">
        <v>3.22</v>
      </c>
      <c r="J595" s="260">
        <v>0.32200000000000001</v>
      </c>
      <c r="K595" s="335"/>
      <c r="L595" s="335">
        <v>3.26</v>
      </c>
      <c r="M595" s="335"/>
      <c r="N595" s="259"/>
      <c r="O595" s="259" t="s">
        <v>2464</v>
      </c>
      <c r="P595" s="221" t="s">
        <v>2466</v>
      </c>
    </row>
    <row r="596" spans="1:16" s="234" customFormat="1" ht="31.5">
      <c r="A596" s="261">
        <v>314</v>
      </c>
      <c r="B596" s="262" t="s">
        <v>686</v>
      </c>
      <c r="C596" s="447" t="s">
        <v>687</v>
      </c>
      <c r="D596" s="258" t="s">
        <v>689</v>
      </c>
      <c r="E596" s="258">
        <v>100</v>
      </c>
      <c r="F596" s="487" t="s">
        <v>1366</v>
      </c>
      <c r="G596" s="519" t="s">
        <v>1445</v>
      </c>
      <c r="H596" s="519" t="s">
        <v>1442</v>
      </c>
      <c r="I596" s="264">
        <v>14.89</v>
      </c>
      <c r="J596" s="265">
        <v>1.4890000000000001</v>
      </c>
      <c r="K596" s="264"/>
      <c r="L596" s="264">
        <v>15.23</v>
      </c>
      <c r="M596" s="263"/>
      <c r="N596" s="264"/>
      <c r="O596" s="261">
        <v>1</v>
      </c>
    </row>
    <row r="597" spans="1:16" s="221" customFormat="1" ht="38.25">
      <c r="A597" s="214">
        <v>315</v>
      </c>
      <c r="B597" s="235" t="s">
        <v>686</v>
      </c>
      <c r="C597" s="444" t="s">
        <v>690</v>
      </c>
      <c r="D597" s="236" t="s">
        <v>691</v>
      </c>
      <c r="E597" s="220">
        <v>20</v>
      </c>
      <c r="F597" s="481" t="s">
        <v>2295</v>
      </c>
      <c r="G597" s="456" t="s">
        <v>2068</v>
      </c>
      <c r="H597" s="456" t="s">
        <v>2051</v>
      </c>
      <c r="I597" s="237">
        <v>1.62</v>
      </c>
      <c r="J597" s="238">
        <v>0.40500000000000003</v>
      </c>
      <c r="K597" s="237"/>
      <c r="L597" s="237">
        <v>5.14</v>
      </c>
      <c r="M597" s="237"/>
      <c r="N597" s="220"/>
      <c r="O597" s="219">
        <v>1</v>
      </c>
    </row>
    <row r="598" spans="1:16" s="246" customFormat="1" ht="31.5" hidden="1">
      <c r="A598" s="239">
        <v>315</v>
      </c>
      <c r="B598" s="240" t="s">
        <v>686</v>
      </c>
      <c r="C598" s="445" t="s">
        <v>690</v>
      </c>
      <c r="D598" s="241" t="s">
        <v>691</v>
      </c>
      <c r="E598" s="241">
        <v>20</v>
      </c>
      <c r="F598" s="483" t="s">
        <v>1965</v>
      </c>
      <c r="G598" s="445" t="s">
        <v>1675</v>
      </c>
      <c r="H598" s="445" t="s">
        <v>1875</v>
      </c>
      <c r="I598" s="242">
        <v>1.65</v>
      </c>
      <c r="J598" s="243">
        <v>0.41249999999999998</v>
      </c>
      <c r="K598" s="241" t="s">
        <v>1616</v>
      </c>
      <c r="L598" s="242">
        <v>5.14</v>
      </c>
      <c r="M598" s="241"/>
      <c r="N598" s="310" t="s">
        <v>1616</v>
      </c>
      <c r="O598" s="245">
        <v>2</v>
      </c>
    </row>
    <row r="599" spans="1:16" s="234" customFormat="1" ht="34.5" hidden="1">
      <c r="A599" s="247"/>
      <c r="B599" s="255" t="s">
        <v>692</v>
      </c>
      <c r="C599" s="560" t="s">
        <v>693</v>
      </c>
      <c r="D599" s="561"/>
      <c r="E599" s="233"/>
      <c r="F599" s="484"/>
      <c r="G599" s="517"/>
      <c r="H599" s="517"/>
      <c r="I599" s="250"/>
      <c r="J599" s="250"/>
      <c r="K599" s="250"/>
      <c r="L599" s="250"/>
      <c r="M599" s="250"/>
      <c r="N599" s="251"/>
      <c r="O599" s="253"/>
    </row>
    <row r="600" spans="1:16" s="221" customFormat="1" ht="51">
      <c r="A600" s="214">
        <v>316</v>
      </c>
      <c r="B600" s="235" t="s">
        <v>692</v>
      </c>
      <c r="C600" s="444" t="s">
        <v>694</v>
      </c>
      <c r="D600" s="236" t="s">
        <v>695</v>
      </c>
      <c r="E600" s="220">
        <v>25</v>
      </c>
      <c r="F600" s="481" t="s">
        <v>1810</v>
      </c>
      <c r="G600" s="456" t="s">
        <v>1803</v>
      </c>
      <c r="H600" s="456" t="s">
        <v>1755</v>
      </c>
      <c r="I600" s="237">
        <f>J600*10</f>
        <v>448.29999999999995</v>
      </c>
      <c r="J600" s="238">
        <v>44.83</v>
      </c>
      <c r="K600" s="237">
        <v>460.76</v>
      </c>
      <c r="L600" s="220"/>
      <c r="M600" s="220"/>
      <c r="N600" s="220"/>
      <c r="O600" s="219">
        <v>1</v>
      </c>
    </row>
    <row r="601" spans="1:16" s="234" customFormat="1" ht="31.5" hidden="1">
      <c r="A601" s="247">
        <v>316</v>
      </c>
      <c r="B601" s="248" t="s">
        <v>692</v>
      </c>
      <c r="C601" s="446" t="s">
        <v>694</v>
      </c>
      <c r="D601" s="249" t="s">
        <v>695</v>
      </c>
      <c r="E601" s="233">
        <v>25</v>
      </c>
      <c r="F601" s="484" t="s">
        <v>1367</v>
      </c>
      <c r="G601" s="517" t="s">
        <v>1443</v>
      </c>
      <c r="H601" s="517" t="s">
        <v>1442</v>
      </c>
      <c r="I601" s="251">
        <v>454.12</v>
      </c>
      <c r="J601" s="252">
        <v>45.411999999999999</v>
      </c>
      <c r="K601" s="251">
        <v>460.76</v>
      </c>
      <c r="L601" s="251"/>
      <c r="M601" s="250"/>
      <c r="N601" s="251"/>
      <c r="O601" s="253">
        <v>2</v>
      </c>
    </row>
    <row r="602" spans="1:16" s="221" customFormat="1" ht="38.25" hidden="1">
      <c r="A602" s="214">
        <v>316</v>
      </c>
      <c r="B602" s="235" t="s">
        <v>692</v>
      </c>
      <c r="C602" s="444" t="s">
        <v>694</v>
      </c>
      <c r="D602" s="236" t="s">
        <v>695</v>
      </c>
      <c r="E602" s="220">
        <v>25</v>
      </c>
      <c r="F602" s="481" t="s">
        <v>2296</v>
      </c>
      <c r="G602" s="456" t="s">
        <v>1947</v>
      </c>
      <c r="H602" s="456" t="s">
        <v>2051</v>
      </c>
      <c r="I602" s="237">
        <v>454.8</v>
      </c>
      <c r="J602" s="238">
        <v>45.48</v>
      </c>
      <c r="K602" s="237">
        <v>460.76</v>
      </c>
      <c r="L602" s="237">
        <v>893.98</v>
      </c>
      <c r="M602" s="237"/>
      <c r="N602" s="220"/>
      <c r="O602" s="219">
        <v>3</v>
      </c>
    </row>
    <row r="603" spans="1:16" s="221" customFormat="1" ht="38.25">
      <c r="A603" s="256">
        <v>317</v>
      </c>
      <c r="B603" s="257" t="s">
        <v>692</v>
      </c>
      <c r="C603" s="462" t="s">
        <v>696</v>
      </c>
      <c r="D603" s="259" t="s">
        <v>697</v>
      </c>
      <c r="E603" s="259">
        <v>30</v>
      </c>
      <c r="F603" s="486" t="s">
        <v>2297</v>
      </c>
      <c r="G603" s="462" t="s">
        <v>2298</v>
      </c>
      <c r="H603" s="462" t="s">
        <v>2051</v>
      </c>
      <c r="I603" s="335">
        <v>4.9000000000000004</v>
      </c>
      <c r="J603" s="260">
        <v>2.4500000000000002</v>
      </c>
      <c r="K603" s="335"/>
      <c r="L603" s="335"/>
      <c r="M603" s="335"/>
      <c r="N603" s="259"/>
      <c r="O603" s="256">
        <v>1</v>
      </c>
    </row>
    <row r="604" spans="1:16" s="234" customFormat="1" ht="38.25" hidden="1">
      <c r="A604" s="261">
        <v>317</v>
      </c>
      <c r="B604" s="262" t="s">
        <v>692</v>
      </c>
      <c r="C604" s="447" t="s">
        <v>696</v>
      </c>
      <c r="D604" s="258" t="s">
        <v>697</v>
      </c>
      <c r="E604" s="258">
        <v>30</v>
      </c>
      <c r="F604" s="487" t="s">
        <v>1368</v>
      </c>
      <c r="G604" s="519" t="s">
        <v>1463</v>
      </c>
      <c r="H604" s="519" t="s">
        <v>1442</v>
      </c>
      <c r="I604" s="264">
        <v>4.88</v>
      </c>
      <c r="J604" s="265">
        <v>4.88</v>
      </c>
      <c r="K604" s="264"/>
      <c r="L604" s="264">
        <v>4.97</v>
      </c>
      <c r="M604" s="263"/>
      <c r="N604" s="264"/>
      <c r="O604" s="261">
        <v>2</v>
      </c>
    </row>
    <row r="605" spans="1:16" s="246" customFormat="1" ht="38.25">
      <c r="A605" s="239">
        <v>318</v>
      </c>
      <c r="B605" s="240" t="s">
        <v>692</v>
      </c>
      <c r="C605" s="445" t="s">
        <v>698</v>
      </c>
      <c r="D605" s="241" t="s">
        <v>699</v>
      </c>
      <c r="E605" s="241">
        <v>25</v>
      </c>
      <c r="F605" s="483" t="s">
        <v>699</v>
      </c>
      <c r="G605" s="445" t="s">
        <v>1874</v>
      </c>
      <c r="H605" s="445" t="s">
        <v>1875</v>
      </c>
      <c r="I605" s="242">
        <v>18.899999999999999</v>
      </c>
      <c r="J605" s="243">
        <v>18.899999999999999</v>
      </c>
      <c r="K605" s="310">
        <v>38.979999999999997</v>
      </c>
      <c r="L605" s="241"/>
      <c r="M605" s="241"/>
      <c r="N605" s="310">
        <v>14.47</v>
      </c>
      <c r="O605" s="245">
        <v>1</v>
      </c>
    </row>
    <row r="606" spans="1:16" s="221" customFormat="1" ht="63.75" hidden="1">
      <c r="A606" s="214">
        <v>318</v>
      </c>
      <c r="B606" s="235" t="s">
        <v>692</v>
      </c>
      <c r="C606" s="444" t="s">
        <v>698</v>
      </c>
      <c r="D606" s="236" t="s">
        <v>699</v>
      </c>
      <c r="E606" s="220">
        <v>25</v>
      </c>
      <c r="F606" s="481" t="s">
        <v>1811</v>
      </c>
      <c r="G606" s="456" t="s">
        <v>1618</v>
      </c>
      <c r="H606" s="456" t="s">
        <v>1755</v>
      </c>
      <c r="I606" s="237">
        <f>J606*1</f>
        <v>22.4</v>
      </c>
      <c r="J606" s="238">
        <v>22.4</v>
      </c>
      <c r="K606" s="237">
        <v>38.99</v>
      </c>
      <c r="L606" s="220"/>
      <c r="M606" s="220"/>
      <c r="N606" s="220"/>
      <c r="O606" s="219">
        <v>2</v>
      </c>
    </row>
    <row r="607" spans="1:16" s="234" customFormat="1" ht="38.25" hidden="1">
      <c r="A607" s="247">
        <v>318</v>
      </c>
      <c r="B607" s="248" t="s">
        <v>692</v>
      </c>
      <c r="C607" s="446" t="s">
        <v>698</v>
      </c>
      <c r="D607" s="249" t="s">
        <v>699</v>
      </c>
      <c r="E607" s="233">
        <v>25</v>
      </c>
      <c r="F607" s="484" t="s">
        <v>1369</v>
      </c>
      <c r="G607" s="517" t="s">
        <v>1451</v>
      </c>
      <c r="H607" s="517" t="s">
        <v>1442</v>
      </c>
      <c r="I607" s="251">
        <v>250</v>
      </c>
      <c r="J607" s="252">
        <v>25</v>
      </c>
      <c r="K607" s="251">
        <v>389.87</v>
      </c>
      <c r="L607" s="251"/>
      <c r="M607" s="250"/>
      <c r="N607" s="251"/>
      <c r="O607" s="253">
        <v>3</v>
      </c>
    </row>
    <row r="608" spans="1:16" s="234" customFormat="1" ht="21" hidden="1">
      <c r="A608" s="247"/>
      <c r="B608" s="255" t="s">
        <v>700</v>
      </c>
      <c r="C608" s="562" t="s">
        <v>701</v>
      </c>
      <c r="D608" s="562"/>
      <c r="E608" s="233"/>
      <c r="F608" s="484"/>
      <c r="G608" s="517"/>
      <c r="H608" s="517"/>
      <c r="I608" s="250"/>
      <c r="J608" s="250"/>
      <c r="K608" s="250"/>
      <c r="L608" s="250"/>
      <c r="M608" s="250"/>
      <c r="N608" s="251"/>
      <c r="O608" s="253"/>
    </row>
    <row r="609" spans="1:15" s="221" customFormat="1" ht="51">
      <c r="A609" s="256">
        <v>319</v>
      </c>
      <c r="B609" s="257" t="s">
        <v>702</v>
      </c>
      <c r="C609" s="447" t="s">
        <v>98</v>
      </c>
      <c r="D609" s="258" t="s">
        <v>703</v>
      </c>
      <c r="E609" s="259">
        <v>20</v>
      </c>
      <c r="F609" s="486" t="s">
        <v>1812</v>
      </c>
      <c r="G609" s="462" t="s">
        <v>1813</v>
      </c>
      <c r="H609" s="462" t="s">
        <v>1755</v>
      </c>
      <c r="I609" s="335">
        <f>J609*1</f>
        <v>5.42</v>
      </c>
      <c r="J609" s="260">
        <v>5.42</v>
      </c>
      <c r="K609" s="335"/>
      <c r="L609" s="259">
        <v>5.65</v>
      </c>
      <c r="M609" s="259"/>
      <c r="N609" s="259"/>
      <c r="O609" s="256">
        <v>1</v>
      </c>
    </row>
    <row r="610" spans="1:15" s="234" customFormat="1" ht="38.25" hidden="1">
      <c r="A610" s="261">
        <v>319</v>
      </c>
      <c r="B610" s="262" t="s">
        <v>702</v>
      </c>
      <c r="C610" s="447" t="s">
        <v>98</v>
      </c>
      <c r="D610" s="258" t="s">
        <v>703</v>
      </c>
      <c r="E610" s="258">
        <v>20</v>
      </c>
      <c r="F610" s="487" t="s">
        <v>1370</v>
      </c>
      <c r="G610" s="519" t="s">
        <v>1464</v>
      </c>
      <c r="H610" s="519" t="s">
        <v>1442</v>
      </c>
      <c r="I610" s="264">
        <v>5.52</v>
      </c>
      <c r="J610" s="265">
        <v>5.52</v>
      </c>
      <c r="K610" s="264"/>
      <c r="L610" s="264">
        <v>5.65</v>
      </c>
      <c r="M610" s="263"/>
      <c r="N610" s="264"/>
      <c r="O610" s="261">
        <v>2</v>
      </c>
    </row>
    <row r="611" spans="1:15" s="221" customFormat="1" ht="51" hidden="1">
      <c r="A611" s="256">
        <v>319</v>
      </c>
      <c r="B611" s="257" t="s">
        <v>702</v>
      </c>
      <c r="C611" s="462" t="s">
        <v>98</v>
      </c>
      <c r="D611" s="259" t="s">
        <v>703</v>
      </c>
      <c r="E611" s="259">
        <v>20</v>
      </c>
      <c r="F611" s="486" t="s">
        <v>2299</v>
      </c>
      <c r="G611" s="462" t="s">
        <v>2300</v>
      </c>
      <c r="H611" s="462" t="s">
        <v>2051</v>
      </c>
      <c r="I611" s="335">
        <v>5.57</v>
      </c>
      <c r="J611" s="260">
        <v>5.57</v>
      </c>
      <c r="K611" s="335"/>
      <c r="L611" s="335">
        <v>5.65</v>
      </c>
      <c r="M611" s="335"/>
      <c r="N611" s="259"/>
      <c r="O611" s="256">
        <v>3</v>
      </c>
    </row>
    <row r="612" spans="1:15" s="221" customFormat="1" ht="31.5">
      <c r="A612" s="214">
        <v>320</v>
      </c>
      <c r="B612" s="235" t="s">
        <v>704</v>
      </c>
      <c r="C612" s="444" t="s">
        <v>705</v>
      </c>
      <c r="D612" s="236" t="s">
        <v>706</v>
      </c>
      <c r="E612" s="220">
        <v>60</v>
      </c>
      <c r="F612" s="481" t="s">
        <v>2301</v>
      </c>
      <c r="G612" s="456" t="s">
        <v>2080</v>
      </c>
      <c r="H612" s="456" t="s">
        <v>2051</v>
      </c>
      <c r="I612" s="237">
        <v>8.26</v>
      </c>
      <c r="J612" s="238">
        <v>2.0649999999999999</v>
      </c>
      <c r="K612" s="237"/>
      <c r="L612" s="237">
        <v>13.07</v>
      </c>
      <c r="M612" s="237"/>
      <c r="N612" s="220"/>
      <c r="O612" s="219">
        <v>1</v>
      </c>
    </row>
    <row r="613" spans="1:15" s="246" customFormat="1" ht="31.5" hidden="1">
      <c r="A613" s="239">
        <v>320</v>
      </c>
      <c r="B613" s="240" t="s">
        <v>704</v>
      </c>
      <c r="C613" s="445" t="s">
        <v>705</v>
      </c>
      <c r="D613" s="241" t="s">
        <v>706</v>
      </c>
      <c r="E613" s="241">
        <v>60</v>
      </c>
      <c r="F613" s="483" t="s">
        <v>1966</v>
      </c>
      <c r="G613" s="445" t="s">
        <v>1882</v>
      </c>
      <c r="H613" s="445" t="s">
        <v>1875</v>
      </c>
      <c r="I613" s="242">
        <v>8.3800000000000008</v>
      </c>
      <c r="J613" s="243">
        <v>2.0950000000000002</v>
      </c>
      <c r="K613" s="241" t="s">
        <v>1616</v>
      </c>
      <c r="L613" s="242">
        <v>13.07</v>
      </c>
      <c r="M613" s="241"/>
      <c r="N613" s="241">
        <v>15.29</v>
      </c>
      <c r="O613" s="245">
        <v>2</v>
      </c>
    </row>
    <row r="614" spans="1:15" s="221" customFormat="1" ht="38.25" hidden="1">
      <c r="A614" s="214">
        <v>320</v>
      </c>
      <c r="B614" s="235" t="s">
        <v>704</v>
      </c>
      <c r="C614" s="444" t="s">
        <v>705</v>
      </c>
      <c r="D614" s="236" t="s">
        <v>706</v>
      </c>
      <c r="E614" s="220">
        <v>60</v>
      </c>
      <c r="F614" s="481" t="s">
        <v>1814</v>
      </c>
      <c r="G614" s="456" t="s">
        <v>1815</v>
      </c>
      <c r="H614" s="456" t="s">
        <v>1755</v>
      </c>
      <c r="I614" s="237">
        <f>J614*3</f>
        <v>8.34</v>
      </c>
      <c r="J614" s="238">
        <v>2.78</v>
      </c>
      <c r="K614" s="237"/>
      <c r="L614" s="220">
        <v>12.22</v>
      </c>
      <c r="M614" s="220"/>
      <c r="N614" s="220"/>
      <c r="O614" s="219">
        <v>3</v>
      </c>
    </row>
    <row r="615" spans="1:15" s="234" customFormat="1" ht="31.5" hidden="1">
      <c r="A615" s="247">
        <v>320</v>
      </c>
      <c r="B615" s="248" t="s">
        <v>704</v>
      </c>
      <c r="C615" s="446" t="s">
        <v>705</v>
      </c>
      <c r="D615" s="249" t="s">
        <v>706</v>
      </c>
      <c r="E615" s="233">
        <v>60</v>
      </c>
      <c r="F615" s="484" t="s">
        <v>1371</v>
      </c>
      <c r="G615" s="517" t="s">
        <v>1444</v>
      </c>
      <c r="H615" s="517" t="s">
        <v>1442</v>
      </c>
      <c r="I615" s="251">
        <v>11.92</v>
      </c>
      <c r="J615" s="252">
        <v>3.9733000000000001</v>
      </c>
      <c r="K615" s="251"/>
      <c r="L615" s="251">
        <v>12.22</v>
      </c>
      <c r="M615" s="250"/>
      <c r="N615" s="251"/>
      <c r="O615" s="253">
        <v>4</v>
      </c>
    </row>
    <row r="616" spans="1:15" s="234" customFormat="1" ht="38.25">
      <c r="A616" s="261">
        <v>321</v>
      </c>
      <c r="B616" s="262" t="s">
        <v>704</v>
      </c>
      <c r="C616" s="447" t="s">
        <v>705</v>
      </c>
      <c r="D616" s="258" t="s">
        <v>707</v>
      </c>
      <c r="E616" s="258">
        <v>130</v>
      </c>
      <c r="F616" s="487" t="s">
        <v>1372</v>
      </c>
      <c r="G616" s="519" t="s">
        <v>1443</v>
      </c>
      <c r="H616" s="519" t="s">
        <v>1442</v>
      </c>
      <c r="I616" s="264">
        <v>16.920000000000002</v>
      </c>
      <c r="J616" s="265">
        <v>16.920000000000002</v>
      </c>
      <c r="K616" s="264">
        <v>17.899999999999999</v>
      </c>
      <c r="L616" s="264"/>
      <c r="M616" s="263"/>
      <c r="N616" s="264"/>
      <c r="O616" s="261">
        <v>1</v>
      </c>
    </row>
    <row r="617" spans="1:15" s="234" customFormat="1" ht="31.5" hidden="1">
      <c r="A617" s="247">
        <v>322</v>
      </c>
      <c r="B617" s="248" t="s">
        <v>704</v>
      </c>
      <c r="C617" s="446" t="s">
        <v>708</v>
      </c>
      <c r="D617" s="249" t="s">
        <v>709</v>
      </c>
      <c r="E617" s="233">
        <v>10</v>
      </c>
      <c r="F617" s="484"/>
      <c r="G617" s="517"/>
      <c r="H617" s="517"/>
      <c r="I617" s="250"/>
      <c r="J617" s="250"/>
      <c r="K617" s="250"/>
      <c r="L617" s="250"/>
      <c r="M617" s="250"/>
      <c r="N617" s="251"/>
      <c r="O617" s="253">
        <v>0</v>
      </c>
    </row>
    <row r="618" spans="1:15" s="221" customFormat="1" ht="51">
      <c r="A618" s="214">
        <v>323</v>
      </c>
      <c r="B618" s="235" t="s">
        <v>704</v>
      </c>
      <c r="C618" s="444" t="s">
        <v>710</v>
      </c>
      <c r="D618" s="236" t="s">
        <v>711</v>
      </c>
      <c r="E618" s="220">
        <v>5</v>
      </c>
      <c r="F618" s="481" t="s">
        <v>1816</v>
      </c>
      <c r="G618" s="456" t="s">
        <v>1803</v>
      </c>
      <c r="H618" s="456" t="s">
        <v>1755</v>
      </c>
      <c r="I618" s="237">
        <f>J618*1</f>
        <v>101.8</v>
      </c>
      <c r="J618" s="238">
        <v>101.8</v>
      </c>
      <c r="K618" s="237">
        <v>107.33</v>
      </c>
      <c r="L618" s="220"/>
      <c r="M618" s="220"/>
      <c r="N618" s="220"/>
      <c r="O618" s="219">
        <v>1</v>
      </c>
    </row>
    <row r="619" spans="1:15" s="221" customFormat="1" ht="63.75" hidden="1">
      <c r="A619" s="214">
        <v>323</v>
      </c>
      <c r="B619" s="235" t="s">
        <v>704</v>
      </c>
      <c r="C619" s="444" t="s">
        <v>710</v>
      </c>
      <c r="D619" s="236" t="s">
        <v>711</v>
      </c>
      <c r="E619" s="220">
        <v>5</v>
      </c>
      <c r="F619" s="485" t="s">
        <v>2042</v>
      </c>
      <c r="G619" s="456" t="s">
        <v>2041</v>
      </c>
      <c r="H619" s="439" t="s">
        <v>2018</v>
      </c>
      <c r="I619" s="237">
        <v>102.9</v>
      </c>
      <c r="J619" s="238">
        <v>102.9</v>
      </c>
      <c r="K619" s="220">
        <v>107.33</v>
      </c>
      <c r="L619" s="220"/>
      <c r="M619" s="220"/>
      <c r="N619" s="220"/>
      <c r="O619" s="219">
        <v>2</v>
      </c>
    </row>
    <row r="620" spans="1:15" s="234" customFormat="1" ht="38.25" hidden="1">
      <c r="A620" s="247">
        <v>323</v>
      </c>
      <c r="B620" s="248" t="s">
        <v>704</v>
      </c>
      <c r="C620" s="446" t="s">
        <v>710</v>
      </c>
      <c r="D620" s="249" t="s">
        <v>711</v>
      </c>
      <c r="E620" s="233">
        <v>5</v>
      </c>
      <c r="F620" s="484" t="s">
        <v>1373</v>
      </c>
      <c r="G620" s="517" t="s">
        <v>1443</v>
      </c>
      <c r="H620" s="517" t="s">
        <v>1442</v>
      </c>
      <c r="I620" s="251">
        <v>105.21</v>
      </c>
      <c r="J620" s="252">
        <v>105.21</v>
      </c>
      <c r="K620" s="251">
        <v>107.33</v>
      </c>
      <c r="L620" s="251"/>
      <c r="M620" s="250"/>
      <c r="N620" s="251"/>
      <c r="O620" s="253">
        <v>3</v>
      </c>
    </row>
    <row r="621" spans="1:15" s="221" customFormat="1" ht="38.25" hidden="1">
      <c r="A621" s="214">
        <v>323</v>
      </c>
      <c r="B621" s="235" t="s">
        <v>704</v>
      </c>
      <c r="C621" s="444" t="s">
        <v>710</v>
      </c>
      <c r="D621" s="236" t="s">
        <v>711</v>
      </c>
      <c r="E621" s="220">
        <v>5</v>
      </c>
      <c r="F621" s="481" t="s">
        <v>2302</v>
      </c>
      <c r="G621" s="456" t="s">
        <v>1947</v>
      </c>
      <c r="H621" s="456" t="s">
        <v>2051</v>
      </c>
      <c r="I621" s="237">
        <v>106.19</v>
      </c>
      <c r="J621" s="238">
        <v>106.19</v>
      </c>
      <c r="K621" s="237">
        <v>107.33</v>
      </c>
      <c r="L621" s="237">
        <v>164.59</v>
      </c>
      <c r="M621" s="237"/>
      <c r="N621" s="220"/>
      <c r="O621" s="219">
        <v>4</v>
      </c>
    </row>
    <row r="622" spans="1:15" s="221" customFormat="1" ht="63.75">
      <c r="A622" s="256">
        <v>324</v>
      </c>
      <c r="B622" s="257" t="s">
        <v>712</v>
      </c>
      <c r="C622" s="462" t="s">
        <v>713</v>
      </c>
      <c r="D622" s="259" t="s">
        <v>714</v>
      </c>
      <c r="E622" s="259">
        <v>1</v>
      </c>
      <c r="F622" s="486" t="s">
        <v>2303</v>
      </c>
      <c r="G622" s="462" t="s">
        <v>1666</v>
      </c>
      <c r="H622" s="462" t="s">
        <v>2051</v>
      </c>
      <c r="I622" s="335">
        <v>727.2</v>
      </c>
      <c r="J622" s="260">
        <v>727.2</v>
      </c>
      <c r="K622" s="335">
        <v>727.44</v>
      </c>
      <c r="L622" s="335">
        <v>727.44</v>
      </c>
      <c r="M622" s="335"/>
      <c r="N622" s="259"/>
      <c r="O622" s="256">
        <v>1</v>
      </c>
    </row>
    <row r="623" spans="1:15" s="234" customFormat="1" ht="21" hidden="1">
      <c r="A623" s="247"/>
      <c r="B623" s="255" t="s">
        <v>715</v>
      </c>
      <c r="C623" s="562" t="s">
        <v>716</v>
      </c>
      <c r="D623" s="562"/>
      <c r="E623" s="233"/>
      <c r="F623" s="484"/>
      <c r="G623" s="517"/>
      <c r="H623" s="517"/>
      <c r="I623" s="250"/>
      <c r="J623" s="250"/>
      <c r="K623" s="250"/>
      <c r="L623" s="250"/>
      <c r="M623" s="250"/>
      <c r="N623" s="251"/>
      <c r="O623" s="253"/>
    </row>
    <row r="624" spans="1:15" s="246" customFormat="1" ht="31.5">
      <c r="A624" s="239">
        <v>325</v>
      </c>
      <c r="B624" s="240" t="s">
        <v>717</v>
      </c>
      <c r="C624" s="445" t="s">
        <v>718</v>
      </c>
      <c r="D624" s="241" t="s">
        <v>719</v>
      </c>
      <c r="E624" s="241">
        <v>100</v>
      </c>
      <c r="F624" s="483" t="s">
        <v>1967</v>
      </c>
      <c r="G624" s="445" t="s">
        <v>1679</v>
      </c>
      <c r="H624" s="445" t="s">
        <v>1875</v>
      </c>
      <c r="I624" s="242">
        <v>33.119999999999997</v>
      </c>
      <c r="J624" s="243">
        <v>0.33119999999999999</v>
      </c>
      <c r="K624" s="310">
        <v>33.909999999999997</v>
      </c>
      <c r="L624" s="241"/>
      <c r="M624" s="241"/>
      <c r="N624" s="241">
        <v>39.67</v>
      </c>
      <c r="O624" s="245">
        <v>1</v>
      </c>
    </row>
    <row r="625" spans="1:16" s="221" customFormat="1" ht="31.5" hidden="1">
      <c r="A625" s="214">
        <v>325</v>
      </c>
      <c r="B625" s="235" t="s">
        <v>717</v>
      </c>
      <c r="C625" s="444" t="s">
        <v>718</v>
      </c>
      <c r="D625" s="236" t="s">
        <v>719</v>
      </c>
      <c r="E625" s="220">
        <v>100</v>
      </c>
      <c r="F625" s="481" t="s">
        <v>2304</v>
      </c>
      <c r="G625" s="456" t="s">
        <v>1679</v>
      </c>
      <c r="H625" s="456" t="s">
        <v>2051</v>
      </c>
      <c r="I625" s="237">
        <v>33.83</v>
      </c>
      <c r="J625" s="238">
        <v>0.33829999999999999</v>
      </c>
      <c r="K625" s="237">
        <v>33.909999999999997</v>
      </c>
      <c r="L625" s="237">
        <v>33.909999999999997</v>
      </c>
      <c r="M625" s="237"/>
      <c r="N625" s="220"/>
      <c r="O625" s="219">
        <v>2</v>
      </c>
    </row>
    <row r="626" spans="1:16" s="221" customFormat="1" ht="38.25">
      <c r="A626" s="256">
        <v>326</v>
      </c>
      <c r="B626" s="257" t="s">
        <v>720</v>
      </c>
      <c r="C626" s="462" t="s">
        <v>721</v>
      </c>
      <c r="D626" s="259" t="s">
        <v>722</v>
      </c>
      <c r="E626" s="259">
        <v>100</v>
      </c>
      <c r="F626" s="486" t="s">
        <v>1559</v>
      </c>
      <c r="G626" s="462" t="s">
        <v>1560</v>
      </c>
      <c r="H626" s="462" t="s">
        <v>1549</v>
      </c>
      <c r="I626" s="259">
        <v>4.34</v>
      </c>
      <c r="J626" s="260">
        <f>I626/50</f>
        <v>8.6800000000000002E-2</v>
      </c>
      <c r="K626" s="259">
        <v>4.34</v>
      </c>
      <c r="L626" s="259"/>
      <c r="M626" s="259"/>
      <c r="N626" s="259"/>
      <c r="O626" s="256">
        <v>1</v>
      </c>
    </row>
    <row r="627" spans="1:16" s="221" customFormat="1" ht="31.5">
      <c r="A627" s="214">
        <v>327</v>
      </c>
      <c r="B627" s="235" t="s">
        <v>723</v>
      </c>
      <c r="C627" s="444" t="s">
        <v>724</v>
      </c>
      <c r="D627" s="249" t="s">
        <v>725</v>
      </c>
      <c r="E627" s="220">
        <v>100</v>
      </c>
      <c r="F627" s="481" t="s">
        <v>1561</v>
      </c>
      <c r="G627" s="456" t="s">
        <v>1560</v>
      </c>
      <c r="H627" s="456" t="s">
        <v>1549</v>
      </c>
      <c r="I627" s="220">
        <v>2.46</v>
      </c>
      <c r="J627" s="220">
        <f>I627/100</f>
        <v>2.46E-2</v>
      </c>
      <c r="K627" s="220">
        <v>2.46</v>
      </c>
      <c r="L627" s="220"/>
      <c r="M627" s="220"/>
      <c r="N627" s="220"/>
      <c r="O627" s="219">
        <v>1</v>
      </c>
    </row>
    <row r="628" spans="1:16" s="234" customFormat="1" ht="21" hidden="1">
      <c r="A628" s="247"/>
      <c r="B628" s="255" t="s">
        <v>726</v>
      </c>
      <c r="C628" s="562" t="s">
        <v>727</v>
      </c>
      <c r="D628" s="562"/>
      <c r="E628" s="233"/>
      <c r="F628" s="484"/>
      <c r="G628" s="517"/>
      <c r="H628" s="517"/>
      <c r="I628" s="250"/>
      <c r="J628" s="250"/>
      <c r="K628" s="250"/>
      <c r="L628" s="250"/>
      <c r="M628" s="250"/>
      <c r="N628" s="251"/>
      <c r="O628" s="253"/>
    </row>
    <row r="629" spans="1:16" s="221" customFormat="1" ht="31.5">
      <c r="A629" s="214">
        <v>328</v>
      </c>
      <c r="B629" s="235" t="s">
        <v>728</v>
      </c>
      <c r="C629" s="444" t="s">
        <v>475</v>
      </c>
      <c r="D629" s="236" t="s">
        <v>729</v>
      </c>
      <c r="E629" s="220">
        <v>100</v>
      </c>
      <c r="F629" s="481" t="s">
        <v>2305</v>
      </c>
      <c r="G629" s="456" t="s">
        <v>2071</v>
      </c>
      <c r="H629" s="456" t="s">
        <v>2051</v>
      </c>
      <c r="I629" s="237">
        <v>6.54</v>
      </c>
      <c r="J629" s="238">
        <v>0.2616</v>
      </c>
      <c r="K629" s="237"/>
      <c r="L629" s="237">
        <v>6.76</v>
      </c>
      <c r="M629" s="237"/>
      <c r="N629" s="220"/>
      <c r="O629" s="219">
        <v>1</v>
      </c>
    </row>
    <row r="630" spans="1:16" s="221" customFormat="1" ht="32.25">
      <c r="A630" s="256">
        <v>329</v>
      </c>
      <c r="B630" s="257" t="s">
        <v>730</v>
      </c>
      <c r="C630" s="462" t="s">
        <v>731</v>
      </c>
      <c r="D630" s="259" t="s">
        <v>732</v>
      </c>
      <c r="E630" s="259">
        <v>100</v>
      </c>
      <c r="F630" s="486" t="s">
        <v>2306</v>
      </c>
      <c r="G630" s="462" t="s">
        <v>2071</v>
      </c>
      <c r="H630" s="462" t="s">
        <v>2051</v>
      </c>
      <c r="I630" s="335">
        <v>10.18</v>
      </c>
      <c r="J630" s="260">
        <v>0.50900000000000001</v>
      </c>
      <c r="K630" s="335"/>
      <c r="L630" s="335">
        <v>10.33</v>
      </c>
      <c r="M630" s="335"/>
      <c r="N630" s="259"/>
      <c r="O630" s="256">
        <v>1</v>
      </c>
    </row>
    <row r="631" spans="1:16" s="221" customFormat="1" ht="38.25">
      <c r="A631" s="214">
        <v>330</v>
      </c>
      <c r="B631" s="235" t="s">
        <v>730</v>
      </c>
      <c r="C631" s="444" t="s">
        <v>733</v>
      </c>
      <c r="D631" s="236" t="s">
        <v>734</v>
      </c>
      <c r="E631" s="220">
        <v>100</v>
      </c>
      <c r="F631" s="481" t="s">
        <v>2307</v>
      </c>
      <c r="G631" s="456" t="s">
        <v>2071</v>
      </c>
      <c r="H631" s="456" t="s">
        <v>2051</v>
      </c>
      <c r="I631" s="237">
        <v>29.56</v>
      </c>
      <c r="J631" s="238">
        <v>0.59119999999999995</v>
      </c>
      <c r="K631" s="237"/>
      <c r="L631" s="237">
        <v>29.95</v>
      </c>
      <c r="M631" s="237"/>
      <c r="N631" s="220"/>
      <c r="O631" s="219">
        <v>1</v>
      </c>
    </row>
    <row r="632" spans="1:16" s="234" customFormat="1" ht="24" hidden="1">
      <c r="A632" s="247"/>
      <c r="B632" s="255" t="s">
        <v>735</v>
      </c>
      <c r="C632" s="562" t="s">
        <v>736</v>
      </c>
      <c r="D632" s="562"/>
      <c r="E632" s="233"/>
      <c r="F632" s="484"/>
      <c r="G632" s="517"/>
      <c r="H632" s="517"/>
      <c r="I632" s="250"/>
      <c r="J632" s="250"/>
      <c r="K632" s="250"/>
      <c r="L632" s="250"/>
      <c r="M632" s="250"/>
      <c r="N632" s="251"/>
      <c r="O632" s="253"/>
    </row>
    <row r="633" spans="1:16" s="221" customFormat="1" ht="38.25">
      <c r="A633" s="339">
        <v>331</v>
      </c>
      <c r="B633" s="340" t="s">
        <v>737</v>
      </c>
      <c r="C633" s="463" t="s">
        <v>738</v>
      </c>
      <c r="D633" s="352" t="s">
        <v>739</v>
      </c>
      <c r="E633" s="341">
        <v>50</v>
      </c>
      <c r="F633" s="494" t="s">
        <v>1562</v>
      </c>
      <c r="G633" s="463" t="s">
        <v>1548</v>
      </c>
      <c r="H633" s="463" t="s">
        <v>1549</v>
      </c>
      <c r="I633" s="341">
        <v>3.69</v>
      </c>
      <c r="J633" s="343">
        <f>I633/10</f>
        <v>0.36899999999999999</v>
      </c>
      <c r="K633" s="341">
        <v>4.88</v>
      </c>
      <c r="L633" s="341"/>
      <c r="M633" s="341"/>
      <c r="N633" s="341"/>
      <c r="O633" s="219">
        <v>1</v>
      </c>
    </row>
    <row r="634" spans="1:16" s="221" customFormat="1" ht="38.25" hidden="1">
      <c r="A634" s="339">
        <v>331</v>
      </c>
      <c r="B634" s="340" t="s">
        <v>737</v>
      </c>
      <c r="C634" s="463" t="s">
        <v>738</v>
      </c>
      <c r="D634" s="352" t="s">
        <v>739</v>
      </c>
      <c r="E634" s="341">
        <v>50</v>
      </c>
      <c r="F634" s="494" t="s">
        <v>1611</v>
      </c>
      <c r="G634" s="463" t="s">
        <v>1593</v>
      </c>
      <c r="H634" s="463" t="s">
        <v>1594</v>
      </c>
      <c r="I634" s="342">
        <v>1.8900000000000001</v>
      </c>
      <c r="J634" s="343">
        <v>0.378</v>
      </c>
      <c r="K634" s="341">
        <v>2.44</v>
      </c>
      <c r="L634" s="341"/>
      <c r="M634" s="341"/>
      <c r="N634" s="341">
        <v>2.44</v>
      </c>
      <c r="O634" s="219">
        <v>2</v>
      </c>
    </row>
    <row r="635" spans="1:16" s="221" customFormat="1" ht="38.25" hidden="1">
      <c r="A635" s="339">
        <v>331</v>
      </c>
      <c r="B635" s="340" t="s">
        <v>737</v>
      </c>
      <c r="C635" s="463" t="s">
        <v>738</v>
      </c>
      <c r="D635" s="341" t="s">
        <v>739</v>
      </c>
      <c r="E635" s="341">
        <v>50</v>
      </c>
      <c r="F635" s="494" t="s">
        <v>2308</v>
      </c>
      <c r="G635" s="463" t="s">
        <v>1660</v>
      </c>
      <c r="H635" s="463" t="s">
        <v>2051</v>
      </c>
      <c r="I635" s="342">
        <v>2.02</v>
      </c>
      <c r="J635" s="343">
        <v>0.40400000000000003</v>
      </c>
      <c r="K635" s="342">
        <v>2.44</v>
      </c>
      <c r="L635" s="342">
        <v>3.34</v>
      </c>
      <c r="M635" s="342"/>
      <c r="N635" s="341"/>
      <c r="O635" s="219">
        <v>3</v>
      </c>
    </row>
    <row r="636" spans="1:16" s="246" customFormat="1" ht="38.25" hidden="1">
      <c r="A636" s="339">
        <v>331</v>
      </c>
      <c r="B636" s="340" t="s">
        <v>737</v>
      </c>
      <c r="C636" s="463" t="s">
        <v>738</v>
      </c>
      <c r="D636" s="352" t="s">
        <v>739</v>
      </c>
      <c r="E636" s="341">
        <v>50</v>
      </c>
      <c r="F636" s="494" t="s">
        <v>1968</v>
      </c>
      <c r="G636" s="463" t="s">
        <v>1969</v>
      </c>
      <c r="H636" s="463" t="s">
        <v>1875</v>
      </c>
      <c r="I636" s="342">
        <v>0.48</v>
      </c>
      <c r="J636" s="343">
        <v>0.48</v>
      </c>
      <c r="K636" s="344">
        <v>0.49</v>
      </c>
      <c r="L636" s="341"/>
      <c r="M636" s="341"/>
      <c r="N636" s="341">
        <v>0.49</v>
      </c>
      <c r="O636" s="245">
        <v>4</v>
      </c>
    </row>
    <row r="637" spans="1:16" s="246" customFormat="1" ht="38.25">
      <c r="A637" s="239">
        <v>332</v>
      </c>
      <c r="B637" s="240" t="s">
        <v>737</v>
      </c>
      <c r="C637" s="445" t="s">
        <v>738</v>
      </c>
      <c r="D637" s="241" t="s">
        <v>740</v>
      </c>
      <c r="E637" s="241">
        <v>200</v>
      </c>
      <c r="F637" s="483" t="s">
        <v>1970</v>
      </c>
      <c r="G637" s="445" t="s">
        <v>1882</v>
      </c>
      <c r="H637" s="445" t="s">
        <v>1875</v>
      </c>
      <c r="I637" s="241">
        <v>7.98</v>
      </c>
      <c r="J637" s="243">
        <v>0.26600000000000001</v>
      </c>
      <c r="K637" s="241" t="s">
        <v>1616</v>
      </c>
      <c r="L637" s="241">
        <v>10.039999999999999</v>
      </c>
      <c r="M637" s="241"/>
      <c r="N637" s="241"/>
      <c r="O637" s="245">
        <v>1</v>
      </c>
    </row>
    <row r="638" spans="1:16" s="234" customFormat="1" ht="114.75" hidden="1">
      <c r="A638" s="247">
        <v>332</v>
      </c>
      <c r="B638" s="248" t="s">
        <v>737</v>
      </c>
      <c r="C638" s="446" t="s">
        <v>738</v>
      </c>
      <c r="D638" s="249" t="s">
        <v>740</v>
      </c>
      <c r="E638" s="233">
        <v>200</v>
      </c>
      <c r="F638" s="484" t="s">
        <v>1374</v>
      </c>
      <c r="G638" s="517" t="s">
        <v>1441</v>
      </c>
      <c r="H638" s="517" t="s">
        <v>1442</v>
      </c>
      <c r="I638" s="251">
        <v>2.12</v>
      </c>
      <c r="J638" s="252">
        <v>0.42399999999999999</v>
      </c>
      <c r="K638" s="251">
        <v>2.44</v>
      </c>
      <c r="L638" s="251"/>
      <c r="M638" s="250"/>
      <c r="N638" s="251"/>
      <c r="O638" s="233" t="s">
        <v>2464</v>
      </c>
      <c r="P638" s="234" t="s">
        <v>2466</v>
      </c>
    </row>
    <row r="639" spans="1:16" s="221" customFormat="1" ht="38.25">
      <c r="A639" s="339">
        <v>333</v>
      </c>
      <c r="B639" s="340" t="s">
        <v>741</v>
      </c>
      <c r="C639" s="463" t="s">
        <v>742</v>
      </c>
      <c r="D639" s="341" t="s">
        <v>743</v>
      </c>
      <c r="E639" s="341">
        <v>700</v>
      </c>
      <c r="F639" s="494" t="s">
        <v>1612</v>
      </c>
      <c r="G639" s="463" t="s">
        <v>1593</v>
      </c>
      <c r="H639" s="463" t="s">
        <v>1594</v>
      </c>
      <c r="I639" s="342">
        <v>0</v>
      </c>
      <c r="J639" s="343">
        <v>0.88</v>
      </c>
      <c r="K639" s="341"/>
      <c r="L639" s="341">
        <v>8.02</v>
      </c>
      <c r="M639" s="341"/>
      <c r="N639" s="341"/>
      <c r="O639" s="339">
        <v>1</v>
      </c>
    </row>
    <row r="640" spans="1:16" s="221" customFormat="1" ht="38.25" hidden="1">
      <c r="A640" s="339">
        <v>333</v>
      </c>
      <c r="B640" s="340" t="s">
        <v>741</v>
      </c>
      <c r="C640" s="463" t="s">
        <v>742</v>
      </c>
      <c r="D640" s="341" t="s">
        <v>743</v>
      </c>
      <c r="E640" s="341">
        <v>700</v>
      </c>
      <c r="F640" s="494" t="s">
        <v>1817</v>
      </c>
      <c r="G640" s="463" t="s">
        <v>1614</v>
      </c>
      <c r="H640" s="463" t="s">
        <v>1755</v>
      </c>
      <c r="I640" s="342">
        <f>J640*5</f>
        <v>5.2</v>
      </c>
      <c r="J640" s="343">
        <v>1.04</v>
      </c>
      <c r="K640" s="342">
        <v>5.7</v>
      </c>
      <c r="L640" s="341"/>
      <c r="M640" s="341"/>
      <c r="N640" s="341"/>
      <c r="O640" s="339">
        <v>2</v>
      </c>
    </row>
    <row r="641" spans="1:15" s="221" customFormat="1" ht="38.25" hidden="1">
      <c r="A641" s="339">
        <v>333</v>
      </c>
      <c r="B641" s="340" t="s">
        <v>741</v>
      </c>
      <c r="C641" s="463" t="s">
        <v>742</v>
      </c>
      <c r="D641" s="341" t="s">
        <v>743</v>
      </c>
      <c r="E641" s="341">
        <v>700</v>
      </c>
      <c r="F641" s="494" t="s">
        <v>2309</v>
      </c>
      <c r="G641" s="463" t="s">
        <v>1660</v>
      </c>
      <c r="H641" s="463" t="s">
        <v>2051</v>
      </c>
      <c r="I641" s="342">
        <v>5.5</v>
      </c>
      <c r="J641" s="343">
        <v>1.1000000000000001</v>
      </c>
      <c r="K641" s="342">
        <v>5.7</v>
      </c>
      <c r="L641" s="342">
        <v>5.7</v>
      </c>
      <c r="M641" s="342"/>
      <c r="N641" s="341"/>
      <c r="O641" s="339">
        <v>3</v>
      </c>
    </row>
    <row r="642" spans="1:15" s="234" customFormat="1" ht="38.25" hidden="1">
      <c r="A642" s="350">
        <v>333</v>
      </c>
      <c r="B642" s="351" t="s">
        <v>741</v>
      </c>
      <c r="C642" s="464" t="s">
        <v>742</v>
      </c>
      <c r="D642" s="352" t="s">
        <v>743</v>
      </c>
      <c r="E642" s="352">
        <v>700</v>
      </c>
      <c r="F642" s="496" t="s">
        <v>1375</v>
      </c>
      <c r="G642" s="525" t="s">
        <v>1441</v>
      </c>
      <c r="H642" s="525" t="s">
        <v>1442</v>
      </c>
      <c r="I642" s="354">
        <v>5.52</v>
      </c>
      <c r="J642" s="355">
        <v>1.1040000000000001</v>
      </c>
      <c r="K642" s="354">
        <v>5.7</v>
      </c>
      <c r="L642" s="354"/>
      <c r="M642" s="353"/>
      <c r="N642" s="354"/>
      <c r="O642" s="350">
        <v>4</v>
      </c>
    </row>
    <row r="643" spans="1:15" s="246" customFormat="1" ht="38.25" hidden="1">
      <c r="A643" s="339">
        <v>333</v>
      </c>
      <c r="B643" s="340" t="s">
        <v>741</v>
      </c>
      <c r="C643" s="463" t="s">
        <v>742</v>
      </c>
      <c r="D643" s="341" t="s">
        <v>743</v>
      </c>
      <c r="E643" s="341">
        <v>700</v>
      </c>
      <c r="F643" s="494" t="s">
        <v>1971</v>
      </c>
      <c r="G643" s="463" t="s">
        <v>1660</v>
      </c>
      <c r="H643" s="463" t="s">
        <v>1875</v>
      </c>
      <c r="I643" s="342">
        <v>1.1200000000000001</v>
      </c>
      <c r="J643" s="343">
        <v>1.1200000000000001</v>
      </c>
      <c r="K643" s="344">
        <v>1.1399999999999999</v>
      </c>
      <c r="L643" s="341"/>
      <c r="M643" s="341"/>
      <c r="N643" s="341">
        <v>1.1399999999999999</v>
      </c>
      <c r="O643" s="539">
        <v>5</v>
      </c>
    </row>
    <row r="644" spans="1:15" s="234" customFormat="1" ht="36.75" hidden="1">
      <c r="A644" s="247">
        <v>334</v>
      </c>
      <c r="B644" s="248" t="s">
        <v>741</v>
      </c>
      <c r="C644" s="446" t="s">
        <v>742</v>
      </c>
      <c r="D644" s="249" t="s">
        <v>744</v>
      </c>
      <c r="E644" s="233">
        <v>200</v>
      </c>
      <c r="F644" s="484"/>
      <c r="G644" s="517"/>
      <c r="H644" s="517"/>
      <c r="I644" s="250"/>
      <c r="J644" s="250"/>
      <c r="K644" s="250"/>
      <c r="L644" s="250"/>
      <c r="M644" s="250"/>
      <c r="N644" s="251"/>
      <c r="O644" s="253">
        <v>0</v>
      </c>
    </row>
    <row r="645" spans="1:15" s="221" customFormat="1" ht="38.25">
      <c r="A645" s="214">
        <v>335</v>
      </c>
      <c r="B645" s="235" t="s">
        <v>741</v>
      </c>
      <c r="C645" s="444" t="s">
        <v>745</v>
      </c>
      <c r="D645" s="236" t="s">
        <v>746</v>
      </c>
      <c r="E645" s="220">
        <v>100</v>
      </c>
      <c r="F645" s="481" t="s">
        <v>2310</v>
      </c>
      <c r="G645" s="456" t="s">
        <v>2089</v>
      </c>
      <c r="H645" s="456" t="s">
        <v>2051</v>
      </c>
      <c r="I645" s="237">
        <v>6.43</v>
      </c>
      <c r="J645" s="238">
        <v>0.64300000000000002</v>
      </c>
      <c r="K645" s="237"/>
      <c r="L645" s="237">
        <v>6.73</v>
      </c>
      <c r="M645" s="237"/>
      <c r="N645" s="220"/>
      <c r="O645" s="219">
        <v>1</v>
      </c>
    </row>
    <row r="646" spans="1:15" s="221" customFormat="1" ht="63.75">
      <c r="A646" s="339">
        <v>336</v>
      </c>
      <c r="B646" s="340" t="s">
        <v>747</v>
      </c>
      <c r="C646" s="463" t="s">
        <v>748</v>
      </c>
      <c r="D646" s="341" t="s">
        <v>749</v>
      </c>
      <c r="E646" s="341">
        <v>1500</v>
      </c>
      <c r="F646" s="504" t="s">
        <v>2043</v>
      </c>
      <c r="G646" s="463" t="s">
        <v>1548</v>
      </c>
      <c r="H646" s="533" t="s">
        <v>2018</v>
      </c>
      <c r="I646" s="342">
        <v>76</v>
      </c>
      <c r="J646" s="343">
        <v>0.76</v>
      </c>
      <c r="K646" s="342">
        <v>97.5</v>
      </c>
      <c r="L646" s="341"/>
      <c r="M646" s="341"/>
      <c r="N646" s="341"/>
      <c r="O646" s="219">
        <v>1</v>
      </c>
    </row>
    <row r="647" spans="1:15" s="234" customFormat="1" ht="38.25" hidden="1">
      <c r="A647" s="350">
        <v>336</v>
      </c>
      <c r="B647" s="351" t="s">
        <v>747</v>
      </c>
      <c r="C647" s="464" t="s">
        <v>748</v>
      </c>
      <c r="D647" s="352" t="s">
        <v>749</v>
      </c>
      <c r="E647" s="352">
        <v>1500</v>
      </c>
      <c r="F647" s="496" t="s">
        <v>1376</v>
      </c>
      <c r="G647" s="525" t="s">
        <v>1447</v>
      </c>
      <c r="H647" s="525" t="s">
        <v>1442</v>
      </c>
      <c r="I647" s="354">
        <v>3.95</v>
      </c>
      <c r="J647" s="355">
        <v>0.79</v>
      </c>
      <c r="K647" s="354">
        <v>4.87</v>
      </c>
      <c r="L647" s="354"/>
      <c r="M647" s="353"/>
      <c r="N647" s="354"/>
      <c r="O647" s="253">
        <v>2</v>
      </c>
    </row>
    <row r="648" spans="1:15" s="221" customFormat="1" ht="38.25" hidden="1">
      <c r="A648" s="339">
        <v>336</v>
      </c>
      <c r="B648" s="340" t="s">
        <v>747</v>
      </c>
      <c r="C648" s="463" t="s">
        <v>748</v>
      </c>
      <c r="D648" s="341" t="s">
        <v>749</v>
      </c>
      <c r="E648" s="341">
        <v>1500</v>
      </c>
      <c r="F648" s="494" t="s">
        <v>1818</v>
      </c>
      <c r="G648" s="463" t="s">
        <v>1771</v>
      </c>
      <c r="H648" s="463" t="s">
        <v>1755</v>
      </c>
      <c r="I648" s="342">
        <f>J648*5</f>
        <v>3.99</v>
      </c>
      <c r="J648" s="343">
        <v>0.79800000000000004</v>
      </c>
      <c r="K648" s="342">
        <v>4.87</v>
      </c>
      <c r="L648" s="341"/>
      <c r="M648" s="341"/>
      <c r="N648" s="341"/>
      <c r="O648" s="219">
        <v>3</v>
      </c>
    </row>
    <row r="649" spans="1:15" s="221" customFormat="1" ht="51" hidden="1">
      <c r="A649" s="339">
        <v>336</v>
      </c>
      <c r="B649" s="340" t="s">
        <v>747</v>
      </c>
      <c r="C649" s="463" t="s">
        <v>748</v>
      </c>
      <c r="D649" s="341" t="s">
        <v>749</v>
      </c>
      <c r="E649" s="341">
        <v>1500</v>
      </c>
      <c r="F649" s="494" t="s">
        <v>2311</v>
      </c>
      <c r="G649" s="463" t="s">
        <v>1911</v>
      </c>
      <c r="H649" s="463" t="s">
        <v>2051</v>
      </c>
      <c r="I649" s="342">
        <v>9.32</v>
      </c>
      <c r="J649" s="343">
        <v>0.93200000000000005</v>
      </c>
      <c r="K649" s="342">
        <v>9.75</v>
      </c>
      <c r="L649" s="342">
        <v>14.83</v>
      </c>
      <c r="M649" s="342"/>
      <c r="N649" s="341"/>
      <c r="O649" s="219">
        <v>4</v>
      </c>
    </row>
    <row r="650" spans="1:15" s="234" customFormat="1" ht="38.25">
      <c r="A650" s="247">
        <v>337</v>
      </c>
      <c r="B650" s="248" t="s">
        <v>747</v>
      </c>
      <c r="C650" s="446" t="s">
        <v>748</v>
      </c>
      <c r="D650" s="249" t="s">
        <v>750</v>
      </c>
      <c r="E650" s="233">
        <v>4500</v>
      </c>
      <c r="F650" s="484" t="s">
        <v>1377</v>
      </c>
      <c r="G650" s="517" t="s">
        <v>1445</v>
      </c>
      <c r="H650" s="517" t="s">
        <v>1442</v>
      </c>
      <c r="I650" s="251">
        <v>5.3</v>
      </c>
      <c r="J650" s="252">
        <v>0.53</v>
      </c>
      <c r="K650" s="251"/>
      <c r="L650" s="251"/>
      <c r="M650" s="250">
        <v>6.62</v>
      </c>
      <c r="N650" s="251"/>
      <c r="O650" s="253">
        <v>1</v>
      </c>
    </row>
    <row r="651" spans="1:15" s="221" customFormat="1" ht="38.25" hidden="1">
      <c r="A651" s="214">
        <v>337</v>
      </c>
      <c r="B651" s="235" t="s">
        <v>747</v>
      </c>
      <c r="C651" s="444" t="s">
        <v>748</v>
      </c>
      <c r="D651" s="236" t="s">
        <v>750</v>
      </c>
      <c r="E651" s="220">
        <v>4500</v>
      </c>
      <c r="F651" s="481" t="s">
        <v>2312</v>
      </c>
      <c r="G651" s="456" t="s">
        <v>2068</v>
      </c>
      <c r="H651" s="456" t="s">
        <v>2051</v>
      </c>
      <c r="I651" s="237">
        <v>5.36</v>
      </c>
      <c r="J651" s="238">
        <v>0.53600000000000003</v>
      </c>
      <c r="K651" s="237"/>
      <c r="L651" s="237">
        <v>6.62</v>
      </c>
      <c r="M651" s="237">
        <v>6.62</v>
      </c>
      <c r="N651" s="220"/>
      <c r="O651" s="219">
        <v>2</v>
      </c>
    </row>
    <row r="652" spans="1:15" s="221" customFormat="1" ht="36">
      <c r="A652" s="256">
        <v>338</v>
      </c>
      <c r="B652" s="257" t="s">
        <v>747</v>
      </c>
      <c r="C652" s="462" t="s">
        <v>751</v>
      </c>
      <c r="D652" s="259" t="s">
        <v>752</v>
      </c>
      <c r="E652" s="259">
        <v>200</v>
      </c>
      <c r="F652" s="486" t="s">
        <v>1870</v>
      </c>
      <c r="G652" s="462" t="s">
        <v>1560</v>
      </c>
      <c r="H652" s="462" t="s">
        <v>1858</v>
      </c>
      <c r="I652" s="335">
        <v>0.43</v>
      </c>
      <c r="J652" s="260">
        <f>I652/10</f>
        <v>4.2999999999999997E-2</v>
      </c>
      <c r="K652" s="259"/>
      <c r="L652" s="259"/>
      <c r="M652" s="259">
        <v>4.37</v>
      </c>
      <c r="N652" s="259"/>
      <c r="O652" s="256">
        <v>1</v>
      </c>
    </row>
    <row r="653" spans="1:15" s="221" customFormat="1" ht="38.25" hidden="1">
      <c r="A653" s="256">
        <v>338</v>
      </c>
      <c r="B653" s="257" t="s">
        <v>747</v>
      </c>
      <c r="C653" s="462" t="s">
        <v>751</v>
      </c>
      <c r="D653" s="259" t="s">
        <v>752</v>
      </c>
      <c r="E653" s="259">
        <v>200</v>
      </c>
      <c r="F653" s="486" t="s">
        <v>2313</v>
      </c>
      <c r="G653" s="462" t="s">
        <v>1893</v>
      </c>
      <c r="H653" s="462" t="s">
        <v>2051</v>
      </c>
      <c r="I653" s="335">
        <v>2.56</v>
      </c>
      <c r="J653" s="260">
        <v>0.128</v>
      </c>
      <c r="K653" s="335"/>
      <c r="L653" s="335">
        <v>6.15</v>
      </c>
      <c r="M653" s="335">
        <v>6.15</v>
      </c>
      <c r="N653" s="259"/>
      <c r="O653" s="256">
        <v>2</v>
      </c>
    </row>
    <row r="654" spans="1:15" s="221" customFormat="1" ht="51" hidden="1">
      <c r="A654" s="256">
        <v>338</v>
      </c>
      <c r="B654" s="257" t="s">
        <v>747</v>
      </c>
      <c r="C654" s="462" t="s">
        <v>751</v>
      </c>
      <c r="D654" s="259" t="s">
        <v>752</v>
      </c>
      <c r="E654" s="259">
        <v>200</v>
      </c>
      <c r="F654" s="486" t="s">
        <v>1588</v>
      </c>
      <c r="G654" s="462" t="s">
        <v>1589</v>
      </c>
      <c r="H654" s="462" t="s">
        <v>1585</v>
      </c>
      <c r="I654" s="336">
        <v>7.2</v>
      </c>
      <c r="J654" s="336">
        <v>0.3</v>
      </c>
      <c r="K654" s="259"/>
      <c r="L654" s="259"/>
      <c r="M654" s="259">
        <v>10.99</v>
      </c>
      <c r="N654" s="259"/>
      <c r="O654" s="256">
        <v>3</v>
      </c>
    </row>
    <row r="655" spans="1:15" s="221" customFormat="1" ht="38.25">
      <c r="A655" s="214">
        <v>339</v>
      </c>
      <c r="B655" s="235" t="s">
        <v>747</v>
      </c>
      <c r="C655" s="444" t="s">
        <v>753</v>
      </c>
      <c r="D655" s="236" t="s">
        <v>754</v>
      </c>
      <c r="E655" s="220">
        <v>20</v>
      </c>
      <c r="F655" s="481" t="s">
        <v>1563</v>
      </c>
      <c r="G655" s="456" t="s">
        <v>1548</v>
      </c>
      <c r="H655" s="456" t="s">
        <v>1549</v>
      </c>
      <c r="I655" s="220">
        <v>15.95</v>
      </c>
      <c r="J655" s="238">
        <f>I655/10</f>
        <v>1.595</v>
      </c>
      <c r="K655" s="220">
        <v>29.45</v>
      </c>
      <c r="L655" s="220"/>
      <c r="M655" s="220"/>
      <c r="N655" s="220"/>
      <c r="O655" s="219">
        <v>1</v>
      </c>
    </row>
    <row r="656" spans="1:15" s="221" customFormat="1" ht="38.25" hidden="1">
      <c r="A656" s="214">
        <v>339</v>
      </c>
      <c r="B656" s="235" t="s">
        <v>747</v>
      </c>
      <c r="C656" s="444" t="s">
        <v>753</v>
      </c>
      <c r="D656" s="236" t="s">
        <v>754</v>
      </c>
      <c r="E656" s="220">
        <v>20</v>
      </c>
      <c r="F656" s="481" t="s">
        <v>1819</v>
      </c>
      <c r="G656" s="456" t="s">
        <v>1614</v>
      </c>
      <c r="H656" s="456" t="s">
        <v>1755</v>
      </c>
      <c r="I656" s="237">
        <f>J656*50</f>
        <v>81</v>
      </c>
      <c r="J656" s="238">
        <v>1.62</v>
      </c>
      <c r="K656" s="237">
        <v>147.16999999999999</v>
      </c>
      <c r="L656" s="220"/>
      <c r="M656" s="220"/>
      <c r="N656" s="220"/>
      <c r="O656" s="219">
        <v>2</v>
      </c>
    </row>
    <row r="657" spans="1:16" s="221" customFormat="1" ht="38.25" hidden="1">
      <c r="A657" s="214">
        <v>339</v>
      </c>
      <c r="B657" s="235" t="s">
        <v>747</v>
      </c>
      <c r="C657" s="444" t="s">
        <v>753</v>
      </c>
      <c r="D657" s="236" t="s">
        <v>754</v>
      </c>
      <c r="E657" s="220">
        <v>20</v>
      </c>
      <c r="F657" s="481" t="s">
        <v>2314</v>
      </c>
      <c r="G657" s="456" t="s">
        <v>1947</v>
      </c>
      <c r="H657" s="456" t="s">
        <v>2051</v>
      </c>
      <c r="I657" s="237">
        <v>146.4</v>
      </c>
      <c r="J657" s="238">
        <v>2.9279999999999999</v>
      </c>
      <c r="K657" s="237">
        <v>147.16999999999999</v>
      </c>
      <c r="L657" s="237">
        <v>165.71</v>
      </c>
      <c r="M657" s="237"/>
      <c r="N657" s="220"/>
      <c r="O657" s="219">
        <v>3</v>
      </c>
    </row>
    <row r="658" spans="1:16" s="221" customFormat="1" ht="38.25">
      <c r="A658" s="256">
        <v>340</v>
      </c>
      <c r="B658" s="257" t="s">
        <v>747</v>
      </c>
      <c r="C658" s="462" t="s">
        <v>753</v>
      </c>
      <c r="D658" s="259" t="s">
        <v>755</v>
      </c>
      <c r="E658" s="259">
        <v>200</v>
      </c>
      <c r="F658" s="486" t="s">
        <v>2315</v>
      </c>
      <c r="G658" s="462" t="s">
        <v>2316</v>
      </c>
      <c r="H658" s="462" t="s">
        <v>2051</v>
      </c>
      <c r="I658" s="335">
        <v>6.9</v>
      </c>
      <c r="J658" s="260">
        <v>0.4929</v>
      </c>
      <c r="K658" s="335"/>
      <c r="L658" s="335">
        <v>7.01</v>
      </c>
      <c r="M658" s="335"/>
      <c r="N658" s="259"/>
      <c r="O658" s="256">
        <v>1</v>
      </c>
    </row>
    <row r="659" spans="1:16" s="221" customFormat="1" ht="36" hidden="1">
      <c r="A659" s="214">
        <v>341</v>
      </c>
      <c r="B659" s="235" t="s">
        <v>747</v>
      </c>
      <c r="C659" s="444" t="s">
        <v>756</v>
      </c>
      <c r="D659" s="236" t="s">
        <v>757</v>
      </c>
      <c r="E659" s="220">
        <v>20</v>
      </c>
      <c r="F659" s="481"/>
      <c r="G659" s="456"/>
      <c r="H659" s="456"/>
      <c r="I659" s="220"/>
      <c r="J659" s="220"/>
      <c r="K659" s="237"/>
      <c r="L659" s="237"/>
      <c r="M659" s="237"/>
      <c r="N659" s="220"/>
      <c r="O659" s="219">
        <v>0</v>
      </c>
    </row>
    <row r="660" spans="1:16" s="221" customFormat="1" ht="37.5">
      <c r="A660" s="256">
        <v>342</v>
      </c>
      <c r="B660" s="257" t="s">
        <v>758</v>
      </c>
      <c r="C660" s="462" t="s">
        <v>759</v>
      </c>
      <c r="D660" s="259" t="s">
        <v>760</v>
      </c>
      <c r="E660" s="259">
        <v>200</v>
      </c>
      <c r="F660" s="486" t="s">
        <v>2317</v>
      </c>
      <c r="G660" s="462" t="s">
        <v>2318</v>
      </c>
      <c r="H660" s="462" t="s">
        <v>2051</v>
      </c>
      <c r="I660" s="335">
        <v>7.69</v>
      </c>
      <c r="J660" s="260">
        <v>0.76900000000000002</v>
      </c>
      <c r="K660" s="335"/>
      <c r="L660" s="335">
        <v>8.7200000000000006</v>
      </c>
      <c r="M660" s="335"/>
      <c r="N660" s="259"/>
      <c r="O660" s="256">
        <v>1</v>
      </c>
    </row>
    <row r="661" spans="1:16" s="221" customFormat="1" ht="63.75">
      <c r="A661" s="219">
        <v>343</v>
      </c>
      <c r="B661" s="313" t="s">
        <v>758</v>
      </c>
      <c r="C661" s="456" t="s">
        <v>761</v>
      </c>
      <c r="D661" s="220" t="s">
        <v>762</v>
      </c>
      <c r="E661" s="220">
        <v>200</v>
      </c>
      <c r="F661" s="481" t="s">
        <v>2319</v>
      </c>
      <c r="G661" s="456" t="s">
        <v>2050</v>
      </c>
      <c r="H661" s="456" t="s">
        <v>2051</v>
      </c>
      <c r="I661" s="237">
        <v>12.65</v>
      </c>
      <c r="J661" s="238">
        <v>12.65</v>
      </c>
      <c r="K661" s="237">
        <v>13.14</v>
      </c>
      <c r="L661" s="237">
        <v>13.14</v>
      </c>
      <c r="M661" s="237"/>
      <c r="N661" s="220"/>
      <c r="O661" s="219">
        <v>1</v>
      </c>
    </row>
    <row r="662" spans="1:16" s="234" customFormat="1" ht="114.75" hidden="1">
      <c r="A662" s="350">
        <v>344</v>
      </c>
      <c r="B662" s="351" t="s">
        <v>763</v>
      </c>
      <c r="C662" s="464" t="s">
        <v>764</v>
      </c>
      <c r="D662" s="352" t="s">
        <v>765</v>
      </c>
      <c r="E662" s="352">
        <v>1800</v>
      </c>
      <c r="F662" s="496" t="s">
        <v>1378</v>
      </c>
      <c r="G662" s="525" t="s">
        <v>1445</v>
      </c>
      <c r="H662" s="525" t="s">
        <v>1442</v>
      </c>
      <c r="I662" s="354">
        <v>25.97</v>
      </c>
      <c r="J662" s="355">
        <v>0.25969999999999999</v>
      </c>
      <c r="K662" s="354">
        <v>27.34</v>
      </c>
      <c r="L662" s="354"/>
      <c r="M662" s="353"/>
      <c r="N662" s="354"/>
      <c r="O662" s="233" t="s">
        <v>2464</v>
      </c>
      <c r="P662" s="234" t="s">
        <v>2466</v>
      </c>
    </row>
    <row r="663" spans="1:16" s="221" customFormat="1" ht="37.5">
      <c r="A663" s="339">
        <v>344</v>
      </c>
      <c r="B663" s="340" t="s">
        <v>763</v>
      </c>
      <c r="C663" s="463" t="s">
        <v>764</v>
      </c>
      <c r="D663" s="341" t="s">
        <v>765</v>
      </c>
      <c r="E663" s="341">
        <v>1800</v>
      </c>
      <c r="F663" s="494" t="s">
        <v>2320</v>
      </c>
      <c r="G663" s="463" t="s">
        <v>2071</v>
      </c>
      <c r="H663" s="463" t="s">
        <v>2051</v>
      </c>
      <c r="I663" s="342">
        <v>8.4</v>
      </c>
      <c r="J663" s="343">
        <v>0.28000000000000003</v>
      </c>
      <c r="K663" s="342"/>
      <c r="L663" s="342">
        <v>9.3699999999999992</v>
      </c>
      <c r="M663" s="342"/>
      <c r="N663" s="341"/>
      <c r="O663" s="219">
        <v>1</v>
      </c>
    </row>
    <row r="664" spans="1:16" s="246" customFormat="1" ht="37.5" hidden="1">
      <c r="A664" s="339">
        <v>344</v>
      </c>
      <c r="B664" s="340" t="s">
        <v>763</v>
      </c>
      <c r="C664" s="463" t="s">
        <v>764</v>
      </c>
      <c r="D664" s="341" t="s">
        <v>765</v>
      </c>
      <c r="E664" s="341">
        <v>1800</v>
      </c>
      <c r="F664" s="494" t="s">
        <v>1972</v>
      </c>
      <c r="G664" s="463" t="s">
        <v>1675</v>
      </c>
      <c r="H664" s="463" t="s">
        <v>1875</v>
      </c>
      <c r="I664" s="342">
        <v>3.15</v>
      </c>
      <c r="J664" s="343">
        <v>0.315</v>
      </c>
      <c r="K664" s="341" t="s">
        <v>1616</v>
      </c>
      <c r="L664" s="342">
        <v>4.6399999999999997</v>
      </c>
      <c r="M664" s="341"/>
      <c r="N664" s="341">
        <v>5.51</v>
      </c>
      <c r="O664" s="245">
        <v>2</v>
      </c>
    </row>
    <row r="665" spans="1:16" s="221" customFormat="1" ht="63.75" hidden="1">
      <c r="A665" s="339">
        <v>344</v>
      </c>
      <c r="B665" s="340" t="s">
        <v>763</v>
      </c>
      <c r="C665" s="463" t="s">
        <v>764</v>
      </c>
      <c r="D665" s="341" t="s">
        <v>765</v>
      </c>
      <c r="E665" s="341">
        <v>1800</v>
      </c>
      <c r="F665" s="504" t="s">
        <v>2044</v>
      </c>
      <c r="G665" s="463" t="s">
        <v>2045</v>
      </c>
      <c r="H665" s="533" t="s">
        <v>2018</v>
      </c>
      <c r="I665" s="341">
        <v>11.94</v>
      </c>
      <c r="J665" s="343">
        <v>0.59699999999999998</v>
      </c>
      <c r="K665" s="341"/>
      <c r="L665" s="341">
        <v>11.98</v>
      </c>
      <c r="M665" s="341"/>
      <c r="N665" s="341"/>
      <c r="O665" s="219">
        <v>3</v>
      </c>
    </row>
    <row r="666" spans="1:16" s="234" customFormat="1" ht="24" hidden="1">
      <c r="A666" s="247"/>
      <c r="B666" s="255" t="s">
        <v>766</v>
      </c>
      <c r="C666" s="562" t="s">
        <v>767</v>
      </c>
      <c r="D666" s="562"/>
      <c r="E666" s="233"/>
      <c r="F666" s="484"/>
      <c r="G666" s="517"/>
      <c r="H666" s="517"/>
      <c r="I666" s="250"/>
      <c r="J666" s="250"/>
      <c r="K666" s="250"/>
      <c r="L666" s="250"/>
      <c r="M666" s="250"/>
      <c r="N666" s="251"/>
      <c r="O666" s="253"/>
    </row>
    <row r="667" spans="1:16" s="234" customFormat="1" ht="38.25" hidden="1">
      <c r="A667" s="247">
        <v>345</v>
      </c>
      <c r="B667" s="248" t="s">
        <v>768</v>
      </c>
      <c r="C667" s="446" t="s">
        <v>769</v>
      </c>
      <c r="D667" s="249" t="s">
        <v>770</v>
      </c>
      <c r="E667" s="233">
        <v>15</v>
      </c>
      <c r="F667" s="484"/>
      <c r="G667" s="517"/>
      <c r="H667" s="517"/>
      <c r="I667" s="250"/>
      <c r="J667" s="250"/>
      <c r="K667" s="250"/>
      <c r="L667" s="250"/>
      <c r="M667" s="250"/>
      <c r="N667" s="251"/>
      <c r="O667" s="253">
        <v>0</v>
      </c>
    </row>
    <row r="668" spans="1:16" s="221" customFormat="1" ht="38.25">
      <c r="A668" s="256">
        <v>346</v>
      </c>
      <c r="B668" s="257" t="s">
        <v>768</v>
      </c>
      <c r="C668" s="462" t="s">
        <v>738</v>
      </c>
      <c r="D668" s="259" t="s">
        <v>771</v>
      </c>
      <c r="E668" s="259">
        <v>15</v>
      </c>
      <c r="F668" s="486" t="s">
        <v>1564</v>
      </c>
      <c r="G668" s="462" t="s">
        <v>1554</v>
      </c>
      <c r="H668" s="462" t="s">
        <v>1549</v>
      </c>
      <c r="I668" s="259">
        <v>3.59</v>
      </c>
      <c r="J668" s="260">
        <f>I668</f>
        <v>3.59</v>
      </c>
      <c r="K668" s="259"/>
      <c r="L668" s="259"/>
      <c r="M668" s="259">
        <v>23.99</v>
      </c>
      <c r="N668" s="259"/>
      <c r="O668" s="256">
        <v>1</v>
      </c>
    </row>
    <row r="669" spans="1:16" s="221" customFormat="1" ht="38.25" hidden="1">
      <c r="A669" s="256">
        <v>346</v>
      </c>
      <c r="B669" s="257" t="s">
        <v>768</v>
      </c>
      <c r="C669" s="462" t="s">
        <v>738</v>
      </c>
      <c r="D669" s="259" t="s">
        <v>771</v>
      </c>
      <c r="E669" s="259">
        <v>15</v>
      </c>
      <c r="F669" s="486" t="s">
        <v>2321</v>
      </c>
      <c r="G669" s="462" t="s">
        <v>2187</v>
      </c>
      <c r="H669" s="462" t="s">
        <v>2051</v>
      </c>
      <c r="I669" s="335">
        <v>11.21</v>
      </c>
      <c r="J669" s="260">
        <v>11.21</v>
      </c>
      <c r="K669" s="335"/>
      <c r="L669" s="335">
        <v>35</v>
      </c>
      <c r="M669" s="335">
        <v>35</v>
      </c>
      <c r="N669" s="259"/>
      <c r="O669" s="256">
        <v>2</v>
      </c>
    </row>
    <row r="670" spans="1:16" s="221" customFormat="1" ht="38.25">
      <c r="A670" s="214">
        <v>347</v>
      </c>
      <c r="B670" s="235" t="s">
        <v>768</v>
      </c>
      <c r="C670" s="444" t="s">
        <v>753</v>
      </c>
      <c r="D670" s="236" t="s">
        <v>772</v>
      </c>
      <c r="E670" s="220">
        <v>10</v>
      </c>
      <c r="F670" s="481" t="s">
        <v>2322</v>
      </c>
      <c r="G670" s="456" t="s">
        <v>2187</v>
      </c>
      <c r="H670" s="456" t="s">
        <v>2051</v>
      </c>
      <c r="I670" s="237">
        <v>5.54</v>
      </c>
      <c r="J670" s="238">
        <v>5.54</v>
      </c>
      <c r="K670" s="237"/>
      <c r="L670" s="237">
        <v>7.03</v>
      </c>
      <c r="M670" s="237"/>
      <c r="N670" s="220"/>
      <c r="O670" s="219">
        <v>1</v>
      </c>
    </row>
    <row r="671" spans="1:16" s="221" customFormat="1" ht="38.25" hidden="1">
      <c r="A671" s="214">
        <v>347</v>
      </c>
      <c r="B671" s="235" t="s">
        <v>768</v>
      </c>
      <c r="C671" s="444" t="s">
        <v>753</v>
      </c>
      <c r="D671" s="236" t="s">
        <v>772</v>
      </c>
      <c r="E671" s="220">
        <v>10</v>
      </c>
      <c r="F671" s="481" t="s">
        <v>1565</v>
      </c>
      <c r="G671" s="456" t="s">
        <v>1554</v>
      </c>
      <c r="H671" s="456" t="s">
        <v>1549</v>
      </c>
      <c r="I671" s="237">
        <v>6.3</v>
      </c>
      <c r="J671" s="238">
        <f>I671</f>
        <v>6.3</v>
      </c>
      <c r="K671" s="220"/>
      <c r="L671" s="220">
        <v>9.64</v>
      </c>
      <c r="M671" s="220"/>
      <c r="N671" s="220"/>
      <c r="O671" s="219">
        <v>2</v>
      </c>
    </row>
    <row r="672" spans="1:16" s="234" customFormat="1" ht="24" hidden="1">
      <c r="A672" s="247"/>
      <c r="B672" s="255" t="s">
        <v>773</v>
      </c>
      <c r="C672" s="560" t="s">
        <v>774</v>
      </c>
      <c r="D672" s="561"/>
      <c r="E672" s="233"/>
      <c r="F672" s="484"/>
      <c r="G672" s="517"/>
      <c r="H672" s="517"/>
      <c r="I672" s="250"/>
      <c r="J672" s="250"/>
      <c r="K672" s="250"/>
      <c r="L672" s="250"/>
      <c r="M672" s="250"/>
      <c r="N672" s="251"/>
      <c r="O672" s="253"/>
    </row>
    <row r="673" spans="1:15" s="221" customFormat="1" ht="63.75">
      <c r="A673" s="214">
        <v>348</v>
      </c>
      <c r="B673" s="235" t="s">
        <v>775</v>
      </c>
      <c r="C673" s="444" t="s">
        <v>776</v>
      </c>
      <c r="D673" s="236" t="s">
        <v>777</v>
      </c>
      <c r="E673" s="220">
        <v>1250</v>
      </c>
      <c r="F673" s="481" t="s">
        <v>2323</v>
      </c>
      <c r="G673" s="456" t="s">
        <v>1660</v>
      </c>
      <c r="H673" s="456" t="s">
        <v>2051</v>
      </c>
      <c r="I673" s="237">
        <v>12.53</v>
      </c>
      <c r="J673" s="238">
        <v>2.5059999999999998</v>
      </c>
      <c r="K673" s="237">
        <v>13.58</v>
      </c>
      <c r="L673" s="237">
        <v>13.58</v>
      </c>
      <c r="M673" s="237"/>
      <c r="N673" s="220"/>
      <c r="O673" s="219">
        <v>1</v>
      </c>
    </row>
    <row r="674" spans="1:15" s="234" customFormat="1" ht="63.75" hidden="1">
      <c r="A674" s="247">
        <v>348</v>
      </c>
      <c r="B674" s="248" t="s">
        <v>775</v>
      </c>
      <c r="C674" s="446" t="s">
        <v>776</v>
      </c>
      <c r="D674" s="249" t="s">
        <v>777</v>
      </c>
      <c r="E674" s="233">
        <v>1250</v>
      </c>
      <c r="F674" s="484" t="s">
        <v>1379</v>
      </c>
      <c r="G674" s="517" t="s">
        <v>1441</v>
      </c>
      <c r="H674" s="517" t="s">
        <v>1442</v>
      </c>
      <c r="I674" s="251">
        <v>13.45</v>
      </c>
      <c r="J674" s="252">
        <v>2.69</v>
      </c>
      <c r="K674" s="251">
        <v>13.58</v>
      </c>
      <c r="L674" s="251"/>
      <c r="M674" s="250"/>
      <c r="N674" s="251"/>
      <c r="O674" s="253">
        <v>2</v>
      </c>
    </row>
    <row r="675" spans="1:15" s="221" customFormat="1" ht="51">
      <c r="A675" s="339">
        <v>349</v>
      </c>
      <c r="B675" s="340" t="s">
        <v>778</v>
      </c>
      <c r="C675" s="463" t="s">
        <v>779</v>
      </c>
      <c r="D675" s="341" t="s">
        <v>1223</v>
      </c>
      <c r="E675" s="341">
        <v>60</v>
      </c>
      <c r="F675" s="494" t="s">
        <v>1820</v>
      </c>
      <c r="G675" s="463" t="s">
        <v>1614</v>
      </c>
      <c r="H675" s="463" t="s">
        <v>1755</v>
      </c>
      <c r="I675" s="342">
        <f>J675*5</f>
        <v>5.4</v>
      </c>
      <c r="J675" s="343">
        <v>1.08</v>
      </c>
      <c r="K675" s="342">
        <v>5.68</v>
      </c>
      <c r="L675" s="341"/>
      <c r="M675" s="341"/>
      <c r="N675" s="341"/>
      <c r="O675" s="219">
        <v>1</v>
      </c>
    </row>
    <row r="676" spans="1:15" s="221" customFormat="1" ht="51" hidden="1">
      <c r="A676" s="339">
        <v>349</v>
      </c>
      <c r="B676" s="340" t="s">
        <v>778</v>
      </c>
      <c r="C676" s="463" t="s">
        <v>779</v>
      </c>
      <c r="D676" s="341" t="s">
        <v>1223</v>
      </c>
      <c r="E676" s="341">
        <v>60</v>
      </c>
      <c r="F676" s="494" t="s">
        <v>2324</v>
      </c>
      <c r="G676" s="463" t="s">
        <v>1660</v>
      </c>
      <c r="H676" s="463" t="s">
        <v>2051</v>
      </c>
      <c r="I676" s="342">
        <v>5.58</v>
      </c>
      <c r="J676" s="343">
        <v>1.1160000000000001</v>
      </c>
      <c r="K676" s="342">
        <v>5.68</v>
      </c>
      <c r="L676" s="342">
        <v>8.2200000000000006</v>
      </c>
      <c r="M676" s="342"/>
      <c r="N676" s="341"/>
      <c r="O676" s="219">
        <v>2</v>
      </c>
    </row>
    <row r="677" spans="1:15" s="234" customFormat="1" ht="51" hidden="1">
      <c r="A677" s="350">
        <v>349</v>
      </c>
      <c r="B677" s="351" t="s">
        <v>778</v>
      </c>
      <c r="C677" s="464" t="s">
        <v>779</v>
      </c>
      <c r="D677" s="352" t="s">
        <v>1223</v>
      </c>
      <c r="E677" s="352">
        <v>60</v>
      </c>
      <c r="F677" s="496" t="s">
        <v>1380</v>
      </c>
      <c r="G677" s="525" t="s">
        <v>1441</v>
      </c>
      <c r="H677" s="525" t="s">
        <v>1442</v>
      </c>
      <c r="I677" s="354">
        <v>5.65</v>
      </c>
      <c r="J677" s="355">
        <v>1.1299999999999999</v>
      </c>
      <c r="K677" s="354">
        <v>5.68</v>
      </c>
      <c r="L677" s="354"/>
      <c r="M677" s="353"/>
      <c r="N677" s="354"/>
      <c r="O677" s="253">
        <v>3</v>
      </c>
    </row>
    <row r="678" spans="1:15" s="221" customFormat="1" ht="51">
      <c r="A678" s="214">
        <v>350</v>
      </c>
      <c r="B678" s="235" t="s">
        <v>778</v>
      </c>
      <c r="C678" s="444" t="s">
        <v>779</v>
      </c>
      <c r="D678" s="236" t="s">
        <v>1224</v>
      </c>
      <c r="E678" s="220">
        <v>30</v>
      </c>
      <c r="F678" s="481" t="s">
        <v>1821</v>
      </c>
      <c r="G678" s="456" t="s">
        <v>1614</v>
      </c>
      <c r="H678" s="456" t="s">
        <v>1755</v>
      </c>
      <c r="I678" s="237">
        <f>J678*5</f>
        <v>10.75</v>
      </c>
      <c r="J678" s="238">
        <v>2.15</v>
      </c>
      <c r="K678" s="237">
        <v>11.35</v>
      </c>
      <c r="L678" s="220"/>
      <c r="M678" s="220"/>
      <c r="N678" s="220"/>
      <c r="O678" s="219">
        <v>1</v>
      </c>
    </row>
    <row r="679" spans="1:15" s="221" customFormat="1" ht="51" hidden="1">
      <c r="A679" s="214">
        <v>350</v>
      </c>
      <c r="B679" s="235" t="s">
        <v>778</v>
      </c>
      <c r="C679" s="444" t="s">
        <v>779</v>
      </c>
      <c r="D679" s="236" t="s">
        <v>1224</v>
      </c>
      <c r="E679" s="220">
        <v>30</v>
      </c>
      <c r="F679" s="481" t="s">
        <v>2325</v>
      </c>
      <c r="G679" s="456" t="s">
        <v>1660</v>
      </c>
      <c r="H679" s="456" t="s">
        <v>2051</v>
      </c>
      <c r="I679" s="237">
        <v>11.1</v>
      </c>
      <c r="J679" s="238">
        <v>2.2200000000000002</v>
      </c>
      <c r="K679" s="237">
        <v>11.35</v>
      </c>
      <c r="L679" s="237">
        <v>16.07</v>
      </c>
      <c r="M679" s="237"/>
      <c r="N679" s="220"/>
      <c r="O679" s="219">
        <v>2</v>
      </c>
    </row>
    <row r="680" spans="1:15" s="234" customFormat="1" ht="51" hidden="1">
      <c r="A680" s="247">
        <v>350</v>
      </c>
      <c r="B680" s="248" t="s">
        <v>778</v>
      </c>
      <c r="C680" s="446" t="s">
        <v>779</v>
      </c>
      <c r="D680" s="249" t="s">
        <v>1224</v>
      </c>
      <c r="E680" s="233">
        <v>30</v>
      </c>
      <c r="F680" s="484" t="s">
        <v>1381</v>
      </c>
      <c r="G680" s="517" t="s">
        <v>1441</v>
      </c>
      <c r="H680" s="517" t="s">
        <v>1442</v>
      </c>
      <c r="I680" s="251">
        <v>11.34</v>
      </c>
      <c r="J680" s="252">
        <v>2.2679999999999998</v>
      </c>
      <c r="K680" s="251">
        <v>11.35</v>
      </c>
      <c r="L680" s="251"/>
      <c r="M680" s="250"/>
      <c r="N680" s="251"/>
      <c r="O680" s="253">
        <v>3</v>
      </c>
    </row>
    <row r="681" spans="1:15" s="234" customFormat="1" ht="38.25">
      <c r="A681" s="350">
        <v>351</v>
      </c>
      <c r="B681" s="351" t="s">
        <v>778</v>
      </c>
      <c r="C681" s="464" t="s">
        <v>780</v>
      </c>
      <c r="D681" s="352" t="s">
        <v>781</v>
      </c>
      <c r="E681" s="352">
        <v>600</v>
      </c>
      <c r="F681" s="496" t="s">
        <v>1382</v>
      </c>
      <c r="G681" s="525" t="s">
        <v>1441</v>
      </c>
      <c r="H681" s="525" t="s">
        <v>1442</v>
      </c>
      <c r="I681" s="354">
        <v>75.75</v>
      </c>
      <c r="J681" s="355">
        <v>3.03</v>
      </c>
      <c r="K681" s="354">
        <v>79.14</v>
      </c>
      <c r="L681" s="354"/>
      <c r="M681" s="353"/>
      <c r="N681" s="354"/>
      <c r="O681" s="253">
        <v>1</v>
      </c>
    </row>
    <row r="682" spans="1:15" s="221" customFormat="1" ht="63.75" hidden="1">
      <c r="A682" s="339">
        <v>351</v>
      </c>
      <c r="B682" s="340" t="s">
        <v>778</v>
      </c>
      <c r="C682" s="463" t="s">
        <v>780</v>
      </c>
      <c r="D682" s="341" t="s">
        <v>781</v>
      </c>
      <c r="E682" s="341">
        <v>600</v>
      </c>
      <c r="F682" s="494" t="s">
        <v>2326</v>
      </c>
      <c r="G682" s="463" t="s">
        <v>2050</v>
      </c>
      <c r="H682" s="463" t="s">
        <v>2051</v>
      </c>
      <c r="I682" s="342">
        <v>75.97</v>
      </c>
      <c r="J682" s="343">
        <v>3.0388000000000002</v>
      </c>
      <c r="K682" s="342">
        <v>79.14</v>
      </c>
      <c r="L682" s="342">
        <v>79.14</v>
      </c>
      <c r="M682" s="342"/>
      <c r="N682" s="341"/>
      <c r="O682" s="219">
        <v>2</v>
      </c>
    </row>
    <row r="683" spans="1:15" s="234" customFormat="1" ht="13.5" hidden="1">
      <c r="A683" s="247"/>
      <c r="B683" s="248"/>
      <c r="C683" s="560" t="s">
        <v>782</v>
      </c>
      <c r="D683" s="561"/>
      <c r="E683" s="233"/>
      <c r="F683" s="484"/>
      <c r="G683" s="517"/>
      <c r="H683" s="517"/>
      <c r="I683" s="250"/>
      <c r="J683" s="250"/>
      <c r="K683" s="250"/>
      <c r="L683" s="250"/>
      <c r="M683" s="250"/>
      <c r="N683" s="251"/>
      <c r="O683" s="253"/>
    </row>
    <row r="684" spans="1:15" s="221" customFormat="1" ht="51">
      <c r="A684" s="327">
        <v>352</v>
      </c>
      <c r="B684" s="328" t="s">
        <v>783</v>
      </c>
      <c r="C684" s="460" t="s">
        <v>784</v>
      </c>
      <c r="D684" s="329" t="s">
        <v>785</v>
      </c>
      <c r="E684" s="329">
        <v>1000</v>
      </c>
      <c r="F684" s="493" t="s">
        <v>2327</v>
      </c>
      <c r="G684" s="460" t="s">
        <v>1649</v>
      </c>
      <c r="H684" s="460" t="s">
        <v>2051</v>
      </c>
      <c r="I684" s="330">
        <v>16.98</v>
      </c>
      <c r="J684" s="331">
        <v>16.98</v>
      </c>
      <c r="K684" s="330">
        <v>22.91</v>
      </c>
      <c r="L684" s="330">
        <v>22.91</v>
      </c>
      <c r="M684" s="330"/>
      <c r="N684" s="329">
        <v>22.91</v>
      </c>
      <c r="O684" s="219">
        <v>1</v>
      </c>
    </row>
    <row r="685" spans="1:15" s="221" customFormat="1" ht="51" hidden="1">
      <c r="A685" s="327">
        <v>352</v>
      </c>
      <c r="B685" s="328" t="s">
        <v>783</v>
      </c>
      <c r="C685" s="460" t="s">
        <v>784</v>
      </c>
      <c r="D685" s="329" t="s">
        <v>785</v>
      </c>
      <c r="E685" s="329">
        <v>1000</v>
      </c>
      <c r="F685" s="507" t="s">
        <v>1566</v>
      </c>
      <c r="G685" s="460" t="s">
        <v>1567</v>
      </c>
      <c r="H685" s="460" t="s">
        <v>1549</v>
      </c>
      <c r="I685" s="329">
        <v>17.75</v>
      </c>
      <c r="J685" s="331">
        <f>I685</f>
        <v>17.75</v>
      </c>
      <c r="K685" s="329">
        <v>22.91</v>
      </c>
      <c r="L685" s="329"/>
      <c r="M685" s="329"/>
      <c r="N685" s="329">
        <f>K685</f>
        <v>22.91</v>
      </c>
      <c r="O685" s="219">
        <v>2</v>
      </c>
    </row>
    <row r="686" spans="1:15" s="234" customFormat="1" ht="38.25" hidden="1">
      <c r="A686" s="321">
        <v>352</v>
      </c>
      <c r="B686" s="322" t="s">
        <v>783</v>
      </c>
      <c r="C686" s="459" t="s">
        <v>784</v>
      </c>
      <c r="D686" s="323" t="s">
        <v>785</v>
      </c>
      <c r="E686" s="323">
        <v>1000</v>
      </c>
      <c r="F686" s="492" t="s">
        <v>1383</v>
      </c>
      <c r="G686" s="523" t="s">
        <v>1446</v>
      </c>
      <c r="H686" s="523" t="s">
        <v>1442</v>
      </c>
      <c r="I686" s="325">
        <v>17.77</v>
      </c>
      <c r="J686" s="326">
        <v>17.77</v>
      </c>
      <c r="K686" s="325">
        <v>22.91</v>
      </c>
      <c r="L686" s="325"/>
      <c r="M686" s="324"/>
      <c r="N686" s="325">
        <v>22.91</v>
      </c>
      <c r="O686" s="253">
        <v>3</v>
      </c>
    </row>
    <row r="687" spans="1:15" s="221" customFormat="1" ht="38.25">
      <c r="A687" s="214">
        <v>353</v>
      </c>
      <c r="B687" s="235" t="s">
        <v>786</v>
      </c>
      <c r="C687" s="444" t="s">
        <v>787</v>
      </c>
      <c r="D687" s="236" t="s">
        <v>788</v>
      </c>
      <c r="E687" s="220">
        <v>1200</v>
      </c>
      <c r="F687" s="481" t="s">
        <v>1822</v>
      </c>
      <c r="G687" s="456" t="s">
        <v>1614</v>
      </c>
      <c r="H687" s="456" t="s">
        <v>1755</v>
      </c>
      <c r="I687" s="237">
        <f>J687*1</f>
        <v>566.4</v>
      </c>
      <c r="J687" s="238">
        <v>566.4</v>
      </c>
      <c r="K687" s="237">
        <v>568.79999999999995</v>
      </c>
      <c r="L687" s="220"/>
      <c r="M687" s="220"/>
      <c r="N687" s="237">
        <v>568.79999999999995</v>
      </c>
      <c r="O687" s="219">
        <v>1</v>
      </c>
    </row>
    <row r="688" spans="1:15" s="234" customFormat="1" ht="36" hidden="1">
      <c r="A688" s="247">
        <v>353</v>
      </c>
      <c r="B688" s="248" t="s">
        <v>786</v>
      </c>
      <c r="C688" s="446" t="s">
        <v>787</v>
      </c>
      <c r="D688" s="249" t="s">
        <v>788</v>
      </c>
      <c r="E688" s="233">
        <v>1200</v>
      </c>
      <c r="F688" s="484" t="s">
        <v>1384</v>
      </c>
      <c r="G688" s="517" t="s">
        <v>1443</v>
      </c>
      <c r="H688" s="517" t="s">
        <v>1442</v>
      </c>
      <c r="I688" s="251">
        <v>568</v>
      </c>
      <c r="J688" s="252">
        <v>568</v>
      </c>
      <c r="K688" s="251">
        <v>568.79999999999995</v>
      </c>
      <c r="L688" s="251"/>
      <c r="M688" s="250"/>
      <c r="N688" s="251">
        <v>568.79999999999995</v>
      </c>
      <c r="O688" s="253">
        <v>2</v>
      </c>
    </row>
    <row r="689" spans="1:15" s="234" customFormat="1" ht="22.5" hidden="1">
      <c r="A689" s="247"/>
      <c r="B689" s="255" t="s">
        <v>789</v>
      </c>
      <c r="C689" s="560" t="s">
        <v>790</v>
      </c>
      <c r="D689" s="561"/>
      <c r="E689" s="233"/>
      <c r="F689" s="484"/>
      <c r="G689" s="517"/>
      <c r="H689" s="517"/>
      <c r="I689" s="250"/>
      <c r="J689" s="250"/>
      <c r="K689" s="250"/>
      <c r="L689" s="250"/>
      <c r="M689" s="250"/>
      <c r="N689" s="251"/>
      <c r="O689" s="253"/>
    </row>
    <row r="690" spans="1:15" s="234" customFormat="1" ht="34.5">
      <c r="A690" s="321">
        <v>354</v>
      </c>
      <c r="B690" s="322" t="s">
        <v>791</v>
      </c>
      <c r="C690" s="459" t="s">
        <v>792</v>
      </c>
      <c r="D690" s="323" t="s">
        <v>793</v>
      </c>
      <c r="E690" s="323">
        <v>100</v>
      </c>
      <c r="F690" s="492" t="s">
        <v>1385</v>
      </c>
      <c r="G690" s="523" t="s">
        <v>1443</v>
      </c>
      <c r="H690" s="523" t="s">
        <v>1442</v>
      </c>
      <c r="I690" s="325">
        <v>203.32</v>
      </c>
      <c r="J690" s="326">
        <v>203.32</v>
      </c>
      <c r="K690" s="325">
        <v>208.35</v>
      </c>
      <c r="L690" s="325"/>
      <c r="M690" s="324"/>
      <c r="N690" s="325"/>
      <c r="O690" s="253">
        <v>1</v>
      </c>
    </row>
    <row r="691" spans="1:15" s="221" customFormat="1" ht="38.25" hidden="1">
      <c r="A691" s="327">
        <v>354</v>
      </c>
      <c r="B691" s="328" t="s">
        <v>791</v>
      </c>
      <c r="C691" s="460" t="s">
        <v>792</v>
      </c>
      <c r="D691" s="329" t="s">
        <v>793</v>
      </c>
      <c r="E691" s="329">
        <v>100</v>
      </c>
      <c r="F691" s="493" t="s">
        <v>2328</v>
      </c>
      <c r="G691" s="460" t="s">
        <v>2329</v>
      </c>
      <c r="H691" s="460" t="s">
        <v>2051</v>
      </c>
      <c r="I691" s="330">
        <v>205.93</v>
      </c>
      <c r="J691" s="331">
        <v>205.93</v>
      </c>
      <c r="K691" s="330">
        <v>208.35</v>
      </c>
      <c r="L691" s="330">
        <v>211.55</v>
      </c>
      <c r="M691" s="330"/>
      <c r="N691" s="329"/>
      <c r="O691" s="219">
        <v>2</v>
      </c>
    </row>
    <row r="692" spans="1:15" s="221" customFormat="1" ht="38.25">
      <c r="A692" s="214">
        <v>355</v>
      </c>
      <c r="B692" s="235" t="s">
        <v>794</v>
      </c>
      <c r="C692" s="444" t="s">
        <v>795</v>
      </c>
      <c r="D692" s="236" t="s">
        <v>796</v>
      </c>
      <c r="E692" s="220">
        <v>200</v>
      </c>
      <c r="F692" s="481" t="s">
        <v>1823</v>
      </c>
      <c r="G692" s="456" t="s">
        <v>1614</v>
      </c>
      <c r="H692" s="456" t="s">
        <v>1755</v>
      </c>
      <c r="I692" s="237">
        <f>J692*10</f>
        <v>92.75</v>
      </c>
      <c r="J692" s="238">
        <v>9.2750000000000004</v>
      </c>
      <c r="K692" s="220"/>
      <c r="L692" s="220">
        <v>92.75</v>
      </c>
      <c r="M692" s="220"/>
      <c r="N692" s="220"/>
      <c r="O692" s="219">
        <v>1</v>
      </c>
    </row>
    <row r="693" spans="1:15" s="400" customFormat="1" ht="51" hidden="1">
      <c r="A693" s="253">
        <v>356</v>
      </c>
      <c r="B693" s="314" t="s">
        <v>1237</v>
      </c>
      <c r="C693" s="457" t="s">
        <v>1238</v>
      </c>
      <c r="D693" s="233" t="s">
        <v>1239</v>
      </c>
      <c r="E693" s="233">
        <v>500</v>
      </c>
      <c r="F693" s="491"/>
      <c r="G693" s="538"/>
      <c r="H693" s="522"/>
      <c r="I693" s="315"/>
      <c r="J693" s="315"/>
      <c r="K693" s="315"/>
      <c r="L693" s="315"/>
      <c r="M693" s="315"/>
      <c r="N693" s="316"/>
      <c r="O693" s="399">
        <v>0</v>
      </c>
    </row>
    <row r="694" spans="1:15" s="221" customFormat="1" ht="38.25">
      <c r="A694" s="327">
        <v>357</v>
      </c>
      <c r="B694" s="328" t="s">
        <v>797</v>
      </c>
      <c r="C694" s="460" t="s">
        <v>798</v>
      </c>
      <c r="D694" s="329" t="s">
        <v>799</v>
      </c>
      <c r="E694" s="329">
        <v>25</v>
      </c>
      <c r="F694" s="493" t="s">
        <v>2330</v>
      </c>
      <c r="G694" s="460" t="s">
        <v>1660</v>
      </c>
      <c r="H694" s="460" t="s">
        <v>2051</v>
      </c>
      <c r="I694" s="330">
        <v>40.61</v>
      </c>
      <c r="J694" s="331">
        <v>8.1219999999999999</v>
      </c>
      <c r="K694" s="330">
        <v>41.83</v>
      </c>
      <c r="L694" s="330">
        <v>41.83</v>
      </c>
      <c r="M694" s="330"/>
      <c r="N694" s="329"/>
      <c r="O694" s="219">
        <v>1</v>
      </c>
    </row>
    <row r="695" spans="1:15" s="234" customFormat="1" ht="38.25" hidden="1">
      <c r="A695" s="321">
        <v>357</v>
      </c>
      <c r="B695" s="322" t="s">
        <v>797</v>
      </c>
      <c r="C695" s="459" t="s">
        <v>798</v>
      </c>
      <c r="D695" s="323" t="s">
        <v>799</v>
      </c>
      <c r="E695" s="323">
        <v>25</v>
      </c>
      <c r="F695" s="492" t="s">
        <v>1386</v>
      </c>
      <c r="G695" s="523" t="s">
        <v>1441</v>
      </c>
      <c r="H695" s="523" t="s">
        <v>1442</v>
      </c>
      <c r="I695" s="325">
        <v>41.28</v>
      </c>
      <c r="J695" s="326">
        <v>8.2560000000000002</v>
      </c>
      <c r="K695" s="325">
        <v>41.83</v>
      </c>
      <c r="L695" s="325"/>
      <c r="M695" s="324"/>
      <c r="N695" s="325"/>
      <c r="O695" s="253">
        <v>2</v>
      </c>
    </row>
    <row r="696" spans="1:15" s="246" customFormat="1" ht="51">
      <c r="A696" s="239">
        <v>358</v>
      </c>
      <c r="B696" s="240" t="s">
        <v>797</v>
      </c>
      <c r="C696" s="445" t="s">
        <v>800</v>
      </c>
      <c r="D696" s="241" t="s">
        <v>801</v>
      </c>
      <c r="E696" s="241">
        <v>2000</v>
      </c>
      <c r="F696" s="483" t="s">
        <v>1973</v>
      </c>
      <c r="G696" s="445" t="s">
        <v>1974</v>
      </c>
      <c r="H696" s="445" t="s">
        <v>1875</v>
      </c>
      <c r="I696" s="242">
        <v>1.65</v>
      </c>
      <c r="J696" s="243">
        <v>1.65</v>
      </c>
      <c r="K696" s="310">
        <v>2.1</v>
      </c>
      <c r="L696" s="241"/>
      <c r="M696" s="241"/>
      <c r="N696" s="310">
        <v>2.1</v>
      </c>
      <c r="O696" s="245">
        <v>1</v>
      </c>
    </row>
    <row r="697" spans="1:15" s="246" customFormat="1" ht="38.25" hidden="1">
      <c r="A697" s="239">
        <v>358</v>
      </c>
      <c r="B697" s="240" t="s">
        <v>797</v>
      </c>
      <c r="C697" s="445" t="s">
        <v>800</v>
      </c>
      <c r="D697" s="241" t="s">
        <v>801</v>
      </c>
      <c r="E697" s="241">
        <v>2000</v>
      </c>
      <c r="F697" s="483" t="s">
        <v>1637</v>
      </c>
      <c r="G697" s="445" t="s">
        <v>1638</v>
      </c>
      <c r="H697" s="526" t="s">
        <v>1615</v>
      </c>
      <c r="I697" s="242">
        <v>18</v>
      </c>
      <c r="J697" s="242">
        <v>1.8</v>
      </c>
      <c r="K697" s="241">
        <v>21.02</v>
      </c>
      <c r="L697" s="241">
        <v>39.590000000000003</v>
      </c>
      <c r="M697" s="241" t="s">
        <v>1616</v>
      </c>
      <c r="N697" s="241" t="s">
        <v>1616</v>
      </c>
      <c r="O697" s="239">
        <v>2</v>
      </c>
    </row>
    <row r="698" spans="1:15" s="246" customFormat="1" ht="51">
      <c r="A698" s="256">
        <v>359</v>
      </c>
      <c r="B698" s="257" t="s">
        <v>797</v>
      </c>
      <c r="C698" s="462" t="s">
        <v>800</v>
      </c>
      <c r="D698" s="259" t="s">
        <v>802</v>
      </c>
      <c r="E698" s="259">
        <v>100</v>
      </c>
      <c r="F698" s="486" t="s">
        <v>1975</v>
      </c>
      <c r="G698" s="462" t="s">
        <v>1974</v>
      </c>
      <c r="H698" s="462" t="s">
        <v>1875</v>
      </c>
      <c r="I698" s="335">
        <v>4.9000000000000004</v>
      </c>
      <c r="J698" s="260">
        <v>4.9000000000000004</v>
      </c>
      <c r="K698" s="336">
        <v>5.26</v>
      </c>
      <c r="L698" s="259"/>
      <c r="M698" s="259"/>
      <c r="N698" s="336">
        <v>5.26</v>
      </c>
      <c r="O698" s="337">
        <v>1</v>
      </c>
    </row>
    <row r="699" spans="1:15" s="246" customFormat="1" ht="38.25">
      <c r="A699" s="239">
        <v>360</v>
      </c>
      <c r="B699" s="240" t="s">
        <v>797</v>
      </c>
      <c r="C699" s="445" t="s">
        <v>803</v>
      </c>
      <c r="D699" s="241" t="s">
        <v>804</v>
      </c>
      <c r="E699" s="241">
        <v>15</v>
      </c>
      <c r="F699" s="483" t="s">
        <v>804</v>
      </c>
      <c r="G699" s="445" t="s">
        <v>1874</v>
      </c>
      <c r="H699" s="445" t="s">
        <v>1875</v>
      </c>
      <c r="I699" s="242">
        <v>2.37</v>
      </c>
      <c r="J699" s="243">
        <v>2.37</v>
      </c>
      <c r="K699" s="310">
        <v>2.46</v>
      </c>
      <c r="L699" s="241"/>
      <c r="M699" s="241"/>
      <c r="N699" s="310">
        <v>2.46</v>
      </c>
      <c r="O699" s="245">
        <v>1</v>
      </c>
    </row>
    <row r="700" spans="1:15" s="221" customFormat="1" ht="38.25" hidden="1">
      <c r="A700" s="214">
        <v>360</v>
      </c>
      <c r="B700" s="235" t="s">
        <v>797</v>
      </c>
      <c r="C700" s="444" t="s">
        <v>803</v>
      </c>
      <c r="D700" s="236" t="s">
        <v>804</v>
      </c>
      <c r="E700" s="220">
        <v>15</v>
      </c>
      <c r="F700" s="481" t="s">
        <v>2331</v>
      </c>
      <c r="G700" s="456" t="s">
        <v>2332</v>
      </c>
      <c r="H700" s="456" t="s">
        <v>2051</v>
      </c>
      <c r="I700" s="237">
        <v>23.76</v>
      </c>
      <c r="J700" s="238">
        <v>2.3759999999999999</v>
      </c>
      <c r="K700" s="237">
        <v>24.62</v>
      </c>
      <c r="L700" s="237">
        <v>24.62</v>
      </c>
      <c r="M700" s="237"/>
      <c r="N700" s="220"/>
      <c r="O700" s="219">
        <v>2</v>
      </c>
    </row>
    <row r="701" spans="1:15" s="246" customFormat="1" ht="38.25" hidden="1">
      <c r="A701" s="239">
        <v>360</v>
      </c>
      <c r="B701" s="240" t="s">
        <v>797</v>
      </c>
      <c r="C701" s="445" t="s">
        <v>803</v>
      </c>
      <c r="D701" s="241" t="s">
        <v>804</v>
      </c>
      <c r="E701" s="241">
        <v>15</v>
      </c>
      <c r="F701" s="483" t="s">
        <v>1639</v>
      </c>
      <c r="G701" s="445" t="s">
        <v>1638</v>
      </c>
      <c r="H701" s="526" t="s">
        <v>1615</v>
      </c>
      <c r="I701" s="242">
        <v>24.6</v>
      </c>
      <c r="J701" s="241">
        <v>2.46</v>
      </c>
      <c r="K701" s="241">
        <v>24.62</v>
      </c>
      <c r="L701" s="241">
        <v>24.62</v>
      </c>
      <c r="M701" s="241" t="s">
        <v>1616</v>
      </c>
      <c r="N701" s="241" t="s">
        <v>1616</v>
      </c>
      <c r="O701" s="239">
        <v>3</v>
      </c>
    </row>
    <row r="702" spans="1:15" s="221" customFormat="1" ht="51">
      <c r="A702" s="327">
        <v>361</v>
      </c>
      <c r="B702" s="328" t="s">
        <v>805</v>
      </c>
      <c r="C702" s="460" t="s">
        <v>457</v>
      </c>
      <c r="D702" s="329" t="s">
        <v>806</v>
      </c>
      <c r="E702" s="401">
        <v>400</v>
      </c>
      <c r="F702" s="493" t="s">
        <v>1568</v>
      </c>
      <c r="G702" s="460" t="s">
        <v>1548</v>
      </c>
      <c r="H702" s="460" t="s">
        <v>1549</v>
      </c>
      <c r="I702" s="329">
        <v>3.74</v>
      </c>
      <c r="J702" s="331">
        <f>I702/5</f>
        <v>0.748</v>
      </c>
      <c r="K702" s="329">
        <v>5.47</v>
      </c>
      <c r="L702" s="329"/>
      <c r="M702" s="329"/>
      <c r="N702" s="329"/>
      <c r="O702" s="219">
        <v>1</v>
      </c>
    </row>
    <row r="703" spans="1:15" s="221" customFormat="1" ht="63.75" hidden="1">
      <c r="A703" s="327">
        <v>361</v>
      </c>
      <c r="B703" s="328" t="s">
        <v>805</v>
      </c>
      <c r="C703" s="460" t="s">
        <v>457</v>
      </c>
      <c r="D703" s="329" t="s">
        <v>806</v>
      </c>
      <c r="E703" s="401">
        <v>400</v>
      </c>
      <c r="F703" s="508" t="s">
        <v>2046</v>
      </c>
      <c r="G703" s="460" t="s">
        <v>1548</v>
      </c>
      <c r="H703" s="534" t="s">
        <v>2018</v>
      </c>
      <c r="I703" s="330">
        <v>79</v>
      </c>
      <c r="J703" s="331">
        <v>0.79</v>
      </c>
      <c r="K703" s="330">
        <v>107.2</v>
      </c>
      <c r="L703" s="329"/>
      <c r="M703" s="329"/>
      <c r="N703" s="329"/>
      <c r="O703" s="219">
        <v>2</v>
      </c>
    </row>
    <row r="704" spans="1:15" s="221" customFormat="1" ht="51" hidden="1">
      <c r="A704" s="327">
        <v>361</v>
      </c>
      <c r="B704" s="328" t="s">
        <v>805</v>
      </c>
      <c r="C704" s="460" t="s">
        <v>457</v>
      </c>
      <c r="D704" s="329" t="s">
        <v>806</v>
      </c>
      <c r="E704" s="401">
        <v>400</v>
      </c>
      <c r="F704" s="493" t="s">
        <v>2333</v>
      </c>
      <c r="G704" s="460" t="s">
        <v>1660</v>
      </c>
      <c r="H704" s="460" t="s">
        <v>2051</v>
      </c>
      <c r="I704" s="330">
        <v>8.4</v>
      </c>
      <c r="J704" s="331">
        <v>0.84</v>
      </c>
      <c r="K704" s="330">
        <v>10.62</v>
      </c>
      <c r="L704" s="330">
        <v>21.84</v>
      </c>
      <c r="M704" s="330"/>
      <c r="N704" s="329"/>
      <c r="O704" s="219">
        <v>3</v>
      </c>
    </row>
    <row r="705" spans="1:15" s="234" customFormat="1" ht="51" hidden="1">
      <c r="A705" s="321">
        <v>361</v>
      </c>
      <c r="B705" s="322" t="s">
        <v>805</v>
      </c>
      <c r="C705" s="459" t="s">
        <v>457</v>
      </c>
      <c r="D705" s="323" t="s">
        <v>806</v>
      </c>
      <c r="E705" s="402">
        <v>400</v>
      </c>
      <c r="F705" s="492" t="s">
        <v>1387</v>
      </c>
      <c r="G705" s="523" t="s">
        <v>1441</v>
      </c>
      <c r="H705" s="523" t="s">
        <v>1442</v>
      </c>
      <c r="I705" s="325">
        <v>48</v>
      </c>
      <c r="J705" s="326">
        <v>0.96</v>
      </c>
      <c r="K705" s="325">
        <v>53.76</v>
      </c>
      <c r="L705" s="325"/>
      <c r="M705" s="324"/>
      <c r="N705" s="325"/>
      <c r="O705" s="253">
        <v>4</v>
      </c>
    </row>
    <row r="706" spans="1:15" s="221" customFormat="1" ht="38.25">
      <c r="A706" s="214">
        <v>362</v>
      </c>
      <c r="B706" s="235" t="s">
        <v>805</v>
      </c>
      <c r="C706" s="444" t="s">
        <v>457</v>
      </c>
      <c r="D706" s="236" t="s">
        <v>807</v>
      </c>
      <c r="E706" s="220">
        <v>200</v>
      </c>
      <c r="F706" s="481" t="s">
        <v>1569</v>
      </c>
      <c r="G706" s="456" t="s">
        <v>1548</v>
      </c>
      <c r="H706" s="456" t="s">
        <v>1549</v>
      </c>
      <c r="I706" s="220">
        <v>4.1500000000000004</v>
      </c>
      <c r="J706" s="238">
        <f>I706/10</f>
        <v>0.41500000000000004</v>
      </c>
      <c r="K706" s="220">
        <v>4.18</v>
      </c>
      <c r="L706" s="220"/>
      <c r="M706" s="220"/>
      <c r="N706" s="220"/>
      <c r="O706" s="219">
        <v>1</v>
      </c>
    </row>
    <row r="707" spans="1:15" s="221" customFormat="1" ht="63.75">
      <c r="A707" s="327">
        <v>363</v>
      </c>
      <c r="B707" s="328" t="s">
        <v>805</v>
      </c>
      <c r="C707" s="460" t="s">
        <v>457</v>
      </c>
      <c r="D707" s="329" t="s">
        <v>808</v>
      </c>
      <c r="E707" s="329">
        <v>400</v>
      </c>
      <c r="F707" s="508" t="s">
        <v>2047</v>
      </c>
      <c r="G707" s="460" t="s">
        <v>1548</v>
      </c>
      <c r="H707" s="534" t="s">
        <v>2018</v>
      </c>
      <c r="I707" s="330">
        <v>172</v>
      </c>
      <c r="J707" s="331">
        <v>1.72</v>
      </c>
      <c r="K707" s="329">
        <v>214.72</v>
      </c>
      <c r="L707" s="329"/>
      <c r="M707" s="329"/>
      <c r="N707" s="329"/>
      <c r="O707" s="219">
        <v>1</v>
      </c>
    </row>
    <row r="708" spans="1:15" s="221" customFormat="1" ht="51" hidden="1">
      <c r="A708" s="327">
        <v>363</v>
      </c>
      <c r="B708" s="328" t="s">
        <v>805</v>
      </c>
      <c r="C708" s="460" t="s">
        <v>457</v>
      </c>
      <c r="D708" s="329" t="s">
        <v>808</v>
      </c>
      <c r="E708" s="329">
        <v>400</v>
      </c>
      <c r="F708" s="493" t="s">
        <v>2334</v>
      </c>
      <c r="G708" s="460" t="s">
        <v>1660</v>
      </c>
      <c r="H708" s="460" t="s">
        <v>2051</v>
      </c>
      <c r="I708" s="330">
        <v>17.34</v>
      </c>
      <c r="J708" s="331">
        <v>1.734</v>
      </c>
      <c r="K708" s="330">
        <v>21.57</v>
      </c>
      <c r="L708" s="330">
        <v>42.88</v>
      </c>
      <c r="M708" s="330"/>
      <c r="N708" s="329"/>
      <c r="O708" s="219">
        <v>2</v>
      </c>
    </row>
    <row r="709" spans="1:15" s="234" customFormat="1" ht="51" hidden="1">
      <c r="A709" s="321">
        <v>363</v>
      </c>
      <c r="B709" s="322" t="s">
        <v>805</v>
      </c>
      <c r="C709" s="459" t="s">
        <v>457</v>
      </c>
      <c r="D709" s="323" t="s">
        <v>808</v>
      </c>
      <c r="E709" s="323">
        <v>400</v>
      </c>
      <c r="F709" s="492" t="s">
        <v>1388</v>
      </c>
      <c r="G709" s="523" t="s">
        <v>1441</v>
      </c>
      <c r="H709" s="523" t="s">
        <v>1442</v>
      </c>
      <c r="I709" s="325">
        <v>102</v>
      </c>
      <c r="J709" s="326">
        <v>2.04</v>
      </c>
      <c r="K709" s="325">
        <v>107.2</v>
      </c>
      <c r="L709" s="325"/>
      <c r="M709" s="324"/>
      <c r="N709" s="325"/>
      <c r="O709" s="253">
        <v>3</v>
      </c>
    </row>
    <row r="710" spans="1:15" s="246" customFormat="1" ht="51">
      <c r="A710" s="239">
        <v>364</v>
      </c>
      <c r="B710" s="240" t="s">
        <v>805</v>
      </c>
      <c r="C710" s="445" t="s">
        <v>457</v>
      </c>
      <c r="D710" s="241" t="s">
        <v>809</v>
      </c>
      <c r="E710" s="241">
        <v>80</v>
      </c>
      <c r="F710" s="483" t="s">
        <v>1976</v>
      </c>
      <c r="G710" s="445" t="s">
        <v>1937</v>
      </c>
      <c r="H710" s="445" t="s">
        <v>1875</v>
      </c>
      <c r="I710" s="242">
        <v>5.28</v>
      </c>
      <c r="J710" s="243">
        <v>5.28</v>
      </c>
      <c r="K710" s="241" t="s">
        <v>1616</v>
      </c>
      <c r="L710" s="242">
        <v>5.39</v>
      </c>
      <c r="M710" s="241"/>
      <c r="N710" s="241" t="s">
        <v>1616</v>
      </c>
      <c r="O710" s="245">
        <v>1</v>
      </c>
    </row>
    <row r="711" spans="1:15" s="221" customFormat="1" ht="51" hidden="1">
      <c r="A711" s="214">
        <v>364</v>
      </c>
      <c r="B711" s="235" t="s">
        <v>805</v>
      </c>
      <c r="C711" s="444" t="s">
        <v>457</v>
      </c>
      <c r="D711" s="236" t="s">
        <v>809</v>
      </c>
      <c r="E711" s="220">
        <v>80</v>
      </c>
      <c r="F711" s="481" t="s">
        <v>2335</v>
      </c>
      <c r="G711" s="456" t="s">
        <v>2184</v>
      </c>
      <c r="H711" s="456" t="s">
        <v>2051</v>
      </c>
      <c r="I711" s="237">
        <v>5.38</v>
      </c>
      <c r="J711" s="238">
        <v>5.38</v>
      </c>
      <c r="K711" s="237"/>
      <c r="L711" s="237">
        <v>5.39</v>
      </c>
      <c r="M711" s="237"/>
      <c r="N711" s="220"/>
      <c r="O711" s="219">
        <v>2</v>
      </c>
    </row>
    <row r="712" spans="1:15" s="221" customFormat="1" ht="51">
      <c r="A712" s="256">
        <v>365</v>
      </c>
      <c r="B712" s="257" t="s">
        <v>805</v>
      </c>
      <c r="C712" s="462" t="s">
        <v>810</v>
      </c>
      <c r="D712" s="259" t="s">
        <v>811</v>
      </c>
      <c r="E712" s="259">
        <v>15</v>
      </c>
      <c r="F712" s="486" t="s">
        <v>2336</v>
      </c>
      <c r="G712" s="462" t="s">
        <v>1660</v>
      </c>
      <c r="H712" s="462" t="s">
        <v>2051</v>
      </c>
      <c r="I712" s="335">
        <v>36.36</v>
      </c>
      <c r="J712" s="260">
        <v>3.6360000000000001</v>
      </c>
      <c r="K712" s="335">
        <v>39.200000000000003</v>
      </c>
      <c r="L712" s="335">
        <v>39.200000000000003</v>
      </c>
      <c r="M712" s="335"/>
      <c r="N712" s="259"/>
      <c r="O712" s="256">
        <v>1</v>
      </c>
    </row>
    <row r="713" spans="1:15" s="221" customFormat="1" ht="89.25">
      <c r="A713" s="214">
        <v>366</v>
      </c>
      <c r="B713" s="235" t="s">
        <v>805</v>
      </c>
      <c r="C713" s="444" t="s">
        <v>812</v>
      </c>
      <c r="D713" s="236" t="s">
        <v>813</v>
      </c>
      <c r="E713" s="220">
        <v>450</v>
      </c>
      <c r="F713" s="481" t="s">
        <v>2337</v>
      </c>
      <c r="G713" s="456" t="s">
        <v>2338</v>
      </c>
      <c r="H713" s="456" t="s">
        <v>2051</v>
      </c>
      <c r="I713" s="237">
        <v>65.02</v>
      </c>
      <c r="J713" s="238">
        <v>2.6008</v>
      </c>
      <c r="K713" s="237">
        <v>68.34</v>
      </c>
      <c r="L713" s="237">
        <v>68.34</v>
      </c>
      <c r="M713" s="237"/>
      <c r="N713" s="220"/>
      <c r="O713" s="219">
        <v>1</v>
      </c>
    </row>
    <row r="714" spans="1:15" s="234" customFormat="1" ht="89.25" hidden="1">
      <c r="A714" s="247">
        <v>366</v>
      </c>
      <c r="B714" s="248" t="s">
        <v>805</v>
      </c>
      <c r="C714" s="446" t="s">
        <v>812</v>
      </c>
      <c r="D714" s="249" t="s">
        <v>813</v>
      </c>
      <c r="E714" s="233">
        <v>450</v>
      </c>
      <c r="F714" s="484" t="s">
        <v>1389</v>
      </c>
      <c r="G714" s="517" t="s">
        <v>1465</v>
      </c>
      <c r="H714" s="517" t="s">
        <v>1442</v>
      </c>
      <c r="I714" s="251">
        <v>67.2</v>
      </c>
      <c r="J714" s="252">
        <v>2.6880000000000002</v>
      </c>
      <c r="K714" s="251">
        <v>68.34</v>
      </c>
      <c r="L714" s="251"/>
      <c r="M714" s="250"/>
      <c r="N714" s="251"/>
      <c r="O714" s="253">
        <v>2</v>
      </c>
    </row>
    <row r="715" spans="1:15" s="234" customFormat="1" ht="22.5" hidden="1">
      <c r="A715" s="247"/>
      <c r="B715" s="255" t="s">
        <v>814</v>
      </c>
      <c r="C715" s="560" t="s">
        <v>815</v>
      </c>
      <c r="D715" s="561"/>
      <c r="E715" s="233"/>
      <c r="F715" s="484"/>
      <c r="G715" s="517"/>
      <c r="H715" s="517"/>
      <c r="I715" s="250"/>
      <c r="J715" s="250"/>
      <c r="K715" s="250"/>
      <c r="L715" s="250"/>
      <c r="M715" s="250"/>
      <c r="N715" s="251"/>
      <c r="O715" s="253"/>
    </row>
    <row r="716" spans="1:15" s="234" customFormat="1" ht="51">
      <c r="A716" s="261">
        <v>367</v>
      </c>
      <c r="B716" s="262" t="s">
        <v>816</v>
      </c>
      <c r="C716" s="447" t="s">
        <v>817</v>
      </c>
      <c r="D716" s="258" t="s">
        <v>818</v>
      </c>
      <c r="E716" s="403">
        <v>12000</v>
      </c>
      <c r="F716" s="487" t="s">
        <v>1390</v>
      </c>
      <c r="G716" s="519" t="s">
        <v>1441</v>
      </c>
      <c r="H716" s="519" t="s">
        <v>1442</v>
      </c>
      <c r="I716" s="264">
        <v>14.4</v>
      </c>
      <c r="J716" s="265">
        <v>1.44</v>
      </c>
      <c r="K716" s="264">
        <v>14.48</v>
      </c>
      <c r="L716" s="264"/>
      <c r="M716" s="263"/>
      <c r="N716" s="264"/>
      <c r="O716" s="261">
        <v>1</v>
      </c>
    </row>
    <row r="717" spans="1:15" s="234" customFormat="1" ht="36" hidden="1">
      <c r="A717" s="247">
        <v>368</v>
      </c>
      <c r="B717" s="248" t="s">
        <v>816</v>
      </c>
      <c r="C717" s="446" t="s">
        <v>817</v>
      </c>
      <c r="D717" s="249" t="s">
        <v>819</v>
      </c>
      <c r="E717" s="233">
        <v>1000</v>
      </c>
      <c r="F717" s="484"/>
      <c r="G717" s="517"/>
      <c r="H717" s="517"/>
      <c r="I717" s="250"/>
      <c r="J717" s="250"/>
      <c r="K717" s="250"/>
      <c r="L717" s="250"/>
      <c r="M717" s="250"/>
      <c r="N717" s="251"/>
      <c r="O717" s="253">
        <v>0</v>
      </c>
    </row>
    <row r="718" spans="1:15" s="221" customFormat="1" ht="38.25">
      <c r="A718" s="256">
        <v>369</v>
      </c>
      <c r="B718" s="257" t="s">
        <v>816</v>
      </c>
      <c r="C718" s="462" t="s">
        <v>820</v>
      </c>
      <c r="D718" s="259" t="s">
        <v>821</v>
      </c>
      <c r="E718" s="259">
        <v>20000</v>
      </c>
      <c r="F718" s="486" t="s">
        <v>1824</v>
      </c>
      <c r="G718" s="462" t="s">
        <v>1825</v>
      </c>
      <c r="H718" s="462" t="s">
        <v>1755</v>
      </c>
      <c r="I718" s="335">
        <v>6.8</v>
      </c>
      <c r="J718" s="260">
        <f>I718/50</f>
        <v>0.13600000000000001</v>
      </c>
      <c r="K718" s="335">
        <v>8.5</v>
      </c>
      <c r="L718" s="259"/>
      <c r="M718" s="259"/>
      <c r="N718" s="335">
        <v>8.5</v>
      </c>
      <c r="O718" s="256">
        <v>1</v>
      </c>
    </row>
    <row r="719" spans="1:15" s="234" customFormat="1" ht="38.25" hidden="1">
      <c r="A719" s="261">
        <v>369</v>
      </c>
      <c r="B719" s="262" t="s">
        <v>816</v>
      </c>
      <c r="C719" s="447" t="s">
        <v>820</v>
      </c>
      <c r="D719" s="258" t="s">
        <v>821</v>
      </c>
      <c r="E719" s="258">
        <v>20000</v>
      </c>
      <c r="F719" s="487" t="s">
        <v>1391</v>
      </c>
      <c r="G719" s="519" t="s">
        <v>1445</v>
      </c>
      <c r="H719" s="519" t="s">
        <v>1442</v>
      </c>
      <c r="I719" s="264">
        <v>7.5</v>
      </c>
      <c r="J719" s="265">
        <v>0.15</v>
      </c>
      <c r="K719" s="264">
        <v>8.5</v>
      </c>
      <c r="L719" s="264"/>
      <c r="M719" s="263"/>
      <c r="N719" s="264">
        <v>8.5</v>
      </c>
      <c r="O719" s="261">
        <v>2</v>
      </c>
    </row>
    <row r="720" spans="1:15" s="246" customFormat="1" ht="38.25" hidden="1">
      <c r="A720" s="256">
        <v>369</v>
      </c>
      <c r="B720" s="257" t="s">
        <v>816</v>
      </c>
      <c r="C720" s="462" t="s">
        <v>820</v>
      </c>
      <c r="D720" s="259" t="s">
        <v>821</v>
      </c>
      <c r="E720" s="259">
        <v>20000</v>
      </c>
      <c r="F720" s="486" t="s">
        <v>1977</v>
      </c>
      <c r="G720" s="462" t="s">
        <v>1916</v>
      </c>
      <c r="H720" s="462" t="s">
        <v>1875</v>
      </c>
      <c r="I720" s="335">
        <v>8.2100000000000009</v>
      </c>
      <c r="J720" s="260">
        <v>0.16420000000000001</v>
      </c>
      <c r="K720" s="336">
        <v>8.5</v>
      </c>
      <c r="L720" s="259"/>
      <c r="M720" s="259"/>
      <c r="N720" s="336">
        <v>8.5</v>
      </c>
      <c r="O720" s="337">
        <v>3</v>
      </c>
    </row>
    <row r="721" spans="1:15" s="221" customFormat="1" ht="38.25">
      <c r="A721" s="214">
        <v>370</v>
      </c>
      <c r="B721" s="235" t="s">
        <v>816</v>
      </c>
      <c r="C721" s="444" t="s">
        <v>820</v>
      </c>
      <c r="D721" s="236" t="s">
        <v>822</v>
      </c>
      <c r="E721" s="220">
        <v>28000</v>
      </c>
      <c r="F721" s="481" t="s">
        <v>1826</v>
      </c>
      <c r="G721" s="456" t="s">
        <v>1825</v>
      </c>
      <c r="H721" s="456" t="s">
        <v>1755</v>
      </c>
      <c r="I721" s="237">
        <v>12.3</v>
      </c>
      <c r="J721" s="238">
        <f t="shared" ref="J721" si="1">I721/50</f>
        <v>0.24600000000000002</v>
      </c>
      <c r="K721" s="237">
        <v>16.98</v>
      </c>
      <c r="L721" s="220"/>
      <c r="M721" s="220"/>
      <c r="N721" s="237">
        <v>16.98</v>
      </c>
      <c r="O721" s="219">
        <v>1</v>
      </c>
    </row>
    <row r="722" spans="1:15" s="221" customFormat="1" ht="38.25" hidden="1">
      <c r="A722" s="214">
        <v>370</v>
      </c>
      <c r="B722" s="235" t="s">
        <v>816</v>
      </c>
      <c r="C722" s="444" t="s">
        <v>820</v>
      </c>
      <c r="D722" s="236" t="s">
        <v>822</v>
      </c>
      <c r="E722" s="220">
        <v>28000</v>
      </c>
      <c r="F722" s="481" t="s">
        <v>2339</v>
      </c>
      <c r="G722" s="456" t="s">
        <v>1916</v>
      </c>
      <c r="H722" s="456" t="s">
        <v>2051</v>
      </c>
      <c r="I722" s="237">
        <v>12.34</v>
      </c>
      <c r="J722" s="238">
        <v>0.24679999999999999</v>
      </c>
      <c r="K722" s="237">
        <v>16.98</v>
      </c>
      <c r="L722" s="237">
        <v>23.83</v>
      </c>
      <c r="M722" s="237"/>
      <c r="N722" s="220">
        <v>16.98</v>
      </c>
      <c r="O722" s="219">
        <v>2</v>
      </c>
    </row>
    <row r="723" spans="1:15" s="234" customFormat="1" ht="38.25" hidden="1">
      <c r="A723" s="247">
        <v>370</v>
      </c>
      <c r="B723" s="248" t="s">
        <v>816</v>
      </c>
      <c r="C723" s="446" t="s">
        <v>820</v>
      </c>
      <c r="D723" s="249" t="s">
        <v>822</v>
      </c>
      <c r="E723" s="233">
        <v>28000</v>
      </c>
      <c r="F723" s="484" t="s">
        <v>1392</v>
      </c>
      <c r="G723" s="517" t="s">
        <v>1445</v>
      </c>
      <c r="H723" s="517" t="s">
        <v>1442</v>
      </c>
      <c r="I723" s="251">
        <v>14.9</v>
      </c>
      <c r="J723" s="252">
        <v>0.29799999999999999</v>
      </c>
      <c r="K723" s="251">
        <v>16.98</v>
      </c>
      <c r="L723" s="251"/>
      <c r="M723" s="250"/>
      <c r="N723" s="251">
        <v>16.98</v>
      </c>
      <c r="O723" s="253">
        <v>3</v>
      </c>
    </row>
    <row r="724" spans="1:15" s="246" customFormat="1" ht="38.25" hidden="1">
      <c r="A724" s="239">
        <v>370</v>
      </c>
      <c r="B724" s="240" t="s">
        <v>816</v>
      </c>
      <c r="C724" s="445" t="s">
        <v>820</v>
      </c>
      <c r="D724" s="241" t="s">
        <v>822</v>
      </c>
      <c r="E724" s="241">
        <v>28000</v>
      </c>
      <c r="F724" s="483" t="s">
        <v>1978</v>
      </c>
      <c r="G724" s="445" t="s">
        <v>1916</v>
      </c>
      <c r="H724" s="445" t="s">
        <v>1875</v>
      </c>
      <c r="I724" s="242">
        <v>16.55</v>
      </c>
      <c r="J724" s="243">
        <v>0.33100000000000002</v>
      </c>
      <c r="K724" s="310">
        <v>16.98</v>
      </c>
      <c r="L724" s="241"/>
      <c r="M724" s="241"/>
      <c r="N724" s="310">
        <v>16.98</v>
      </c>
      <c r="O724" s="245">
        <v>4</v>
      </c>
    </row>
    <row r="725" spans="1:15" s="221" customFormat="1" ht="38.25">
      <c r="A725" s="256">
        <v>371</v>
      </c>
      <c r="B725" s="257" t="s">
        <v>816</v>
      </c>
      <c r="C725" s="462" t="s">
        <v>820</v>
      </c>
      <c r="D725" s="259" t="s">
        <v>823</v>
      </c>
      <c r="E725" s="259">
        <v>14000</v>
      </c>
      <c r="F725" s="486" t="s">
        <v>1827</v>
      </c>
      <c r="G725" s="462" t="s">
        <v>1825</v>
      </c>
      <c r="H725" s="462" t="s">
        <v>1755</v>
      </c>
      <c r="I725" s="335">
        <v>24.6</v>
      </c>
      <c r="J725" s="260">
        <f t="shared" ref="J725" si="2">I725/50</f>
        <v>0.49200000000000005</v>
      </c>
      <c r="K725" s="335">
        <v>33.97</v>
      </c>
      <c r="L725" s="259"/>
      <c r="M725" s="259"/>
      <c r="N725" s="335">
        <v>33.97</v>
      </c>
      <c r="O725" s="256">
        <v>1</v>
      </c>
    </row>
    <row r="726" spans="1:15" s="221" customFormat="1" ht="38.25" hidden="1">
      <c r="A726" s="256">
        <v>371</v>
      </c>
      <c r="B726" s="257" t="s">
        <v>816</v>
      </c>
      <c r="C726" s="462" t="s">
        <v>820</v>
      </c>
      <c r="D726" s="259" t="s">
        <v>823</v>
      </c>
      <c r="E726" s="259">
        <v>14000</v>
      </c>
      <c r="F726" s="486" t="s">
        <v>2340</v>
      </c>
      <c r="G726" s="462" t="s">
        <v>1916</v>
      </c>
      <c r="H726" s="462" t="s">
        <v>2051</v>
      </c>
      <c r="I726" s="335">
        <v>24.86</v>
      </c>
      <c r="J726" s="260">
        <v>0.49719999999999998</v>
      </c>
      <c r="K726" s="335">
        <v>33.97</v>
      </c>
      <c r="L726" s="335">
        <v>37.9</v>
      </c>
      <c r="M726" s="335"/>
      <c r="N726" s="259">
        <v>33.97</v>
      </c>
      <c r="O726" s="256">
        <v>2</v>
      </c>
    </row>
    <row r="727" spans="1:15" s="234" customFormat="1" ht="38.25" hidden="1">
      <c r="A727" s="261">
        <v>371</v>
      </c>
      <c r="B727" s="262" t="s">
        <v>816</v>
      </c>
      <c r="C727" s="447" t="s">
        <v>820</v>
      </c>
      <c r="D727" s="258" t="s">
        <v>823</v>
      </c>
      <c r="E727" s="258">
        <v>14000</v>
      </c>
      <c r="F727" s="487" t="s">
        <v>1393</v>
      </c>
      <c r="G727" s="519" t="s">
        <v>1445</v>
      </c>
      <c r="H727" s="519" t="s">
        <v>1442</v>
      </c>
      <c r="I727" s="264">
        <v>30.7</v>
      </c>
      <c r="J727" s="265">
        <v>0.61399999999999999</v>
      </c>
      <c r="K727" s="264">
        <v>33.97</v>
      </c>
      <c r="L727" s="264"/>
      <c r="M727" s="263"/>
      <c r="N727" s="264">
        <v>33.97</v>
      </c>
      <c r="O727" s="261">
        <v>3</v>
      </c>
    </row>
    <row r="728" spans="1:15" s="246" customFormat="1" ht="38.25" hidden="1">
      <c r="A728" s="256">
        <v>371</v>
      </c>
      <c r="B728" s="257" t="s">
        <v>816</v>
      </c>
      <c r="C728" s="462" t="s">
        <v>820</v>
      </c>
      <c r="D728" s="259" t="s">
        <v>823</v>
      </c>
      <c r="E728" s="259">
        <v>14000</v>
      </c>
      <c r="F728" s="486" t="s">
        <v>1979</v>
      </c>
      <c r="G728" s="462" t="s">
        <v>1916</v>
      </c>
      <c r="H728" s="462" t="s">
        <v>1875</v>
      </c>
      <c r="I728" s="335">
        <v>33.89</v>
      </c>
      <c r="J728" s="260">
        <v>0.67779999999999996</v>
      </c>
      <c r="K728" s="336">
        <v>33.97</v>
      </c>
      <c r="L728" s="259"/>
      <c r="M728" s="259"/>
      <c r="N728" s="336">
        <v>33.97</v>
      </c>
      <c r="O728" s="337">
        <v>4</v>
      </c>
    </row>
    <row r="729" spans="1:15" s="234" customFormat="1" ht="38.25">
      <c r="A729" s="247">
        <v>372</v>
      </c>
      <c r="B729" s="248" t="s">
        <v>816</v>
      </c>
      <c r="C729" s="446" t="s">
        <v>820</v>
      </c>
      <c r="D729" s="249" t="s">
        <v>824</v>
      </c>
      <c r="E729" s="233">
        <v>500</v>
      </c>
      <c r="F729" s="484" t="s">
        <v>1394</v>
      </c>
      <c r="G729" s="517" t="s">
        <v>1444</v>
      </c>
      <c r="H729" s="517" t="s">
        <v>1442</v>
      </c>
      <c r="I729" s="251">
        <v>7.82</v>
      </c>
      <c r="J729" s="252">
        <v>0.15640000000000001</v>
      </c>
      <c r="K729" s="251">
        <v>8.5</v>
      </c>
      <c r="L729" s="251"/>
      <c r="M729" s="250"/>
      <c r="N729" s="251">
        <v>8.5</v>
      </c>
      <c r="O729" s="253">
        <v>1</v>
      </c>
    </row>
    <row r="730" spans="1:15" s="246" customFormat="1" ht="38.25" hidden="1">
      <c r="A730" s="239">
        <v>372</v>
      </c>
      <c r="B730" s="240" t="s">
        <v>816</v>
      </c>
      <c r="C730" s="445" t="s">
        <v>820</v>
      </c>
      <c r="D730" s="241" t="s">
        <v>824</v>
      </c>
      <c r="E730" s="241">
        <v>500</v>
      </c>
      <c r="F730" s="483" t="s">
        <v>1980</v>
      </c>
      <c r="G730" s="445" t="s">
        <v>1679</v>
      </c>
      <c r="H730" s="445" t="s">
        <v>1875</v>
      </c>
      <c r="I730" s="242">
        <v>8.2100000000000009</v>
      </c>
      <c r="J730" s="243">
        <v>0.16420000000000001</v>
      </c>
      <c r="K730" s="310">
        <v>8.5</v>
      </c>
      <c r="L730" s="241"/>
      <c r="M730" s="241"/>
      <c r="N730" s="310">
        <v>8.5</v>
      </c>
      <c r="O730" s="245">
        <v>2</v>
      </c>
    </row>
    <row r="731" spans="1:15" s="246" customFormat="1" ht="38.25">
      <c r="A731" s="256">
        <v>373</v>
      </c>
      <c r="B731" s="257" t="s">
        <v>816</v>
      </c>
      <c r="C731" s="462" t="s">
        <v>820</v>
      </c>
      <c r="D731" s="259" t="s">
        <v>825</v>
      </c>
      <c r="E731" s="259">
        <v>500</v>
      </c>
      <c r="F731" s="486" t="s">
        <v>1981</v>
      </c>
      <c r="G731" s="462" t="s">
        <v>1679</v>
      </c>
      <c r="H731" s="462" t="s">
        <v>1875</v>
      </c>
      <c r="I731" s="335">
        <v>16.55</v>
      </c>
      <c r="J731" s="260">
        <v>0.33100000000000002</v>
      </c>
      <c r="K731" s="336">
        <v>16.98</v>
      </c>
      <c r="L731" s="259"/>
      <c r="M731" s="259"/>
      <c r="N731" s="336">
        <v>16.98</v>
      </c>
      <c r="O731" s="337">
        <v>1</v>
      </c>
    </row>
    <row r="732" spans="1:15" s="221" customFormat="1" ht="63.75">
      <c r="A732" s="214">
        <v>374</v>
      </c>
      <c r="B732" s="235" t="s">
        <v>816</v>
      </c>
      <c r="C732" s="444" t="s">
        <v>826</v>
      </c>
      <c r="D732" s="236" t="s">
        <v>827</v>
      </c>
      <c r="E732" s="220">
        <v>500</v>
      </c>
      <c r="F732" s="481" t="s">
        <v>1828</v>
      </c>
      <c r="G732" s="456" t="s">
        <v>1829</v>
      </c>
      <c r="H732" s="456" t="s">
        <v>1755</v>
      </c>
      <c r="I732" s="237">
        <v>17.7</v>
      </c>
      <c r="J732" s="238">
        <f t="shared" ref="J732:J733" si="3">I732/50</f>
        <v>0.35399999999999998</v>
      </c>
      <c r="K732" s="237">
        <v>17.7</v>
      </c>
      <c r="L732" s="220"/>
      <c r="M732" s="220"/>
      <c r="N732" s="237">
        <v>17.7</v>
      </c>
      <c r="O732" s="219">
        <v>1</v>
      </c>
    </row>
    <row r="733" spans="1:15" s="221" customFormat="1" ht="63.75">
      <c r="A733" s="256">
        <v>375</v>
      </c>
      <c r="B733" s="257" t="s">
        <v>816</v>
      </c>
      <c r="C733" s="462" t="s">
        <v>826</v>
      </c>
      <c r="D733" s="259" t="s">
        <v>828</v>
      </c>
      <c r="E733" s="259">
        <v>20000</v>
      </c>
      <c r="F733" s="486" t="s">
        <v>1830</v>
      </c>
      <c r="G733" s="462" t="s">
        <v>1829</v>
      </c>
      <c r="H733" s="462" t="s">
        <v>1755</v>
      </c>
      <c r="I733" s="335">
        <v>31.2</v>
      </c>
      <c r="J733" s="260">
        <f t="shared" si="3"/>
        <v>0.624</v>
      </c>
      <c r="K733" s="335">
        <v>35.46</v>
      </c>
      <c r="L733" s="259"/>
      <c r="M733" s="259"/>
      <c r="N733" s="259">
        <v>35.46</v>
      </c>
      <c r="O733" s="256">
        <v>1</v>
      </c>
    </row>
    <row r="734" spans="1:15" s="234" customFormat="1" ht="63.75" hidden="1">
      <c r="A734" s="261">
        <v>375</v>
      </c>
      <c r="B734" s="262" t="s">
        <v>816</v>
      </c>
      <c r="C734" s="447" t="s">
        <v>826</v>
      </c>
      <c r="D734" s="258" t="s">
        <v>828</v>
      </c>
      <c r="E734" s="258">
        <v>20000</v>
      </c>
      <c r="F734" s="487" t="s">
        <v>826</v>
      </c>
      <c r="G734" s="519" t="s">
        <v>1445</v>
      </c>
      <c r="H734" s="519" t="s">
        <v>1442</v>
      </c>
      <c r="I734" s="264">
        <v>31.24</v>
      </c>
      <c r="J734" s="265">
        <v>0.62480000000000002</v>
      </c>
      <c r="K734" s="264">
        <v>35.46</v>
      </c>
      <c r="L734" s="264"/>
      <c r="M734" s="263"/>
      <c r="N734" s="264">
        <v>35.46</v>
      </c>
      <c r="O734" s="261">
        <v>2</v>
      </c>
    </row>
    <row r="735" spans="1:15" s="221" customFormat="1" ht="63.75" hidden="1">
      <c r="A735" s="256">
        <v>375</v>
      </c>
      <c r="B735" s="257" t="s">
        <v>816</v>
      </c>
      <c r="C735" s="462" t="s">
        <v>826</v>
      </c>
      <c r="D735" s="259" t="s">
        <v>828</v>
      </c>
      <c r="E735" s="259">
        <v>20000</v>
      </c>
      <c r="F735" s="486" t="s">
        <v>2341</v>
      </c>
      <c r="G735" s="462" t="s">
        <v>1916</v>
      </c>
      <c r="H735" s="462" t="s">
        <v>2051</v>
      </c>
      <c r="I735" s="335">
        <v>31.62</v>
      </c>
      <c r="J735" s="260">
        <v>0.63239999999999996</v>
      </c>
      <c r="K735" s="335">
        <v>35.46</v>
      </c>
      <c r="L735" s="335">
        <v>41.5</v>
      </c>
      <c r="M735" s="335"/>
      <c r="N735" s="259">
        <v>35.46</v>
      </c>
      <c r="O735" s="256">
        <v>3</v>
      </c>
    </row>
    <row r="736" spans="1:15" s="234" customFormat="1" ht="63.75">
      <c r="A736" s="247">
        <v>376</v>
      </c>
      <c r="B736" s="248" t="s">
        <v>816</v>
      </c>
      <c r="C736" s="446" t="s">
        <v>826</v>
      </c>
      <c r="D736" s="249" t="s">
        <v>829</v>
      </c>
      <c r="E736" s="233">
        <v>16000</v>
      </c>
      <c r="F736" s="484" t="s">
        <v>826</v>
      </c>
      <c r="G736" s="517" t="s">
        <v>1445</v>
      </c>
      <c r="H736" s="517" t="s">
        <v>1442</v>
      </c>
      <c r="I736" s="251">
        <v>62.12</v>
      </c>
      <c r="J736" s="252">
        <v>1.2423999999999999</v>
      </c>
      <c r="K736" s="251">
        <v>70.87</v>
      </c>
      <c r="L736" s="251"/>
      <c r="M736" s="250"/>
      <c r="N736" s="251">
        <v>70.87</v>
      </c>
      <c r="O736" s="253">
        <v>1</v>
      </c>
    </row>
    <row r="737" spans="1:15" s="221" customFormat="1" ht="63.75" hidden="1">
      <c r="A737" s="214">
        <v>376</v>
      </c>
      <c r="B737" s="235" t="s">
        <v>816</v>
      </c>
      <c r="C737" s="444" t="s">
        <v>826</v>
      </c>
      <c r="D737" s="236" t="s">
        <v>829</v>
      </c>
      <c r="E737" s="220">
        <v>16000</v>
      </c>
      <c r="F737" s="481" t="s">
        <v>2342</v>
      </c>
      <c r="G737" s="456" t="s">
        <v>1916</v>
      </c>
      <c r="H737" s="456" t="s">
        <v>2051</v>
      </c>
      <c r="I737" s="237">
        <v>62.22</v>
      </c>
      <c r="J737" s="238">
        <v>1.2444</v>
      </c>
      <c r="K737" s="237">
        <v>70.87</v>
      </c>
      <c r="L737" s="237">
        <v>82.99</v>
      </c>
      <c r="M737" s="237"/>
      <c r="N737" s="220">
        <v>70.87</v>
      </c>
      <c r="O737" s="219">
        <v>2</v>
      </c>
    </row>
    <row r="738" spans="1:15" s="221" customFormat="1" ht="63.75" hidden="1">
      <c r="A738" s="214">
        <v>376</v>
      </c>
      <c r="B738" s="235" t="s">
        <v>816</v>
      </c>
      <c r="C738" s="444" t="s">
        <v>826</v>
      </c>
      <c r="D738" s="236" t="s">
        <v>829</v>
      </c>
      <c r="E738" s="220">
        <v>16000</v>
      </c>
      <c r="F738" s="481" t="s">
        <v>1831</v>
      </c>
      <c r="G738" s="456" t="s">
        <v>1829</v>
      </c>
      <c r="H738" s="456" t="s">
        <v>1755</v>
      </c>
      <c r="I738" s="237">
        <v>62.35</v>
      </c>
      <c r="J738" s="238">
        <f t="shared" ref="J738" si="4">I738/50</f>
        <v>1.2470000000000001</v>
      </c>
      <c r="K738" s="237">
        <v>70.87</v>
      </c>
      <c r="L738" s="220"/>
      <c r="M738" s="220"/>
      <c r="N738" s="220">
        <v>70.87</v>
      </c>
      <c r="O738" s="219">
        <v>3</v>
      </c>
    </row>
    <row r="739" spans="1:15" s="221" customFormat="1" ht="63.75">
      <c r="A739" s="256">
        <v>377</v>
      </c>
      <c r="B739" s="257" t="s">
        <v>816</v>
      </c>
      <c r="C739" s="462" t="s">
        <v>826</v>
      </c>
      <c r="D739" s="259" t="s">
        <v>830</v>
      </c>
      <c r="E739" s="259">
        <v>10000</v>
      </c>
      <c r="F739" s="486" t="s">
        <v>1832</v>
      </c>
      <c r="G739" s="462" t="s">
        <v>1829</v>
      </c>
      <c r="H739" s="462" t="s">
        <v>1755</v>
      </c>
      <c r="I739" s="335">
        <v>251</v>
      </c>
      <c r="J739" s="260">
        <f>I739/100</f>
        <v>2.5099999999999998</v>
      </c>
      <c r="K739" s="335">
        <v>283.52</v>
      </c>
      <c r="L739" s="259"/>
      <c r="M739" s="259"/>
      <c r="N739" s="259">
        <v>283.52</v>
      </c>
      <c r="O739" s="256">
        <v>1</v>
      </c>
    </row>
    <row r="740" spans="1:15" s="221" customFormat="1" ht="63.75" hidden="1">
      <c r="A740" s="256">
        <v>377</v>
      </c>
      <c r="B740" s="257" t="s">
        <v>816</v>
      </c>
      <c r="C740" s="462" t="s">
        <v>826</v>
      </c>
      <c r="D740" s="259" t="s">
        <v>830</v>
      </c>
      <c r="E740" s="259">
        <v>10000</v>
      </c>
      <c r="F740" s="486" t="s">
        <v>2343</v>
      </c>
      <c r="G740" s="462" t="s">
        <v>1916</v>
      </c>
      <c r="H740" s="462" t="s">
        <v>2051</v>
      </c>
      <c r="I740" s="335">
        <v>126</v>
      </c>
      <c r="J740" s="260">
        <v>2.52</v>
      </c>
      <c r="K740" s="335">
        <v>141.78</v>
      </c>
      <c r="L740" s="335">
        <v>165.98</v>
      </c>
      <c r="M740" s="335"/>
      <c r="N740" s="259">
        <v>141.78</v>
      </c>
      <c r="O740" s="256">
        <v>2</v>
      </c>
    </row>
    <row r="741" spans="1:15" s="221" customFormat="1" ht="38.25">
      <c r="A741" s="214">
        <v>378</v>
      </c>
      <c r="B741" s="235" t="s">
        <v>816</v>
      </c>
      <c r="C741" s="444" t="s">
        <v>831</v>
      </c>
      <c r="D741" s="236" t="s">
        <v>832</v>
      </c>
      <c r="E741" s="220">
        <v>2400</v>
      </c>
      <c r="F741" s="481" t="s">
        <v>1833</v>
      </c>
      <c r="G741" s="456" t="s">
        <v>1834</v>
      </c>
      <c r="H741" s="456" t="s">
        <v>1755</v>
      </c>
      <c r="I741" s="237">
        <v>37.4</v>
      </c>
      <c r="J741" s="238">
        <f t="shared" ref="J741" si="5">I741/50</f>
        <v>0.748</v>
      </c>
      <c r="K741" s="237">
        <v>37.450000000000003</v>
      </c>
      <c r="L741" s="220"/>
      <c r="M741" s="220"/>
      <c r="N741" s="220">
        <v>37.450000000000003</v>
      </c>
      <c r="O741" s="219">
        <v>1</v>
      </c>
    </row>
    <row r="742" spans="1:15" s="234" customFormat="1" ht="51">
      <c r="A742" s="261">
        <v>379</v>
      </c>
      <c r="B742" s="262" t="s">
        <v>833</v>
      </c>
      <c r="C742" s="447" t="s">
        <v>834</v>
      </c>
      <c r="D742" s="258" t="s">
        <v>835</v>
      </c>
      <c r="E742" s="404">
        <v>2000</v>
      </c>
      <c r="F742" s="487" t="s">
        <v>1395</v>
      </c>
      <c r="G742" s="519" t="s">
        <v>1441</v>
      </c>
      <c r="H742" s="519" t="s">
        <v>1442</v>
      </c>
      <c r="I742" s="264">
        <v>16.8</v>
      </c>
      <c r="J742" s="265">
        <v>1.68</v>
      </c>
      <c r="K742" s="264">
        <v>16.8</v>
      </c>
      <c r="L742" s="264"/>
      <c r="M742" s="263"/>
      <c r="N742" s="264"/>
      <c r="O742" s="261">
        <v>1</v>
      </c>
    </row>
    <row r="743" spans="1:15" s="221" customFormat="1" ht="38.25">
      <c r="A743" s="214">
        <v>380</v>
      </c>
      <c r="B743" s="235" t="s">
        <v>833</v>
      </c>
      <c r="C743" s="444" t="s">
        <v>836</v>
      </c>
      <c r="D743" s="236" t="s">
        <v>837</v>
      </c>
      <c r="E743" s="389">
        <v>400</v>
      </c>
      <c r="F743" s="481" t="s">
        <v>2344</v>
      </c>
      <c r="G743" s="456" t="s">
        <v>2345</v>
      </c>
      <c r="H743" s="456" t="s">
        <v>2051</v>
      </c>
      <c r="I743" s="237">
        <v>49.88</v>
      </c>
      <c r="J743" s="238">
        <v>12.47</v>
      </c>
      <c r="K743" s="237">
        <v>51.55</v>
      </c>
      <c r="L743" s="237">
        <v>51.55</v>
      </c>
      <c r="M743" s="237"/>
      <c r="N743" s="220">
        <v>51.55</v>
      </c>
      <c r="O743" s="219">
        <v>1</v>
      </c>
    </row>
    <row r="744" spans="1:15" s="234" customFormat="1" ht="38.25" hidden="1">
      <c r="A744" s="247">
        <v>380</v>
      </c>
      <c r="B744" s="248" t="s">
        <v>833</v>
      </c>
      <c r="C744" s="446" t="s">
        <v>836</v>
      </c>
      <c r="D744" s="249" t="s">
        <v>837</v>
      </c>
      <c r="E744" s="390">
        <v>400</v>
      </c>
      <c r="F744" s="484" t="s">
        <v>1396</v>
      </c>
      <c r="G744" s="517" t="s">
        <v>1445</v>
      </c>
      <c r="H744" s="517" t="s">
        <v>1442</v>
      </c>
      <c r="I744" s="251">
        <v>49.92</v>
      </c>
      <c r="J744" s="252">
        <v>12.48</v>
      </c>
      <c r="K744" s="251">
        <v>51.55</v>
      </c>
      <c r="L744" s="251"/>
      <c r="M744" s="250"/>
      <c r="N744" s="251">
        <v>51.55</v>
      </c>
      <c r="O744" s="253">
        <v>2</v>
      </c>
    </row>
    <row r="745" spans="1:15" s="234" customFormat="1" ht="38.25">
      <c r="A745" s="261">
        <v>381</v>
      </c>
      <c r="B745" s="262" t="s">
        <v>833</v>
      </c>
      <c r="C745" s="447" t="s">
        <v>836</v>
      </c>
      <c r="D745" s="258" t="s">
        <v>838</v>
      </c>
      <c r="E745" s="258">
        <v>200</v>
      </c>
      <c r="F745" s="487" t="s">
        <v>1397</v>
      </c>
      <c r="G745" s="519" t="s">
        <v>1466</v>
      </c>
      <c r="H745" s="519" t="s">
        <v>1442</v>
      </c>
      <c r="I745" s="264">
        <v>23.48</v>
      </c>
      <c r="J745" s="265">
        <v>4.6959999999999997</v>
      </c>
      <c r="K745" s="264">
        <v>26.83</v>
      </c>
      <c r="L745" s="264"/>
      <c r="M745" s="263"/>
      <c r="N745" s="264"/>
      <c r="O745" s="261">
        <v>1</v>
      </c>
    </row>
    <row r="746" spans="1:15" s="246" customFormat="1" ht="38.25" hidden="1">
      <c r="A746" s="256">
        <v>381</v>
      </c>
      <c r="B746" s="257" t="s">
        <v>833</v>
      </c>
      <c r="C746" s="462" t="s">
        <v>836</v>
      </c>
      <c r="D746" s="259" t="s">
        <v>838</v>
      </c>
      <c r="E746" s="259">
        <v>200</v>
      </c>
      <c r="F746" s="486" t="s">
        <v>1982</v>
      </c>
      <c r="G746" s="462" t="s">
        <v>1983</v>
      </c>
      <c r="H746" s="462" t="s">
        <v>1875</v>
      </c>
      <c r="I746" s="335">
        <v>24.85</v>
      </c>
      <c r="J746" s="260">
        <v>4.97</v>
      </c>
      <c r="K746" s="336">
        <v>26.83</v>
      </c>
      <c r="L746" s="259"/>
      <c r="M746" s="259"/>
      <c r="N746" s="336">
        <v>26.83</v>
      </c>
      <c r="O746" s="337">
        <v>2</v>
      </c>
    </row>
    <row r="747" spans="1:15" s="234" customFormat="1" ht="38.25">
      <c r="A747" s="247">
        <v>382</v>
      </c>
      <c r="B747" s="248" t="s">
        <v>833</v>
      </c>
      <c r="C747" s="446" t="s">
        <v>836</v>
      </c>
      <c r="D747" s="249" t="s">
        <v>839</v>
      </c>
      <c r="E747" s="233">
        <v>200</v>
      </c>
      <c r="F747" s="484" t="s">
        <v>1398</v>
      </c>
      <c r="G747" s="517" t="s">
        <v>1466</v>
      </c>
      <c r="H747" s="517" t="s">
        <v>1442</v>
      </c>
      <c r="I747" s="251">
        <v>35.92</v>
      </c>
      <c r="J747" s="252">
        <v>7.1840000000000002</v>
      </c>
      <c r="K747" s="251">
        <v>40.24</v>
      </c>
      <c r="L747" s="251"/>
      <c r="M747" s="250"/>
      <c r="N747" s="251"/>
      <c r="O747" s="253">
        <v>1</v>
      </c>
    </row>
    <row r="748" spans="1:15" s="246" customFormat="1" ht="38.25" hidden="1">
      <c r="A748" s="239">
        <v>382</v>
      </c>
      <c r="B748" s="240" t="s">
        <v>833</v>
      </c>
      <c r="C748" s="445" t="s">
        <v>836</v>
      </c>
      <c r="D748" s="241" t="s">
        <v>839</v>
      </c>
      <c r="E748" s="241">
        <v>200</v>
      </c>
      <c r="F748" s="483" t="s">
        <v>1984</v>
      </c>
      <c r="G748" s="445" t="s">
        <v>1983</v>
      </c>
      <c r="H748" s="445" t="s">
        <v>1875</v>
      </c>
      <c r="I748" s="242">
        <v>38.21</v>
      </c>
      <c r="J748" s="243">
        <v>7.6420000000000003</v>
      </c>
      <c r="K748" s="310">
        <v>40.24</v>
      </c>
      <c r="L748" s="241"/>
      <c r="M748" s="241"/>
      <c r="N748" s="310">
        <v>40.24</v>
      </c>
      <c r="O748" s="245">
        <v>2</v>
      </c>
    </row>
    <row r="749" spans="1:15" s="234" customFormat="1" ht="38.25">
      <c r="A749" s="261">
        <v>383</v>
      </c>
      <c r="B749" s="262" t="s">
        <v>833</v>
      </c>
      <c r="C749" s="447" t="s">
        <v>836</v>
      </c>
      <c r="D749" s="258" t="s">
        <v>840</v>
      </c>
      <c r="E749" s="258">
        <v>200</v>
      </c>
      <c r="F749" s="487" t="s">
        <v>1399</v>
      </c>
      <c r="G749" s="519" t="s">
        <v>1466</v>
      </c>
      <c r="H749" s="519" t="s">
        <v>1442</v>
      </c>
      <c r="I749" s="264">
        <v>48.05</v>
      </c>
      <c r="J749" s="265">
        <v>9.61</v>
      </c>
      <c r="K749" s="264">
        <v>53.65</v>
      </c>
      <c r="L749" s="264"/>
      <c r="M749" s="263"/>
      <c r="N749" s="264"/>
      <c r="O749" s="261">
        <v>1</v>
      </c>
    </row>
    <row r="750" spans="1:15" s="246" customFormat="1" ht="38.25" hidden="1">
      <c r="A750" s="256">
        <v>383</v>
      </c>
      <c r="B750" s="257" t="s">
        <v>833</v>
      </c>
      <c r="C750" s="462" t="s">
        <v>836</v>
      </c>
      <c r="D750" s="259" t="s">
        <v>840</v>
      </c>
      <c r="E750" s="259">
        <v>200</v>
      </c>
      <c r="F750" s="486" t="s">
        <v>1985</v>
      </c>
      <c r="G750" s="462" t="s">
        <v>1983</v>
      </c>
      <c r="H750" s="462" t="s">
        <v>1875</v>
      </c>
      <c r="I750" s="335">
        <v>50.98</v>
      </c>
      <c r="J750" s="260">
        <v>10.196</v>
      </c>
      <c r="K750" s="336">
        <v>53.65</v>
      </c>
      <c r="L750" s="259"/>
      <c r="M750" s="259"/>
      <c r="N750" s="336">
        <v>53.65</v>
      </c>
      <c r="O750" s="337">
        <v>2</v>
      </c>
    </row>
    <row r="751" spans="1:15" s="234" customFormat="1" ht="33.75">
      <c r="A751" s="247">
        <v>384</v>
      </c>
      <c r="B751" s="274" t="s">
        <v>841</v>
      </c>
      <c r="C751" s="446" t="s">
        <v>842</v>
      </c>
      <c r="D751" s="249" t="s">
        <v>843</v>
      </c>
      <c r="E751" s="233">
        <v>1100</v>
      </c>
      <c r="F751" s="484" t="s">
        <v>1400</v>
      </c>
      <c r="G751" s="517" t="s">
        <v>1466</v>
      </c>
      <c r="H751" s="517" t="s">
        <v>1442</v>
      </c>
      <c r="I751" s="251">
        <v>43.94</v>
      </c>
      <c r="J751" s="252">
        <v>8.7880000000000003</v>
      </c>
      <c r="K751" s="251">
        <v>50.53</v>
      </c>
      <c r="L751" s="251"/>
      <c r="M751" s="250"/>
      <c r="N751" s="251">
        <v>50.53</v>
      </c>
      <c r="O751" s="253">
        <v>1</v>
      </c>
    </row>
    <row r="752" spans="1:15" s="246" customFormat="1" ht="38.25" hidden="1">
      <c r="A752" s="239">
        <v>384</v>
      </c>
      <c r="B752" s="240" t="s">
        <v>841</v>
      </c>
      <c r="C752" s="445" t="s">
        <v>842</v>
      </c>
      <c r="D752" s="241" t="s">
        <v>843</v>
      </c>
      <c r="E752" s="241">
        <v>1100</v>
      </c>
      <c r="F752" s="483" t="s">
        <v>1986</v>
      </c>
      <c r="G752" s="445" t="s">
        <v>1983</v>
      </c>
      <c r="H752" s="445" t="s">
        <v>1875</v>
      </c>
      <c r="I752" s="242">
        <v>49.58</v>
      </c>
      <c r="J752" s="243">
        <v>9.9160000000000004</v>
      </c>
      <c r="K752" s="310">
        <v>50.53</v>
      </c>
      <c r="L752" s="241"/>
      <c r="M752" s="241"/>
      <c r="N752" s="310">
        <v>50.53</v>
      </c>
      <c r="O752" s="245">
        <v>2</v>
      </c>
    </row>
    <row r="753" spans="1:15" s="234" customFormat="1" ht="38.25">
      <c r="A753" s="261">
        <v>385</v>
      </c>
      <c r="B753" s="405" t="s">
        <v>841</v>
      </c>
      <c r="C753" s="447" t="s">
        <v>842</v>
      </c>
      <c r="D753" s="258" t="s">
        <v>844</v>
      </c>
      <c r="E753" s="258">
        <v>1200</v>
      </c>
      <c r="F753" s="487" t="s">
        <v>1401</v>
      </c>
      <c r="G753" s="519" t="s">
        <v>1466</v>
      </c>
      <c r="H753" s="519" t="s">
        <v>1442</v>
      </c>
      <c r="I753" s="264">
        <v>33</v>
      </c>
      <c r="J753" s="265">
        <v>6.6</v>
      </c>
      <c r="K753" s="264">
        <v>37.9</v>
      </c>
      <c r="L753" s="264"/>
      <c r="M753" s="263"/>
      <c r="N753" s="264">
        <v>37.9</v>
      </c>
      <c r="O753" s="261">
        <v>1</v>
      </c>
    </row>
    <row r="754" spans="1:15" s="246" customFormat="1" ht="38.25" hidden="1">
      <c r="A754" s="256">
        <v>385</v>
      </c>
      <c r="B754" s="257" t="s">
        <v>841</v>
      </c>
      <c r="C754" s="462" t="s">
        <v>842</v>
      </c>
      <c r="D754" s="259" t="s">
        <v>844</v>
      </c>
      <c r="E754" s="259">
        <v>1200</v>
      </c>
      <c r="F754" s="486" t="s">
        <v>1987</v>
      </c>
      <c r="G754" s="462" t="s">
        <v>1983</v>
      </c>
      <c r="H754" s="462" t="s">
        <v>1875</v>
      </c>
      <c r="I754" s="335">
        <v>36.950000000000003</v>
      </c>
      <c r="J754" s="260">
        <v>7.39</v>
      </c>
      <c r="K754" s="336">
        <v>37.9</v>
      </c>
      <c r="L754" s="259"/>
      <c r="M754" s="259"/>
      <c r="N754" s="336">
        <v>37.9</v>
      </c>
      <c r="O754" s="337">
        <v>2</v>
      </c>
    </row>
    <row r="755" spans="1:15" s="234" customFormat="1" ht="33.75">
      <c r="A755" s="247">
        <v>386</v>
      </c>
      <c r="B755" s="274" t="s">
        <v>841</v>
      </c>
      <c r="C755" s="446" t="s">
        <v>842</v>
      </c>
      <c r="D755" s="249" t="s">
        <v>845</v>
      </c>
      <c r="E755" s="233">
        <v>1000</v>
      </c>
      <c r="F755" s="484" t="s">
        <v>1402</v>
      </c>
      <c r="G755" s="517" t="s">
        <v>1467</v>
      </c>
      <c r="H755" s="517" t="s">
        <v>1442</v>
      </c>
      <c r="I755" s="251">
        <v>22.05</v>
      </c>
      <c r="J755" s="252">
        <v>4.41</v>
      </c>
      <c r="K755" s="251">
        <v>25.27</v>
      </c>
      <c r="L755" s="251"/>
      <c r="M755" s="250"/>
      <c r="N755" s="251">
        <v>25.27</v>
      </c>
      <c r="O755" s="253">
        <v>1</v>
      </c>
    </row>
    <row r="756" spans="1:15" s="246" customFormat="1" ht="38.25" hidden="1">
      <c r="A756" s="239">
        <v>386</v>
      </c>
      <c r="B756" s="240" t="s">
        <v>841</v>
      </c>
      <c r="C756" s="445" t="s">
        <v>842</v>
      </c>
      <c r="D756" s="241" t="s">
        <v>845</v>
      </c>
      <c r="E756" s="241">
        <v>1000</v>
      </c>
      <c r="F756" s="483" t="s">
        <v>1988</v>
      </c>
      <c r="G756" s="445" t="s">
        <v>1983</v>
      </c>
      <c r="H756" s="445" t="s">
        <v>1875</v>
      </c>
      <c r="I756" s="242">
        <v>24.85</v>
      </c>
      <c r="J756" s="243">
        <v>4.97</v>
      </c>
      <c r="K756" s="310">
        <v>25.27</v>
      </c>
      <c r="L756" s="241"/>
      <c r="M756" s="241"/>
      <c r="N756" s="310">
        <v>25.27</v>
      </c>
      <c r="O756" s="245">
        <v>2</v>
      </c>
    </row>
    <row r="757" spans="1:15" s="221" customFormat="1" ht="38.25">
      <c r="A757" s="256">
        <v>387</v>
      </c>
      <c r="B757" s="257" t="s">
        <v>846</v>
      </c>
      <c r="C757" s="462" t="s">
        <v>847</v>
      </c>
      <c r="D757" s="259" t="s">
        <v>848</v>
      </c>
      <c r="E757" s="259">
        <v>50000</v>
      </c>
      <c r="F757" s="486" t="s">
        <v>2346</v>
      </c>
      <c r="G757" s="462" t="s">
        <v>1679</v>
      </c>
      <c r="H757" s="462" t="s">
        <v>2051</v>
      </c>
      <c r="I757" s="335">
        <v>3.48</v>
      </c>
      <c r="J757" s="260">
        <v>0.11600000000000001</v>
      </c>
      <c r="K757" s="335">
        <v>4.28</v>
      </c>
      <c r="L757" s="335">
        <v>4.28</v>
      </c>
      <c r="M757" s="335"/>
      <c r="N757" s="259">
        <v>4.28</v>
      </c>
      <c r="O757" s="256">
        <v>1</v>
      </c>
    </row>
    <row r="758" spans="1:15" s="234" customFormat="1" ht="38.25" hidden="1">
      <c r="A758" s="261">
        <v>387</v>
      </c>
      <c r="B758" s="262" t="s">
        <v>846</v>
      </c>
      <c r="C758" s="447" t="s">
        <v>847</v>
      </c>
      <c r="D758" s="258" t="s">
        <v>848</v>
      </c>
      <c r="E758" s="258">
        <v>50000</v>
      </c>
      <c r="F758" s="487" t="s">
        <v>1403</v>
      </c>
      <c r="G758" s="519" t="s">
        <v>1444</v>
      </c>
      <c r="H758" s="519" t="s">
        <v>1442</v>
      </c>
      <c r="I758" s="264">
        <v>2.44</v>
      </c>
      <c r="J758" s="265">
        <v>0.122</v>
      </c>
      <c r="K758" s="264">
        <v>2.85</v>
      </c>
      <c r="L758" s="264"/>
      <c r="M758" s="263"/>
      <c r="N758" s="264">
        <v>2.85</v>
      </c>
      <c r="O758" s="261">
        <v>2</v>
      </c>
    </row>
    <row r="759" spans="1:15" s="234" customFormat="1" ht="38.25" hidden="1">
      <c r="A759" s="247">
        <v>388</v>
      </c>
      <c r="B759" s="248" t="s">
        <v>846</v>
      </c>
      <c r="C759" s="446" t="s">
        <v>847</v>
      </c>
      <c r="D759" s="249" t="s">
        <v>849</v>
      </c>
      <c r="E759" s="233">
        <v>1000</v>
      </c>
      <c r="F759" s="484"/>
      <c r="G759" s="517"/>
      <c r="H759" s="517"/>
      <c r="I759" s="250"/>
      <c r="J759" s="250"/>
      <c r="K759" s="250"/>
      <c r="L759" s="250"/>
      <c r="M759" s="250"/>
      <c r="N759" s="251"/>
      <c r="O759" s="253">
        <v>0</v>
      </c>
    </row>
    <row r="760" spans="1:15" s="234" customFormat="1" ht="51">
      <c r="A760" s="247">
        <v>389</v>
      </c>
      <c r="B760" s="248" t="s">
        <v>846</v>
      </c>
      <c r="C760" s="446" t="s">
        <v>847</v>
      </c>
      <c r="D760" s="249" t="s">
        <v>850</v>
      </c>
      <c r="E760" s="390">
        <v>5000</v>
      </c>
      <c r="F760" s="484" t="s">
        <v>1404</v>
      </c>
      <c r="G760" s="517" t="s">
        <v>1441</v>
      </c>
      <c r="H760" s="517" t="s">
        <v>1442</v>
      </c>
      <c r="I760" s="251">
        <v>7.5</v>
      </c>
      <c r="J760" s="252">
        <v>0.75</v>
      </c>
      <c r="K760" s="251">
        <v>9.76</v>
      </c>
      <c r="L760" s="251"/>
      <c r="M760" s="250"/>
      <c r="N760" s="251">
        <v>9.76</v>
      </c>
      <c r="O760" s="253">
        <v>1</v>
      </c>
    </row>
    <row r="761" spans="1:15" s="221" customFormat="1" ht="51" hidden="1">
      <c r="A761" s="214">
        <v>389</v>
      </c>
      <c r="B761" s="235" t="s">
        <v>846</v>
      </c>
      <c r="C761" s="444" t="s">
        <v>847</v>
      </c>
      <c r="D761" s="236" t="s">
        <v>850</v>
      </c>
      <c r="E761" s="389">
        <v>5000</v>
      </c>
      <c r="F761" s="481" t="s">
        <v>2347</v>
      </c>
      <c r="G761" s="456" t="s">
        <v>1660</v>
      </c>
      <c r="H761" s="456" t="s">
        <v>2051</v>
      </c>
      <c r="I761" s="237">
        <v>4.28</v>
      </c>
      <c r="J761" s="238">
        <v>0.85599999999999998</v>
      </c>
      <c r="K761" s="237">
        <v>4.88</v>
      </c>
      <c r="L761" s="237">
        <v>5.26</v>
      </c>
      <c r="M761" s="237"/>
      <c r="N761" s="220">
        <v>4.88</v>
      </c>
      <c r="O761" s="219">
        <v>2</v>
      </c>
    </row>
    <row r="762" spans="1:15" s="409" customFormat="1" ht="63.75">
      <c r="A762" s="261">
        <v>390</v>
      </c>
      <c r="B762" s="406" t="s">
        <v>846</v>
      </c>
      <c r="C762" s="468" t="s">
        <v>1221</v>
      </c>
      <c r="D762" s="407" t="s">
        <v>1222</v>
      </c>
      <c r="E762" s="408">
        <v>600</v>
      </c>
      <c r="F762" s="487" t="s">
        <v>1405</v>
      </c>
      <c r="G762" s="519" t="s">
        <v>1445</v>
      </c>
      <c r="H762" s="519" t="s">
        <v>1442</v>
      </c>
      <c r="I762" s="264">
        <v>8.1999999999999993</v>
      </c>
      <c r="J762" s="265">
        <v>9.11E-2</v>
      </c>
      <c r="K762" s="264"/>
      <c r="L762" s="264">
        <v>8.83</v>
      </c>
      <c r="M762" s="263"/>
      <c r="N762" s="264"/>
      <c r="O762" s="261">
        <v>1</v>
      </c>
    </row>
    <row r="763" spans="1:15" s="205" customFormat="1" ht="63.75" hidden="1">
      <c r="A763" s="256">
        <v>390</v>
      </c>
      <c r="B763" s="410" t="s">
        <v>846</v>
      </c>
      <c r="C763" s="469" t="s">
        <v>1221</v>
      </c>
      <c r="D763" s="411" t="s">
        <v>1222</v>
      </c>
      <c r="E763" s="412">
        <v>600</v>
      </c>
      <c r="F763" s="486" t="s">
        <v>2348</v>
      </c>
      <c r="G763" s="462" t="s">
        <v>2089</v>
      </c>
      <c r="H763" s="462" t="s">
        <v>2051</v>
      </c>
      <c r="I763" s="335">
        <v>10.68</v>
      </c>
      <c r="J763" s="260">
        <v>1.0680000000000001</v>
      </c>
      <c r="K763" s="335">
        <v>11.53</v>
      </c>
      <c r="L763" s="335">
        <v>2.96</v>
      </c>
      <c r="M763" s="413"/>
      <c r="N763" s="335">
        <v>11.53</v>
      </c>
      <c r="O763" s="256">
        <v>2</v>
      </c>
    </row>
    <row r="764" spans="1:15" s="221" customFormat="1" ht="51">
      <c r="A764" s="214">
        <v>391</v>
      </c>
      <c r="B764" s="313" t="s">
        <v>851</v>
      </c>
      <c r="C764" s="456" t="s">
        <v>852</v>
      </c>
      <c r="D764" s="220" t="s">
        <v>853</v>
      </c>
      <c r="E764" s="389">
        <v>6200</v>
      </c>
      <c r="F764" s="481" t="s">
        <v>1570</v>
      </c>
      <c r="G764" s="456" t="s">
        <v>1548</v>
      </c>
      <c r="H764" s="456" t="s">
        <v>1549</v>
      </c>
      <c r="I764" s="220">
        <v>3.58</v>
      </c>
      <c r="J764" s="238">
        <f>I764/10</f>
        <v>0.35799999999999998</v>
      </c>
      <c r="K764" s="220">
        <v>4.37</v>
      </c>
      <c r="L764" s="220"/>
      <c r="M764" s="220"/>
      <c r="N764" s="220"/>
      <c r="O764" s="219">
        <v>1</v>
      </c>
    </row>
    <row r="765" spans="1:15" s="234" customFormat="1" ht="51" hidden="1">
      <c r="A765" s="247">
        <v>391</v>
      </c>
      <c r="B765" s="314" t="s">
        <v>851</v>
      </c>
      <c r="C765" s="457" t="s">
        <v>852</v>
      </c>
      <c r="D765" s="233" t="s">
        <v>853</v>
      </c>
      <c r="E765" s="390">
        <v>6200</v>
      </c>
      <c r="F765" s="484" t="s">
        <v>1406</v>
      </c>
      <c r="G765" s="517" t="s">
        <v>1441</v>
      </c>
      <c r="H765" s="517" t="s">
        <v>1442</v>
      </c>
      <c r="I765" s="251">
        <v>4.2</v>
      </c>
      <c r="J765" s="252">
        <v>0.42</v>
      </c>
      <c r="K765" s="251">
        <v>4.37</v>
      </c>
      <c r="L765" s="251"/>
      <c r="M765" s="250"/>
      <c r="N765" s="251"/>
      <c r="O765" s="253">
        <v>2</v>
      </c>
    </row>
    <row r="766" spans="1:15" s="246" customFormat="1" ht="51" hidden="1">
      <c r="A766" s="239">
        <v>391</v>
      </c>
      <c r="B766" s="240" t="s">
        <v>851</v>
      </c>
      <c r="C766" s="445" t="s">
        <v>852</v>
      </c>
      <c r="D766" s="241" t="s">
        <v>853</v>
      </c>
      <c r="E766" s="398">
        <v>6200</v>
      </c>
      <c r="F766" s="483" t="s">
        <v>1989</v>
      </c>
      <c r="G766" s="445" t="s">
        <v>1660</v>
      </c>
      <c r="H766" s="445" t="s">
        <v>1875</v>
      </c>
      <c r="I766" s="242">
        <v>0.42</v>
      </c>
      <c r="J766" s="243">
        <v>0.42</v>
      </c>
      <c r="K766" s="310">
        <v>0.44</v>
      </c>
      <c r="L766" s="241"/>
      <c r="M766" s="241"/>
      <c r="N766" s="310">
        <v>0.44</v>
      </c>
      <c r="O766" s="245">
        <v>3</v>
      </c>
    </row>
    <row r="767" spans="1:15" s="221" customFormat="1" ht="51" hidden="1">
      <c r="A767" s="214">
        <v>391</v>
      </c>
      <c r="B767" s="313" t="s">
        <v>851</v>
      </c>
      <c r="C767" s="456" t="s">
        <v>852</v>
      </c>
      <c r="D767" s="220" t="s">
        <v>853</v>
      </c>
      <c r="E767" s="389">
        <v>6200</v>
      </c>
      <c r="F767" s="481" t="s">
        <v>2349</v>
      </c>
      <c r="G767" s="456" t="s">
        <v>1660</v>
      </c>
      <c r="H767" s="456" t="s">
        <v>2051</v>
      </c>
      <c r="I767" s="237">
        <v>4.22</v>
      </c>
      <c r="J767" s="238">
        <v>0.42199999999999999</v>
      </c>
      <c r="K767" s="237">
        <v>4.37</v>
      </c>
      <c r="L767" s="237">
        <v>4.37</v>
      </c>
      <c r="M767" s="237"/>
      <c r="N767" s="220"/>
      <c r="O767" s="219">
        <v>4</v>
      </c>
    </row>
    <row r="768" spans="1:15" s="221" customFormat="1" ht="38.25">
      <c r="A768" s="256">
        <v>392</v>
      </c>
      <c r="B768" s="257" t="s">
        <v>851</v>
      </c>
      <c r="C768" s="462" t="s">
        <v>852</v>
      </c>
      <c r="D768" s="259" t="s">
        <v>854</v>
      </c>
      <c r="E768" s="259">
        <v>5000</v>
      </c>
      <c r="F768" s="486" t="s">
        <v>2350</v>
      </c>
      <c r="G768" s="462" t="s">
        <v>2071</v>
      </c>
      <c r="H768" s="462" t="s">
        <v>2051</v>
      </c>
      <c r="I768" s="335">
        <v>1.18</v>
      </c>
      <c r="J768" s="260">
        <v>5.8999999999999997E-2</v>
      </c>
      <c r="K768" s="335"/>
      <c r="L768" s="335">
        <v>1.86</v>
      </c>
      <c r="M768" s="335">
        <v>1.86</v>
      </c>
      <c r="N768" s="259"/>
      <c r="O768" s="256">
        <v>1</v>
      </c>
    </row>
    <row r="769" spans="1:15" s="221" customFormat="1" ht="51" hidden="1">
      <c r="A769" s="256">
        <v>392</v>
      </c>
      <c r="B769" s="257" t="s">
        <v>851</v>
      </c>
      <c r="C769" s="462" t="s">
        <v>852</v>
      </c>
      <c r="D769" s="259" t="s">
        <v>854</v>
      </c>
      <c r="E769" s="259">
        <v>5000</v>
      </c>
      <c r="F769" s="486" t="s">
        <v>1590</v>
      </c>
      <c r="G769" s="462" t="s">
        <v>1591</v>
      </c>
      <c r="H769" s="462" t="s">
        <v>1585</v>
      </c>
      <c r="I769" s="336">
        <v>1.2</v>
      </c>
      <c r="J769" s="336">
        <v>0.06</v>
      </c>
      <c r="K769" s="259"/>
      <c r="L769" s="259"/>
      <c r="M769" s="259">
        <v>2.2400000000000002</v>
      </c>
      <c r="N769" s="259"/>
      <c r="O769" s="256">
        <v>2</v>
      </c>
    </row>
    <row r="770" spans="1:15" s="234" customFormat="1" ht="38.25" hidden="1">
      <c r="A770" s="261">
        <v>392</v>
      </c>
      <c r="B770" s="262" t="s">
        <v>851</v>
      </c>
      <c r="C770" s="447" t="s">
        <v>852</v>
      </c>
      <c r="D770" s="258" t="s">
        <v>854</v>
      </c>
      <c r="E770" s="258">
        <v>5000</v>
      </c>
      <c r="F770" s="487" t="s">
        <v>1407</v>
      </c>
      <c r="G770" s="519" t="s">
        <v>1445</v>
      </c>
      <c r="H770" s="519" t="s">
        <v>1442</v>
      </c>
      <c r="I770" s="264">
        <v>0.76</v>
      </c>
      <c r="J770" s="265">
        <v>7.5999999999999998E-2</v>
      </c>
      <c r="K770" s="264"/>
      <c r="L770" s="264">
        <v>0.8</v>
      </c>
      <c r="M770" s="263"/>
      <c r="N770" s="264"/>
      <c r="O770" s="261">
        <v>3</v>
      </c>
    </row>
    <row r="771" spans="1:15" s="246" customFormat="1" ht="38.25" hidden="1">
      <c r="A771" s="256">
        <v>392</v>
      </c>
      <c r="B771" s="257" t="s">
        <v>851</v>
      </c>
      <c r="C771" s="462" t="s">
        <v>852</v>
      </c>
      <c r="D771" s="259" t="s">
        <v>854</v>
      </c>
      <c r="E771" s="259">
        <v>5000</v>
      </c>
      <c r="F771" s="486" t="s">
        <v>1990</v>
      </c>
      <c r="G771" s="462" t="s">
        <v>1675</v>
      </c>
      <c r="H771" s="462" t="s">
        <v>1875</v>
      </c>
      <c r="I771" s="259">
        <v>1.68</v>
      </c>
      <c r="J771" s="260">
        <v>8.4000000000000005E-2</v>
      </c>
      <c r="K771" s="336" t="s">
        <v>1616</v>
      </c>
      <c r="L771" s="259">
        <v>2.39</v>
      </c>
      <c r="M771" s="259"/>
      <c r="N771" s="259"/>
      <c r="O771" s="337">
        <v>4</v>
      </c>
    </row>
    <row r="772" spans="1:15" s="221" customFormat="1" ht="38.25">
      <c r="A772" s="214">
        <v>393</v>
      </c>
      <c r="B772" s="313" t="s">
        <v>855</v>
      </c>
      <c r="C772" s="456" t="s">
        <v>856</v>
      </c>
      <c r="D772" s="220" t="s">
        <v>857</v>
      </c>
      <c r="E772" s="220">
        <v>2700</v>
      </c>
      <c r="F772" s="481" t="s">
        <v>2351</v>
      </c>
      <c r="G772" s="456" t="s">
        <v>2071</v>
      </c>
      <c r="H772" s="456" t="s">
        <v>2051</v>
      </c>
      <c r="I772" s="237">
        <v>2.2599999999999998</v>
      </c>
      <c r="J772" s="238">
        <v>7.5300000000000006E-2</v>
      </c>
      <c r="K772" s="237"/>
      <c r="L772" s="237">
        <v>2.75</v>
      </c>
      <c r="M772" s="237">
        <v>2.75</v>
      </c>
      <c r="N772" s="220"/>
      <c r="O772" s="219">
        <v>1</v>
      </c>
    </row>
    <row r="773" spans="1:15" s="234" customFormat="1" ht="32.25" hidden="1">
      <c r="A773" s="247">
        <v>393</v>
      </c>
      <c r="B773" s="314" t="s">
        <v>855</v>
      </c>
      <c r="C773" s="457" t="s">
        <v>856</v>
      </c>
      <c r="D773" s="233" t="s">
        <v>857</v>
      </c>
      <c r="E773" s="233">
        <v>2700</v>
      </c>
      <c r="F773" s="484" t="s">
        <v>1408</v>
      </c>
      <c r="G773" s="517" t="s">
        <v>1445</v>
      </c>
      <c r="H773" s="517" t="s">
        <v>1442</v>
      </c>
      <c r="I773" s="251">
        <v>1.67</v>
      </c>
      <c r="J773" s="252">
        <v>8.3500000000000005E-2</v>
      </c>
      <c r="K773" s="251"/>
      <c r="L773" s="251"/>
      <c r="M773" s="250">
        <v>2.81</v>
      </c>
      <c r="N773" s="251"/>
      <c r="O773" s="253">
        <v>2</v>
      </c>
    </row>
    <row r="774" spans="1:15" s="246" customFormat="1" ht="38.25" hidden="1">
      <c r="A774" s="239">
        <v>393</v>
      </c>
      <c r="B774" s="240" t="s">
        <v>855</v>
      </c>
      <c r="C774" s="445" t="s">
        <v>856</v>
      </c>
      <c r="D774" s="241" t="s">
        <v>857</v>
      </c>
      <c r="E774" s="241">
        <v>2700</v>
      </c>
      <c r="F774" s="483" t="s">
        <v>1991</v>
      </c>
      <c r="G774" s="445" t="s">
        <v>1675</v>
      </c>
      <c r="H774" s="445" t="s">
        <v>1875</v>
      </c>
      <c r="I774" s="241">
        <v>1.73</v>
      </c>
      <c r="J774" s="243">
        <v>8.6499999999999994E-2</v>
      </c>
      <c r="K774" s="310" t="s">
        <v>1616</v>
      </c>
      <c r="L774" s="241"/>
      <c r="M774" s="241">
        <v>2.36</v>
      </c>
      <c r="N774" s="241" t="s">
        <v>1616</v>
      </c>
      <c r="O774" s="245">
        <v>3</v>
      </c>
    </row>
    <row r="775" spans="1:15" s="221" customFormat="1" ht="38.25">
      <c r="A775" s="256">
        <v>394</v>
      </c>
      <c r="B775" s="257" t="s">
        <v>855</v>
      </c>
      <c r="C775" s="462" t="s">
        <v>856</v>
      </c>
      <c r="D775" s="259" t="s">
        <v>858</v>
      </c>
      <c r="E775" s="259">
        <v>400</v>
      </c>
      <c r="F775" s="486" t="s">
        <v>2352</v>
      </c>
      <c r="G775" s="462" t="s">
        <v>1874</v>
      </c>
      <c r="H775" s="462" t="s">
        <v>2051</v>
      </c>
      <c r="I775" s="335">
        <v>11.1</v>
      </c>
      <c r="J775" s="260">
        <v>1.1100000000000001</v>
      </c>
      <c r="K775" s="335">
        <v>15.3</v>
      </c>
      <c r="L775" s="335">
        <v>15.41</v>
      </c>
      <c r="M775" s="335"/>
      <c r="N775" s="259"/>
      <c r="O775" s="256">
        <v>1</v>
      </c>
    </row>
    <row r="776" spans="1:15" s="246" customFormat="1" ht="38.25" hidden="1">
      <c r="A776" s="256">
        <v>394</v>
      </c>
      <c r="B776" s="257" t="s">
        <v>855</v>
      </c>
      <c r="C776" s="462" t="s">
        <v>856</v>
      </c>
      <c r="D776" s="259" t="s">
        <v>858</v>
      </c>
      <c r="E776" s="259">
        <v>400</v>
      </c>
      <c r="F776" s="486" t="s">
        <v>1640</v>
      </c>
      <c r="G776" s="462" t="s">
        <v>1618</v>
      </c>
      <c r="H776" s="527" t="s">
        <v>1615</v>
      </c>
      <c r="I776" s="259">
        <v>11.28</v>
      </c>
      <c r="J776" s="259">
        <v>1.1279999999999999</v>
      </c>
      <c r="K776" s="335">
        <v>15.3</v>
      </c>
      <c r="L776" s="335">
        <v>15.3</v>
      </c>
      <c r="M776" s="259" t="s">
        <v>1616</v>
      </c>
      <c r="N776" s="259" t="s">
        <v>1616</v>
      </c>
      <c r="O776" s="256">
        <v>2</v>
      </c>
    </row>
    <row r="777" spans="1:15" s="234" customFormat="1" ht="38.25" hidden="1">
      <c r="A777" s="261">
        <v>394</v>
      </c>
      <c r="B777" s="262" t="s">
        <v>855</v>
      </c>
      <c r="C777" s="447" t="s">
        <v>856</v>
      </c>
      <c r="D777" s="258" t="s">
        <v>858</v>
      </c>
      <c r="E777" s="258">
        <v>400</v>
      </c>
      <c r="F777" s="487" t="s">
        <v>1409</v>
      </c>
      <c r="G777" s="519" t="s">
        <v>1443</v>
      </c>
      <c r="H777" s="519" t="s">
        <v>1442</v>
      </c>
      <c r="I777" s="264">
        <v>14.2</v>
      </c>
      <c r="J777" s="265">
        <v>1.42</v>
      </c>
      <c r="K777" s="264">
        <v>15.3</v>
      </c>
      <c r="L777" s="264"/>
      <c r="M777" s="263"/>
      <c r="N777" s="264"/>
      <c r="O777" s="261">
        <v>3</v>
      </c>
    </row>
    <row r="778" spans="1:15" s="234" customFormat="1" ht="22.5" hidden="1">
      <c r="A778" s="247"/>
      <c r="B778" s="255" t="s">
        <v>859</v>
      </c>
      <c r="C778" s="562" t="s">
        <v>860</v>
      </c>
      <c r="D778" s="562"/>
      <c r="E778" s="233"/>
      <c r="F778" s="484"/>
      <c r="G778" s="517"/>
      <c r="H778" s="517"/>
      <c r="I778" s="250"/>
      <c r="J778" s="250"/>
      <c r="K778" s="250"/>
      <c r="L778" s="250"/>
      <c r="M778" s="250"/>
      <c r="N778" s="251"/>
      <c r="O778" s="253"/>
    </row>
    <row r="779" spans="1:15" s="234" customFormat="1" ht="38.25">
      <c r="A779" s="247">
        <v>395</v>
      </c>
      <c r="B779" s="248" t="s">
        <v>861</v>
      </c>
      <c r="C779" s="446" t="s">
        <v>862</v>
      </c>
      <c r="D779" s="249" t="s">
        <v>863</v>
      </c>
      <c r="E779" s="233">
        <v>50</v>
      </c>
      <c r="F779" s="484" t="s">
        <v>1410</v>
      </c>
      <c r="G779" s="517" t="s">
        <v>1441</v>
      </c>
      <c r="H779" s="517" t="s">
        <v>1442</v>
      </c>
      <c r="I779" s="251">
        <v>12.9</v>
      </c>
      <c r="J779" s="252">
        <v>1.29</v>
      </c>
      <c r="K779" s="251">
        <v>12.95</v>
      </c>
      <c r="L779" s="251"/>
      <c r="M779" s="250"/>
      <c r="N779" s="251"/>
      <c r="O779" s="253">
        <v>1</v>
      </c>
    </row>
    <row r="780" spans="1:15" s="246" customFormat="1" ht="33.75">
      <c r="A780" s="256">
        <v>396</v>
      </c>
      <c r="B780" s="257" t="s">
        <v>864</v>
      </c>
      <c r="C780" s="462" t="s">
        <v>865</v>
      </c>
      <c r="D780" s="259" t="s">
        <v>866</v>
      </c>
      <c r="E780" s="259">
        <v>100</v>
      </c>
      <c r="F780" s="486" t="s">
        <v>1992</v>
      </c>
      <c r="G780" s="462" t="s">
        <v>1675</v>
      </c>
      <c r="H780" s="462" t="s">
        <v>1875</v>
      </c>
      <c r="I780" s="335">
        <v>3.7</v>
      </c>
      <c r="J780" s="260">
        <v>7.3999999999999996E-2</v>
      </c>
      <c r="K780" s="336">
        <v>4.18</v>
      </c>
      <c r="L780" s="259"/>
      <c r="M780" s="259"/>
      <c r="N780" s="259">
        <v>4.18</v>
      </c>
      <c r="O780" s="337">
        <v>1</v>
      </c>
    </row>
    <row r="781" spans="1:15" s="221" customFormat="1" ht="33.75" hidden="1">
      <c r="A781" s="256">
        <v>396</v>
      </c>
      <c r="B781" s="257" t="s">
        <v>864</v>
      </c>
      <c r="C781" s="462" t="s">
        <v>865</v>
      </c>
      <c r="D781" s="259" t="s">
        <v>866</v>
      </c>
      <c r="E781" s="259">
        <v>100</v>
      </c>
      <c r="F781" s="486" t="s">
        <v>2353</v>
      </c>
      <c r="G781" s="462" t="s">
        <v>1675</v>
      </c>
      <c r="H781" s="462" t="s">
        <v>2051</v>
      </c>
      <c r="I781" s="335">
        <v>4.0999999999999996</v>
      </c>
      <c r="J781" s="260">
        <v>8.2000000000000003E-2</v>
      </c>
      <c r="K781" s="335">
        <v>4.18</v>
      </c>
      <c r="L781" s="335">
        <v>5.7</v>
      </c>
      <c r="M781" s="335"/>
      <c r="N781" s="259"/>
      <c r="O781" s="256">
        <v>2</v>
      </c>
    </row>
    <row r="782" spans="1:15" s="221" customFormat="1" ht="63.75">
      <c r="A782" s="214">
        <v>397</v>
      </c>
      <c r="B782" s="235" t="s">
        <v>867</v>
      </c>
      <c r="C782" s="444" t="s">
        <v>868</v>
      </c>
      <c r="D782" s="236" t="s">
        <v>869</v>
      </c>
      <c r="E782" s="220">
        <v>5</v>
      </c>
      <c r="F782" s="481" t="s">
        <v>2354</v>
      </c>
      <c r="G782" s="456" t="s">
        <v>2050</v>
      </c>
      <c r="H782" s="456" t="s">
        <v>2051</v>
      </c>
      <c r="I782" s="237">
        <v>6.73</v>
      </c>
      <c r="J782" s="238">
        <v>6.73</v>
      </c>
      <c r="K782" s="237">
        <v>6.9</v>
      </c>
      <c r="L782" s="237">
        <v>7.22</v>
      </c>
      <c r="M782" s="237"/>
      <c r="N782" s="220"/>
      <c r="O782" s="219">
        <v>1</v>
      </c>
    </row>
    <row r="783" spans="1:15" s="221" customFormat="1" ht="51">
      <c r="A783" s="256">
        <v>398</v>
      </c>
      <c r="B783" s="257" t="s">
        <v>867</v>
      </c>
      <c r="C783" s="462" t="s">
        <v>868</v>
      </c>
      <c r="D783" s="259" t="s">
        <v>870</v>
      </c>
      <c r="E783" s="259">
        <v>300</v>
      </c>
      <c r="F783" s="486" t="s">
        <v>2355</v>
      </c>
      <c r="G783" s="462" t="s">
        <v>2356</v>
      </c>
      <c r="H783" s="462" t="s">
        <v>2051</v>
      </c>
      <c r="I783" s="335">
        <v>12.98</v>
      </c>
      <c r="J783" s="260">
        <v>0.1298</v>
      </c>
      <c r="K783" s="335">
        <v>13.19</v>
      </c>
      <c r="L783" s="335">
        <v>13.19</v>
      </c>
      <c r="M783" s="335"/>
      <c r="N783" s="259"/>
      <c r="O783" s="256">
        <v>1</v>
      </c>
    </row>
    <row r="784" spans="1:15" s="246" customFormat="1" ht="38.25" hidden="1">
      <c r="A784" s="256">
        <v>398</v>
      </c>
      <c r="B784" s="257" t="s">
        <v>867</v>
      </c>
      <c r="C784" s="462" t="s">
        <v>868</v>
      </c>
      <c r="D784" s="259" t="s">
        <v>870</v>
      </c>
      <c r="E784" s="259">
        <v>300</v>
      </c>
      <c r="F784" s="486" t="s">
        <v>1993</v>
      </c>
      <c r="G784" s="462" t="s">
        <v>1675</v>
      </c>
      <c r="H784" s="462" t="s">
        <v>1875</v>
      </c>
      <c r="I784" s="335">
        <v>12.98</v>
      </c>
      <c r="J784" s="260">
        <v>0.1298</v>
      </c>
      <c r="K784" s="336">
        <v>13.19</v>
      </c>
      <c r="L784" s="259"/>
      <c r="M784" s="259"/>
      <c r="N784" s="358">
        <v>13.19</v>
      </c>
      <c r="O784" s="337">
        <v>2</v>
      </c>
    </row>
    <row r="785" spans="1:15" s="221" customFormat="1" ht="35.25">
      <c r="A785" s="214">
        <v>399</v>
      </c>
      <c r="B785" s="235" t="s">
        <v>871</v>
      </c>
      <c r="C785" s="444" t="s">
        <v>872</v>
      </c>
      <c r="D785" s="236" t="s">
        <v>873</v>
      </c>
      <c r="E785" s="220">
        <v>100</v>
      </c>
      <c r="F785" s="481" t="s">
        <v>2357</v>
      </c>
      <c r="G785" s="456" t="s">
        <v>1679</v>
      </c>
      <c r="H785" s="456" t="s">
        <v>2051</v>
      </c>
      <c r="I785" s="237">
        <v>21.43</v>
      </c>
      <c r="J785" s="238">
        <v>0.21429999999999999</v>
      </c>
      <c r="K785" s="237">
        <v>21.78</v>
      </c>
      <c r="L785" s="237">
        <v>21.79</v>
      </c>
      <c r="M785" s="237"/>
      <c r="N785" s="220"/>
      <c r="O785" s="219">
        <v>1</v>
      </c>
    </row>
    <row r="786" spans="1:15" s="234" customFormat="1" ht="22.5" hidden="1">
      <c r="A786" s="247"/>
      <c r="B786" s="255" t="s">
        <v>874</v>
      </c>
      <c r="C786" s="562" t="s">
        <v>875</v>
      </c>
      <c r="D786" s="562"/>
      <c r="E786" s="233"/>
      <c r="F786" s="484"/>
      <c r="G786" s="517"/>
      <c r="H786" s="517"/>
      <c r="I786" s="250"/>
      <c r="J786" s="250"/>
      <c r="K786" s="250"/>
      <c r="L786" s="250"/>
      <c r="M786" s="250"/>
      <c r="N786" s="251"/>
      <c r="O786" s="253"/>
    </row>
    <row r="787" spans="1:15" s="234" customFormat="1" ht="51">
      <c r="A787" s="247">
        <v>400</v>
      </c>
      <c r="B787" s="248" t="s">
        <v>876</v>
      </c>
      <c r="C787" s="446" t="s">
        <v>877</v>
      </c>
      <c r="D787" s="249" t="s">
        <v>878</v>
      </c>
      <c r="E787" s="233">
        <v>400</v>
      </c>
      <c r="F787" s="484" t="s">
        <v>1411</v>
      </c>
      <c r="G787" s="517" t="s">
        <v>1441</v>
      </c>
      <c r="H787" s="517" t="s">
        <v>1442</v>
      </c>
      <c r="I787" s="251">
        <v>8</v>
      </c>
      <c r="J787" s="252">
        <v>0.8</v>
      </c>
      <c r="K787" s="251">
        <v>8.0299999999999994</v>
      </c>
      <c r="L787" s="251"/>
      <c r="M787" s="250"/>
      <c r="N787" s="251"/>
      <c r="O787" s="253">
        <v>1</v>
      </c>
    </row>
    <row r="788" spans="1:15" s="246" customFormat="1" ht="34.5">
      <c r="A788" s="256">
        <v>401</v>
      </c>
      <c r="B788" s="257" t="s">
        <v>879</v>
      </c>
      <c r="C788" s="462" t="s">
        <v>880</v>
      </c>
      <c r="D788" s="259" t="s">
        <v>881</v>
      </c>
      <c r="E788" s="259">
        <v>1600</v>
      </c>
      <c r="F788" s="486" t="s">
        <v>1994</v>
      </c>
      <c r="G788" s="462" t="s">
        <v>1675</v>
      </c>
      <c r="H788" s="462" t="s">
        <v>1875</v>
      </c>
      <c r="I788" s="335">
        <v>6.08</v>
      </c>
      <c r="J788" s="260">
        <v>0.20269999999999999</v>
      </c>
      <c r="K788" s="259" t="s">
        <v>1616</v>
      </c>
      <c r="L788" s="335">
        <v>6.17</v>
      </c>
      <c r="M788" s="259"/>
      <c r="N788" s="259" t="s">
        <v>1616</v>
      </c>
      <c r="O788" s="337">
        <v>1</v>
      </c>
    </row>
    <row r="789" spans="1:15" s="234" customFormat="1" ht="34.5" hidden="1">
      <c r="A789" s="261">
        <v>401</v>
      </c>
      <c r="B789" s="262" t="s">
        <v>879</v>
      </c>
      <c r="C789" s="447" t="s">
        <v>880</v>
      </c>
      <c r="D789" s="258" t="s">
        <v>881</v>
      </c>
      <c r="E789" s="258">
        <v>1600</v>
      </c>
      <c r="F789" s="487" t="s">
        <v>1412</v>
      </c>
      <c r="G789" s="519" t="s">
        <v>1445</v>
      </c>
      <c r="H789" s="519" t="s">
        <v>1442</v>
      </c>
      <c r="I789" s="264">
        <v>6.1</v>
      </c>
      <c r="J789" s="265">
        <v>0.20330000000000001</v>
      </c>
      <c r="K789" s="264"/>
      <c r="L789" s="264">
        <v>6.17</v>
      </c>
      <c r="M789" s="263"/>
      <c r="N789" s="264"/>
      <c r="O789" s="261">
        <v>2</v>
      </c>
    </row>
    <row r="790" spans="1:15" s="221" customFormat="1" ht="34.5" hidden="1">
      <c r="A790" s="256">
        <v>401</v>
      </c>
      <c r="B790" s="257" t="s">
        <v>879</v>
      </c>
      <c r="C790" s="462" t="s">
        <v>880</v>
      </c>
      <c r="D790" s="259" t="s">
        <v>881</v>
      </c>
      <c r="E790" s="259">
        <v>1600</v>
      </c>
      <c r="F790" s="486" t="s">
        <v>2358</v>
      </c>
      <c r="G790" s="462" t="s">
        <v>2071</v>
      </c>
      <c r="H790" s="462" t="s">
        <v>2051</v>
      </c>
      <c r="I790" s="335">
        <v>6.11</v>
      </c>
      <c r="J790" s="260">
        <v>0.20369999999999999</v>
      </c>
      <c r="K790" s="335"/>
      <c r="L790" s="335">
        <v>6.17</v>
      </c>
      <c r="M790" s="335"/>
      <c r="N790" s="259"/>
      <c r="O790" s="256">
        <v>3</v>
      </c>
    </row>
    <row r="791" spans="1:15" s="234" customFormat="1" ht="38.25">
      <c r="A791" s="247">
        <v>402</v>
      </c>
      <c r="B791" s="248" t="s">
        <v>879</v>
      </c>
      <c r="C791" s="446" t="s">
        <v>882</v>
      </c>
      <c r="D791" s="249" t="s">
        <v>883</v>
      </c>
      <c r="E791" s="414">
        <v>1500</v>
      </c>
      <c r="F791" s="484" t="s">
        <v>1413</v>
      </c>
      <c r="G791" s="517" t="s">
        <v>1441</v>
      </c>
      <c r="H791" s="517" t="s">
        <v>1442</v>
      </c>
      <c r="I791" s="251">
        <v>8</v>
      </c>
      <c r="J791" s="252">
        <v>0.8</v>
      </c>
      <c r="K791" s="251">
        <v>8.02</v>
      </c>
      <c r="L791" s="251"/>
      <c r="M791" s="250"/>
      <c r="N791" s="251"/>
      <c r="O791" s="253">
        <v>1</v>
      </c>
    </row>
    <row r="792" spans="1:15" s="246" customFormat="1" ht="34.5">
      <c r="A792" s="256">
        <v>403</v>
      </c>
      <c r="B792" s="257" t="s">
        <v>879</v>
      </c>
      <c r="C792" s="462" t="s">
        <v>882</v>
      </c>
      <c r="D792" s="259" t="s">
        <v>884</v>
      </c>
      <c r="E792" s="259">
        <v>100</v>
      </c>
      <c r="F792" s="486" t="s">
        <v>1995</v>
      </c>
      <c r="G792" s="462" t="s">
        <v>1675</v>
      </c>
      <c r="H792" s="462" t="s">
        <v>1875</v>
      </c>
      <c r="I792" s="335">
        <v>4.29</v>
      </c>
      <c r="J792" s="260">
        <v>0.2145</v>
      </c>
      <c r="K792" s="259" t="s">
        <v>1616</v>
      </c>
      <c r="L792" s="335">
        <v>4.37</v>
      </c>
      <c r="M792" s="259"/>
      <c r="N792" s="259" t="s">
        <v>1616</v>
      </c>
      <c r="O792" s="337">
        <v>1</v>
      </c>
    </row>
    <row r="793" spans="1:15" s="221" customFormat="1" ht="34.5" hidden="1">
      <c r="A793" s="256">
        <v>403</v>
      </c>
      <c r="B793" s="257" t="s">
        <v>879</v>
      </c>
      <c r="C793" s="462" t="s">
        <v>882</v>
      </c>
      <c r="D793" s="259" t="s">
        <v>884</v>
      </c>
      <c r="E793" s="259">
        <v>100</v>
      </c>
      <c r="F793" s="486" t="s">
        <v>2359</v>
      </c>
      <c r="G793" s="462" t="s">
        <v>2071</v>
      </c>
      <c r="H793" s="462" t="s">
        <v>2051</v>
      </c>
      <c r="I793" s="335">
        <v>4.32</v>
      </c>
      <c r="J793" s="260">
        <v>0.216</v>
      </c>
      <c r="K793" s="335"/>
      <c r="L793" s="335">
        <v>4.37</v>
      </c>
      <c r="M793" s="335"/>
      <c r="N793" s="259"/>
      <c r="O793" s="256">
        <v>2</v>
      </c>
    </row>
    <row r="794" spans="1:15" s="246" customFormat="1" ht="34.5">
      <c r="A794" s="239">
        <v>404</v>
      </c>
      <c r="B794" s="240" t="s">
        <v>879</v>
      </c>
      <c r="C794" s="445" t="s">
        <v>882</v>
      </c>
      <c r="D794" s="241" t="s">
        <v>885</v>
      </c>
      <c r="E794" s="241">
        <v>550</v>
      </c>
      <c r="F794" s="483" t="s">
        <v>1996</v>
      </c>
      <c r="G794" s="445" t="s">
        <v>1675</v>
      </c>
      <c r="H794" s="445" t="s">
        <v>1875</v>
      </c>
      <c r="I794" s="242">
        <v>4.8499999999999996</v>
      </c>
      <c r="J794" s="243">
        <v>0.24249999999999999</v>
      </c>
      <c r="K794" s="241" t="s">
        <v>1616</v>
      </c>
      <c r="L794" s="242">
        <v>5</v>
      </c>
      <c r="M794" s="241"/>
      <c r="N794" s="241" t="s">
        <v>1616</v>
      </c>
      <c r="O794" s="245">
        <v>1</v>
      </c>
    </row>
    <row r="795" spans="1:15" s="221" customFormat="1" ht="34.5" hidden="1">
      <c r="A795" s="214">
        <v>404</v>
      </c>
      <c r="B795" s="235" t="s">
        <v>879</v>
      </c>
      <c r="C795" s="444" t="s">
        <v>882</v>
      </c>
      <c r="D795" s="236" t="s">
        <v>885</v>
      </c>
      <c r="E795" s="220">
        <v>550</v>
      </c>
      <c r="F795" s="481" t="s">
        <v>2360</v>
      </c>
      <c r="G795" s="456" t="s">
        <v>2071</v>
      </c>
      <c r="H795" s="456" t="s">
        <v>2051</v>
      </c>
      <c r="I795" s="237">
        <v>4.96</v>
      </c>
      <c r="J795" s="238">
        <v>0.248</v>
      </c>
      <c r="K795" s="237"/>
      <c r="L795" s="237">
        <v>5</v>
      </c>
      <c r="M795" s="237"/>
      <c r="N795" s="220"/>
      <c r="O795" s="219">
        <v>2</v>
      </c>
    </row>
    <row r="796" spans="1:15" s="246" customFormat="1" ht="38.25">
      <c r="A796" s="256">
        <v>405</v>
      </c>
      <c r="B796" s="257" t="s">
        <v>886</v>
      </c>
      <c r="C796" s="462" t="s">
        <v>887</v>
      </c>
      <c r="D796" s="259" t="s">
        <v>888</v>
      </c>
      <c r="E796" s="259">
        <v>50</v>
      </c>
      <c r="F796" s="486" t="s">
        <v>1997</v>
      </c>
      <c r="G796" s="462" t="s">
        <v>1675</v>
      </c>
      <c r="H796" s="462" t="s">
        <v>1875</v>
      </c>
      <c r="I796" s="335">
        <v>5.38</v>
      </c>
      <c r="J796" s="260">
        <v>0.1076</v>
      </c>
      <c r="K796" s="259" t="s">
        <v>1616</v>
      </c>
      <c r="L796" s="335">
        <v>5.47</v>
      </c>
      <c r="M796" s="259"/>
      <c r="N796" s="259" t="s">
        <v>1616</v>
      </c>
      <c r="O796" s="337">
        <v>1</v>
      </c>
    </row>
    <row r="797" spans="1:15" s="221" customFormat="1" ht="38.25" hidden="1">
      <c r="A797" s="256">
        <v>405</v>
      </c>
      <c r="B797" s="257" t="s">
        <v>886</v>
      </c>
      <c r="C797" s="462" t="s">
        <v>887</v>
      </c>
      <c r="D797" s="259" t="s">
        <v>888</v>
      </c>
      <c r="E797" s="259">
        <v>50</v>
      </c>
      <c r="F797" s="486" t="s">
        <v>2361</v>
      </c>
      <c r="G797" s="462" t="s">
        <v>1654</v>
      </c>
      <c r="H797" s="462" t="s">
        <v>2051</v>
      </c>
      <c r="I797" s="335">
        <v>2.74</v>
      </c>
      <c r="J797" s="260">
        <v>0.1096</v>
      </c>
      <c r="K797" s="335">
        <v>2.92</v>
      </c>
      <c r="L797" s="335">
        <v>2.92</v>
      </c>
      <c r="M797" s="335"/>
      <c r="N797" s="259"/>
      <c r="O797" s="256">
        <v>2</v>
      </c>
    </row>
    <row r="798" spans="1:15" s="221" customFormat="1" ht="51">
      <c r="A798" s="214">
        <v>406</v>
      </c>
      <c r="B798" s="235" t="s">
        <v>889</v>
      </c>
      <c r="C798" s="444" t="s">
        <v>890</v>
      </c>
      <c r="D798" s="236" t="s">
        <v>891</v>
      </c>
      <c r="E798" s="220">
        <v>50</v>
      </c>
      <c r="F798" s="481" t="s">
        <v>1835</v>
      </c>
      <c r="G798" s="456" t="s">
        <v>1614</v>
      </c>
      <c r="H798" s="456" t="s">
        <v>1755</v>
      </c>
      <c r="I798" s="237">
        <f>J798*10</f>
        <v>24.220000000000002</v>
      </c>
      <c r="J798" s="238">
        <v>2.4220000000000002</v>
      </c>
      <c r="K798" s="237">
        <v>24.6</v>
      </c>
      <c r="L798" s="220"/>
      <c r="M798" s="220"/>
      <c r="N798" s="220"/>
      <c r="O798" s="219">
        <v>1</v>
      </c>
    </row>
    <row r="799" spans="1:15" s="221" customFormat="1" ht="51">
      <c r="A799" s="256">
        <v>407</v>
      </c>
      <c r="B799" s="257" t="s">
        <v>889</v>
      </c>
      <c r="C799" s="462" t="s">
        <v>890</v>
      </c>
      <c r="D799" s="259" t="s">
        <v>892</v>
      </c>
      <c r="E799" s="259">
        <v>50</v>
      </c>
      <c r="F799" s="486" t="s">
        <v>1836</v>
      </c>
      <c r="G799" s="462" t="s">
        <v>1614</v>
      </c>
      <c r="H799" s="462" t="s">
        <v>1755</v>
      </c>
      <c r="I799" s="335">
        <f>J799*10</f>
        <v>8.19</v>
      </c>
      <c r="J799" s="260">
        <v>0.81899999999999995</v>
      </c>
      <c r="K799" s="335">
        <v>8.19</v>
      </c>
      <c r="L799" s="259"/>
      <c r="M799" s="259"/>
      <c r="N799" s="259"/>
      <c r="O799" s="256">
        <v>1</v>
      </c>
    </row>
    <row r="800" spans="1:15" s="221" customFormat="1" ht="38.25">
      <c r="A800" s="214">
        <v>408</v>
      </c>
      <c r="B800" s="235" t="s">
        <v>893</v>
      </c>
      <c r="C800" s="444" t="s">
        <v>894</v>
      </c>
      <c r="D800" s="236" t="s">
        <v>895</v>
      </c>
      <c r="E800" s="220">
        <v>50</v>
      </c>
      <c r="F800" s="481" t="s">
        <v>2362</v>
      </c>
      <c r="G800" s="456" t="s">
        <v>2068</v>
      </c>
      <c r="H800" s="456" t="s">
        <v>2051</v>
      </c>
      <c r="I800" s="237">
        <v>6.6</v>
      </c>
      <c r="J800" s="238">
        <v>0.66</v>
      </c>
      <c r="K800" s="237"/>
      <c r="L800" s="237">
        <v>24.29</v>
      </c>
      <c r="M800" s="237"/>
      <c r="N800" s="220"/>
      <c r="O800" s="219">
        <v>1</v>
      </c>
    </row>
    <row r="801" spans="1:15" s="234" customFormat="1" ht="32.25" hidden="1">
      <c r="A801" s="247">
        <v>408</v>
      </c>
      <c r="B801" s="248" t="s">
        <v>893</v>
      </c>
      <c r="C801" s="446" t="s">
        <v>894</v>
      </c>
      <c r="D801" s="249" t="s">
        <v>895</v>
      </c>
      <c r="E801" s="233">
        <v>50</v>
      </c>
      <c r="F801" s="484" t="s">
        <v>1414</v>
      </c>
      <c r="G801" s="517" t="s">
        <v>1445</v>
      </c>
      <c r="H801" s="517" t="s">
        <v>1442</v>
      </c>
      <c r="I801" s="251">
        <v>6.92</v>
      </c>
      <c r="J801" s="252">
        <v>0.69199999999999995</v>
      </c>
      <c r="K801" s="251"/>
      <c r="L801" s="251">
        <v>19.920000000000002</v>
      </c>
      <c r="M801" s="250"/>
      <c r="N801" s="251"/>
      <c r="O801" s="253">
        <v>2</v>
      </c>
    </row>
    <row r="802" spans="1:15" s="234" customFormat="1" ht="51">
      <c r="A802" s="261">
        <v>409</v>
      </c>
      <c r="B802" s="262" t="s">
        <v>896</v>
      </c>
      <c r="C802" s="447" t="s">
        <v>897</v>
      </c>
      <c r="D802" s="258" t="s">
        <v>898</v>
      </c>
      <c r="E802" s="258">
        <v>100</v>
      </c>
      <c r="F802" s="487" t="s">
        <v>1415</v>
      </c>
      <c r="G802" s="519" t="s">
        <v>1445</v>
      </c>
      <c r="H802" s="519" t="s">
        <v>1442</v>
      </c>
      <c r="I802" s="264">
        <v>1.69</v>
      </c>
      <c r="J802" s="265">
        <v>8.4500000000000006E-2</v>
      </c>
      <c r="K802" s="264"/>
      <c r="L802" s="264"/>
      <c r="M802" s="263">
        <v>2.19</v>
      </c>
      <c r="N802" s="264"/>
      <c r="O802" s="261">
        <v>1</v>
      </c>
    </row>
    <row r="803" spans="1:15" s="221" customFormat="1" ht="51" hidden="1">
      <c r="A803" s="256">
        <v>409</v>
      </c>
      <c r="B803" s="257" t="s">
        <v>896</v>
      </c>
      <c r="C803" s="462" t="s">
        <v>897</v>
      </c>
      <c r="D803" s="259" t="s">
        <v>898</v>
      </c>
      <c r="E803" s="259">
        <v>100</v>
      </c>
      <c r="F803" s="486" t="s">
        <v>2363</v>
      </c>
      <c r="G803" s="462" t="s">
        <v>2364</v>
      </c>
      <c r="H803" s="462" t="s">
        <v>2051</v>
      </c>
      <c r="I803" s="335">
        <v>1.74</v>
      </c>
      <c r="J803" s="260">
        <v>8.6999999999999994E-2</v>
      </c>
      <c r="K803" s="335"/>
      <c r="L803" s="335">
        <v>2.19</v>
      </c>
      <c r="M803" s="335">
        <v>2.19</v>
      </c>
      <c r="N803" s="259"/>
      <c r="O803" s="256">
        <v>2</v>
      </c>
    </row>
    <row r="804" spans="1:15" s="234" customFormat="1" ht="22.5" hidden="1">
      <c r="A804" s="247"/>
      <c r="B804" s="255" t="s">
        <v>899</v>
      </c>
      <c r="C804" s="562" t="s">
        <v>900</v>
      </c>
      <c r="D804" s="562"/>
      <c r="E804" s="233"/>
      <c r="F804" s="484"/>
      <c r="G804" s="517"/>
      <c r="H804" s="517"/>
      <c r="I804" s="250"/>
      <c r="J804" s="250"/>
      <c r="K804" s="250"/>
      <c r="L804" s="250"/>
      <c r="M804" s="250"/>
      <c r="N804" s="251"/>
      <c r="O804" s="253"/>
    </row>
    <row r="805" spans="1:15" s="234" customFormat="1" ht="38.25" hidden="1">
      <c r="A805" s="247">
        <v>410</v>
      </c>
      <c r="B805" s="248" t="s">
        <v>901</v>
      </c>
      <c r="C805" s="446" t="s">
        <v>902</v>
      </c>
      <c r="D805" s="249" t="s">
        <v>903</v>
      </c>
      <c r="E805" s="233">
        <v>20</v>
      </c>
      <c r="F805" s="484"/>
      <c r="G805" s="517"/>
      <c r="H805" s="517"/>
      <c r="I805" s="250"/>
      <c r="J805" s="250"/>
      <c r="K805" s="250"/>
      <c r="L805" s="250"/>
      <c r="M805" s="250"/>
      <c r="N805" s="251"/>
      <c r="O805" s="253">
        <v>0</v>
      </c>
    </row>
    <row r="806" spans="1:15" s="246" customFormat="1" ht="33.75">
      <c r="A806" s="256">
        <v>411</v>
      </c>
      <c r="B806" s="257" t="s">
        <v>901</v>
      </c>
      <c r="C806" s="462" t="s">
        <v>902</v>
      </c>
      <c r="D806" s="259" t="s">
        <v>904</v>
      </c>
      <c r="E806" s="259">
        <v>150</v>
      </c>
      <c r="F806" s="486" t="s">
        <v>1998</v>
      </c>
      <c r="G806" s="462" t="s">
        <v>1654</v>
      </c>
      <c r="H806" s="462" t="s">
        <v>1875</v>
      </c>
      <c r="I806" s="335">
        <v>8.49</v>
      </c>
      <c r="J806" s="260">
        <v>9.4299999999999995E-2</v>
      </c>
      <c r="K806" s="336">
        <v>8.75</v>
      </c>
      <c r="L806" s="259"/>
      <c r="M806" s="259"/>
      <c r="N806" s="259">
        <v>2.59</v>
      </c>
      <c r="O806" s="337">
        <v>1</v>
      </c>
    </row>
    <row r="807" spans="1:15" s="221" customFormat="1" ht="33.75" hidden="1">
      <c r="A807" s="256">
        <v>411</v>
      </c>
      <c r="B807" s="257" t="s">
        <v>901</v>
      </c>
      <c r="C807" s="462" t="s">
        <v>902</v>
      </c>
      <c r="D807" s="259" t="s">
        <v>904</v>
      </c>
      <c r="E807" s="259">
        <v>150</v>
      </c>
      <c r="F807" s="486" t="s">
        <v>2365</v>
      </c>
      <c r="G807" s="462" t="s">
        <v>1654</v>
      </c>
      <c r="H807" s="462" t="s">
        <v>2051</v>
      </c>
      <c r="I807" s="335">
        <v>8.74</v>
      </c>
      <c r="J807" s="260">
        <v>9.7100000000000006E-2</v>
      </c>
      <c r="K807" s="335">
        <v>8.75</v>
      </c>
      <c r="L807" s="335">
        <v>13.51</v>
      </c>
      <c r="M807" s="335"/>
      <c r="N807" s="259"/>
      <c r="O807" s="256">
        <v>2</v>
      </c>
    </row>
    <row r="808" spans="1:15" s="234" customFormat="1" ht="33.75" hidden="1">
      <c r="A808" s="261">
        <v>411</v>
      </c>
      <c r="B808" s="262" t="s">
        <v>901</v>
      </c>
      <c r="C808" s="447" t="s">
        <v>902</v>
      </c>
      <c r="D808" s="258" t="s">
        <v>904</v>
      </c>
      <c r="E808" s="258">
        <v>150</v>
      </c>
      <c r="F808" s="487" t="s">
        <v>1416</v>
      </c>
      <c r="G808" s="519" t="s">
        <v>1445</v>
      </c>
      <c r="H808" s="519" t="s">
        <v>1442</v>
      </c>
      <c r="I808" s="264">
        <v>8.75</v>
      </c>
      <c r="J808" s="265">
        <v>9.7199999999999995E-2</v>
      </c>
      <c r="K808" s="264">
        <v>8.75</v>
      </c>
      <c r="L808" s="264"/>
      <c r="M808" s="263"/>
      <c r="N808" s="264"/>
      <c r="O808" s="261">
        <v>3</v>
      </c>
    </row>
    <row r="809" spans="1:15" s="221" customFormat="1" ht="38.25">
      <c r="A809" s="214">
        <v>412</v>
      </c>
      <c r="B809" s="235" t="s">
        <v>901</v>
      </c>
      <c r="C809" s="444" t="s">
        <v>902</v>
      </c>
      <c r="D809" s="236" t="s">
        <v>905</v>
      </c>
      <c r="E809" s="220">
        <v>150</v>
      </c>
      <c r="F809" s="481" t="s">
        <v>2366</v>
      </c>
      <c r="G809" s="456" t="s">
        <v>1660</v>
      </c>
      <c r="H809" s="456" t="s">
        <v>2051</v>
      </c>
      <c r="I809" s="237">
        <v>11.46</v>
      </c>
      <c r="J809" s="238">
        <v>0.95499999999999996</v>
      </c>
      <c r="K809" s="237">
        <v>12.53</v>
      </c>
      <c r="L809" s="237">
        <v>12.53</v>
      </c>
      <c r="M809" s="237"/>
      <c r="N809" s="220"/>
      <c r="O809" s="219">
        <v>1</v>
      </c>
    </row>
    <row r="810" spans="1:15" s="234" customFormat="1" ht="38.25" hidden="1">
      <c r="A810" s="247">
        <v>412</v>
      </c>
      <c r="B810" s="248" t="s">
        <v>901</v>
      </c>
      <c r="C810" s="446" t="s">
        <v>902</v>
      </c>
      <c r="D810" s="249" t="s">
        <v>905</v>
      </c>
      <c r="E810" s="233">
        <v>150</v>
      </c>
      <c r="F810" s="484" t="s">
        <v>1417</v>
      </c>
      <c r="G810" s="517" t="s">
        <v>1441</v>
      </c>
      <c r="H810" s="517" t="s">
        <v>1442</v>
      </c>
      <c r="I810" s="251">
        <v>11.92</v>
      </c>
      <c r="J810" s="252">
        <v>0.99329999999999996</v>
      </c>
      <c r="K810" s="251">
        <v>12.53</v>
      </c>
      <c r="L810" s="251"/>
      <c r="M810" s="250"/>
      <c r="N810" s="251"/>
      <c r="O810" s="253">
        <v>2</v>
      </c>
    </row>
    <row r="811" spans="1:15" s="234" customFormat="1" ht="38.25">
      <c r="A811" s="261">
        <v>413</v>
      </c>
      <c r="B811" s="262" t="s">
        <v>901</v>
      </c>
      <c r="C811" s="447" t="s">
        <v>906</v>
      </c>
      <c r="D811" s="258" t="s">
        <v>907</v>
      </c>
      <c r="E811" s="258">
        <v>10</v>
      </c>
      <c r="F811" s="487" t="s">
        <v>1418</v>
      </c>
      <c r="G811" s="519" t="s">
        <v>1441</v>
      </c>
      <c r="H811" s="519" t="s">
        <v>1442</v>
      </c>
      <c r="I811" s="264">
        <v>6.25</v>
      </c>
      <c r="J811" s="265">
        <v>0.625</v>
      </c>
      <c r="K811" s="264">
        <v>6.62</v>
      </c>
      <c r="L811" s="264"/>
      <c r="M811" s="263"/>
      <c r="N811" s="264"/>
      <c r="O811" s="261">
        <v>1</v>
      </c>
    </row>
    <row r="812" spans="1:15" s="221" customFormat="1" ht="38.25" hidden="1">
      <c r="A812" s="256">
        <v>413</v>
      </c>
      <c r="B812" s="257" t="s">
        <v>901</v>
      </c>
      <c r="C812" s="462" t="s">
        <v>906</v>
      </c>
      <c r="D812" s="259" t="s">
        <v>907</v>
      </c>
      <c r="E812" s="259">
        <v>10</v>
      </c>
      <c r="F812" s="486" t="s">
        <v>2367</v>
      </c>
      <c r="G812" s="462" t="s">
        <v>1874</v>
      </c>
      <c r="H812" s="462" t="s">
        <v>2051</v>
      </c>
      <c r="I812" s="335">
        <v>6.3</v>
      </c>
      <c r="J812" s="260">
        <v>0.63</v>
      </c>
      <c r="K812" s="335">
        <v>6.62</v>
      </c>
      <c r="L812" s="335">
        <v>6.62</v>
      </c>
      <c r="M812" s="335"/>
      <c r="N812" s="259"/>
      <c r="O812" s="256">
        <v>2</v>
      </c>
    </row>
    <row r="813" spans="1:15" s="234" customFormat="1" ht="22.5" hidden="1">
      <c r="A813" s="247"/>
      <c r="B813" s="255" t="s">
        <v>908</v>
      </c>
      <c r="C813" s="557" t="s">
        <v>909</v>
      </c>
      <c r="D813" s="559"/>
      <c r="E813" s="233"/>
      <c r="F813" s="484"/>
      <c r="G813" s="517"/>
      <c r="H813" s="517"/>
      <c r="I813" s="250"/>
      <c r="J813" s="250"/>
      <c r="K813" s="250"/>
      <c r="L813" s="250"/>
      <c r="M813" s="250"/>
      <c r="N813" s="251"/>
      <c r="O813" s="253"/>
    </row>
    <row r="814" spans="1:15" s="234" customFormat="1" ht="51" hidden="1">
      <c r="A814" s="247">
        <v>414</v>
      </c>
      <c r="B814" s="248" t="s">
        <v>910</v>
      </c>
      <c r="C814" s="446" t="s">
        <v>911</v>
      </c>
      <c r="D814" s="249" t="s">
        <v>912</v>
      </c>
      <c r="E814" s="390">
        <v>200</v>
      </c>
      <c r="F814" s="484"/>
      <c r="G814" s="517"/>
      <c r="H814" s="517"/>
      <c r="I814" s="250"/>
      <c r="J814" s="250"/>
      <c r="K814" s="250"/>
      <c r="L814" s="250"/>
      <c r="M814" s="250"/>
      <c r="N814" s="251"/>
      <c r="O814" s="253">
        <v>0</v>
      </c>
    </row>
    <row r="815" spans="1:15" s="234" customFormat="1" ht="51">
      <c r="A815" s="261">
        <v>415</v>
      </c>
      <c r="B815" s="262" t="s">
        <v>910</v>
      </c>
      <c r="C815" s="447" t="s">
        <v>911</v>
      </c>
      <c r="D815" s="258" t="s">
        <v>913</v>
      </c>
      <c r="E815" s="258">
        <v>1500</v>
      </c>
      <c r="F815" s="487" t="s">
        <v>1419</v>
      </c>
      <c r="G815" s="519" t="s">
        <v>1441</v>
      </c>
      <c r="H815" s="519" t="s">
        <v>1442</v>
      </c>
      <c r="I815" s="264">
        <v>29.2</v>
      </c>
      <c r="J815" s="265">
        <v>2.92</v>
      </c>
      <c r="K815" s="264">
        <v>29.21</v>
      </c>
      <c r="L815" s="264"/>
      <c r="M815" s="263"/>
      <c r="N815" s="264"/>
      <c r="O815" s="261">
        <v>1</v>
      </c>
    </row>
    <row r="816" spans="1:15" s="234" customFormat="1" ht="22.5" hidden="1">
      <c r="A816" s="247"/>
      <c r="B816" s="255" t="s">
        <v>914</v>
      </c>
      <c r="C816" s="560" t="s">
        <v>915</v>
      </c>
      <c r="D816" s="561"/>
      <c r="E816" s="233"/>
      <c r="F816" s="484"/>
      <c r="G816" s="517"/>
      <c r="H816" s="517"/>
      <c r="I816" s="250"/>
      <c r="J816" s="250"/>
      <c r="K816" s="250"/>
      <c r="L816" s="250"/>
      <c r="M816" s="250"/>
      <c r="N816" s="251"/>
      <c r="O816" s="253"/>
    </row>
    <row r="817" spans="1:239" s="221" customFormat="1" ht="38.25">
      <c r="A817" s="256">
        <v>416</v>
      </c>
      <c r="B817" s="257" t="s">
        <v>916</v>
      </c>
      <c r="C817" s="462" t="s">
        <v>917</v>
      </c>
      <c r="D817" s="259" t="s">
        <v>918</v>
      </c>
      <c r="E817" s="259">
        <v>2</v>
      </c>
      <c r="F817" s="486" t="s">
        <v>2368</v>
      </c>
      <c r="G817" s="462" t="s">
        <v>2369</v>
      </c>
      <c r="H817" s="462" t="s">
        <v>2051</v>
      </c>
      <c r="I817" s="335">
        <v>2.52</v>
      </c>
      <c r="J817" s="260">
        <v>2.52</v>
      </c>
      <c r="K817" s="335"/>
      <c r="L817" s="335">
        <v>3.19</v>
      </c>
      <c r="M817" s="335">
        <v>3.19</v>
      </c>
      <c r="N817" s="259"/>
      <c r="O817" s="256">
        <v>1</v>
      </c>
    </row>
    <row r="818" spans="1:239" s="234" customFormat="1" ht="38.25" hidden="1">
      <c r="A818" s="312">
        <v>417</v>
      </c>
      <c r="B818" s="274" t="s">
        <v>919</v>
      </c>
      <c r="C818" s="449" t="s">
        <v>920</v>
      </c>
      <c r="D818" s="275" t="s">
        <v>920</v>
      </c>
      <c r="E818" s="266">
        <v>2</v>
      </c>
      <c r="F818" s="484"/>
      <c r="G818" s="517"/>
      <c r="H818" s="517"/>
      <c r="I818" s="250"/>
      <c r="J818" s="250"/>
      <c r="K818" s="250"/>
      <c r="L818" s="250"/>
      <c r="M818" s="250"/>
      <c r="N818" s="251"/>
      <c r="O818" s="276">
        <v>0</v>
      </c>
      <c r="P818" s="273"/>
      <c r="Q818" s="273"/>
      <c r="R818" s="273"/>
      <c r="S818" s="273"/>
      <c r="T818" s="273"/>
      <c r="U818" s="273"/>
      <c r="V818" s="273"/>
      <c r="W818" s="273"/>
      <c r="X818" s="273"/>
      <c r="Y818" s="273"/>
      <c r="Z818" s="273"/>
      <c r="AA818" s="273"/>
      <c r="AB818" s="273"/>
      <c r="AC818" s="273"/>
      <c r="AD818" s="273"/>
      <c r="AE818" s="273"/>
      <c r="AF818" s="273"/>
      <c r="AG818" s="273"/>
      <c r="AH818" s="273"/>
      <c r="AI818" s="273"/>
      <c r="AJ818" s="273"/>
      <c r="AK818" s="273"/>
      <c r="AL818" s="273"/>
      <c r="AM818" s="273"/>
      <c r="AN818" s="273"/>
      <c r="AO818" s="273"/>
      <c r="AP818" s="273"/>
      <c r="AQ818" s="273"/>
      <c r="AR818" s="273"/>
      <c r="AS818" s="273"/>
      <c r="AT818" s="273"/>
      <c r="AU818" s="273"/>
      <c r="AV818" s="273"/>
      <c r="AW818" s="273"/>
      <c r="AX818" s="273"/>
      <c r="AY818" s="273"/>
      <c r="AZ818" s="273"/>
      <c r="BA818" s="273"/>
      <c r="BB818" s="273"/>
      <c r="BC818" s="273"/>
      <c r="BD818" s="273"/>
      <c r="BE818" s="273"/>
      <c r="BF818" s="273"/>
      <c r="BG818" s="273"/>
      <c r="BH818" s="273"/>
      <c r="BI818" s="273"/>
      <c r="BJ818" s="273"/>
      <c r="BK818" s="273"/>
      <c r="BL818" s="273"/>
      <c r="BM818" s="273"/>
      <c r="BN818" s="273"/>
      <c r="BO818" s="273"/>
      <c r="BP818" s="273"/>
      <c r="BQ818" s="273"/>
      <c r="BR818" s="273"/>
      <c r="BS818" s="273"/>
      <c r="BT818" s="273"/>
      <c r="BU818" s="273"/>
      <c r="BV818" s="273"/>
      <c r="BW818" s="273"/>
      <c r="BX818" s="273"/>
      <c r="BY818" s="273"/>
      <c r="BZ818" s="273"/>
      <c r="CA818" s="273"/>
      <c r="CB818" s="273"/>
      <c r="CC818" s="273"/>
      <c r="CD818" s="273"/>
      <c r="CE818" s="273"/>
      <c r="CF818" s="273"/>
      <c r="CG818" s="273"/>
      <c r="CH818" s="273"/>
      <c r="CI818" s="273"/>
      <c r="CJ818" s="273"/>
      <c r="CK818" s="273"/>
      <c r="CL818" s="273"/>
      <c r="CM818" s="273"/>
      <c r="CN818" s="273"/>
      <c r="CO818" s="273"/>
      <c r="CP818" s="273"/>
      <c r="CQ818" s="273"/>
      <c r="CR818" s="273"/>
      <c r="CS818" s="273"/>
      <c r="CT818" s="273"/>
      <c r="CU818" s="273"/>
      <c r="CV818" s="273"/>
      <c r="CW818" s="273"/>
      <c r="CX818" s="273"/>
      <c r="CY818" s="273"/>
      <c r="CZ818" s="273"/>
      <c r="DA818" s="273"/>
      <c r="DB818" s="273"/>
      <c r="DC818" s="273"/>
      <c r="DD818" s="273"/>
      <c r="DE818" s="273"/>
      <c r="DF818" s="273"/>
      <c r="DG818" s="273"/>
      <c r="DH818" s="273"/>
      <c r="DI818" s="273"/>
      <c r="DJ818" s="273"/>
      <c r="DK818" s="273"/>
      <c r="DL818" s="273"/>
      <c r="DM818" s="273"/>
      <c r="DN818" s="273"/>
      <c r="DO818" s="273"/>
      <c r="DP818" s="273"/>
      <c r="DQ818" s="273"/>
      <c r="DR818" s="273"/>
      <c r="DS818" s="273"/>
      <c r="DT818" s="273"/>
      <c r="DU818" s="273"/>
      <c r="DV818" s="273"/>
      <c r="DW818" s="273"/>
      <c r="DX818" s="273"/>
      <c r="DY818" s="273"/>
      <c r="DZ818" s="273"/>
      <c r="EA818" s="273"/>
      <c r="EB818" s="273"/>
      <c r="EC818" s="273"/>
      <c r="ED818" s="273"/>
      <c r="EE818" s="273"/>
      <c r="EF818" s="273"/>
      <c r="EG818" s="273"/>
      <c r="EH818" s="273"/>
      <c r="EI818" s="273"/>
      <c r="EJ818" s="273"/>
      <c r="EK818" s="273"/>
      <c r="EL818" s="273"/>
      <c r="EM818" s="273"/>
      <c r="EN818" s="273"/>
      <c r="EO818" s="273"/>
      <c r="EP818" s="273"/>
      <c r="EQ818" s="273"/>
      <c r="ER818" s="273"/>
      <c r="ES818" s="273"/>
      <c r="ET818" s="273"/>
      <c r="EU818" s="273"/>
      <c r="EV818" s="273"/>
      <c r="EW818" s="273"/>
      <c r="EX818" s="273"/>
      <c r="EY818" s="273"/>
      <c r="EZ818" s="273"/>
      <c r="FA818" s="273"/>
      <c r="FB818" s="273"/>
      <c r="FC818" s="273"/>
      <c r="FD818" s="273"/>
      <c r="FE818" s="273"/>
      <c r="FF818" s="273"/>
      <c r="FG818" s="273"/>
      <c r="FH818" s="273"/>
      <c r="FI818" s="273"/>
      <c r="FJ818" s="273"/>
      <c r="FK818" s="273"/>
      <c r="FL818" s="273"/>
      <c r="FM818" s="273"/>
      <c r="FN818" s="273"/>
      <c r="FO818" s="273"/>
      <c r="FP818" s="273"/>
      <c r="FQ818" s="273"/>
      <c r="FR818" s="273"/>
      <c r="FS818" s="273"/>
      <c r="FT818" s="273"/>
      <c r="FU818" s="273"/>
      <c r="FV818" s="273"/>
      <c r="FW818" s="273"/>
      <c r="FX818" s="273"/>
      <c r="FY818" s="273"/>
      <c r="FZ818" s="273"/>
      <c r="GA818" s="273"/>
      <c r="GB818" s="273"/>
      <c r="GC818" s="273"/>
      <c r="GD818" s="273"/>
      <c r="GE818" s="273"/>
      <c r="GF818" s="273"/>
      <c r="GG818" s="273"/>
      <c r="GH818" s="273"/>
      <c r="GI818" s="273"/>
      <c r="GJ818" s="273"/>
      <c r="GK818" s="273"/>
      <c r="GL818" s="273"/>
      <c r="GM818" s="273"/>
      <c r="GN818" s="273"/>
      <c r="GO818" s="273"/>
      <c r="GP818" s="273"/>
      <c r="GQ818" s="273"/>
      <c r="GR818" s="273"/>
      <c r="GS818" s="273"/>
      <c r="GT818" s="273"/>
      <c r="GU818" s="273"/>
      <c r="GV818" s="273"/>
      <c r="GW818" s="273"/>
      <c r="GX818" s="273"/>
      <c r="GY818" s="273"/>
      <c r="GZ818" s="273"/>
      <c r="HA818" s="273"/>
      <c r="HB818" s="273"/>
      <c r="HC818" s="273"/>
      <c r="HD818" s="273"/>
      <c r="HE818" s="273"/>
      <c r="HF818" s="273"/>
      <c r="HG818" s="273"/>
      <c r="HH818" s="273"/>
      <c r="HI818" s="273"/>
      <c r="HJ818" s="273"/>
      <c r="HK818" s="273"/>
      <c r="HL818" s="273"/>
      <c r="HM818" s="273"/>
      <c r="HN818" s="273"/>
      <c r="HO818" s="273"/>
      <c r="HP818" s="273"/>
      <c r="HQ818" s="273"/>
      <c r="HR818" s="273"/>
      <c r="HS818" s="273"/>
      <c r="HT818" s="273"/>
      <c r="HU818" s="273"/>
      <c r="HV818" s="273"/>
      <c r="HW818" s="273"/>
      <c r="HX818" s="273"/>
      <c r="HY818" s="273"/>
      <c r="HZ818" s="273"/>
      <c r="IA818" s="273"/>
      <c r="IB818" s="273"/>
      <c r="IC818" s="273"/>
      <c r="ID818" s="273"/>
      <c r="IE818" s="273"/>
    </row>
    <row r="819" spans="1:239" s="221" customFormat="1" ht="38.25">
      <c r="A819" s="256">
        <v>418</v>
      </c>
      <c r="B819" s="257" t="s">
        <v>921</v>
      </c>
      <c r="C819" s="462" t="s">
        <v>117</v>
      </c>
      <c r="D819" s="259" t="s">
        <v>922</v>
      </c>
      <c r="E819" s="259">
        <v>2</v>
      </c>
      <c r="F819" s="486" t="s">
        <v>2370</v>
      </c>
      <c r="G819" s="462" t="s">
        <v>2371</v>
      </c>
      <c r="H819" s="462" t="s">
        <v>2051</v>
      </c>
      <c r="I819" s="335">
        <v>6.23</v>
      </c>
      <c r="J819" s="260">
        <v>0.15579999999999999</v>
      </c>
      <c r="K819" s="335"/>
      <c r="L819" s="335">
        <v>8.82</v>
      </c>
      <c r="M819" s="335">
        <v>8.82</v>
      </c>
      <c r="N819" s="259"/>
      <c r="O819" s="256">
        <v>1</v>
      </c>
    </row>
    <row r="820" spans="1:239" s="246" customFormat="1" ht="35.25" hidden="1">
      <c r="A820" s="256">
        <v>418</v>
      </c>
      <c r="B820" s="257" t="s">
        <v>921</v>
      </c>
      <c r="C820" s="462" t="s">
        <v>117</v>
      </c>
      <c r="D820" s="259" t="s">
        <v>922</v>
      </c>
      <c r="E820" s="259">
        <v>2</v>
      </c>
      <c r="F820" s="486" t="s">
        <v>1999</v>
      </c>
      <c r="G820" s="462" t="s">
        <v>2000</v>
      </c>
      <c r="H820" s="462" t="s">
        <v>1875</v>
      </c>
      <c r="I820" s="259">
        <v>6.65</v>
      </c>
      <c r="J820" s="260">
        <v>0.1663</v>
      </c>
      <c r="K820" s="259" t="s">
        <v>1616</v>
      </c>
      <c r="L820" s="259"/>
      <c r="M820" s="259">
        <v>7.43</v>
      </c>
      <c r="N820" s="259" t="s">
        <v>1616</v>
      </c>
      <c r="O820" s="337">
        <v>2</v>
      </c>
    </row>
    <row r="821" spans="1:239" s="234" customFormat="1" ht="22.5" hidden="1">
      <c r="A821" s="247"/>
      <c r="B821" s="255" t="s">
        <v>923</v>
      </c>
      <c r="C821" s="562" t="s">
        <v>924</v>
      </c>
      <c r="D821" s="562"/>
      <c r="E821" s="233"/>
      <c r="F821" s="484"/>
      <c r="G821" s="517"/>
      <c r="H821" s="517"/>
      <c r="I821" s="250"/>
      <c r="J821" s="250"/>
      <c r="K821" s="250"/>
      <c r="L821" s="250"/>
      <c r="M821" s="250"/>
      <c r="N821" s="251"/>
      <c r="O821" s="253"/>
    </row>
    <row r="822" spans="1:239" s="234" customFormat="1" ht="38.25">
      <c r="A822" s="247">
        <v>419</v>
      </c>
      <c r="B822" s="248" t="s">
        <v>925</v>
      </c>
      <c r="C822" s="446" t="s">
        <v>926</v>
      </c>
      <c r="D822" s="249" t="s">
        <v>927</v>
      </c>
      <c r="E822" s="233">
        <v>30</v>
      </c>
      <c r="F822" s="484" t="s">
        <v>1420</v>
      </c>
      <c r="G822" s="517" t="s">
        <v>1441</v>
      </c>
      <c r="H822" s="517" t="s">
        <v>1442</v>
      </c>
      <c r="I822" s="251">
        <v>8.6</v>
      </c>
      <c r="J822" s="252">
        <v>0.86</v>
      </c>
      <c r="K822" s="251"/>
      <c r="L822" s="251">
        <v>8.6199999999999992</v>
      </c>
      <c r="M822" s="250"/>
      <c r="N822" s="251"/>
      <c r="O822" s="253">
        <v>1</v>
      </c>
    </row>
    <row r="823" spans="1:239" s="234" customFormat="1" ht="51">
      <c r="A823" s="261">
        <v>420</v>
      </c>
      <c r="B823" s="262" t="s">
        <v>928</v>
      </c>
      <c r="C823" s="447" t="s">
        <v>929</v>
      </c>
      <c r="D823" s="258" t="s">
        <v>930</v>
      </c>
      <c r="E823" s="258">
        <v>700</v>
      </c>
      <c r="F823" s="487" t="s">
        <v>1421</v>
      </c>
      <c r="G823" s="519" t="s">
        <v>1441</v>
      </c>
      <c r="H823" s="519" t="s">
        <v>1442</v>
      </c>
      <c r="I823" s="264">
        <v>123.5</v>
      </c>
      <c r="J823" s="265">
        <v>2.4700000000000002</v>
      </c>
      <c r="K823" s="264">
        <v>123.55</v>
      </c>
      <c r="L823" s="264"/>
      <c r="M823" s="263"/>
      <c r="N823" s="264"/>
      <c r="O823" s="261">
        <v>1</v>
      </c>
    </row>
    <row r="824" spans="1:239" s="234" customFormat="1" ht="13.5" hidden="1">
      <c r="A824" s="247"/>
      <c r="B824" s="248"/>
      <c r="C824" s="562" t="s">
        <v>931</v>
      </c>
      <c r="D824" s="562"/>
      <c r="E824" s="233"/>
      <c r="F824" s="484"/>
      <c r="G824" s="517"/>
      <c r="H824" s="517"/>
      <c r="I824" s="250"/>
      <c r="J824" s="250"/>
      <c r="K824" s="250"/>
      <c r="L824" s="250"/>
      <c r="M824" s="250"/>
      <c r="N824" s="251"/>
      <c r="O824" s="253"/>
    </row>
    <row r="825" spans="1:239" s="221" customFormat="1" ht="51">
      <c r="A825" s="214">
        <v>421</v>
      </c>
      <c r="B825" s="235" t="s">
        <v>932</v>
      </c>
      <c r="C825" s="444" t="s">
        <v>933</v>
      </c>
      <c r="D825" s="236" t="s">
        <v>934</v>
      </c>
      <c r="E825" s="220">
        <v>20</v>
      </c>
      <c r="F825" s="481" t="s">
        <v>1571</v>
      </c>
      <c r="G825" s="456" t="s">
        <v>1572</v>
      </c>
      <c r="H825" s="456" t="s">
        <v>1549</v>
      </c>
      <c r="I825" s="220">
        <v>2.84</v>
      </c>
      <c r="J825" s="238">
        <f>I825</f>
        <v>2.84</v>
      </c>
      <c r="K825" s="220"/>
      <c r="L825" s="220"/>
      <c r="M825" s="237">
        <v>10.5</v>
      </c>
      <c r="N825" s="220"/>
      <c r="O825" s="219">
        <v>1</v>
      </c>
    </row>
    <row r="826" spans="1:239" s="221" customFormat="1" ht="51" hidden="1">
      <c r="A826" s="214">
        <v>421</v>
      </c>
      <c r="B826" s="235" t="s">
        <v>932</v>
      </c>
      <c r="C826" s="444" t="s">
        <v>933</v>
      </c>
      <c r="D826" s="236" t="s">
        <v>934</v>
      </c>
      <c r="E826" s="220">
        <v>20</v>
      </c>
      <c r="F826" s="481" t="s">
        <v>1837</v>
      </c>
      <c r="G826" s="456" t="s">
        <v>1572</v>
      </c>
      <c r="H826" s="456" t="s">
        <v>1755</v>
      </c>
      <c r="I826" s="237">
        <f>J826</f>
        <v>4</v>
      </c>
      <c r="J826" s="238">
        <v>4</v>
      </c>
      <c r="K826" s="237"/>
      <c r="L826" s="220"/>
      <c r="M826" s="220">
        <v>8.94</v>
      </c>
      <c r="N826" s="220"/>
      <c r="O826" s="219">
        <v>2</v>
      </c>
    </row>
    <row r="827" spans="1:239" s="221" customFormat="1" ht="51" hidden="1">
      <c r="A827" s="214">
        <v>421</v>
      </c>
      <c r="B827" s="235" t="s">
        <v>932</v>
      </c>
      <c r="C827" s="444" t="s">
        <v>933</v>
      </c>
      <c r="D827" s="236" t="s">
        <v>934</v>
      </c>
      <c r="E827" s="220">
        <v>20</v>
      </c>
      <c r="F827" s="481" t="s">
        <v>2372</v>
      </c>
      <c r="G827" s="456" t="s">
        <v>2373</v>
      </c>
      <c r="H827" s="456" t="s">
        <v>2051</v>
      </c>
      <c r="I827" s="237">
        <v>6.18</v>
      </c>
      <c r="J827" s="238">
        <v>6.18</v>
      </c>
      <c r="K827" s="237"/>
      <c r="L827" s="237">
        <v>8.94</v>
      </c>
      <c r="M827" s="237">
        <v>8.94</v>
      </c>
      <c r="N827" s="220"/>
      <c r="O827" s="219">
        <v>3</v>
      </c>
    </row>
    <row r="828" spans="1:239" s="234" customFormat="1" ht="51">
      <c r="A828" s="261">
        <v>422</v>
      </c>
      <c r="B828" s="262" t="s">
        <v>932</v>
      </c>
      <c r="C828" s="447" t="s">
        <v>935</v>
      </c>
      <c r="D828" s="258" t="s">
        <v>936</v>
      </c>
      <c r="E828" s="258">
        <v>900</v>
      </c>
      <c r="F828" s="487" t="s">
        <v>1422</v>
      </c>
      <c r="G828" s="519" t="s">
        <v>1441</v>
      </c>
      <c r="H828" s="519" t="s">
        <v>1442</v>
      </c>
      <c r="I828" s="264">
        <v>13.9</v>
      </c>
      <c r="J828" s="265">
        <v>1.39</v>
      </c>
      <c r="K828" s="264">
        <v>13.98</v>
      </c>
      <c r="L828" s="264"/>
      <c r="M828" s="263"/>
      <c r="N828" s="264"/>
      <c r="O828" s="261">
        <v>1</v>
      </c>
    </row>
    <row r="829" spans="1:239" s="246" customFormat="1" ht="38.25">
      <c r="A829" s="239">
        <v>423</v>
      </c>
      <c r="B829" s="240" t="s">
        <v>932</v>
      </c>
      <c r="C829" s="445" t="s">
        <v>935</v>
      </c>
      <c r="D829" s="241" t="s">
        <v>937</v>
      </c>
      <c r="E829" s="241">
        <v>500</v>
      </c>
      <c r="F829" s="483" t="s">
        <v>2001</v>
      </c>
      <c r="G829" s="445" t="s">
        <v>1675</v>
      </c>
      <c r="H829" s="445" t="s">
        <v>1875</v>
      </c>
      <c r="I829" s="242">
        <v>2.21</v>
      </c>
      <c r="J829" s="243">
        <v>0.1105</v>
      </c>
      <c r="K829" s="241" t="s">
        <v>1616</v>
      </c>
      <c r="L829" s="242">
        <v>3</v>
      </c>
      <c r="M829" s="241"/>
      <c r="N829" s="241">
        <v>3.56</v>
      </c>
      <c r="O829" s="245">
        <v>1</v>
      </c>
    </row>
    <row r="830" spans="1:239" s="221" customFormat="1" ht="38.25" hidden="1">
      <c r="A830" s="214">
        <v>423</v>
      </c>
      <c r="B830" s="235" t="s">
        <v>932</v>
      </c>
      <c r="C830" s="444" t="s">
        <v>935</v>
      </c>
      <c r="D830" s="236" t="s">
        <v>937</v>
      </c>
      <c r="E830" s="220">
        <v>500</v>
      </c>
      <c r="F830" s="481" t="s">
        <v>2374</v>
      </c>
      <c r="G830" s="456" t="s">
        <v>2071</v>
      </c>
      <c r="H830" s="456" t="s">
        <v>2051</v>
      </c>
      <c r="I830" s="237">
        <v>2.46</v>
      </c>
      <c r="J830" s="238">
        <v>0.123</v>
      </c>
      <c r="K830" s="237"/>
      <c r="L830" s="237">
        <v>3</v>
      </c>
      <c r="M830" s="237"/>
      <c r="N830" s="220"/>
      <c r="O830" s="219">
        <v>2</v>
      </c>
    </row>
    <row r="831" spans="1:239" s="234" customFormat="1" ht="38.25" hidden="1">
      <c r="A831" s="247">
        <v>423</v>
      </c>
      <c r="B831" s="248" t="s">
        <v>932</v>
      </c>
      <c r="C831" s="446" t="s">
        <v>935</v>
      </c>
      <c r="D831" s="249" t="s">
        <v>937</v>
      </c>
      <c r="E831" s="233">
        <v>500</v>
      </c>
      <c r="F831" s="484" t="s">
        <v>1423</v>
      </c>
      <c r="G831" s="517" t="s">
        <v>1445</v>
      </c>
      <c r="H831" s="517" t="s">
        <v>1442</v>
      </c>
      <c r="I831" s="251">
        <v>2.99</v>
      </c>
      <c r="J831" s="252">
        <v>0.14949999999999999</v>
      </c>
      <c r="K831" s="251"/>
      <c r="L831" s="251">
        <v>3</v>
      </c>
      <c r="M831" s="250"/>
      <c r="N831" s="251"/>
      <c r="O831" s="253">
        <v>3</v>
      </c>
    </row>
    <row r="832" spans="1:239" s="234" customFormat="1" ht="51" hidden="1">
      <c r="A832" s="261">
        <v>424</v>
      </c>
      <c r="B832" s="262" t="s">
        <v>932</v>
      </c>
      <c r="C832" s="447" t="s">
        <v>935</v>
      </c>
      <c r="D832" s="258" t="s">
        <v>938</v>
      </c>
      <c r="E832" s="258">
        <v>10</v>
      </c>
      <c r="F832" s="487"/>
      <c r="G832" s="519"/>
      <c r="H832" s="519"/>
      <c r="I832" s="263"/>
      <c r="J832" s="263"/>
      <c r="K832" s="263"/>
      <c r="L832" s="263"/>
      <c r="M832" s="263"/>
      <c r="N832" s="264"/>
      <c r="O832" s="261">
        <v>0</v>
      </c>
    </row>
    <row r="833" spans="1:15" s="221" customFormat="1" ht="33">
      <c r="A833" s="214">
        <v>425</v>
      </c>
      <c r="B833" s="235" t="s">
        <v>939</v>
      </c>
      <c r="C833" s="446" t="s">
        <v>940</v>
      </c>
      <c r="D833" s="236" t="s">
        <v>941</v>
      </c>
      <c r="E833" s="220">
        <v>40</v>
      </c>
      <c r="F833" s="481" t="s">
        <v>1573</v>
      </c>
      <c r="G833" s="456" t="s">
        <v>1572</v>
      </c>
      <c r="H833" s="456" t="s">
        <v>1549</v>
      </c>
      <c r="I833" s="220">
        <v>6.44</v>
      </c>
      <c r="J833" s="238">
        <f>I833</f>
        <v>6.44</v>
      </c>
      <c r="K833" s="220"/>
      <c r="L833" s="220"/>
      <c r="M833" s="237">
        <v>7.5</v>
      </c>
      <c r="N833" s="220"/>
      <c r="O833" s="219">
        <v>1</v>
      </c>
    </row>
    <row r="834" spans="1:15" s="221" customFormat="1" ht="33" hidden="1">
      <c r="A834" s="214">
        <v>425</v>
      </c>
      <c r="B834" s="235" t="s">
        <v>939</v>
      </c>
      <c r="C834" s="444" t="s">
        <v>940</v>
      </c>
      <c r="D834" s="236" t="s">
        <v>941</v>
      </c>
      <c r="E834" s="220">
        <v>40</v>
      </c>
      <c r="F834" s="481" t="s">
        <v>2375</v>
      </c>
      <c r="G834" s="456" t="s">
        <v>2084</v>
      </c>
      <c r="H834" s="456" t="s">
        <v>2051</v>
      </c>
      <c r="I834" s="237">
        <v>6.49</v>
      </c>
      <c r="J834" s="238">
        <v>6.49</v>
      </c>
      <c r="K834" s="237"/>
      <c r="L834" s="237">
        <v>7.99</v>
      </c>
      <c r="M834" s="237">
        <v>7.99</v>
      </c>
      <c r="N834" s="220"/>
      <c r="O834" s="219">
        <v>2</v>
      </c>
    </row>
    <row r="835" spans="1:15" s="246" customFormat="1" ht="33" hidden="1">
      <c r="A835" s="239">
        <v>425</v>
      </c>
      <c r="B835" s="240" t="s">
        <v>939</v>
      </c>
      <c r="C835" s="470" t="s">
        <v>940</v>
      </c>
      <c r="D835" s="241" t="s">
        <v>941</v>
      </c>
      <c r="E835" s="241">
        <v>40</v>
      </c>
      <c r="F835" s="483" t="s">
        <v>2002</v>
      </c>
      <c r="G835" s="445" t="s">
        <v>1932</v>
      </c>
      <c r="H835" s="445" t="s">
        <v>1875</v>
      </c>
      <c r="I835" s="241">
        <v>6.7</v>
      </c>
      <c r="J835" s="243">
        <v>6.7</v>
      </c>
      <c r="K835" s="241" t="s">
        <v>1616</v>
      </c>
      <c r="L835" s="241"/>
      <c r="M835" s="241">
        <v>6.73</v>
      </c>
      <c r="N835" s="241" t="s">
        <v>1616</v>
      </c>
      <c r="O835" s="245">
        <v>3</v>
      </c>
    </row>
    <row r="836" spans="1:15" s="221" customFormat="1" ht="38.25">
      <c r="A836" s="256">
        <v>426</v>
      </c>
      <c r="B836" s="257" t="s">
        <v>939</v>
      </c>
      <c r="C836" s="462" t="s">
        <v>942</v>
      </c>
      <c r="D836" s="259" t="s">
        <v>943</v>
      </c>
      <c r="E836" s="259">
        <v>60</v>
      </c>
      <c r="F836" s="486" t="s">
        <v>2376</v>
      </c>
      <c r="G836" s="462" t="s">
        <v>2071</v>
      </c>
      <c r="H836" s="462" t="s">
        <v>2051</v>
      </c>
      <c r="I836" s="335">
        <v>8.48</v>
      </c>
      <c r="J836" s="260">
        <v>0.42399999999999999</v>
      </c>
      <c r="K836" s="335"/>
      <c r="L836" s="335">
        <v>14.9</v>
      </c>
      <c r="M836" s="335">
        <v>14.9</v>
      </c>
      <c r="N836" s="259"/>
      <c r="O836" s="256">
        <v>1</v>
      </c>
    </row>
    <row r="837" spans="1:15" s="234" customFormat="1" ht="102">
      <c r="A837" s="247">
        <v>427</v>
      </c>
      <c r="B837" s="248" t="s">
        <v>944</v>
      </c>
      <c r="C837" s="446" t="s">
        <v>117</v>
      </c>
      <c r="D837" s="249" t="s">
        <v>945</v>
      </c>
      <c r="E837" s="233">
        <v>60</v>
      </c>
      <c r="F837" s="484" t="s">
        <v>1424</v>
      </c>
      <c r="G837" s="517" t="s">
        <v>1467</v>
      </c>
      <c r="H837" s="517" t="s">
        <v>1442</v>
      </c>
      <c r="I837" s="251">
        <v>4.38</v>
      </c>
      <c r="J837" s="252">
        <v>4.38</v>
      </c>
      <c r="K837" s="251"/>
      <c r="L837" s="251"/>
      <c r="M837" s="250"/>
      <c r="N837" s="251"/>
      <c r="O837" s="253">
        <v>1</v>
      </c>
    </row>
    <row r="838" spans="1:15" s="221" customFormat="1" ht="89.25">
      <c r="A838" s="256">
        <v>428</v>
      </c>
      <c r="B838" s="257" t="s">
        <v>944</v>
      </c>
      <c r="C838" s="447" t="s">
        <v>117</v>
      </c>
      <c r="D838" s="259" t="s">
        <v>946</v>
      </c>
      <c r="E838" s="259">
        <v>25</v>
      </c>
      <c r="F838" s="486" t="s">
        <v>1574</v>
      </c>
      <c r="G838" s="462" t="s">
        <v>1572</v>
      </c>
      <c r="H838" s="462" t="s">
        <v>1549</v>
      </c>
      <c r="I838" s="335">
        <v>2.6</v>
      </c>
      <c r="J838" s="260">
        <f>I838</f>
        <v>2.6</v>
      </c>
      <c r="K838" s="259"/>
      <c r="L838" s="259"/>
      <c r="M838" s="335">
        <v>2.6</v>
      </c>
      <c r="N838" s="259"/>
      <c r="O838" s="256">
        <v>1</v>
      </c>
    </row>
    <row r="839" spans="1:15" s="234" customFormat="1" ht="89.25" hidden="1">
      <c r="A839" s="261">
        <v>428</v>
      </c>
      <c r="B839" s="262" t="s">
        <v>944</v>
      </c>
      <c r="C839" s="447" t="s">
        <v>117</v>
      </c>
      <c r="D839" s="258" t="s">
        <v>946</v>
      </c>
      <c r="E839" s="258">
        <v>25</v>
      </c>
      <c r="F839" s="487" t="s">
        <v>1425</v>
      </c>
      <c r="G839" s="519" t="s">
        <v>1467</v>
      </c>
      <c r="H839" s="519" t="s">
        <v>1442</v>
      </c>
      <c r="I839" s="264">
        <v>3.6</v>
      </c>
      <c r="J839" s="265">
        <v>3.6</v>
      </c>
      <c r="K839" s="264"/>
      <c r="L839" s="264"/>
      <c r="M839" s="263"/>
      <c r="N839" s="264"/>
      <c r="O839" s="261">
        <v>2</v>
      </c>
    </row>
    <row r="840" spans="1:15" s="234" customFormat="1" ht="22.5" hidden="1">
      <c r="A840" s="247"/>
      <c r="B840" s="255" t="s">
        <v>947</v>
      </c>
      <c r="C840" s="557" t="s">
        <v>948</v>
      </c>
      <c r="D840" s="559"/>
      <c r="E840" s="233"/>
      <c r="F840" s="484"/>
      <c r="G840" s="517"/>
      <c r="H840" s="517"/>
      <c r="I840" s="250"/>
      <c r="J840" s="250"/>
      <c r="K840" s="250"/>
      <c r="L840" s="250"/>
      <c r="M840" s="250"/>
      <c r="N840" s="251"/>
      <c r="O840" s="253"/>
    </row>
    <row r="841" spans="1:15" s="234" customFormat="1" ht="63.75">
      <c r="A841" s="247">
        <v>429</v>
      </c>
      <c r="B841" s="248" t="s">
        <v>949</v>
      </c>
      <c r="C841" s="446" t="s">
        <v>950</v>
      </c>
      <c r="D841" s="249" t="s">
        <v>951</v>
      </c>
      <c r="E841" s="233">
        <v>1000</v>
      </c>
      <c r="F841" s="484" t="s">
        <v>1426</v>
      </c>
      <c r="G841" s="517" t="s">
        <v>1441</v>
      </c>
      <c r="H841" s="517" t="s">
        <v>1442</v>
      </c>
      <c r="I841" s="251">
        <v>13.6</v>
      </c>
      <c r="J841" s="252">
        <v>1.36</v>
      </c>
      <c r="K841" s="251">
        <v>13.68</v>
      </c>
      <c r="L841" s="251"/>
      <c r="M841" s="250"/>
      <c r="N841" s="251"/>
      <c r="O841" s="253">
        <v>1</v>
      </c>
    </row>
    <row r="842" spans="1:15" s="234" customFormat="1" ht="51">
      <c r="A842" s="261">
        <v>430</v>
      </c>
      <c r="B842" s="262" t="s">
        <v>949</v>
      </c>
      <c r="C842" s="447" t="s">
        <v>950</v>
      </c>
      <c r="D842" s="258" t="s">
        <v>952</v>
      </c>
      <c r="E842" s="258">
        <v>100</v>
      </c>
      <c r="F842" s="487" t="s">
        <v>1427</v>
      </c>
      <c r="G842" s="519" t="s">
        <v>1445</v>
      </c>
      <c r="H842" s="519" t="s">
        <v>1442</v>
      </c>
      <c r="I842" s="264">
        <v>3.85</v>
      </c>
      <c r="J842" s="265">
        <v>0.1925</v>
      </c>
      <c r="K842" s="264"/>
      <c r="L842" s="264"/>
      <c r="M842" s="263">
        <v>3.87</v>
      </c>
      <c r="N842" s="264"/>
      <c r="O842" s="261">
        <v>1</v>
      </c>
    </row>
    <row r="843" spans="1:15" s="234" customFormat="1" ht="38.25">
      <c r="A843" s="247">
        <v>431</v>
      </c>
      <c r="B843" s="248" t="s">
        <v>953</v>
      </c>
      <c r="C843" s="446" t="s">
        <v>954</v>
      </c>
      <c r="D843" s="249" t="s">
        <v>955</v>
      </c>
      <c r="E843" s="233">
        <v>50</v>
      </c>
      <c r="F843" s="484" t="s">
        <v>1428</v>
      </c>
      <c r="G843" s="517" t="s">
        <v>1441</v>
      </c>
      <c r="H843" s="517" t="s">
        <v>1442</v>
      </c>
      <c r="I843" s="251">
        <v>10.4</v>
      </c>
      <c r="J843" s="252">
        <v>1.04</v>
      </c>
      <c r="K843" s="251">
        <v>10.48</v>
      </c>
      <c r="L843" s="251"/>
      <c r="M843" s="250"/>
      <c r="N843" s="251"/>
      <c r="O843" s="253">
        <v>1</v>
      </c>
    </row>
    <row r="844" spans="1:15" s="234" customFormat="1" ht="38.25">
      <c r="A844" s="261">
        <v>432</v>
      </c>
      <c r="B844" s="262" t="s">
        <v>956</v>
      </c>
      <c r="C844" s="447" t="s">
        <v>957</v>
      </c>
      <c r="D844" s="258" t="s">
        <v>958</v>
      </c>
      <c r="E844" s="258">
        <v>150</v>
      </c>
      <c r="F844" s="487" t="s">
        <v>1429</v>
      </c>
      <c r="G844" s="519" t="s">
        <v>1445</v>
      </c>
      <c r="H844" s="519" t="s">
        <v>1442</v>
      </c>
      <c r="I844" s="264">
        <v>5.8</v>
      </c>
      <c r="J844" s="265">
        <v>0.28999999999999998</v>
      </c>
      <c r="K844" s="264"/>
      <c r="L844" s="264"/>
      <c r="M844" s="263">
        <v>5.91</v>
      </c>
      <c r="N844" s="264"/>
      <c r="O844" s="261">
        <v>1</v>
      </c>
    </row>
    <row r="845" spans="1:15" s="246" customFormat="1" ht="38.25" hidden="1">
      <c r="A845" s="256">
        <v>432</v>
      </c>
      <c r="B845" s="257" t="s">
        <v>956</v>
      </c>
      <c r="C845" s="462" t="s">
        <v>957</v>
      </c>
      <c r="D845" s="259" t="s">
        <v>958</v>
      </c>
      <c r="E845" s="259">
        <v>150</v>
      </c>
      <c r="F845" s="486" t="s">
        <v>2003</v>
      </c>
      <c r="G845" s="462" t="s">
        <v>1675</v>
      </c>
      <c r="H845" s="462" t="s">
        <v>1875</v>
      </c>
      <c r="I845" s="259">
        <v>6.05</v>
      </c>
      <c r="J845" s="260">
        <v>0.30249999999999999</v>
      </c>
      <c r="K845" s="259" t="s">
        <v>1616</v>
      </c>
      <c r="L845" s="259"/>
      <c r="M845" s="259">
        <v>6.07</v>
      </c>
      <c r="N845" s="259" t="s">
        <v>1616</v>
      </c>
      <c r="O845" s="337">
        <v>2</v>
      </c>
    </row>
    <row r="846" spans="1:15" s="221" customFormat="1" ht="38.25" hidden="1">
      <c r="A846" s="256">
        <v>432</v>
      </c>
      <c r="B846" s="257" t="s">
        <v>956</v>
      </c>
      <c r="C846" s="462" t="s">
        <v>957</v>
      </c>
      <c r="D846" s="259" t="s">
        <v>958</v>
      </c>
      <c r="E846" s="259">
        <v>150</v>
      </c>
      <c r="F846" s="486" t="s">
        <v>2377</v>
      </c>
      <c r="G846" s="462" t="s">
        <v>2068</v>
      </c>
      <c r="H846" s="462" t="s">
        <v>2051</v>
      </c>
      <c r="I846" s="335">
        <v>5.5</v>
      </c>
      <c r="J846" s="260">
        <v>0.55000000000000004</v>
      </c>
      <c r="K846" s="335"/>
      <c r="L846" s="335">
        <v>17.45</v>
      </c>
      <c r="M846" s="335">
        <v>17.45</v>
      </c>
      <c r="N846" s="259"/>
      <c r="O846" s="256">
        <v>3</v>
      </c>
    </row>
    <row r="847" spans="1:15" s="221" customFormat="1" ht="38.25">
      <c r="A847" s="214">
        <v>433</v>
      </c>
      <c r="B847" s="235" t="s">
        <v>956</v>
      </c>
      <c r="C847" s="444" t="s">
        <v>959</v>
      </c>
      <c r="D847" s="236" t="s">
        <v>960</v>
      </c>
      <c r="E847" s="220">
        <v>50</v>
      </c>
      <c r="F847" s="481" t="s">
        <v>2378</v>
      </c>
      <c r="G847" s="456" t="s">
        <v>2068</v>
      </c>
      <c r="H847" s="456" t="s">
        <v>2051</v>
      </c>
      <c r="I847" s="237">
        <v>13.42</v>
      </c>
      <c r="J847" s="238">
        <v>0.4793</v>
      </c>
      <c r="K847" s="237"/>
      <c r="L847" s="237">
        <v>15.84</v>
      </c>
      <c r="M847" s="237">
        <v>15.84</v>
      </c>
      <c r="N847" s="220"/>
      <c r="O847" s="219">
        <v>1</v>
      </c>
    </row>
    <row r="848" spans="1:15" s="221" customFormat="1" ht="38.25">
      <c r="A848" s="256">
        <v>434</v>
      </c>
      <c r="B848" s="257" t="s">
        <v>961</v>
      </c>
      <c r="C848" s="462" t="s">
        <v>962</v>
      </c>
      <c r="D848" s="259" t="s">
        <v>963</v>
      </c>
      <c r="E848" s="259">
        <v>50</v>
      </c>
      <c r="F848" s="486" t="s">
        <v>2379</v>
      </c>
      <c r="G848" s="462" t="s">
        <v>2068</v>
      </c>
      <c r="H848" s="462" t="s">
        <v>2051</v>
      </c>
      <c r="I848" s="335">
        <v>5.08</v>
      </c>
      <c r="J848" s="260">
        <v>0.254</v>
      </c>
      <c r="K848" s="335"/>
      <c r="L848" s="335">
        <v>5.15</v>
      </c>
      <c r="M848" s="335"/>
      <c r="N848" s="259"/>
      <c r="O848" s="256">
        <v>1</v>
      </c>
    </row>
    <row r="849" spans="1:15" s="221" customFormat="1" ht="63.75">
      <c r="A849" s="214">
        <v>435</v>
      </c>
      <c r="B849" s="235" t="s">
        <v>961</v>
      </c>
      <c r="C849" s="444" t="s">
        <v>964</v>
      </c>
      <c r="D849" s="236" t="s">
        <v>965</v>
      </c>
      <c r="E849" s="220">
        <v>50</v>
      </c>
      <c r="F849" s="481" t="s">
        <v>2380</v>
      </c>
      <c r="G849" s="456" t="s">
        <v>2316</v>
      </c>
      <c r="H849" s="456" t="s">
        <v>2051</v>
      </c>
      <c r="I849" s="237">
        <v>7.88</v>
      </c>
      <c r="J849" s="238">
        <v>0.78800000000000003</v>
      </c>
      <c r="K849" s="237"/>
      <c r="L849" s="237">
        <v>9.98</v>
      </c>
      <c r="M849" s="237">
        <v>9.98</v>
      </c>
      <c r="N849" s="220"/>
      <c r="O849" s="219">
        <v>1</v>
      </c>
    </row>
    <row r="850" spans="1:15" s="221" customFormat="1" ht="21.75" hidden="1">
      <c r="A850" s="214"/>
      <c r="B850" s="215" t="s">
        <v>966</v>
      </c>
      <c r="C850" s="565" t="s">
        <v>967</v>
      </c>
      <c r="D850" s="566"/>
      <c r="E850" s="567"/>
      <c r="F850" s="481"/>
      <c r="G850" s="456"/>
      <c r="H850" s="456"/>
      <c r="I850" s="220"/>
      <c r="J850" s="220"/>
      <c r="K850" s="237"/>
      <c r="L850" s="237"/>
      <c r="M850" s="237"/>
      <c r="N850" s="220"/>
      <c r="O850" s="219"/>
    </row>
    <row r="851" spans="1:15" s="221" customFormat="1" ht="38.25">
      <c r="A851" s="214">
        <v>436</v>
      </c>
      <c r="B851" s="235" t="s">
        <v>968</v>
      </c>
      <c r="C851" s="444" t="s">
        <v>668</v>
      </c>
      <c r="D851" s="236" t="s">
        <v>969</v>
      </c>
      <c r="E851" s="220">
        <v>20</v>
      </c>
      <c r="F851" s="481" t="s">
        <v>2381</v>
      </c>
      <c r="G851" s="456" t="s">
        <v>2382</v>
      </c>
      <c r="H851" s="456" t="s">
        <v>2051</v>
      </c>
      <c r="I851" s="237">
        <v>2.83</v>
      </c>
      <c r="J851" s="238">
        <v>2.83</v>
      </c>
      <c r="K851" s="237"/>
      <c r="L851" s="237">
        <v>2.92</v>
      </c>
      <c r="M851" s="237"/>
      <c r="N851" s="220"/>
      <c r="O851" s="219">
        <v>1</v>
      </c>
    </row>
    <row r="852" spans="1:15" s="221" customFormat="1" ht="38.25">
      <c r="A852" s="256">
        <v>437</v>
      </c>
      <c r="B852" s="257" t="s">
        <v>970</v>
      </c>
      <c r="C852" s="462" t="s">
        <v>671</v>
      </c>
      <c r="D852" s="259" t="s">
        <v>971</v>
      </c>
      <c r="E852" s="259">
        <v>5</v>
      </c>
      <c r="F852" s="486" t="s">
        <v>2383</v>
      </c>
      <c r="G852" s="462" t="s">
        <v>2384</v>
      </c>
      <c r="H852" s="462" t="s">
        <v>2051</v>
      </c>
      <c r="I852" s="335">
        <v>5.82</v>
      </c>
      <c r="J852" s="260">
        <v>5.82</v>
      </c>
      <c r="K852" s="335"/>
      <c r="L852" s="335">
        <v>5.98</v>
      </c>
      <c r="M852" s="335"/>
      <c r="N852" s="259"/>
      <c r="O852" s="256">
        <v>1</v>
      </c>
    </row>
    <row r="853" spans="1:15" s="234" customFormat="1" ht="76.5" hidden="1">
      <c r="A853" s="247">
        <v>438</v>
      </c>
      <c r="B853" s="248" t="s">
        <v>972</v>
      </c>
      <c r="C853" s="446" t="s">
        <v>973</v>
      </c>
      <c r="D853" s="249" t="s">
        <v>974</v>
      </c>
      <c r="E853" s="233">
        <v>5</v>
      </c>
      <c r="F853" s="484"/>
      <c r="G853" s="517"/>
      <c r="H853" s="517"/>
      <c r="I853" s="250"/>
      <c r="J853" s="250"/>
      <c r="K853" s="250"/>
      <c r="L853" s="250"/>
      <c r="M853" s="250"/>
      <c r="N853" s="251"/>
      <c r="O853" s="253">
        <v>0</v>
      </c>
    </row>
    <row r="854" spans="1:15" s="221" customFormat="1" ht="114.75">
      <c r="A854" s="256">
        <v>439</v>
      </c>
      <c r="B854" s="257" t="s">
        <v>972</v>
      </c>
      <c r="C854" s="462" t="s">
        <v>975</v>
      </c>
      <c r="D854" s="259" t="s">
        <v>976</v>
      </c>
      <c r="E854" s="259">
        <v>5</v>
      </c>
      <c r="F854" s="486" t="s">
        <v>2385</v>
      </c>
      <c r="G854" s="462" t="s">
        <v>2386</v>
      </c>
      <c r="H854" s="462" t="s">
        <v>2051</v>
      </c>
      <c r="I854" s="335">
        <v>5.69</v>
      </c>
      <c r="J854" s="260">
        <v>5.69</v>
      </c>
      <c r="K854" s="335"/>
      <c r="L854" s="335">
        <v>5.83</v>
      </c>
      <c r="M854" s="335"/>
      <c r="N854" s="259"/>
      <c r="O854" s="256">
        <v>1</v>
      </c>
    </row>
    <row r="855" spans="1:15" s="221" customFormat="1" ht="63.75">
      <c r="A855" s="214">
        <v>440</v>
      </c>
      <c r="B855" s="235" t="s">
        <v>972</v>
      </c>
      <c r="C855" s="444" t="s">
        <v>977</v>
      </c>
      <c r="D855" s="236" t="s">
        <v>978</v>
      </c>
      <c r="E855" s="220">
        <v>10</v>
      </c>
      <c r="F855" s="481" t="s">
        <v>2387</v>
      </c>
      <c r="G855" s="456" t="s">
        <v>2388</v>
      </c>
      <c r="H855" s="456" t="s">
        <v>2051</v>
      </c>
      <c r="I855" s="237">
        <v>2.78</v>
      </c>
      <c r="J855" s="238">
        <v>2.78</v>
      </c>
      <c r="K855" s="237">
        <v>2.87</v>
      </c>
      <c r="L855" s="237">
        <v>2.87</v>
      </c>
      <c r="M855" s="237"/>
      <c r="N855" s="220"/>
      <c r="O855" s="219">
        <v>1</v>
      </c>
    </row>
    <row r="856" spans="1:15" s="221" customFormat="1" ht="63.75">
      <c r="A856" s="256">
        <v>441</v>
      </c>
      <c r="B856" s="257" t="s">
        <v>979</v>
      </c>
      <c r="C856" s="462" t="s">
        <v>980</v>
      </c>
      <c r="D856" s="259" t="s">
        <v>981</v>
      </c>
      <c r="E856" s="259">
        <v>5</v>
      </c>
      <c r="F856" s="486" t="s">
        <v>2389</v>
      </c>
      <c r="G856" s="462" t="s">
        <v>2382</v>
      </c>
      <c r="H856" s="462" t="s">
        <v>2051</v>
      </c>
      <c r="I856" s="335">
        <v>7.98</v>
      </c>
      <c r="J856" s="260">
        <v>7.98</v>
      </c>
      <c r="K856" s="335"/>
      <c r="L856" s="335">
        <v>8.06</v>
      </c>
      <c r="M856" s="335"/>
      <c r="N856" s="259"/>
      <c r="O856" s="256">
        <v>1</v>
      </c>
    </row>
    <row r="857" spans="1:15" s="221" customFormat="1" ht="102" hidden="1">
      <c r="A857" s="214">
        <v>442</v>
      </c>
      <c r="B857" s="235" t="s">
        <v>982</v>
      </c>
      <c r="C857" s="444" t="s">
        <v>117</v>
      </c>
      <c r="D857" s="236" t="s">
        <v>983</v>
      </c>
      <c r="E857" s="220">
        <v>5</v>
      </c>
      <c r="F857" s="481"/>
      <c r="G857" s="456"/>
      <c r="H857" s="456"/>
      <c r="I857" s="220"/>
      <c r="J857" s="220"/>
      <c r="K857" s="237"/>
      <c r="L857" s="237"/>
      <c r="M857" s="237"/>
      <c r="N857" s="220"/>
      <c r="O857" s="219">
        <v>0</v>
      </c>
    </row>
    <row r="858" spans="1:15" s="234" customFormat="1" ht="22.5" hidden="1">
      <c r="A858" s="247"/>
      <c r="B858" s="255" t="s">
        <v>984</v>
      </c>
      <c r="C858" s="446"/>
      <c r="D858" s="269" t="s">
        <v>985</v>
      </c>
      <c r="E858" s="233"/>
      <c r="F858" s="484"/>
      <c r="G858" s="517"/>
      <c r="H858" s="517"/>
      <c r="I858" s="250"/>
      <c r="J858" s="250"/>
      <c r="K858" s="250"/>
      <c r="L858" s="250"/>
      <c r="M858" s="250"/>
      <c r="N858" s="251"/>
      <c r="O858" s="253"/>
    </row>
    <row r="859" spans="1:15" s="221" customFormat="1" ht="63.75">
      <c r="A859" s="256">
        <v>443</v>
      </c>
      <c r="B859" s="257" t="s">
        <v>986</v>
      </c>
      <c r="C859" s="462" t="s">
        <v>987</v>
      </c>
      <c r="D859" s="259" t="s">
        <v>988</v>
      </c>
      <c r="E859" s="259">
        <v>400</v>
      </c>
      <c r="F859" s="486" t="s">
        <v>2390</v>
      </c>
      <c r="G859" s="462" t="s">
        <v>2391</v>
      </c>
      <c r="H859" s="462" t="s">
        <v>2051</v>
      </c>
      <c r="I859" s="335">
        <v>61.74</v>
      </c>
      <c r="J859" s="260">
        <v>6.1740000000000004</v>
      </c>
      <c r="K859" s="335"/>
      <c r="L859" s="335">
        <v>66.489999999999995</v>
      </c>
      <c r="M859" s="335"/>
      <c r="N859" s="259"/>
      <c r="O859" s="256">
        <v>1</v>
      </c>
    </row>
    <row r="860" spans="1:15" s="234" customFormat="1" ht="63.75" hidden="1">
      <c r="A860" s="261">
        <v>443</v>
      </c>
      <c r="B860" s="262" t="s">
        <v>986</v>
      </c>
      <c r="C860" s="447" t="s">
        <v>987</v>
      </c>
      <c r="D860" s="258" t="s">
        <v>988</v>
      </c>
      <c r="E860" s="258">
        <v>400</v>
      </c>
      <c r="F860" s="487" t="s">
        <v>1430</v>
      </c>
      <c r="G860" s="519" t="s">
        <v>1441</v>
      </c>
      <c r="H860" s="519" t="s">
        <v>1442</v>
      </c>
      <c r="I860" s="264">
        <v>62.33</v>
      </c>
      <c r="J860" s="265">
        <v>6.2329999999999997</v>
      </c>
      <c r="K860" s="264"/>
      <c r="L860" s="264">
        <v>66.489999999999995</v>
      </c>
      <c r="M860" s="263"/>
      <c r="N860" s="264"/>
      <c r="O860" s="261">
        <v>2</v>
      </c>
    </row>
    <row r="861" spans="1:15" s="221" customFormat="1" ht="51">
      <c r="A861" s="214">
        <v>444</v>
      </c>
      <c r="B861" s="235" t="s">
        <v>989</v>
      </c>
      <c r="C861" s="444" t="s">
        <v>990</v>
      </c>
      <c r="D861" s="236" t="s">
        <v>991</v>
      </c>
      <c r="E861" s="220">
        <v>10</v>
      </c>
      <c r="F861" s="481" t="s">
        <v>2392</v>
      </c>
      <c r="G861" s="456" t="s">
        <v>1660</v>
      </c>
      <c r="H861" s="456" t="s">
        <v>2051</v>
      </c>
      <c r="I861" s="237">
        <v>9.4</v>
      </c>
      <c r="J861" s="238">
        <v>0.94</v>
      </c>
      <c r="K861" s="237">
        <v>10.27</v>
      </c>
      <c r="L861" s="237">
        <v>10.27</v>
      </c>
      <c r="M861" s="237"/>
      <c r="N861" s="220"/>
      <c r="O861" s="219">
        <v>1</v>
      </c>
    </row>
    <row r="862" spans="1:15" s="234" customFormat="1" ht="51" hidden="1">
      <c r="A862" s="247">
        <v>444</v>
      </c>
      <c r="B862" s="248" t="s">
        <v>989</v>
      </c>
      <c r="C862" s="446" t="s">
        <v>990</v>
      </c>
      <c r="D862" s="249" t="s">
        <v>991</v>
      </c>
      <c r="E862" s="233">
        <v>10</v>
      </c>
      <c r="F862" s="484" t="s">
        <v>1431</v>
      </c>
      <c r="G862" s="517" t="s">
        <v>1441</v>
      </c>
      <c r="H862" s="517" t="s">
        <v>1442</v>
      </c>
      <c r="I862" s="251">
        <v>9.69</v>
      </c>
      <c r="J862" s="252">
        <v>0.96899999999999997</v>
      </c>
      <c r="K862" s="251">
        <v>10.27</v>
      </c>
      <c r="L862" s="251"/>
      <c r="M862" s="250"/>
      <c r="N862" s="251"/>
      <c r="O862" s="253">
        <v>2</v>
      </c>
    </row>
    <row r="863" spans="1:15" s="221" customFormat="1" ht="38.25">
      <c r="A863" s="256">
        <v>445</v>
      </c>
      <c r="B863" s="257" t="s">
        <v>992</v>
      </c>
      <c r="C863" s="450" t="s">
        <v>993</v>
      </c>
      <c r="D863" s="278" t="s">
        <v>994</v>
      </c>
      <c r="E863" s="278">
        <v>600</v>
      </c>
      <c r="F863" s="486" t="s">
        <v>1871</v>
      </c>
      <c r="G863" s="462" t="s">
        <v>1872</v>
      </c>
      <c r="H863" s="462" t="s">
        <v>1858</v>
      </c>
      <c r="I863" s="335">
        <v>292.8</v>
      </c>
      <c r="J863" s="260">
        <f>I863/15</f>
        <v>19.52</v>
      </c>
      <c r="K863" s="259">
        <v>292.91000000000003</v>
      </c>
      <c r="L863" s="259"/>
      <c r="M863" s="259"/>
      <c r="N863" s="259">
        <v>292.91000000000003</v>
      </c>
      <c r="O863" s="256">
        <v>1</v>
      </c>
    </row>
    <row r="864" spans="1:15" s="234" customFormat="1" ht="38.25">
      <c r="A864" s="247">
        <v>446</v>
      </c>
      <c r="B864" s="248" t="s">
        <v>992</v>
      </c>
      <c r="C864" s="446" t="s">
        <v>995</v>
      </c>
      <c r="D864" s="249" t="s">
        <v>996</v>
      </c>
      <c r="E864" s="233">
        <v>2000</v>
      </c>
      <c r="F864" s="484" t="s">
        <v>1432</v>
      </c>
      <c r="G864" s="517" t="s">
        <v>1443</v>
      </c>
      <c r="H864" s="517" t="s">
        <v>1442</v>
      </c>
      <c r="I864" s="251">
        <v>28.9</v>
      </c>
      <c r="J864" s="252">
        <v>5.78</v>
      </c>
      <c r="K864" s="251">
        <v>30.06</v>
      </c>
      <c r="L864" s="251"/>
      <c r="M864" s="250"/>
      <c r="N864" s="251">
        <v>30.06</v>
      </c>
      <c r="O864" s="253">
        <v>1</v>
      </c>
    </row>
    <row r="865" spans="1:15" s="221" customFormat="1" ht="51" hidden="1">
      <c r="A865" s="214">
        <v>446</v>
      </c>
      <c r="B865" s="235" t="s">
        <v>992</v>
      </c>
      <c r="C865" s="444" t="s">
        <v>995</v>
      </c>
      <c r="D865" s="236" t="s">
        <v>996</v>
      </c>
      <c r="E865" s="220">
        <v>2000</v>
      </c>
      <c r="F865" s="481" t="s">
        <v>2393</v>
      </c>
      <c r="G865" s="456" t="s">
        <v>1911</v>
      </c>
      <c r="H865" s="456" t="s">
        <v>2051</v>
      </c>
      <c r="I865" s="237">
        <v>29.94</v>
      </c>
      <c r="J865" s="238">
        <v>5.9880000000000004</v>
      </c>
      <c r="K865" s="237">
        <v>30.06</v>
      </c>
      <c r="L865" s="237">
        <v>41.35</v>
      </c>
      <c r="M865" s="237"/>
      <c r="N865" s="220">
        <v>30.06</v>
      </c>
      <c r="O865" s="219">
        <v>2</v>
      </c>
    </row>
    <row r="866" spans="1:15" s="234" customFormat="1" ht="38.25">
      <c r="A866" s="261">
        <v>447</v>
      </c>
      <c r="B866" s="262" t="s">
        <v>992</v>
      </c>
      <c r="C866" s="447" t="s">
        <v>995</v>
      </c>
      <c r="D866" s="258" t="s">
        <v>997</v>
      </c>
      <c r="E866" s="258">
        <v>3000</v>
      </c>
      <c r="F866" s="487" t="s">
        <v>1433</v>
      </c>
      <c r="G866" s="519" t="s">
        <v>1443</v>
      </c>
      <c r="H866" s="519" t="s">
        <v>1442</v>
      </c>
      <c r="I866" s="264">
        <v>10.95</v>
      </c>
      <c r="J866" s="265">
        <v>10.95</v>
      </c>
      <c r="K866" s="264">
        <v>12.04</v>
      </c>
      <c r="L866" s="264"/>
      <c r="M866" s="263"/>
      <c r="N866" s="264">
        <v>12.04</v>
      </c>
      <c r="O866" s="261">
        <v>1</v>
      </c>
    </row>
    <row r="867" spans="1:15" s="234" customFormat="1" ht="38.25" hidden="1">
      <c r="A867" s="247">
        <v>448</v>
      </c>
      <c r="B867" s="248" t="s">
        <v>992</v>
      </c>
      <c r="C867" s="446" t="s">
        <v>995</v>
      </c>
      <c r="D867" s="249" t="s">
        <v>998</v>
      </c>
      <c r="E867" s="233">
        <v>300</v>
      </c>
      <c r="F867" s="484"/>
      <c r="G867" s="517"/>
      <c r="H867" s="517"/>
      <c r="I867" s="250"/>
      <c r="J867" s="250"/>
      <c r="K867" s="250"/>
      <c r="L867" s="250"/>
      <c r="M867" s="250"/>
      <c r="N867" s="251"/>
      <c r="O867" s="253">
        <v>0</v>
      </c>
    </row>
    <row r="868" spans="1:15" s="221" customFormat="1" ht="42">
      <c r="A868" s="415">
        <v>449</v>
      </c>
      <c r="B868" s="416" t="s">
        <v>1536</v>
      </c>
      <c r="C868" s="471" t="s">
        <v>995</v>
      </c>
      <c r="D868" s="417" t="s">
        <v>1537</v>
      </c>
      <c r="E868" s="418">
        <v>300</v>
      </c>
      <c r="F868" s="509" t="s">
        <v>1538</v>
      </c>
      <c r="G868" s="471" t="s">
        <v>1539</v>
      </c>
      <c r="H868" s="471" t="s">
        <v>1530</v>
      </c>
      <c r="I868" s="419">
        <v>120</v>
      </c>
      <c r="J868" s="420">
        <v>12</v>
      </c>
      <c r="K868" s="417">
        <v>120.18</v>
      </c>
      <c r="L868" s="417"/>
      <c r="M868" s="417"/>
      <c r="N868" s="417">
        <v>120.18</v>
      </c>
      <c r="O868" s="256">
        <v>1</v>
      </c>
    </row>
    <row r="869" spans="1:15" s="234" customFormat="1" ht="13.5" hidden="1">
      <c r="A869" s="247"/>
      <c r="B869" s="248"/>
      <c r="C869" s="557" t="s">
        <v>999</v>
      </c>
      <c r="D869" s="559"/>
      <c r="E869" s="233"/>
      <c r="F869" s="484"/>
      <c r="G869" s="517"/>
      <c r="H869" s="517"/>
      <c r="I869" s="250"/>
      <c r="J869" s="250"/>
      <c r="K869" s="250"/>
      <c r="L869" s="250"/>
      <c r="M869" s="250"/>
      <c r="N869" s="251"/>
      <c r="O869" s="253"/>
    </row>
    <row r="870" spans="1:15" s="246" customFormat="1" ht="38.25">
      <c r="A870" s="239">
        <v>450</v>
      </c>
      <c r="B870" s="240" t="s">
        <v>1000</v>
      </c>
      <c r="C870" s="445" t="s">
        <v>1001</v>
      </c>
      <c r="D870" s="241" t="s">
        <v>1001</v>
      </c>
      <c r="E870" s="241">
        <v>60</v>
      </c>
      <c r="F870" s="483" t="s">
        <v>2004</v>
      </c>
      <c r="G870" s="445" t="s">
        <v>2005</v>
      </c>
      <c r="H870" s="445" t="s">
        <v>1875</v>
      </c>
      <c r="I870" s="241">
        <v>12.85</v>
      </c>
      <c r="J870" s="243">
        <v>12.85</v>
      </c>
      <c r="K870" s="241" t="s">
        <v>1616</v>
      </c>
      <c r="L870" s="241" t="s">
        <v>1616</v>
      </c>
      <c r="M870" s="241" t="s">
        <v>1616</v>
      </c>
      <c r="N870" s="310" t="s">
        <v>1616</v>
      </c>
      <c r="O870" s="245">
        <v>1</v>
      </c>
    </row>
    <row r="871" spans="1:15" s="234" customFormat="1" ht="22.5" hidden="1">
      <c r="A871" s="247"/>
      <c r="B871" s="255" t="s">
        <v>1002</v>
      </c>
      <c r="C871" s="446"/>
      <c r="D871" s="247" t="s">
        <v>1003</v>
      </c>
      <c r="E871" s="233"/>
      <c r="F871" s="484"/>
      <c r="G871" s="517"/>
      <c r="H871" s="517"/>
      <c r="I871" s="250"/>
      <c r="J871" s="250"/>
      <c r="K871" s="250"/>
      <c r="L871" s="250"/>
      <c r="M871" s="250"/>
      <c r="N871" s="251"/>
      <c r="O871" s="253"/>
    </row>
    <row r="872" spans="1:15" s="221" customFormat="1" ht="114.75">
      <c r="A872" s="256">
        <v>451</v>
      </c>
      <c r="B872" s="421"/>
      <c r="C872" s="462" t="s">
        <v>1004</v>
      </c>
      <c r="D872" s="259" t="s">
        <v>1005</v>
      </c>
      <c r="E872" s="259">
        <v>10</v>
      </c>
      <c r="F872" s="486" t="s">
        <v>2394</v>
      </c>
      <c r="G872" s="462" t="s">
        <v>2395</v>
      </c>
      <c r="H872" s="462" t="s">
        <v>2051</v>
      </c>
      <c r="I872" s="335">
        <v>4.5999999999999996</v>
      </c>
      <c r="J872" s="260">
        <v>4.5999999999999996</v>
      </c>
      <c r="K872" s="335"/>
      <c r="L872" s="335"/>
      <c r="M872" s="335"/>
      <c r="N872" s="259"/>
      <c r="O872" s="256">
        <v>1</v>
      </c>
    </row>
    <row r="873" spans="1:15" s="246" customFormat="1" ht="114.75" hidden="1">
      <c r="A873" s="256">
        <v>451</v>
      </c>
      <c r="B873" s="421"/>
      <c r="C873" s="462" t="s">
        <v>1004</v>
      </c>
      <c r="D873" s="259" t="s">
        <v>1005</v>
      </c>
      <c r="E873" s="259">
        <v>10</v>
      </c>
      <c r="F873" s="486" t="s">
        <v>2006</v>
      </c>
      <c r="G873" s="462" t="s">
        <v>1932</v>
      </c>
      <c r="H873" s="462" t="s">
        <v>1875</v>
      </c>
      <c r="I873" s="259">
        <v>5.43</v>
      </c>
      <c r="J873" s="260">
        <v>5.43</v>
      </c>
      <c r="K873" s="259" t="s">
        <v>1616</v>
      </c>
      <c r="L873" s="259" t="s">
        <v>1616</v>
      </c>
      <c r="M873" s="259" t="s">
        <v>1616</v>
      </c>
      <c r="N873" s="336" t="s">
        <v>1616</v>
      </c>
      <c r="O873" s="337">
        <v>2</v>
      </c>
    </row>
    <row r="874" spans="1:15" s="246" customFormat="1" ht="114.75">
      <c r="A874" s="239">
        <v>452</v>
      </c>
      <c r="B874" s="240"/>
      <c r="C874" s="445" t="s">
        <v>1006</v>
      </c>
      <c r="D874" s="241" t="s">
        <v>1005</v>
      </c>
      <c r="E874" s="241">
        <v>10</v>
      </c>
      <c r="F874" s="483" t="s">
        <v>2007</v>
      </c>
      <c r="G874" s="445" t="s">
        <v>1932</v>
      </c>
      <c r="H874" s="445" t="s">
        <v>1875</v>
      </c>
      <c r="I874" s="241">
        <v>3.21</v>
      </c>
      <c r="J874" s="243">
        <v>3.21</v>
      </c>
      <c r="K874" s="241" t="s">
        <v>1616</v>
      </c>
      <c r="L874" s="241" t="s">
        <v>1616</v>
      </c>
      <c r="M874" s="241" t="s">
        <v>1616</v>
      </c>
      <c r="N874" s="310" t="s">
        <v>1616</v>
      </c>
      <c r="O874" s="245">
        <v>1</v>
      </c>
    </row>
    <row r="875" spans="1:15" s="221" customFormat="1" ht="114.75" hidden="1">
      <c r="A875" s="219">
        <v>452</v>
      </c>
      <c r="B875" s="313"/>
      <c r="C875" s="456" t="s">
        <v>1006</v>
      </c>
      <c r="D875" s="220" t="s">
        <v>1005</v>
      </c>
      <c r="E875" s="220">
        <v>10</v>
      </c>
      <c r="F875" s="481" t="s">
        <v>2396</v>
      </c>
      <c r="G875" s="456" t="s">
        <v>2395</v>
      </c>
      <c r="H875" s="456" t="s">
        <v>2051</v>
      </c>
      <c r="I875" s="237">
        <v>12.94</v>
      </c>
      <c r="J875" s="238">
        <v>3.2349999999999999</v>
      </c>
      <c r="K875" s="237"/>
      <c r="L875" s="237"/>
      <c r="M875" s="237"/>
      <c r="N875" s="220"/>
      <c r="O875" s="219">
        <v>2</v>
      </c>
    </row>
    <row r="876" spans="1:15" s="246" customFormat="1" ht="114.75">
      <c r="A876" s="256">
        <v>453</v>
      </c>
      <c r="B876" s="257"/>
      <c r="C876" s="462" t="s">
        <v>1007</v>
      </c>
      <c r="D876" s="259" t="s">
        <v>1005</v>
      </c>
      <c r="E876" s="259">
        <v>10</v>
      </c>
      <c r="F876" s="486" t="s">
        <v>2008</v>
      </c>
      <c r="G876" s="462" t="s">
        <v>1932</v>
      </c>
      <c r="H876" s="462" t="s">
        <v>1875</v>
      </c>
      <c r="I876" s="259">
        <v>3.21</v>
      </c>
      <c r="J876" s="260">
        <v>3.21</v>
      </c>
      <c r="K876" s="259" t="s">
        <v>1616</v>
      </c>
      <c r="L876" s="259" t="s">
        <v>1616</v>
      </c>
      <c r="M876" s="259" t="s">
        <v>1616</v>
      </c>
      <c r="N876" s="336" t="s">
        <v>1616</v>
      </c>
      <c r="O876" s="337">
        <v>1</v>
      </c>
    </row>
    <row r="877" spans="1:15" s="246" customFormat="1" ht="114.75" hidden="1">
      <c r="A877" s="256">
        <v>453</v>
      </c>
      <c r="B877" s="257"/>
      <c r="C877" s="462" t="s">
        <v>1007</v>
      </c>
      <c r="D877" s="259" t="s">
        <v>1005</v>
      </c>
      <c r="E877" s="259">
        <v>10</v>
      </c>
      <c r="F877" s="510" t="s">
        <v>1641</v>
      </c>
      <c r="G877" s="462" t="s">
        <v>1642</v>
      </c>
      <c r="H877" s="527" t="s">
        <v>1615</v>
      </c>
      <c r="I877" s="335">
        <v>4.2</v>
      </c>
      <c r="J877" s="335">
        <v>4.2</v>
      </c>
      <c r="K877" s="259" t="s">
        <v>1616</v>
      </c>
      <c r="L877" s="259" t="s">
        <v>1616</v>
      </c>
      <c r="M877" s="259" t="s">
        <v>1616</v>
      </c>
      <c r="N877" s="259" t="s">
        <v>1616</v>
      </c>
      <c r="O877" s="256">
        <v>2</v>
      </c>
    </row>
    <row r="878" spans="1:15" s="221" customFormat="1" ht="114.75" hidden="1">
      <c r="A878" s="256">
        <v>453</v>
      </c>
      <c r="B878" s="257"/>
      <c r="C878" s="462" t="s">
        <v>1007</v>
      </c>
      <c r="D878" s="259" t="s">
        <v>1005</v>
      </c>
      <c r="E878" s="259">
        <v>10</v>
      </c>
      <c r="F878" s="486" t="s">
        <v>2397</v>
      </c>
      <c r="G878" s="462" t="s">
        <v>2395</v>
      </c>
      <c r="H878" s="462" t="s">
        <v>2051</v>
      </c>
      <c r="I878" s="335">
        <v>4.8499999999999996</v>
      </c>
      <c r="J878" s="260">
        <v>4.8499999999999996</v>
      </c>
      <c r="K878" s="335"/>
      <c r="L878" s="335"/>
      <c r="M878" s="335"/>
      <c r="N878" s="259"/>
      <c r="O878" s="256">
        <v>3</v>
      </c>
    </row>
    <row r="879" spans="1:15" s="246" customFormat="1" ht="114.75">
      <c r="A879" s="239">
        <v>454</v>
      </c>
      <c r="B879" s="240"/>
      <c r="C879" s="445" t="s">
        <v>1007</v>
      </c>
      <c r="D879" s="241" t="s">
        <v>1008</v>
      </c>
      <c r="E879" s="241">
        <v>10</v>
      </c>
      <c r="F879" s="483" t="s">
        <v>1643</v>
      </c>
      <c r="G879" s="445" t="s">
        <v>1642</v>
      </c>
      <c r="H879" s="526" t="s">
        <v>1615</v>
      </c>
      <c r="I879" s="241">
        <v>8.52</v>
      </c>
      <c r="J879" s="241">
        <v>8.52</v>
      </c>
      <c r="K879" s="241" t="s">
        <v>1616</v>
      </c>
      <c r="L879" s="241" t="s">
        <v>1616</v>
      </c>
      <c r="M879" s="241" t="s">
        <v>1616</v>
      </c>
      <c r="N879" s="241" t="s">
        <v>1616</v>
      </c>
      <c r="O879" s="239">
        <v>1</v>
      </c>
    </row>
    <row r="880" spans="1:15" s="221" customFormat="1" ht="114.75" hidden="1">
      <c r="A880" s="219">
        <v>454</v>
      </c>
      <c r="B880" s="313"/>
      <c r="C880" s="456" t="s">
        <v>1007</v>
      </c>
      <c r="D880" s="220" t="s">
        <v>1008</v>
      </c>
      <c r="E880" s="220">
        <v>10</v>
      </c>
      <c r="F880" s="481" t="s">
        <v>2398</v>
      </c>
      <c r="G880" s="456" t="s">
        <v>2395</v>
      </c>
      <c r="H880" s="456" t="s">
        <v>2051</v>
      </c>
      <c r="I880" s="237">
        <v>9.0399999999999991</v>
      </c>
      <c r="J880" s="238">
        <v>9.0399999999999991</v>
      </c>
      <c r="K880" s="237"/>
      <c r="L880" s="237"/>
      <c r="M880" s="237"/>
      <c r="N880" s="220"/>
      <c r="O880" s="219">
        <v>2</v>
      </c>
    </row>
    <row r="881" spans="1:239" s="246" customFormat="1" ht="114.75" hidden="1">
      <c r="A881" s="239">
        <v>454</v>
      </c>
      <c r="B881" s="240"/>
      <c r="C881" s="445" t="s">
        <v>1007</v>
      </c>
      <c r="D881" s="241" t="s">
        <v>1008</v>
      </c>
      <c r="E881" s="241">
        <v>10</v>
      </c>
      <c r="F881" s="483" t="s">
        <v>2009</v>
      </c>
      <c r="G881" s="445" t="s">
        <v>1932</v>
      </c>
      <c r="H881" s="445" t="s">
        <v>1875</v>
      </c>
      <c r="I881" s="241">
        <v>11.48</v>
      </c>
      <c r="J881" s="243">
        <v>11.48</v>
      </c>
      <c r="K881" s="241" t="s">
        <v>1616</v>
      </c>
      <c r="L881" s="241" t="s">
        <v>1616</v>
      </c>
      <c r="M881" s="241" t="s">
        <v>1616</v>
      </c>
      <c r="N881" s="310" t="s">
        <v>1616</v>
      </c>
      <c r="O881" s="245">
        <v>3</v>
      </c>
    </row>
    <row r="882" spans="1:239" s="246" customFormat="1" ht="165.75">
      <c r="A882" s="256">
        <v>455</v>
      </c>
      <c r="B882" s="257"/>
      <c r="C882" s="462" t="s">
        <v>1009</v>
      </c>
      <c r="D882" s="417" t="s">
        <v>1010</v>
      </c>
      <c r="E882" s="259">
        <v>10</v>
      </c>
      <c r="F882" s="486" t="s">
        <v>2010</v>
      </c>
      <c r="G882" s="462" t="s">
        <v>1932</v>
      </c>
      <c r="H882" s="462" t="s">
        <v>1875</v>
      </c>
      <c r="I882" s="259">
        <v>4.4400000000000004</v>
      </c>
      <c r="J882" s="260">
        <v>4.4400000000000004</v>
      </c>
      <c r="K882" s="259" t="s">
        <v>1616</v>
      </c>
      <c r="L882" s="259" t="s">
        <v>1616</v>
      </c>
      <c r="M882" s="259" t="s">
        <v>1616</v>
      </c>
      <c r="N882" s="259" t="s">
        <v>1616</v>
      </c>
      <c r="O882" s="337">
        <v>1</v>
      </c>
    </row>
    <row r="883" spans="1:239" s="246" customFormat="1" ht="165.75" hidden="1">
      <c r="A883" s="256">
        <v>455</v>
      </c>
      <c r="B883" s="257"/>
      <c r="C883" s="462" t="s">
        <v>1009</v>
      </c>
      <c r="D883" s="417" t="s">
        <v>1010</v>
      </c>
      <c r="E883" s="259">
        <v>10</v>
      </c>
      <c r="F883" s="486" t="s">
        <v>1644</v>
      </c>
      <c r="G883" s="462" t="s">
        <v>1642</v>
      </c>
      <c r="H883" s="527" t="s">
        <v>1615</v>
      </c>
      <c r="I883" s="259">
        <v>5.76</v>
      </c>
      <c r="J883" s="259">
        <v>5.76</v>
      </c>
      <c r="K883" s="259" t="s">
        <v>1616</v>
      </c>
      <c r="L883" s="259" t="s">
        <v>1616</v>
      </c>
      <c r="M883" s="259" t="s">
        <v>1616</v>
      </c>
      <c r="N883" s="259" t="s">
        <v>1616</v>
      </c>
      <c r="O883" s="256">
        <v>2</v>
      </c>
    </row>
    <row r="884" spans="1:239" s="246" customFormat="1" ht="204">
      <c r="A884" s="239">
        <v>456</v>
      </c>
      <c r="B884" s="240"/>
      <c r="C884" s="445" t="s">
        <v>1009</v>
      </c>
      <c r="D884" s="422" t="s">
        <v>1011</v>
      </c>
      <c r="E884" s="241">
        <v>10</v>
      </c>
      <c r="F884" s="483" t="s">
        <v>1643</v>
      </c>
      <c r="G884" s="445" t="s">
        <v>1642</v>
      </c>
      <c r="H884" s="526" t="s">
        <v>1615</v>
      </c>
      <c r="I884" s="241">
        <v>8.52</v>
      </c>
      <c r="J884" s="241">
        <v>8.52</v>
      </c>
      <c r="K884" s="241" t="s">
        <v>1616</v>
      </c>
      <c r="L884" s="241" t="s">
        <v>1616</v>
      </c>
      <c r="M884" s="241" t="s">
        <v>1616</v>
      </c>
      <c r="N884" s="241" t="s">
        <v>1616</v>
      </c>
      <c r="O884" s="239">
        <v>1</v>
      </c>
    </row>
    <row r="885" spans="1:239" s="246" customFormat="1" ht="204" hidden="1">
      <c r="A885" s="239">
        <v>456</v>
      </c>
      <c r="B885" s="240"/>
      <c r="C885" s="445" t="s">
        <v>1009</v>
      </c>
      <c r="D885" s="422" t="s">
        <v>1011</v>
      </c>
      <c r="E885" s="241">
        <v>10</v>
      </c>
      <c r="F885" s="483" t="s">
        <v>2011</v>
      </c>
      <c r="G885" s="445" t="s">
        <v>1932</v>
      </c>
      <c r="H885" s="445" t="s">
        <v>1875</v>
      </c>
      <c r="I885" s="241">
        <v>9.02</v>
      </c>
      <c r="J885" s="243">
        <v>9.02</v>
      </c>
      <c r="K885" s="241" t="s">
        <v>1616</v>
      </c>
      <c r="L885" s="241" t="s">
        <v>1616</v>
      </c>
      <c r="M885" s="241" t="s">
        <v>1616</v>
      </c>
      <c r="N885" s="241" t="s">
        <v>1616</v>
      </c>
      <c r="O885" s="245">
        <v>2</v>
      </c>
    </row>
    <row r="886" spans="1:239" s="246" customFormat="1" ht="229.5">
      <c r="A886" s="256">
        <v>457</v>
      </c>
      <c r="B886" s="257"/>
      <c r="C886" s="462" t="s">
        <v>1009</v>
      </c>
      <c r="D886" s="417" t="s">
        <v>1012</v>
      </c>
      <c r="E886" s="259">
        <v>10</v>
      </c>
      <c r="F886" s="486" t="s">
        <v>1645</v>
      </c>
      <c r="G886" s="462" t="s">
        <v>1642</v>
      </c>
      <c r="H886" s="527" t="s">
        <v>1615</v>
      </c>
      <c r="I886" s="259">
        <v>6</v>
      </c>
      <c r="J886" s="259">
        <v>6</v>
      </c>
      <c r="K886" s="259" t="s">
        <v>1616</v>
      </c>
      <c r="L886" s="259" t="s">
        <v>1616</v>
      </c>
      <c r="M886" s="259" t="s">
        <v>1616</v>
      </c>
      <c r="N886" s="259" t="s">
        <v>1616</v>
      </c>
      <c r="O886" s="256">
        <v>1</v>
      </c>
    </row>
    <row r="887" spans="1:239" s="246" customFormat="1" ht="229.5" hidden="1">
      <c r="A887" s="256">
        <v>457</v>
      </c>
      <c r="B887" s="257"/>
      <c r="C887" s="462" t="s">
        <v>1009</v>
      </c>
      <c r="D887" s="417" t="s">
        <v>1012</v>
      </c>
      <c r="E887" s="259">
        <v>10</v>
      </c>
      <c r="F887" s="486" t="s">
        <v>2012</v>
      </c>
      <c r="G887" s="462" t="s">
        <v>1932</v>
      </c>
      <c r="H887" s="462" t="s">
        <v>1875</v>
      </c>
      <c r="I887" s="259">
        <v>6.92</v>
      </c>
      <c r="J887" s="260">
        <v>6.92</v>
      </c>
      <c r="K887" s="259" t="s">
        <v>1616</v>
      </c>
      <c r="L887" s="259" t="s">
        <v>1616</v>
      </c>
      <c r="M887" s="259" t="s">
        <v>1616</v>
      </c>
      <c r="N887" s="259" t="s">
        <v>1616</v>
      </c>
      <c r="O887" s="337">
        <v>2</v>
      </c>
    </row>
    <row r="888" spans="1:239" s="234" customFormat="1" ht="50.25" hidden="1" customHeight="1">
      <c r="A888" s="247"/>
      <c r="B888" s="255" t="s">
        <v>1013</v>
      </c>
      <c r="C888" s="568" t="s">
        <v>1014</v>
      </c>
      <c r="D888" s="569"/>
      <c r="E888" s="233"/>
      <c r="F888" s="484"/>
      <c r="G888" s="517"/>
      <c r="H888" s="517"/>
      <c r="I888" s="250"/>
      <c r="J888" s="250"/>
      <c r="K888" s="250"/>
      <c r="L888" s="250"/>
      <c r="M888" s="250"/>
      <c r="N888" s="251"/>
      <c r="O888" s="253"/>
    </row>
    <row r="889" spans="1:239" s="221" customFormat="1" ht="38.25">
      <c r="A889" s="214">
        <v>458</v>
      </c>
      <c r="B889" s="235" t="s">
        <v>1015</v>
      </c>
      <c r="C889" s="444" t="s">
        <v>1016</v>
      </c>
      <c r="D889" s="236" t="s">
        <v>1017</v>
      </c>
      <c r="E889" s="220">
        <v>800</v>
      </c>
      <c r="F889" s="481" t="s">
        <v>2399</v>
      </c>
      <c r="G889" s="456" t="s">
        <v>2400</v>
      </c>
      <c r="H889" s="456" t="s">
        <v>2051</v>
      </c>
      <c r="I889" s="237">
        <v>4.74</v>
      </c>
      <c r="J889" s="238">
        <v>0.23699999999999999</v>
      </c>
      <c r="K889" s="237">
        <v>4.97</v>
      </c>
      <c r="L889" s="237">
        <v>4.97</v>
      </c>
      <c r="M889" s="237"/>
      <c r="N889" s="220"/>
      <c r="O889" s="219">
        <v>1</v>
      </c>
    </row>
    <row r="890" spans="1:239" s="246" customFormat="1" ht="38.25" hidden="1">
      <c r="A890" s="239">
        <v>458</v>
      </c>
      <c r="B890" s="240" t="s">
        <v>1015</v>
      </c>
      <c r="C890" s="445" t="s">
        <v>1016</v>
      </c>
      <c r="D890" s="241" t="s">
        <v>1017</v>
      </c>
      <c r="E890" s="241">
        <v>800</v>
      </c>
      <c r="F890" s="483" t="s">
        <v>1646</v>
      </c>
      <c r="G890" s="445" t="s">
        <v>1647</v>
      </c>
      <c r="H890" s="526" t="s">
        <v>1615</v>
      </c>
      <c r="I890" s="241">
        <v>4.8</v>
      </c>
      <c r="J890" s="241">
        <v>0.24</v>
      </c>
      <c r="K890" s="241">
        <v>4.97</v>
      </c>
      <c r="L890" s="241">
        <v>4.97</v>
      </c>
      <c r="M890" s="241" t="s">
        <v>1616</v>
      </c>
      <c r="N890" s="241" t="s">
        <v>1616</v>
      </c>
      <c r="O890" s="239">
        <v>2</v>
      </c>
    </row>
    <row r="891" spans="1:239" s="234" customFormat="1" ht="38.25" hidden="1">
      <c r="A891" s="247">
        <v>458</v>
      </c>
      <c r="B891" s="248" t="s">
        <v>1015</v>
      </c>
      <c r="C891" s="446" t="s">
        <v>1016</v>
      </c>
      <c r="D891" s="249" t="s">
        <v>1017</v>
      </c>
      <c r="E891" s="233">
        <v>800</v>
      </c>
      <c r="F891" s="484" t="s">
        <v>1434</v>
      </c>
      <c r="G891" s="517" t="s">
        <v>1441</v>
      </c>
      <c r="H891" s="517" t="s">
        <v>1442</v>
      </c>
      <c r="I891" s="251">
        <v>39.299999999999997</v>
      </c>
      <c r="J891" s="252">
        <v>0.78600000000000003</v>
      </c>
      <c r="K891" s="251"/>
      <c r="L891" s="251">
        <v>39.31</v>
      </c>
      <c r="M891" s="250"/>
      <c r="N891" s="251"/>
      <c r="O891" s="253">
        <v>3</v>
      </c>
    </row>
    <row r="892" spans="1:239" s="234" customFormat="1" ht="33.75">
      <c r="A892" s="261">
        <v>459</v>
      </c>
      <c r="B892" s="262" t="s">
        <v>1018</v>
      </c>
      <c r="C892" s="447" t="s">
        <v>1019</v>
      </c>
      <c r="D892" s="258" t="s">
        <v>1020</v>
      </c>
      <c r="E892" s="258">
        <v>300</v>
      </c>
      <c r="F892" s="487" t="s">
        <v>1435</v>
      </c>
      <c r="G892" s="519" t="s">
        <v>1468</v>
      </c>
      <c r="H892" s="519" t="s">
        <v>1442</v>
      </c>
      <c r="I892" s="364">
        <v>0.88</v>
      </c>
      <c r="J892" s="365">
        <v>0.88</v>
      </c>
      <c r="K892" s="263"/>
      <c r="L892" s="263"/>
      <c r="M892" s="264">
        <v>2.0299999999999998</v>
      </c>
      <c r="N892" s="264"/>
      <c r="O892" s="261">
        <v>1</v>
      </c>
    </row>
    <row r="893" spans="1:239" s="246" customFormat="1" ht="38.25" hidden="1">
      <c r="A893" s="256">
        <v>459</v>
      </c>
      <c r="B893" s="257" t="s">
        <v>1018</v>
      </c>
      <c r="C893" s="462" t="s">
        <v>1019</v>
      </c>
      <c r="D893" s="259" t="s">
        <v>1020</v>
      </c>
      <c r="E893" s="259">
        <v>300</v>
      </c>
      <c r="F893" s="486" t="s">
        <v>2013</v>
      </c>
      <c r="G893" s="462" t="s">
        <v>1932</v>
      </c>
      <c r="H893" s="462" t="s">
        <v>1875</v>
      </c>
      <c r="I893" s="259">
        <v>0.89</v>
      </c>
      <c r="J893" s="260">
        <v>0.89</v>
      </c>
      <c r="K893" s="259" t="s">
        <v>1616</v>
      </c>
      <c r="L893" s="259" t="s">
        <v>1616</v>
      </c>
      <c r="M893" s="259" t="s">
        <v>1616</v>
      </c>
      <c r="N893" s="259" t="s">
        <v>1616</v>
      </c>
      <c r="O893" s="337">
        <v>2</v>
      </c>
    </row>
    <row r="894" spans="1:239" s="221" customFormat="1" ht="33.75" hidden="1">
      <c r="A894" s="256">
        <v>459</v>
      </c>
      <c r="B894" s="257" t="s">
        <v>1018</v>
      </c>
      <c r="C894" s="462" t="s">
        <v>1019</v>
      </c>
      <c r="D894" s="259" t="s">
        <v>1020</v>
      </c>
      <c r="E894" s="259">
        <v>300</v>
      </c>
      <c r="F894" s="486" t="s">
        <v>2401</v>
      </c>
      <c r="G894" s="462" t="s">
        <v>2402</v>
      </c>
      <c r="H894" s="462" t="s">
        <v>2051</v>
      </c>
      <c r="I894" s="335">
        <v>0.91</v>
      </c>
      <c r="J894" s="260">
        <v>0.91</v>
      </c>
      <c r="K894" s="335"/>
      <c r="L894" s="335"/>
      <c r="M894" s="335"/>
      <c r="N894" s="259"/>
      <c r="O894" s="256">
        <v>3</v>
      </c>
    </row>
    <row r="895" spans="1:239" s="221" customFormat="1" ht="33.75">
      <c r="A895" s="214">
        <v>460</v>
      </c>
      <c r="B895" s="320" t="s">
        <v>1018</v>
      </c>
      <c r="C895" s="458" t="s">
        <v>1021</v>
      </c>
      <c r="D895" s="319" t="s">
        <v>1022</v>
      </c>
      <c r="E895" s="267">
        <v>5</v>
      </c>
      <c r="F895" s="495" t="s">
        <v>2403</v>
      </c>
      <c r="G895" s="473" t="s">
        <v>2402</v>
      </c>
      <c r="H895" s="473" t="s">
        <v>2051</v>
      </c>
      <c r="I895" s="346">
        <v>6.78</v>
      </c>
      <c r="J895" s="347">
        <v>6.78</v>
      </c>
      <c r="K895" s="346"/>
      <c r="L895" s="346"/>
      <c r="M895" s="346"/>
      <c r="N895" s="267"/>
      <c r="O895" s="348">
        <v>1</v>
      </c>
      <c r="P895" s="282"/>
      <c r="Q895" s="282"/>
      <c r="R895" s="282"/>
      <c r="S895" s="282"/>
      <c r="T895" s="282"/>
      <c r="U895" s="282"/>
      <c r="V895" s="282"/>
      <c r="W895" s="282"/>
      <c r="X895" s="282"/>
      <c r="Y895" s="282"/>
      <c r="Z895" s="282"/>
      <c r="AA895" s="282"/>
      <c r="AB895" s="282"/>
      <c r="AC895" s="282"/>
      <c r="AD895" s="282"/>
      <c r="AE895" s="282"/>
      <c r="AF895" s="282"/>
      <c r="AG895" s="282"/>
      <c r="AH895" s="282"/>
      <c r="AI895" s="282"/>
      <c r="AJ895" s="282"/>
      <c r="AK895" s="282"/>
      <c r="AL895" s="282"/>
      <c r="AM895" s="282"/>
      <c r="AN895" s="282"/>
      <c r="AO895" s="282"/>
      <c r="AP895" s="282"/>
      <c r="AQ895" s="282"/>
      <c r="AR895" s="282"/>
      <c r="AS895" s="282"/>
      <c r="AT895" s="282"/>
      <c r="AU895" s="282"/>
      <c r="AV895" s="282"/>
      <c r="AW895" s="282"/>
      <c r="AX895" s="282"/>
      <c r="AY895" s="282"/>
      <c r="AZ895" s="282"/>
      <c r="BA895" s="282"/>
      <c r="BB895" s="282"/>
      <c r="BC895" s="282"/>
      <c r="BD895" s="282"/>
      <c r="BE895" s="282"/>
      <c r="BF895" s="282"/>
      <c r="BG895" s="282"/>
      <c r="BH895" s="282"/>
      <c r="BI895" s="282"/>
      <c r="BJ895" s="282"/>
      <c r="BK895" s="282"/>
      <c r="BL895" s="282"/>
      <c r="BM895" s="282"/>
      <c r="BN895" s="282"/>
      <c r="BO895" s="282"/>
      <c r="BP895" s="282"/>
      <c r="BQ895" s="282"/>
      <c r="BR895" s="282"/>
      <c r="BS895" s="282"/>
      <c r="BT895" s="282"/>
      <c r="BU895" s="282"/>
      <c r="BV895" s="282"/>
      <c r="BW895" s="282"/>
      <c r="BX895" s="282"/>
      <c r="BY895" s="282"/>
      <c r="BZ895" s="282"/>
      <c r="CA895" s="282"/>
      <c r="CB895" s="282"/>
      <c r="CC895" s="282"/>
      <c r="CD895" s="282"/>
      <c r="CE895" s="282"/>
      <c r="CF895" s="282"/>
      <c r="CG895" s="282"/>
      <c r="CH895" s="282"/>
      <c r="CI895" s="282"/>
      <c r="CJ895" s="282"/>
      <c r="CK895" s="282"/>
      <c r="CL895" s="282"/>
      <c r="CM895" s="282"/>
      <c r="CN895" s="282"/>
      <c r="CO895" s="282"/>
      <c r="CP895" s="282"/>
      <c r="CQ895" s="282"/>
      <c r="CR895" s="282"/>
      <c r="CS895" s="282"/>
      <c r="CT895" s="282"/>
      <c r="CU895" s="282"/>
      <c r="CV895" s="282"/>
      <c r="CW895" s="282"/>
      <c r="CX895" s="282"/>
      <c r="CY895" s="282"/>
      <c r="CZ895" s="282"/>
      <c r="DA895" s="282"/>
      <c r="DB895" s="282"/>
      <c r="DC895" s="282"/>
      <c r="DD895" s="282"/>
      <c r="DE895" s="282"/>
      <c r="DF895" s="282"/>
      <c r="DG895" s="282"/>
      <c r="DH895" s="282"/>
      <c r="DI895" s="282"/>
      <c r="DJ895" s="282"/>
      <c r="DK895" s="282"/>
      <c r="DL895" s="282"/>
      <c r="DM895" s="282"/>
      <c r="DN895" s="282"/>
      <c r="DO895" s="282"/>
      <c r="DP895" s="282"/>
      <c r="DQ895" s="282"/>
      <c r="DR895" s="282"/>
      <c r="DS895" s="282"/>
      <c r="DT895" s="282"/>
      <c r="DU895" s="282"/>
      <c r="DV895" s="282"/>
      <c r="DW895" s="282"/>
      <c r="DX895" s="282"/>
      <c r="DY895" s="282"/>
      <c r="DZ895" s="282"/>
      <c r="EA895" s="282"/>
      <c r="EB895" s="282"/>
      <c r="EC895" s="282"/>
      <c r="ED895" s="282"/>
      <c r="EE895" s="282"/>
      <c r="EF895" s="282"/>
      <c r="EG895" s="282"/>
      <c r="EH895" s="282"/>
      <c r="EI895" s="282"/>
      <c r="EJ895" s="282"/>
      <c r="EK895" s="282"/>
      <c r="EL895" s="282"/>
      <c r="EM895" s="282"/>
      <c r="EN895" s="282"/>
      <c r="EO895" s="282"/>
      <c r="EP895" s="282"/>
      <c r="EQ895" s="282"/>
      <c r="ER895" s="282"/>
      <c r="ES895" s="282"/>
      <c r="ET895" s="282"/>
      <c r="EU895" s="282"/>
      <c r="EV895" s="282"/>
      <c r="EW895" s="282"/>
      <c r="EX895" s="282"/>
      <c r="EY895" s="282"/>
      <c r="EZ895" s="282"/>
      <c r="FA895" s="282"/>
      <c r="FB895" s="282"/>
      <c r="FC895" s="282"/>
      <c r="FD895" s="282"/>
      <c r="FE895" s="282"/>
      <c r="FF895" s="282"/>
      <c r="FG895" s="282"/>
      <c r="FH895" s="282"/>
      <c r="FI895" s="282"/>
      <c r="FJ895" s="282"/>
      <c r="FK895" s="282"/>
      <c r="FL895" s="282"/>
      <c r="FM895" s="282"/>
      <c r="FN895" s="282"/>
      <c r="FO895" s="282"/>
      <c r="FP895" s="282"/>
      <c r="FQ895" s="282"/>
      <c r="FR895" s="282"/>
      <c r="FS895" s="282"/>
      <c r="FT895" s="282"/>
      <c r="FU895" s="282"/>
      <c r="FV895" s="282"/>
      <c r="FW895" s="282"/>
      <c r="FX895" s="282"/>
      <c r="FY895" s="282"/>
      <c r="FZ895" s="282"/>
      <c r="GA895" s="282"/>
      <c r="GB895" s="282"/>
      <c r="GC895" s="282"/>
      <c r="GD895" s="282"/>
      <c r="GE895" s="282"/>
      <c r="GF895" s="282"/>
      <c r="GG895" s="282"/>
      <c r="GH895" s="282"/>
      <c r="GI895" s="282"/>
      <c r="GJ895" s="282"/>
      <c r="GK895" s="282"/>
      <c r="GL895" s="282"/>
      <c r="GM895" s="282"/>
      <c r="GN895" s="282"/>
      <c r="GO895" s="282"/>
      <c r="GP895" s="282"/>
      <c r="GQ895" s="282"/>
      <c r="GR895" s="282"/>
      <c r="GS895" s="282"/>
      <c r="GT895" s="282"/>
      <c r="GU895" s="282"/>
      <c r="GV895" s="282"/>
      <c r="GW895" s="282"/>
      <c r="GX895" s="282"/>
      <c r="GY895" s="282"/>
      <c r="GZ895" s="282"/>
      <c r="HA895" s="282"/>
      <c r="HB895" s="282"/>
      <c r="HC895" s="282"/>
      <c r="HD895" s="282"/>
      <c r="HE895" s="282"/>
      <c r="HF895" s="282"/>
      <c r="HG895" s="282"/>
      <c r="HH895" s="282"/>
      <c r="HI895" s="282"/>
      <c r="HJ895" s="282"/>
      <c r="HK895" s="282"/>
      <c r="HL895" s="282"/>
      <c r="HM895" s="282"/>
      <c r="HN895" s="282"/>
      <c r="HO895" s="282"/>
      <c r="HP895" s="282"/>
      <c r="HQ895" s="282"/>
      <c r="HR895" s="282"/>
      <c r="HS895" s="282"/>
      <c r="HT895" s="282"/>
      <c r="HU895" s="282"/>
      <c r="HV895" s="282"/>
      <c r="HW895" s="282"/>
      <c r="HX895" s="282"/>
      <c r="HY895" s="282"/>
      <c r="HZ895" s="282"/>
      <c r="IA895" s="282"/>
      <c r="IB895" s="282"/>
      <c r="IC895" s="282"/>
      <c r="ID895" s="282"/>
      <c r="IE895" s="282"/>
    </row>
    <row r="896" spans="1:239" s="234" customFormat="1" ht="33.75" hidden="1">
      <c r="A896" s="247">
        <v>460</v>
      </c>
      <c r="B896" s="274" t="s">
        <v>1018</v>
      </c>
      <c r="C896" s="449" t="s">
        <v>1021</v>
      </c>
      <c r="D896" s="275" t="s">
        <v>1022</v>
      </c>
      <c r="E896" s="266">
        <v>5</v>
      </c>
      <c r="F896" s="484" t="s">
        <v>1436</v>
      </c>
      <c r="G896" s="517" t="s">
        <v>1469</v>
      </c>
      <c r="H896" s="517" t="s">
        <v>1442</v>
      </c>
      <c r="I896" s="373">
        <v>6.96</v>
      </c>
      <c r="J896" s="374">
        <v>6.96</v>
      </c>
      <c r="K896" s="250"/>
      <c r="L896" s="250"/>
      <c r="M896" s="251"/>
      <c r="N896" s="251"/>
      <c r="O896" s="276">
        <v>2</v>
      </c>
      <c r="P896" s="273"/>
      <c r="Q896" s="273"/>
      <c r="R896" s="273"/>
      <c r="S896" s="273"/>
      <c r="T896" s="273"/>
      <c r="U896" s="273"/>
      <c r="V896" s="273"/>
      <c r="W896" s="273"/>
      <c r="X896" s="273"/>
      <c r="Y896" s="273"/>
      <c r="Z896" s="273"/>
      <c r="AA896" s="273"/>
      <c r="AB896" s="273"/>
      <c r="AC896" s="273"/>
      <c r="AD896" s="273"/>
      <c r="AE896" s="273"/>
      <c r="AF896" s="273"/>
      <c r="AG896" s="273"/>
      <c r="AH896" s="273"/>
      <c r="AI896" s="273"/>
      <c r="AJ896" s="273"/>
      <c r="AK896" s="273"/>
      <c r="AL896" s="273"/>
      <c r="AM896" s="273"/>
      <c r="AN896" s="273"/>
      <c r="AO896" s="273"/>
      <c r="AP896" s="273"/>
      <c r="AQ896" s="273"/>
      <c r="AR896" s="273"/>
      <c r="AS896" s="273"/>
      <c r="AT896" s="273"/>
      <c r="AU896" s="273"/>
      <c r="AV896" s="273"/>
      <c r="AW896" s="273"/>
      <c r="AX896" s="273"/>
      <c r="AY896" s="273"/>
      <c r="AZ896" s="273"/>
      <c r="BA896" s="273"/>
      <c r="BB896" s="273"/>
      <c r="BC896" s="273"/>
      <c r="BD896" s="273"/>
      <c r="BE896" s="273"/>
      <c r="BF896" s="273"/>
      <c r="BG896" s="273"/>
      <c r="BH896" s="273"/>
      <c r="BI896" s="273"/>
      <c r="BJ896" s="273"/>
      <c r="BK896" s="273"/>
      <c r="BL896" s="273"/>
      <c r="BM896" s="273"/>
      <c r="BN896" s="273"/>
      <c r="BO896" s="273"/>
      <c r="BP896" s="273"/>
      <c r="BQ896" s="273"/>
      <c r="BR896" s="273"/>
      <c r="BS896" s="273"/>
      <c r="BT896" s="273"/>
      <c r="BU896" s="273"/>
      <c r="BV896" s="273"/>
      <c r="BW896" s="273"/>
      <c r="BX896" s="273"/>
      <c r="BY896" s="273"/>
      <c r="BZ896" s="273"/>
      <c r="CA896" s="273"/>
      <c r="CB896" s="273"/>
      <c r="CC896" s="273"/>
      <c r="CD896" s="273"/>
      <c r="CE896" s="273"/>
      <c r="CF896" s="273"/>
      <c r="CG896" s="273"/>
      <c r="CH896" s="273"/>
      <c r="CI896" s="273"/>
      <c r="CJ896" s="273"/>
      <c r="CK896" s="273"/>
      <c r="CL896" s="273"/>
      <c r="CM896" s="273"/>
      <c r="CN896" s="273"/>
      <c r="CO896" s="273"/>
      <c r="CP896" s="273"/>
      <c r="CQ896" s="273"/>
      <c r="CR896" s="273"/>
      <c r="CS896" s="273"/>
      <c r="CT896" s="273"/>
      <c r="CU896" s="273"/>
      <c r="CV896" s="273"/>
      <c r="CW896" s="273"/>
      <c r="CX896" s="273"/>
      <c r="CY896" s="273"/>
      <c r="CZ896" s="273"/>
      <c r="DA896" s="273"/>
      <c r="DB896" s="273"/>
      <c r="DC896" s="273"/>
      <c r="DD896" s="273"/>
      <c r="DE896" s="273"/>
      <c r="DF896" s="273"/>
      <c r="DG896" s="273"/>
      <c r="DH896" s="273"/>
      <c r="DI896" s="273"/>
      <c r="DJ896" s="273"/>
      <c r="DK896" s="273"/>
      <c r="DL896" s="273"/>
      <c r="DM896" s="273"/>
      <c r="DN896" s="273"/>
      <c r="DO896" s="273"/>
      <c r="DP896" s="273"/>
      <c r="DQ896" s="273"/>
      <c r="DR896" s="273"/>
      <c r="DS896" s="273"/>
      <c r="DT896" s="273"/>
      <c r="DU896" s="273"/>
      <c r="DV896" s="273"/>
      <c r="DW896" s="273"/>
      <c r="DX896" s="273"/>
      <c r="DY896" s="273"/>
      <c r="DZ896" s="273"/>
      <c r="EA896" s="273"/>
      <c r="EB896" s="273"/>
      <c r="EC896" s="273"/>
      <c r="ED896" s="273"/>
      <c r="EE896" s="273"/>
      <c r="EF896" s="273"/>
      <c r="EG896" s="273"/>
      <c r="EH896" s="273"/>
      <c r="EI896" s="273"/>
      <c r="EJ896" s="273"/>
      <c r="EK896" s="273"/>
      <c r="EL896" s="273"/>
      <c r="EM896" s="273"/>
      <c r="EN896" s="273"/>
      <c r="EO896" s="273"/>
      <c r="EP896" s="273"/>
      <c r="EQ896" s="273"/>
      <c r="ER896" s="273"/>
      <c r="ES896" s="273"/>
      <c r="ET896" s="273"/>
      <c r="EU896" s="273"/>
      <c r="EV896" s="273"/>
      <c r="EW896" s="273"/>
      <c r="EX896" s="273"/>
      <c r="EY896" s="273"/>
      <c r="EZ896" s="273"/>
      <c r="FA896" s="273"/>
      <c r="FB896" s="273"/>
      <c r="FC896" s="273"/>
      <c r="FD896" s="273"/>
      <c r="FE896" s="273"/>
      <c r="FF896" s="273"/>
      <c r="FG896" s="273"/>
      <c r="FH896" s="273"/>
      <c r="FI896" s="273"/>
      <c r="FJ896" s="273"/>
      <c r="FK896" s="273"/>
      <c r="FL896" s="273"/>
      <c r="FM896" s="273"/>
      <c r="FN896" s="273"/>
      <c r="FO896" s="273"/>
      <c r="FP896" s="273"/>
      <c r="FQ896" s="273"/>
      <c r="FR896" s="273"/>
      <c r="FS896" s="273"/>
      <c r="FT896" s="273"/>
      <c r="FU896" s="273"/>
      <c r="FV896" s="273"/>
      <c r="FW896" s="273"/>
      <c r="FX896" s="273"/>
      <c r="FY896" s="273"/>
      <c r="FZ896" s="273"/>
      <c r="GA896" s="273"/>
      <c r="GB896" s="273"/>
      <c r="GC896" s="273"/>
      <c r="GD896" s="273"/>
      <c r="GE896" s="273"/>
      <c r="GF896" s="273"/>
      <c r="GG896" s="273"/>
      <c r="GH896" s="273"/>
      <c r="GI896" s="273"/>
      <c r="GJ896" s="273"/>
      <c r="GK896" s="273"/>
      <c r="GL896" s="273"/>
      <c r="GM896" s="273"/>
      <c r="GN896" s="273"/>
      <c r="GO896" s="273"/>
      <c r="GP896" s="273"/>
      <c r="GQ896" s="273"/>
      <c r="GR896" s="273"/>
      <c r="GS896" s="273"/>
      <c r="GT896" s="273"/>
      <c r="GU896" s="273"/>
      <c r="GV896" s="273"/>
      <c r="GW896" s="273"/>
      <c r="GX896" s="273"/>
      <c r="GY896" s="273"/>
      <c r="GZ896" s="273"/>
      <c r="HA896" s="273"/>
      <c r="HB896" s="273"/>
      <c r="HC896" s="273"/>
      <c r="HD896" s="273"/>
      <c r="HE896" s="273"/>
      <c r="HF896" s="273"/>
      <c r="HG896" s="273"/>
      <c r="HH896" s="273"/>
      <c r="HI896" s="273"/>
      <c r="HJ896" s="273"/>
      <c r="HK896" s="273"/>
      <c r="HL896" s="273"/>
      <c r="HM896" s="273"/>
      <c r="HN896" s="273"/>
      <c r="HO896" s="273"/>
      <c r="HP896" s="273"/>
      <c r="HQ896" s="273"/>
      <c r="HR896" s="273"/>
      <c r="HS896" s="273"/>
      <c r="HT896" s="273"/>
      <c r="HU896" s="273"/>
      <c r="HV896" s="273"/>
      <c r="HW896" s="273"/>
      <c r="HX896" s="273"/>
      <c r="HY896" s="273"/>
      <c r="HZ896" s="273"/>
      <c r="IA896" s="273"/>
      <c r="IB896" s="273"/>
      <c r="IC896" s="273"/>
      <c r="ID896" s="273"/>
      <c r="IE896" s="273"/>
    </row>
    <row r="897" spans="1:239" s="246" customFormat="1" ht="38.25" hidden="1">
      <c r="A897" s="239">
        <v>460</v>
      </c>
      <c r="B897" s="240" t="s">
        <v>1018</v>
      </c>
      <c r="C897" s="445" t="s">
        <v>1021</v>
      </c>
      <c r="D897" s="241" t="s">
        <v>1022</v>
      </c>
      <c r="E897" s="241">
        <v>5</v>
      </c>
      <c r="F897" s="483" t="s">
        <v>2014</v>
      </c>
      <c r="G897" s="445" t="s">
        <v>1932</v>
      </c>
      <c r="H897" s="445" t="s">
        <v>1875</v>
      </c>
      <c r="I897" s="241">
        <v>7.31</v>
      </c>
      <c r="J897" s="243">
        <v>7.31</v>
      </c>
      <c r="K897" s="241" t="s">
        <v>1616</v>
      </c>
      <c r="L897" s="241" t="s">
        <v>1616</v>
      </c>
      <c r="M897" s="241" t="s">
        <v>1616</v>
      </c>
      <c r="N897" s="241" t="s">
        <v>1616</v>
      </c>
      <c r="O897" s="245">
        <v>3</v>
      </c>
    </row>
    <row r="898" spans="1:239" s="234" customFormat="1" ht="33.75">
      <c r="A898" s="261">
        <v>461</v>
      </c>
      <c r="B898" s="405" t="s">
        <v>1018</v>
      </c>
      <c r="C898" s="472" t="s">
        <v>1023</v>
      </c>
      <c r="D898" s="391" t="s">
        <v>1024</v>
      </c>
      <c r="E898" s="391">
        <v>5</v>
      </c>
      <c r="F898" s="487" t="s">
        <v>1437</v>
      </c>
      <c r="G898" s="519" t="s">
        <v>1469</v>
      </c>
      <c r="H898" s="519" t="s">
        <v>1442</v>
      </c>
      <c r="I898" s="364">
        <v>8.4</v>
      </c>
      <c r="J898" s="365">
        <v>8.4</v>
      </c>
      <c r="K898" s="263"/>
      <c r="L898" s="263"/>
      <c r="M898" s="264"/>
      <c r="N898" s="264"/>
      <c r="O898" s="423">
        <v>1</v>
      </c>
      <c r="P898" s="273"/>
      <c r="Q898" s="273"/>
      <c r="R898" s="273"/>
      <c r="S898" s="273"/>
      <c r="T898" s="273"/>
      <c r="U898" s="273"/>
      <c r="V898" s="273"/>
      <c r="W898" s="273"/>
      <c r="X898" s="273"/>
      <c r="Y898" s="273"/>
      <c r="Z898" s="273"/>
      <c r="AA898" s="273"/>
      <c r="AB898" s="273"/>
      <c r="AC898" s="273"/>
      <c r="AD898" s="273"/>
      <c r="AE898" s="273"/>
      <c r="AF898" s="273"/>
      <c r="AG898" s="273"/>
      <c r="AH898" s="273"/>
      <c r="AI898" s="273"/>
      <c r="AJ898" s="273"/>
      <c r="AK898" s="273"/>
      <c r="AL898" s="273"/>
      <c r="AM898" s="273"/>
      <c r="AN898" s="273"/>
      <c r="AO898" s="273"/>
      <c r="AP898" s="273"/>
      <c r="AQ898" s="273"/>
      <c r="AR898" s="273"/>
      <c r="AS898" s="273"/>
      <c r="AT898" s="273"/>
      <c r="AU898" s="273"/>
      <c r="AV898" s="273"/>
      <c r="AW898" s="273"/>
      <c r="AX898" s="273"/>
      <c r="AY898" s="273"/>
      <c r="AZ898" s="273"/>
      <c r="BA898" s="273"/>
      <c r="BB898" s="273"/>
      <c r="BC898" s="273"/>
      <c r="BD898" s="273"/>
      <c r="BE898" s="273"/>
      <c r="BF898" s="273"/>
      <c r="BG898" s="273"/>
      <c r="BH898" s="273"/>
      <c r="BI898" s="273"/>
      <c r="BJ898" s="273"/>
      <c r="BK898" s="273"/>
      <c r="BL898" s="273"/>
      <c r="BM898" s="273"/>
      <c r="BN898" s="273"/>
      <c r="BO898" s="273"/>
      <c r="BP898" s="273"/>
      <c r="BQ898" s="273"/>
      <c r="BR898" s="273"/>
      <c r="BS898" s="273"/>
      <c r="BT898" s="273"/>
      <c r="BU898" s="273"/>
      <c r="BV898" s="273"/>
      <c r="BW898" s="273"/>
      <c r="BX898" s="273"/>
      <c r="BY898" s="273"/>
      <c r="BZ898" s="273"/>
      <c r="CA898" s="273"/>
      <c r="CB898" s="273"/>
      <c r="CC898" s="273"/>
      <c r="CD898" s="273"/>
      <c r="CE898" s="273"/>
      <c r="CF898" s="273"/>
      <c r="CG898" s="273"/>
      <c r="CH898" s="273"/>
      <c r="CI898" s="273"/>
      <c r="CJ898" s="273"/>
      <c r="CK898" s="273"/>
      <c r="CL898" s="273"/>
      <c r="CM898" s="273"/>
      <c r="CN898" s="273"/>
      <c r="CO898" s="273"/>
      <c r="CP898" s="273"/>
      <c r="CQ898" s="273"/>
      <c r="CR898" s="273"/>
      <c r="CS898" s="273"/>
      <c r="CT898" s="273"/>
      <c r="CU898" s="273"/>
      <c r="CV898" s="273"/>
      <c r="CW898" s="273"/>
      <c r="CX898" s="273"/>
      <c r="CY898" s="273"/>
      <c r="CZ898" s="273"/>
      <c r="DA898" s="273"/>
      <c r="DB898" s="273"/>
      <c r="DC898" s="273"/>
      <c r="DD898" s="273"/>
      <c r="DE898" s="273"/>
      <c r="DF898" s="273"/>
      <c r="DG898" s="273"/>
      <c r="DH898" s="273"/>
      <c r="DI898" s="273"/>
      <c r="DJ898" s="273"/>
      <c r="DK898" s="273"/>
      <c r="DL898" s="273"/>
      <c r="DM898" s="273"/>
      <c r="DN898" s="273"/>
      <c r="DO898" s="273"/>
      <c r="DP898" s="273"/>
      <c r="DQ898" s="273"/>
      <c r="DR898" s="273"/>
      <c r="DS898" s="273"/>
      <c r="DT898" s="273"/>
      <c r="DU898" s="273"/>
      <c r="DV898" s="273"/>
      <c r="DW898" s="273"/>
      <c r="DX898" s="273"/>
      <c r="DY898" s="273"/>
      <c r="DZ898" s="273"/>
      <c r="EA898" s="273"/>
      <c r="EB898" s="273"/>
      <c r="EC898" s="273"/>
      <c r="ED898" s="273"/>
      <c r="EE898" s="273"/>
      <c r="EF898" s="273"/>
      <c r="EG898" s="273"/>
      <c r="EH898" s="273"/>
      <c r="EI898" s="273"/>
      <c r="EJ898" s="273"/>
      <c r="EK898" s="273"/>
      <c r="EL898" s="273"/>
      <c r="EM898" s="273"/>
      <c r="EN898" s="273"/>
      <c r="EO898" s="273"/>
      <c r="EP898" s="273"/>
      <c r="EQ898" s="273"/>
      <c r="ER898" s="273"/>
      <c r="ES898" s="273"/>
      <c r="ET898" s="273"/>
      <c r="EU898" s="273"/>
      <c r="EV898" s="273"/>
      <c r="EW898" s="273"/>
      <c r="EX898" s="273"/>
      <c r="EY898" s="273"/>
      <c r="EZ898" s="273"/>
      <c r="FA898" s="273"/>
      <c r="FB898" s="273"/>
      <c r="FC898" s="273"/>
      <c r="FD898" s="273"/>
      <c r="FE898" s="273"/>
      <c r="FF898" s="273"/>
      <c r="FG898" s="273"/>
      <c r="FH898" s="273"/>
      <c r="FI898" s="273"/>
      <c r="FJ898" s="273"/>
      <c r="FK898" s="273"/>
      <c r="FL898" s="273"/>
      <c r="FM898" s="273"/>
      <c r="FN898" s="273"/>
      <c r="FO898" s="273"/>
      <c r="FP898" s="273"/>
      <c r="FQ898" s="273"/>
      <c r="FR898" s="273"/>
      <c r="FS898" s="273"/>
      <c r="FT898" s="273"/>
      <c r="FU898" s="273"/>
      <c r="FV898" s="273"/>
      <c r="FW898" s="273"/>
      <c r="FX898" s="273"/>
      <c r="FY898" s="273"/>
      <c r="FZ898" s="273"/>
      <c r="GA898" s="273"/>
      <c r="GB898" s="273"/>
      <c r="GC898" s="273"/>
      <c r="GD898" s="273"/>
      <c r="GE898" s="273"/>
      <c r="GF898" s="273"/>
      <c r="GG898" s="273"/>
      <c r="GH898" s="273"/>
      <c r="GI898" s="273"/>
      <c r="GJ898" s="273"/>
      <c r="GK898" s="273"/>
      <c r="GL898" s="273"/>
      <c r="GM898" s="273"/>
      <c r="GN898" s="273"/>
      <c r="GO898" s="273"/>
      <c r="GP898" s="273"/>
      <c r="GQ898" s="273"/>
      <c r="GR898" s="273"/>
      <c r="GS898" s="273"/>
      <c r="GT898" s="273"/>
      <c r="GU898" s="273"/>
      <c r="GV898" s="273"/>
      <c r="GW898" s="273"/>
      <c r="GX898" s="273"/>
      <c r="GY898" s="273"/>
      <c r="GZ898" s="273"/>
      <c r="HA898" s="273"/>
      <c r="HB898" s="273"/>
      <c r="HC898" s="273"/>
      <c r="HD898" s="273"/>
      <c r="HE898" s="273"/>
      <c r="HF898" s="273"/>
      <c r="HG898" s="273"/>
      <c r="HH898" s="273"/>
      <c r="HI898" s="273"/>
      <c r="HJ898" s="273"/>
      <c r="HK898" s="273"/>
      <c r="HL898" s="273"/>
      <c r="HM898" s="273"/>
      <c r="HN898" s="273"/>
      <c r="HO898" s="273"/>
      <c r="HP898" s="273"/>
      <c r="HQ898" s="273"/>
      <c r="HR898" s="273"/>
      <c r="HS898" s="273"/>
      <c r="HT898" s="273"/>
      <c r="HU898" s="273"/>
      <c r="HV898" s="273"/>
      <c r="HW898" s="273"/>
      <c r="HX898" s="273"/>
      <c r="HY898" s="273"/>
      <c r="HZ898" s="273"/>
      <c r="IA898" s="273"/>
      <c r="IB898" s="273"/>
      <c r="IC898" s="273"/>
      <c r="ID898" s="273"/>
      <c r="IE898" s="273"/>
    </row>
    <row r="899" spans="1:239" s="221" customFormat="1" ht="33.75" hidden="1">
      <c r="A899" s="256">
        <v>461</v>
      </c>
      <c r="B899" s="277" t="s">
        <v>1018</v>
      </c>
      <c r="C899" s="450" t="s">
        <v>1023</v>
      </c>
      <c r="D899" s="278" t="s">
        <v>1024</v>
      </c>
      <c r="E899" s="278">
        <v>5</v>
      </c>
      <c r="F899" s="488" t="s">
        <v>2404</v>
      </c>
      <c r="G899" s="450" t="s">
        <v>2227</v>
      </c>
      <c r="H899" s="450" t="s">
        <v>2051</v>
      </c>
      <c r="I899" s="279">
        <v>8.83</v>
      </c>
      <c r="J899" s="280">
        <v>8.83</v>
      </c>
      <c r="K899" s="279"/>
      <c r="L899" s="279"/>
      <c r="M899" s="279"/>
      <c r="N899" s="278"/>
      <c r="O899" s="281">
        <v>2</v>
      </c>
      <c r="P899" s="282"/>
      <c r="Q899" s="282"/>
      <c r="R899" s="282"/>
      <c r="S899" s="282"/>
      <c r="T899" s="282"/>
      <c r="U899" s="282"/>
      <c r="V899" s="282"/>
      <c r="W899" s="282"/>
      <c r="X899" s="282"/>
      <c r="Y899" s="282"/>
      <c r="Z899" s="282"/>
      <c r="AA899" s="282"/>
      <c r="AB899" s="282"/>
      <c r="AC899" s="282"/>
      <c r="AD899" s="282"/>
      <c r="AE899" s="282"/>
      <c r="AF899" s="282"/>
      <c r="AG899" s="282"/>
      <c r="AH899" s="282"/>
      <c r="AI899" s="282"/>
      <c r="AJ899" s="282"/>
      <c r="AK899" s="282"/>
      <c r="AL899" s="282"/>
      <c r="AM899" s="282"/>
      <c r="AN899" s="282"/>
      <c r="AO899" s="282"/>
      <c r="AP899" s="282"/>
      <c r="AQ899" s="282"/>
      <c r="AR899" s="282"/>
      <c r="AS899" s="282"/>
      <c r="AT899" s="282"/>
      <c r="AU899" s="282"/>
      <c r="AV899" s="282"/>
      <c r="AW899" s="282"/>
      <c r="AX899" s="282"/>
      <c r="AY899" s="282"/>
      <c r="AZ899" s="282"/>
      <c r="BA899" s="282"/>
      <c r="BB899" s="282"/>
      <c r="BC899" s="282"/>
      <c r="BD899" s="282"/>
      <c r="BE899" s="282"/>
      <c r="BF899" s="282"/>
      <c r="BG899" s="282"/>
      <c r="BH899" s="282"/>
      <c r="BI899" s="282"/>
      <c r="BJ899" s="282"/>
      <c r="BK899" s="282"/>
      <c r="BL899" s="282"/>
      <c r="BM899" s="282"/>
      <c r="BN899" s="282"/>
      <c r="BO899" s="282"/>
      <c r="BP899" s="282"/>
      <c r="BQ899" s="282"/>
      <c r="BR899" s="282"/>
      <c r="BS899" s="282"/>
      <c r="BT899" s="282"/>
      <c r="BU899" s="282"/>
      <c r="BV899" s="282"/>
      <c r="BW899" s="282"/>
      <c r="BX899" s="282"/>
      <c r="BY899" s="282"/>
      <c r="BZ899" s="282"/>
      <c r="CA899" s="282"/>
      <c r="CB899" s="282"/>
      <c r="CC899" s="282"/>
      <c r="CD899" s="282"/>
      <c r="CE899" s="282"/>
      <c r="CF899" s="282"/>
      <c r="CG899" s="282"/>
      <c r="CH899" s="282"/>
      <c r="CI899" s="282"/>
      <c r="CJ899" s="282"/>
      <c r="CK899" s="282"/>
      <c r="CL899" s="282"/>
      <c r="CM899" s="282"/>
      <c r="CN899" s="282"/>
      <c r="CO899" s="282"/>
      <c r="CP899" s="282"/>
      <c r="CQ899" s="282"/>
      <c r="CR899" s="282"/>
      <c r="CS899" s="282"/>
      <c r="CT899" s="282"/>
      <c r="CU899" s="282"/>
      <c r="CV899" s="282"/>
      <c r="CW899" s="282"/>
      <c r="CX899" s="282"/>
      <c r="CY899" s="282"/>
      <c r="CZ899" s="282"/>
      <c r="DA899" s="282"/>
      <c r="DB899" s="282"/>
      <c r="DC899" s="282"/>
      <c r="DD899" s="282"/>
      <c r="DE899" s="282"/>
      <c r="DF899" s="282"/>
      <c r="DG899" s="282"/>
      <c r="DH899" s="282"/>
      <c r="DI899" s="282"/>
      <c r="DJ899" s="282"/>
      <c r="DK899" s="282"/>
      <c r="DL899" s="282"/>
      <c r="DM899" s="282"/>
      <c r="DN899" s="282"/>
      <c r="DO899" s="282"/>
      <c r="DP899" s="282"/>
      <c r="DQ899" s="282"/>
      <c r="DR899" s="282"/>
      <c r="DS899" s="282"/>
      <c r="DT899" s="282"/>
      <c r="DU899" s="282"/>
      <c r="DV899" s="282"/>
      <c r="DW899" s="282"/>
      <c r="DX899" s="282"/>
      <c r="DY899" s="282"/>
      <c r="DZ899" s="282"/>
      <c r="EA899" s="282"/>
      <c r="EB899" s="282"/>
      <c r="EC899" s="282"/>
      <c r="ED899" s="282"/>
      <c r="EE899" s="282"/>
      <c r="EF899" s="282"/>
      <c r="EG899" s="282"/>
      <c r="EH899" s="282"/>
      <c r="EI899" s="282"/>
      <c r="EJ899" s="282"/>
      <c r="EK899" s="282"/>
      <c r="EL899" s="282"/>
      <c r="EM899" s="282"/>
      <c r="EN899" s="282"/>
      <c r="EO899" s="282"/>
      <c r="EP899" s="282"/>
      <c r="EQ899" s="282"/>
      <c r="ER899" s="282"/>
      <c r="ES899" s="282"/>
      <c r="ET899" s="282"/>
      <c r="EU899" s="282"/>
      <c r="EV899" s="282"/>
      <c r="EW899" s="282"/>
      <c r="EX899" s="282"/>
      <c r="EY899" s="282"/>
      <c r="EZ899" s="282"/>
      <c r="FA899" s="282"/>
      <c r="FB899" s="282"/>
      <c r="FC899" s="282"/>
      <c r="FD899" s="282"/>
      <c r="FE899" s="282"/>
      <c r="FF899" s="282"/>
      <c r="FG899" s="282"/>
      <c r="FH899" s="282"/>
      <c r="FI899" s="282"/>
      <c r="FJ899" s="282"/>
      <c r="FK899" s="282"/>
      <c r="FL899" s="282"/>
      <c r="FM899" s="282"/>
      <c r="FN899" s="282"/>
      <c r="FO899" s="282"/>
      <c r="FP899" s="282"/>
      <c r="FQ899" s="282"/>
      <c r="FR899" s="282"/>
      <c r="FS899" s="282"/>
      <c r="FT899" s="282"/>
      <c r="FU899" s="282"/>
      <c r="FV899" s="282"/>
      <c r="FW899" s="282"/>
      <c r="FX899" s="282"/>
      <c r="FY899" s="282"/>
      <c r="FZ899" s="282"/>
      <c r="GA899" s="282"/>
      <c r="GB899" s="282"/>
      <c r="GC899" s="282"/>
      <c r="GD899" s="282"/>
      <c r="GE899" s="282"/>
      <c r="GF899" s="282"/>
      <c r="GG899" s="282"/>
      <c r="GH899" s="282"/>
      <c r="GI899" s="282"/>
      <c r="GJ899" s="282"/>
      <c r="GK899" s="282"/>
      <c r="GL899" s="282"/>
      <c r="GM899" s="282"/>
      <c r="GN899" s="282"/>
      <c r="GO899" s="282"/>
      <c r="GP899" s="282"/>
      <c r="GQ899" s="282"/>
      <c r="GR899" s="282"/>
      <c r="GS899" s="282"/>
      <c r="GT899" s="282"/>
      <c r="GU899" s="282"/>
      <c r="GV899" s="282"/>
      <c r="GW899" s="282"/>
      <c r="GX899" s="282"/>
      <c r="GY899" s="282"/>
      <c r="GZ899" s="282"/>
      <c r="HA899" s="282"/>
      <c r="HB899" s="282"/>
      <c r="HC899" s="282"/>
      <c r="HD899" s="282"/>
      <c r="HE899" s="282"/>
      <c r="HF899" s="282"/>
      <c r="HG899" s="282"/>
      <c r="HH899" s="282"/>
      <c r="HI899" s="282"/>
      <c r="HJ899" s="282"/>
      <c r="HK899" s="282"/>
      <c r="HL899" s="282"/>
      <c r="HM899" s="282"/>
      <c r="HN899" s="282"/>
      <c r="HO899" s="282"/>
      <c r="HP899" s="282"/>
      <c r="HQ899" s="282"/>
      <c r="HR899" s="282"/>
      <c r="HS899" s="282"/>
      <c r="HT899" s="282"/>
      <c r="HU899" s="282"/>
      <c r="HV899" s="282"/>
      <c r="HW899" s="282"/>
      <c r="HX899" s="282"/>
      <c r="HY899" s="282"/>
      <c r="HZ899" s="282"/>
      <c r="IA899" s="282"/>
      <c r="IB899" s="282"/>
      <c r="IC899" s="282"/>
      <c r="ID899" s="282"/>
      <c r="IE899" s="282"/>
    </row>
    <row r="900" spans="1:239" s="234" customFormat="1" ht="33.75" hidden="1">
      <c r="A900" s="247">
        <v>462</v>
      </c>
      <c r="B900" s="248" t="s">
        <v>1018</v>
      </c>
      <c r="C900" s="446" t="s">
        <v>1025</v>
      </c>
      <c r="D900" s="249" t="s">
        <v>1026</v>
      </c>
      <c r="E900" s="233">
        <v>5</v>
      </c>
      <c r="F900" s="484"/>
      <c r="G900" s="517"/>
      <c r="H900" s="517"/>
      <c r="I900" s="250"/>
      <c r="J900" s="250"/>
      <c r="K900" s="250"/>
      <c r="L900" s="250"/>
      <c r="M900" s="250"/>
      <c r="N900" s="251"/>
      <c r="O900" s="253">
        <v>0</v>
      </c>
    </row>
    <row r="901" spans="1:239" s="234" customFormat="1" ht="13.5" hidden="1">
      <c r="A901" s="247"/>
      <c r="B901" s="255"/>
      <c r="C901" s="564" t="s">
        <v>1027</v>
      </c>
      <c r="D901" s="564"/>
      <c r="E901" s="233"/>
      <c r="F901" s="484"/>
      <c r="G901" s="517"/>
      <c r="H901" s="517"/>
      <c r="I901" s="250"/>
      <c r="J901" s="250"/>
      <c r="K901" s="250"/>
      <c r="L901" s="250"/>
      <c r="M901" s="250"/>
      <c r="N901" s="251"/>
      <c r="O901" s="253"/>
    </row>
    <row r="902" spans="1:239" s="234" customFormat="1" ht="29.25" hidden="1">
      <c r="A902" s="247"/>
      <c r="B902" s="255" t="s">
        <v>1028</v>
      </c>
      <c r="C902" s="564" t="s">
        <v>1029</v>
      </c>
      <c r="D902" s="564"/>
      <c r="E902" s="233"/>
      <c r="F902" s="484"/>
      <c r="G902" s="517"/>
      <c r="H902" s="517"/>
      <c r="I902" s="250"/>
      <c r="J902" s="250"/>
      <c r="K902" s="250"/>
      <c r="L902" s="250"/>
      <c r="M902" s="250"/>
      <c r="N902" s="251"/>
      <c r="O902" s="253"/>
    </row>
    <row r="903" spans="1:239" s="221" customFormat="1" ht="38.25">
      <c r="A903" s="214">
        <v>463</v>
      </c>
      <c r="B903" s="235" t="s">
        <v>1030</v>
      </c>
      <c r="C903" s="444" t="s">
        <v>1031</v>
      </c>
      <c r="D903" s="275" t="s">
        <v>1032</v>
      </c>
      <c r="E903" s="220">
        <v>50</v>
      </c>
      <c r="F903" s="481" t="s">
        <v>1838</v>
      </c>
      <c r="G903" s="456" t="s">
        <v>1614</v>
      </c>
      <c r="H903" s="456" t="s">
        <v>1755</v>
      </c>
      <c r="I903" s="237">
        <f>J903*10</f>
        <v>520</v>
      </c>
      <c r="J903" s="238">
        <v>52</v>
      </c>
      <c r="K903" s="237">
        <v>536.79999999999995</v>
      </c>
      <c r="L903" s="220"/>
      <c r="M903" s="220"/>
      <c r="N903" s="220"/>
      <c r="O903" s="219">
        <v>1</v>
      </c>
    </row>
    <row r="904" spans="1:239" s="221" customFormat="1" ht="38.25">
      <c r="A904" s="256">
        <v>464</v>
      </c>
      <c r="B904" s="257" t="s">
        <v>1030</v>
      </c>
      <c r="C904" s="462" t="s">
        <v>1031</v>
      </c>
      <c r="D904" s="391" t="s">
        <v>1033</v>
      </c>
      <c r="E904" s="259">
        <v>50</v>
      </c>
      <c r="F904" s="486" t="s">
        <v>1839</v>
      </c>
      <c r="G904" s="462" t="s">
        <v>1614</v>
      </c>
      <c r="H904" s="462" t="s">
        <v>1755</v>
      </c>
      <c r="I904" s="335">
        <f>J904*10</f>
        <v>1040</v>
      </c>
      <c r="J904" s="260">
        <v>104</v>
      </c>
      <c r="K904" s="335">
        <v>1073.5899999999999</v>
      </c>
      <c r="L904" s="259"/>
      <c r="M904" s="259"/>
      <c r="N904" s="259"/>
      <c r="O904" s="256">
        <v>1</v>
      </c>
    </row>
    <row r="905" spans="1:239" s="246" customFormat="1" ht="114.75" hidden="1">
      <c r="A905" s="239">
        <v>465</v>
      </c>
      <c r="B905" s="240" t="s">
        <v>1030</v>
      </c>
      <c r="C905" s="470" t="s">
        <v>1034</v>
      </c>
      <c r="D905" s="334" t="s">
        <v>1035</v>
      </c>
      <c r="E905" s="241">
        <v>50</v>
      </c>
      <c r="F905" s="483" t="s">
        <v>2015</v>
      </c>
      <c r="G905" s="445" t="s">
        <v>1874</v>
      </c>
      <c r="H905" s="445" t="s">
        <v>1875</v>
      </c>
      <c r="I905" s="242">
        <v>24.78</v>
      </c>
      <c r="J905" s="243">
        <v>24.78</v>
      </c>
      <c r="K905" s="310">
        <v>32.880000000000003</v>
      </c>
      <c r="L905" s="241"/>
      <c r="M905" s="241"/>
      <c r="N905" s="310">
        <v>19</v>
      </c>
      <c r="O905" s="540" t="s">
        <v>2464</v>
      </c>
      <c r="P905" s="246" t="s">
        <v>2466</v>
      </c>
    </row>
    <row r="906" spans="1:239" s="221" customFormat="1" ht="51">
      <c r="A906" s="214">
        <v>465</v>
      </c>
      <c r="B906" s="235" t="s">
        <v>1030</v>
      </c>
      <c r="C906" s="444" t="s">
        <v>1034</v>
      </c>
      <c r="D906" s="236" t="s">
        <v>1035</v>
      </c>
      <c r="E906" s="220">
        <v>50</v>
      </c>
      <c r="F906" s="481" t="s">
        <v>2405</v>
      </c>
      <c r="G906" s="456" t="s">
        <v>1911</v>
      </c>
      <c r="H906" s="456" t="s">
        <v>2051</v>
      </c>
      <c r="I906" s="237">
        <v>645.6</v>
      </c>
      <c r="J906" s="238">
        <v>64.56</v>
      </c>
      <c r="K906" s="237">
        <v>657.68</v>
      </c>
      <c r="L906" s="237">
        <v>657.68</v>
      </c>
      <c r="M906" s="237"/>
      <c r="N906" s="220"/>
      <c r="O906" s="219">
        <v>1</v>
      </c>
    </row>
    <row r="907" spans="1:239" s="246" customFormat="1" ht="114.75" hidden="1">
      <c r="A907" s="256">
        <v>466</v>
      </c>
      <c r="B907" s="257" t="s">
        <v>1030</v>
      </c>
      <c r="C907" s="447" t="s">
        <v>1034</v>
      </c>
      <c r="D907" s="258" t="s">
        <v>1036</v>
      </c>
      <c r="E907" s="259">
        <v>50</v>
      </c>
      <c r="F907" s="486" t="s">
        <v>2016</v>
      </c>
      <c r="G907" s="462" t="s">
        <v>1874</v>
      </c>
      <c r="H907" s="462" t="s">
        <v>1875</v>
      </c>
      <c r="I907" s="335">
        <v>50.22</v>
      </c>
      <c r="J907" s="260">
        <v>50.22</v>
      </c>
      <c r="K907" s="336">
        <v>65.760000000000005</v>
      </c>
      <c r="L907" s="259"/>
      <c r="M907" s="259"/>
      <c r="N907" s="336">
        <v>38.5</v>
      </c>
      <c r="O907" s="541" t="s">
        <v>2464</v>
      </c>
      <c r="P907" s="246" t="s">
        <v>2466</v>
      </c>
    </row>
    <row r="908" spans="1:239" s="234" customFormat="1" ht="33.75">
      <c r="A908" s="247">
        <v>467</v>
      </c>
      <c r="B908" s="274" t="s">
        <v>1030</v>
      </c>
      <c r="C908" s="449" t="s">
        <v>1037</v>
      </c>
      <c r="D908" s="275" t="s">
        <v>1038</v>
      </c>
      <c r="E908" s="266">
        <v>200</v>
      </c>
      <c r="F908" s="484" t="s">
        <v>1438</v>
      </c>
      <c r="G908" s="517" t="s">
        <v>1443</v>
      </c>
      <c r="H908" s="517" t="s">
        <v>1442</v>
      </c>
      <c r="I908" s="251">
        <v>484.2</v>
      </c>
      <c r="J908" s="252">
        <v>48.42</v>
      </c>
      <c r="K908" s="251">
        <v>484.26</v>
      </c>
      <c r="L908" s="251"/>
      <c r="M908" s="250"/>
      <c r="N908" s="251"/>
      <c r="O908" s="253">
        <v>1</v>
      </c>
    </row>
    <row r="909" spans="1:239" s="234" customFormat="1" ht="33.75">
      <c r="A909" s="261">
        <v>468</v>
      </c>
      <c r="B909" s="405" t="s">
        <v>1030</v>
      </c>
      <c r="C909" s="472" t="s">
        <v>1039</v>
      </c>
      <c r="D909" s="391" t="s">
        <v>1040</v>
      </c>
      <c r="E909" s="391">
        <v>100</v>
      </c>
      <c r="F909" s="487" t="s">
        <v>1439</v>
      </c>
      <c r="G909" s="519" t="s">
        <v>1443</v>
      </c>
      <c r="H909" s="519" t="s">
        <v>1442</v>
      </c>
      <c r="I909" s="264">
        <v>178.1</v>
      </c>
      <c r="J909" s="265">
        <v>17.809999999999999</v>
      </c>
      <c r="K909" s="264">
        <v>178.15</v>
      </c>
      <c r="L909" s="264"/>
      <c r="M909" s="263"/>
      <c r="N909" s="264"/>
      <c r="O909" s="261">
        <v>1</v>
      </c>
    </row>
    <row r="910" spans="1:239" s="221" customFormat="1" ht="63.75">
      <c r="A910" s="219">
        <v>469</v>
      </c>
      <c r="B910" s="424" t="s">
        <v>1030</v>
      </c>
      <c r="C910" s="473" t="s">
        <v>1039</v>
      </c>
      <c r="D910" s="267" t="s">
        <v>1041</v>
      </c>
      <c r="E910" s="267">
        <v>400</v>
      </c>
      <c r="F910" s="506" t="s">
        <v>2048</v>
      </c>
      <c r="G910" s="456" t="s">
        <v>1548</v>
      </c>
      <c r="H910" s="535" t="s">
        <v>2018</v>
      </c>
      <c r="I910" s="237">
        <v>354.3</v>
      </c>
      <c r="J910" s="238">
        <v>35.43</v>
      </c>
      <c r="K910" s="220">
        <v>356.29</v>
      </c>
      <c r="L910" s="220"/>
      <c r="M910" s="220"/>
      <c r="N910" s="220"/>
      <c r="O910" s="219">
        <v>1</v>
      </c>
    </row>
    <row r="911" spans="1:239" s="234" customFormat="1" ht="33.75" hidden="1">
      <c r="A911" s="253">
        <v>469</v>
      </c>
      <c r="B911" s="425" t="s">
        <v>1030</v>
      </c>
      <c r="C911" s="474" t="s">
        <v>1039</v>
      </c>
      <c r="D911" s="266" t="s">
        <v>1041</v>
      </c>
      <c r="E911" s="266">
        <v>400</v>
      </c>
      <c r="F911" s="511" t="s">
        <v>1440</v>
      </c>
      <c r="G911" s="536" t="s">
        <v>1443</v>
      </c>
      <c r="H911" s="536" t="s">
        <v>1442</v>
      </c>
      <c r="I911" s="426">
        <v>356.2</v>
      </c>
      <c r="J911" s="427">
        <v>35.619999999999997</v>
      </c>
      <c r="K911" s="426">
        <v>356.29</v>
      </c>
      <c r="L911" s="316"/>
      <c r="M911" s="315"/>
      <c r="N911" s="316"/>
      <c r="O911" s="253">
        <v>2</v>
      </c>
    </row>
    <row r="912" spans="1:239" s="221" customFormat="1" ht="33.75">
      <c r="A912" s="256">
        <v>470</v>
      </c>
      <c r="B912" s="277" t="s">
        <v>1030</v>
      </c>
      <c r="C912" s="450" t="s">
        <v>1039</v>
      </c>
      <c r="D912" s="278" t="s">
        <v>1042</v>
      </c>
      <c r="E912" s="278">
        <v>900</v>
      </c>
      <c r="F912" s="512" t="s">
        <v>1472</v>
      </c>
      <c r="G912" s="537" t="s">
        <v>1443</v>
      </c>
      <c r="H912" s="537" t="s">
        <v>1442</v>
      </c>
      <c r="I912" s="428">
        <v>712.5</v>
      </c>
      <c r="J912" s="429">
        <v>71.25</v>
      </c>
      <c r="K912" s="428">
        <v>712.58</v>
      </c>
      <c r="L912" s="264"/>
      <c r="M912" s="263"/>
      <c r="N912" s="264"/>
      <c r="O912" s="256">
        <v>1</v>
      </c>
    </row>
    <row r="913" spans="1:15" s="221" customFormat="1" ht="38.25">
      <c r="A913" s="214">
        <v>471</v>
      </c>
      <c r="B913" s="320" t="s">
        <v>1030</v>
      </c>
      <c r="C913" s="458" t="s">
        <v>1043</v>
      </c>
      <c r="D913" s="319" t="s">
        <v>1044</v>
      </c>
      <c r="E913" s="267">
        <v>100</v>
      </c>
      <c r="F913" s="481" t="s">
        <v>1540</v>
      </c>
      <c r="G913" s="456" t="s">
        <v>1541</v>
      </c>
      <c r="H913" s="456" t="s">
        <v>1542</v>
      </c>
      <c r="I913" s="220">
        <v>18.239999999999998</v>
      </c>
      <c r="J913" s="220">
        <v>18.239999999999998</v>
      </c>
      <c r="K913" s="220">
        <v>30.7</v>
      </c>
      <c r="L913" s="220">
        <v>34.31</v>
      </c>
      <c r="M913" s="220" t="s">
        <v>1543</v>
      </c>
      <c r="N913" s="220" t="s">
        <v>1544</v>
      </c>
      <c r="O913" s="219">
        <v>1</v>
      </c>
    </row>
    <row r="914" spans="1:15" s="221" customFormat="1" ht="38.25">
      <c r="A914" s="256">
        <v>472</v>
      </c>
      <c r="B914" s="277" t="s">
        <v>1030</v>
      </c>
      <c r="C914" s="450" t="s">
        <v>1043</v>
      </c>
      <c r="D914" s="278" t="s">
        <v>1045</v>
      </c>
      <c r="E914" s="259">
        <v>100</v>
      </c>
      <c r="F914" s="486" t="s">
        <v>1545</v>
      </c>
      <c r="G914" s="462" t="s">
        <v>1546</v>
      </c>
      <c r="H914" s="462" t="s">
        <v>1542</v>
      </c>
      <c r="I914" s="259">
        <v>41.52</v>
      </c>
      <c r="J914" s="430">
        <v>41.52</v>
      </c>
      <c r="K914" s="259">
        <v>70.180000000000007</v>
      </c>
      <c r="L914" s="259">
        <v>73.459999999999994</v>
      </c>
      <c r="M914" s="259" t="s">
        <v>1543</v>
      </c>
      <c r="N914" s="259" t="s">
        <v>1544</v>
      </c>
      <c r="O914" s="256">
        <v>1</v>
      </c>
    </row>
    <row r="915" spans="1:15" s="221" customFormat="1" ht="13.5" hidden="1">
      <c r="A915" s="214"/>
      <c r="B915" s="215"/>
      <c r="C915" s="563" t="s">
        <v>1046</v>
      </c>
      <c r="D915" s="563"/>
      <c r="E915" s="220"/>
      <c r="F915" s="481"/>
      <c r="G915" s="456"/>
      <c r="H915" s="456"/>
      <c r="I915" s="220"/>
      <c r="J915" s="220"/>
      <c r="K915" s="220"/>
      <c r="L915" s="220"/>
      <c r="M915" s="220"/>
      <c r="N915" s="220"/>
      <c r="O915" s="219"/>
    </row>
    <row r="916" spans="1:15" s="221" customFormat="1" ht="51">
      <c r="A916" s="214">
        <v>473</v>
      </c>
      <c r="B916" s="235" t="s">
        <v>1047</v>
      </c>
      <c r="C916" s="444" t="s">
        <v>1048</v>
      </c>
      <c r="D916" s="236" t="s">
        <v>1049</v>
      </c>
      <c r="E916" s="220">
        <v>60</v>
      </c>
      <c r="F916" s="481" t="s">
        <v>1575</v>
      </c>
      <c r="G916" s="456" t="s">
        <v>1576</v>
      </c>
      <c r="H916" s="456" t="s">
        <v>1549</v>
      </c>
      <c r="I916" s="220">
        <v>7.88</v>
      </c>
      <c r="J916" s="238">
        <f>I916</f>
        <v>7.88</v>
      </c>
      <c r="K916" s="220"/>
      <c r="L916" s="220"/>
      <c r="M916" s="220">
        <v>7.92</v>
      </c>
      <c r="N916" s="220"/>
      <c r="O916" s="219">
        <v>1</v>
      </c>
    </row>
  </sheetData>
  <autoFilter ref="A7:IE916">
    <filterColumn colId="10" showButton="0"/>
    <filterColumn colId="11" showButton="0"/>
    <filterColumn colId="14">
      <filters>
        <filter val="1"/>
      </filters>
    </filterColumn>
  </autoFilter>
  <mergeCells count="62">
    <mergeCell ref="C338:D338"/>
    <mergeCell ref="C351:D351"/>
    <mergeCell ref="C30:E30"/>
    <mergeCell ref="C78:D78"/>
    <mergeCell ref="K2:M2"/>
    <mergeCell ref="K7:M7"/>
    <mergeCell ref="A5:N5"/>
    <mergeCell ref="B8:E8"/>
    <mergeCell ref="F8:J8"/>
    <mergeCell ref="N7:N8"/>
    <mergeCell ref="L4:M4"/>
    <mergeCell ref="C60:D60"/>
    <mergeCell ref="C128:D128"/>
    <mergeCell ref="C67:D67"/>
    <mergeCell ref="C88:D88"/>
    <mergeCell ref="C374:D374"/>
    <mergeCell ref="C316:D316"/>
    <mergeCell ref="C311:D311"/>
    <mergeCell ref="C345:D345"/>
    <mergeCell ref="C364:D364"/>
    <mergeCell ref="C109:D109"/>
    <mergeCell ref="C116:D116"/>
    <mergeCell ref="C175:D175"/>
    <mergeCell ref="C181:D181"/>
    <mergeCell ref="C199:D199"/>
    <mergeCell ref="C354:D354"/>
    <mergeCell ref="C361:D361"/>
    <mergeCell ref="C778:D778"/>
    <mergeCell ref="C786:D786"/>
    <mergeCell ref="C804:D804"/>
    <mergeCell ref="C816:D816"/>
    <mergeCell ref="C379:D379"/>
    <mergeCell ref="C632:D632"/>
    <mergeCell ref="C666:D666"/>
    <mergeCell ref="C455:D455"/>
    <mergeCell ref="C715:D715"/>
    <mergeCell ref="C813:D813"/>
    <mergeCell ref="C915:D915"/>
    <mergeCell ref="C821:D821"/>
    <mergeCell ref="C824:D824"/>
    <mergeCell ref="C901:D901"/>
    <mergeCell ref="C902:D902"/>
    <mergeCell ref="C850:E850"/>
    <mergeCell ref="C888:D888"/>
    <mergeCell ref="C869:D869"/>
    <mergeCell ref="C840:D840"/>
    <mergeCell ref="O7:O8"/>
    <mergeCell ref="C9:E9"/>
    <mergeCell ref="C146:D146"/>
    <mergeCell ref="C153:D153"/>
    <mergeCell ref="C689:D689"/>
    <mergeCell ref="C672:D672"/>
    <mergeCell ref="C421:D421"/>
    <mergeCell ref="C427:D427"/>
    <mergeCell ref="C440:D440"/>
    <mergeCell ref="C683:D683"/>
    <mergeCell ref="C459:D459"/>
    <mergeCell ref="C462:D462"/>
    <mergeCell ref="C599:D599"/>
    <mergeCell ref="C608:D608"/>
    <mergeCell ref="C623:D623"/>
    <mergeCell ref="C628:D628"/>
  </mergeCells>
  <printOptions horizontalCentered="1"/>
  <pageMargins left="0" right="0" top="3.937007874015748E-2" bottom="3.937007874015748E-2" header="0" footer="0"/>
  <pageSetup paperSize="9" fitToHeight="0" pageOrder="overThenDown" orientation="landscape" r:id="rId1"/>
  <headerFooter>
    <oddFooter>Стр. &amp;P&amp;RКласиране лекарства 2019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HV345"/>
  <sheetViews>
    <sheetView tabSelected="1" zoomScaleNormal="100" workbookViewId="0">
      <selection activeCell="V5" sqref="V5"/>
    </sheetView>
  </sheetViews>
  <sheetFormatPr defaultRowHeight="15"/>
  <cols>
    <col min="1" max="9" width="9.140625" style="44"/>
    <col min="10" max="10" width="13.140625" style="44" customWidth="1"/>
    <col min="11" max="11" width="12.7109375" style="44" customWidth="1"/>
    <col min="12" max="13" width="9.140625" style="44"/>
    <col min="14" max="14" width="9.5703125" style="44" customWidth="1"/>
    <col min="15" max="15" width="5.42578125" style="44" customWidth="1"/>
    <col min="16" max="16384" width="9.140625" style="44"/>
  </cols>
  <sheetData>
    <row r="1" spans="1:228">
      <c r="L1" s="579" t="s">
        <v>2481</v>
      </c>
      <c r="M1" s="579"/>
      <c r="N1" s="579"/>
      <c r="O1" s="579"/>
    </row>
    <row r="2" spans="1:228" ht="39" customHeight="1">
      <c r="A2" s="580" t="s">
        <v>2478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</row>
    <row r="5" spans="1:228" ht="170.25" customHeight="1">
      <c r="A5" s="38" t="s">
        <v>1231</v>
      </c>
      <c r="B5" s="39" t="s">
        <v>1242</v>
      </c>
      <c r="C5" s="40" t="s">
        <v>1243</v>
      </c>
      <c r="D5" s="41" t="s">
        <v>0</v>
      </c>
      <c r="E5" s="42" t="s">
        <v>1</v>
      </c>
      <c r="F5" s="41" t="s">
        <v>1232</v>
      </c>
      <c r="G5" s="43" t="s">
        <v>1233</v>
      </c>
      <c r="H5" s="43" t="s">
        <v>1234</v>
      </c>
      <c r="I5" s="40" t="s">
        <v>1235</v>
      </c>
      <c r="J5" s="40" t="s">
        <v>1236</v>
      </c>
      <c r="K5" s="588" t="s">
        <v>1241</v>
      </c>
      <c r="L5" s="589"/>
      <c r="M5" s="590"/>
      <c r="N5" s="582" t="s">
        <v>1526</v>
      </c>
      <c r="O5" s="581" t="s">
        <v>2459</v>
      </c>
    </row>
    <row r="6" spans="1:228" s="13" customFormat="1" ht="189" hidden="1" customHeight="1">
      <c r="A6" s="45"/>
      <c r="B6" s="591" t="s">
        <v>1050</v>
      </c>
      <c r="C6" s="592"/>
      <c r="D6" s="592"/>
      <c r="E6" s="593"/>
      <c r="F6" s="1"/>
      <c r="G6" s="1"/>
      <c r="H6" s="1"/>
      <c r="I6" s="1"/>
      <c r="J6" s="1"/>
      <c r="K6" s="172" t="s">
        <v>1471</v>
      </c>
      <c r="L6" s="172" t="s">
        <v>1240</v>
      </c>
      <c r="M6" s="172" t="s">
        <v>1244</v>
      </c>
      <c r="N6" s="583"/>
      <c r="O6" s="581"/>
    </row>
    <row r="7" spans="1:228" s="13" customFormat="1" ht="49.5" hidden="1" customHeight="1">
      <c r="A7" s="46"/>
      <c r="B7" s="46" t="s">
        <v>1051</v>
      </c>
      <c r="C7" s="599" t="s">
        <v>1052</v>
      </c>
      <c r="D7" s="600"/>
      <c r="E7" s="601"/>
      <c r="F7" s="2"/>
      <c r="G7" s="2"/>
      <c r="H7" s="2"/>
      <c r="I7" s="2"/>
      <c r="J7" s="2"/>
      <c r="K7" s="2"/>
      <c r="L7" s="2"/>
      <c r="M7" s="2"/>
      <c r="N7" s="2"/>
      <c r="O7" s="82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</row>
    <row r="8" spans="1:228" s="13" customFormat="1" ht="105">
      <c r="A8" s="45">
        <v>1</v>
      </c>
      <c r="B8" s="48" t="s">
        <v>1053</v>
      </c>
      <c r="C8" s="48" t="s">
        <v>1054</v>
      </c>
      <c r="D8" s="48" t="s">
        <v>1055</v>
      </c>
      <c r="E8" s="1">
        <v>1200</v>
      </c>
      <c r="F8" s="1" t="s">
        <v>2406</v>
      </c>
      <c r="G8" s="1" t="s">
        <v>1679</v>
      </c>
      <c r="H8" s="1" t="s">
        <v>2051</v>
      </c>
      <c r="I8" s="49">
        <v>86.04</v>
      </c>
      <c r="J8" s="50">
        <v>17.207999999999998</v>
      </c>
      <c r="K8" s="49">
        <v>95.39</v>
      </c>
      <c r="L8" s="49">
        <v>95.39</v>
      </c>
      <c r="M8" s="1"/>
      <c r="N8" s="49">
        <v>95.39</v>
      </c>
      <c r="O8" s="48">
        <v>1</v>
      </c>
    </row>
    <row r="9" spans="1:228" s="13" customFormat="1" ht="93" hidden="1" customHeight="1">
      <c r="A9" s="45">
        <v>1</v>
      </c>
      <c r="B9" s="48" t="s">
        <v>1053</v>
      </c>
      <c r="C9" s="48" t="s">
        <v>1054</v>
      </c>
      <c r="D9" s="48" t="s">
        <v>1055</v>
      </c>
      <c r="E9" s="1">
        <v>1200</v>
      </c>
      <c r="F9" s="51" t="s">
        <v>1577</v>
      </c>
      <c r="G9" s="1" t="s">
        <v>1578</v>
      </c>
      <c r="H9" s="1" t="s">
        <v>1549</v>
      </c>
      <c r="I9" s="1">
        <v>93.39</v>
      </c>
      <c r="J9" s="50">
        <v>18.678000000000001</v>
      </c>
      <c r="K9" s="1">
        <v>95.39</v>
      </c>
      <c r="L9" s="1"/>
      <c r="M9" s="1"/>
      <c r="N9" s="1">
        <v>95.39</v>
      </c>
      <c r="O9" s="48">
        <v>2</v>
      </c>
    </row>
    <row r="10" spans="1:228" ht="120">
      <c r="A10" s="22">
        <v>2</v>
      </c>
      <c r="B10" s="23" t="s">
        <v>1056</v>
      </c>
      <c r="C10" s="23" t="s">
        <v>1057</v>
      </c>
      <c r="D10" s="52" t="s">
        <v>1058</v>
      </c>
      <c r="E10" s="53">
        <v>10</v>
      </c>
      <c r="F10" s="54" t="s">
        <v>1707</v>
      </c>
      <c r="G10" s="53" t="s">
        <v>1708</v>
      </c>
      <c r="H10" s="53" t="s">
        <v>1709</v>
      </c>
      <c r="I10" s="23">
        <v>103.33</v>
      </c>
      <c r="J10" s="23">
        <v>103.33</v>
      </c>
      <c r="K10" s="23">
        <v>1063.03</v>
      </c>
      <c r="L10" s="23"/>
      <c r="M10" s="23"/>
      <c r="N10" s="23">
        <v>1063.03</v>
      </c>
      <c r="O10" s="173">
        <v>1</v>
      </c>
    </row>
    <row r="11" spans="1:228" s="13" customFormat="1" ht="75" hidden="1">
      <c r="A11" s="20">
        <v>2</v>
      </c>
      <c r="B11" s="21" t="s">
        <v>1056</v>
      </c>
      <c r="C11" s="21" t="s">
        <v>1057</v>
      </c>
      <c r="D11" s="21" t="s">
        <v>1058</v>
      </c>
      <c r="E11" s="21">
        <v>10</v>
      </c>
      <c r="F11" s="55" t="s">
        <v>1473</v>
      </c>
      <c r="G11" s="55" t="s">
        <v>1443</v>
      </c>
      <c r="H11" s="55" t="s">
        <v>1442</v>
      </c>
      <c r="I11" s="56">
        <v>117.45</v>
      </c>
      <c r="J11" s="57">
        <v>117.45</v>
      </c>
      <c r="K11" s="56">
        <v>1063.03</v>
      </c>
      <c r="L11" s="56"/>
      <c r="M11" s="55"/>
      <c r="N11" s="56">
        <v>1063.03</v>
      </c>
      <c r="O11" s="48">
        <v>2</v>
      </c>
    </row>
    <row r="12" spans="1:228" s="13" customFormat="1" ht="105" hidden="1">
      <c r="A12" s="20">
        <v>2</v>
      </c>
      <c r="B12" s="21" t="s">
        <v>1056</v>
      </c>
      <c r="C12" s="21" t="s">
        <v>1057</v>
      </c>
      <c r="D12" s="21" t="s">
        <v>1058</v>
      </c>
      <c r="E12" s="21">
        <v>10</v>
      </c>
      <c r="F12" s="21" t="s">
        <v>2407</v>
      </c>
      <c r="G12" s="21" t="s">
        <v>1666</v>
      </c>
      <c r="H12" s="21" t="s">
        <v>2051</v>
      </c>
      <c r="I12" s="27">
        <v>123.6</v>
      </c>
      <c r="J12" s="28">
        <v>123.6</v>
      </c>
      <c r="K12" s="27">
        <v>1063.03</v>
      </c>
      <c r="L12" s="27">
        <v>1063.03</v>
      </c>
      <c r="M12" s="21"/>
      <c r="N12" s="27">
        <v>1063.03</v>
      </c>
      <c r="O12" s="48">
        <v>3</v>
      </c>
    </row>
    <row r="13" spans="1:228" s="13" customFormat="1" ht="165" hidden="1">
      <c r="A13" s="20">
        <v>2</v>
      </c>
      <c r="B13" s="21" t="s">
        <v>1056</v>
      </c>
      <c r="C13" s="21" t="s">
        <v>1057</v>
      </c>
      <c r="D13" s="21" t="s">
        <v>1058</v>
      </c>
      <c r="E13" s="21">
        <v>10</v>
      </c>
      <c r="F13" s="58" t="s">
        <v>1648</v>
      </c>
      <c r="G13" s="58" t="s">
        <v>1649</v>
      </c>
      <c r="H13" s="59" t="s">
        <v>1650</v>
      </c>
      <c r="I13" s="60">
        <v>254.43</v>
      </c>
      <c r="J13" s="61">
        <v>254.43600000000001</v>
      </c>
      <c r="K13" s="59">
        <v>1063.03</v>
      </c>
      <c r="L13" s="59"/>
      <c r="M13" s="59"/>
      <c r="N13" s="62">
        <v>1063.03</v>
      </c>
      <c r="O13" s="34">
        <v>4</v>
      </c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</row>
    <row r="14" spans="1:228" ht="120">
      <c r="A14" s="24">
        <v>3</v>
      </c>
      <c r="B14" s="25" t="s">
        <v>1056</v>
      </c>
      <c r="C14" s="25" t="s">
        <v>1057</v>
      </c>
      <c r="D14" s="64" t="s">
        <v>1059</v>
      </c>
      <c r="E14" s="65">
        <v>35</v>
      </c>
      <c r="F14" s="66" t="s">
        <v>1707</v>
      </c>
      <c r="G14" s="65" t="s">
        <v>1710</v>
      </c>
      <c r="H14" s="65" t="s">
        <v>1709</v>
      </c>
      <c r="I14" s="25">
        <v>206.67</v>
      </c>
      <c r="J14" s="25">
        <v>206.67</v>
      </c>
      <c r="K14" s="25">
        <v>2126.06</v>
      </c>
      <c r="L14" s="25"/>
      <c r="M14" s="25"/>
      <c r="N14" s="25">
        <v>2126.06</v>
      </c>
      <c r="O14" s="173">
        <v>1</v>
      </c>
    </row>
    <row r="15" spans="1:228" s="13" customFormat="1" ht="75" hidden="1">
      <c r="A15" s="30">
        <v>3</v>
      </c>
      <c r="B15" s="26" t="s">
        <v>1056</v>
      </c>
      <c r="C15" s="26" t="s">
        <v>1057</v>
      </c>
      <c r="D15" s="26" t="s">
        <v>1059</v>
      </c>
      <c r="E15" s="26">
        <v>35</v>
      </c>
      <c r="F15" s="67" t="s">
        <v>1474</v>
      </c>
      <c r="G15" s="67" t="s">
        <v>1443</v>
      </c>
      <c r="H15" s="67" t="s">
        <v>1442</v>
      </c>
      <c r="I15" s="68">
        <v>312.85000000000002</v>
      </c>
      <c r="J15" s="69">
        <v>312.85000000000002</v>
      </c>
      <c r="K15" s="68">
        <v>2126.06</v>
      </c>
      <c r="L15" s="68"/>
      <c r="M15" s="67"/>
      <c r="N15" s="68">
        <v>2126.06</v>
      </c>
      <c r="O15" s="48">
        <v>2</v>
      </c>
    </row>
    <row r="16" spans="1:228" s="13" customFormat="1" ht="165" hidden="1">
      <c r="A16" s="30">
        <v>3</v>
      </c>
      <c r="B16" s="26" t="s">
        <v>1056</v>
      </c>
      <c r="C16" s="26" t="s">
        <v>1057</v>
      </c>
      <c r="D16" s="26" t="s">
        <v>1059</v>
      </c>
      <c r="E16" s="26">
        <v>35</v>
      </c>
      <c r="F16" s="70" t="s">
        <v>1651</v>
      </c>
      <c r="G16" s="70" t="s">
        <v>1649</v>
      </c>
      <c r="H16" s="71" t="s">
        <v>1650</v>
      </c>
      <c r="I16" s="31">
        <v>508.86</v>
      </c>
      <c r="J16" s="32">
        <v>508.86</v>
      </c>
      <c r="K16" s="72">
        <v>2126.06</v>
      </c>
      <c r="L16" s="26"/>
      <c r="M16" s="26"/>
      <c r="N16" s="73">
        <v>2126.06</v>
      </c>
      <c r="O16" s="34">
        <v>3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</row>
    <row r="17" spans="1:40" s="13" customFormat="1" ht="105">
      <c r="A17" s="20">
        <v>4</v>
      </c>
      <c r="B17" s="21" t="s">
        <v>1060</v>
      </c>
      <c r="C17" s="21" t="s">
        <v>1061</v>
      </c>
      <c r="D17" s="21" t="s">
        <v>1062</v>
      </c>
      <c r="E17" s="21">
        <v>450</v>
      </c>
      <c r="F17" s="21" t="s">
        <v>2408</v>
      </c>
      <c r="G17" s="21" t="s">
        <v>1649</v>
      </c>
      <c r="H17" s="21" t="s">
        <v>2051</v>
      </c>
      <c r="I17" s="27">
        <v>20.58</v>
      </c>
      <c r="J17" s="28">
        <v>20.58</v>
      </c>
      <c r="K17" s="27">
        <v>39.1</v>
      </c>
      <c r="L17" s="27">
        <v>39.1</v>
      </c>
      <c r="M17" s="21"/>
      <c r="N17" s="27">
        <v>39.1</v>
      </c>
      <c r="O17" s="48">
        <v>1</v>
      </c>
    </row>
    <row r="18" spans="1:40" s="13" customFormat="1" ht="180" hidden="1">
      <c r="A18" s="20">
        <v>4</v>
      </c>
      <c r="B18" s="21" t="s">
        <v>1060</v>
      </c>
      <c r="C18" s="21" t="s">
        <v>1061</v>
      </c>
      <c r="D18" s="21" t="s">
        <v>1062</v>
      </c>
      <c r="E18" s="21">
        <v>450</v>
      </c>
      <c r="F18" s="74" t="s">
        <v>1652</v>
      </c>
      <c r="G18" s="74" t="s">
        <v>1649</v>
      </c>
      <c r="H18" s="59" t="s">
        <v>1650</v>
      </c>
      <c r="I18" s="27">
        <v>33.576000000000001</v>
      </c>
      <c r="J18" s="28">
        <v>33.576000000000001</v>
      </c>
      <c r="K18" s="21">
        <v>39.1</v>
      </c>
      <c r="L18" s="21"/>
      <c r="M18" s="21"/>
      <c r="N18" s="75">
        <v>39.1</v>
      </c>
      <c r="O18" s="34">
        <v>2</v>
      </c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</row>
    <row r="19" spans="1:40" s="13" customFormat="1" ht="90" hidden="1">
      <c r="A19" s="20">
        <v>4</v>
      </c>
      <c r="B19" s="21" t="s">
        <v>1060</v>
      </c>
      <c r="C19" s="21" t="s">
        <v>1061</v>
      </c>
      <c r="D19" s="21" t="s">
        <v>1062</v>
      </c>
      <c r="E19" s="21">
        <v>450</v>
      </c>
      <c r="F19" s="55" t="s">
        <v>1475</v>
      </c>
      <c r="G19" s="55" t="s">
        <v>1476</v>
      </c>
      <c r="H19" s="55" t="s">
        <v>1442</v>
      </c>
      <c r="I19" s="56">
        <v>35.520000000000003</v>
      </c>
      <c r="J19" s="57">
        <v>35.520000000000003</v>
      </c>
      <c r="K19" s="56">
        <v>39.1</v>
      </c>
      <c r="L19" s="56"/>
      <c r="M19" s="55"/>
      <c r="N19" s="56">
        <v>39.1</v>
      </c>
      <c r="O19" s="48">
        <v>3</v>
      </c>
    </row>
    <row r="20" spans="1:40" s="13" customFormat="1" ht="60" hidden="1">
      <c r="A20" s="45">
        <v>5</v>
      </c>
      <c r="B20" s="48" t="s">
        <v>1060</v>
      </c>
      <c r="C20" s="48" t="s">
        <v>1061</v>
      </c>
      <c r="D20" s="48" t="s">
        <v>1063</v>
      </c>
      <c r="E20" s="1">
        <v>50</v>
      </c>
      <c r="F20" s="76"/>
      <c r="G20" s="76"/>
      <c r="H20" s="76"/>
      <c r="I20" s="76"/>
      <c r="J20" s="76"/>
      <c r="K20" s="76"/>
      <c r="L20" s="76"/>
      <c r="M20" s="76"/>
      <c r="N20" s="77"/>
      <c r="O20" s="48">
        <v>0</v>
      </c>
    </row>
    <row r="21" spans="1:40" s="13" customFormat="1" ht="105">
      <c r="A21" s="36">
        <v>6</v>
      </c>
      <c r="B21" s="143" t="s">
        <v>1060</v>
      </c>
      <c r="C21" s="143" t="s">
        <v>1064</v>
      </c>
      <c r="D21" s="143" t="s">
        <v>1065</v>
      </c>
      <c r="E21" s="143">
        <v>22000</v>
      </c>
      <c r="F21" s="143" t="s">
        <v>2409</v>
      </c>
      <c r="G21" s="143" t="s">
        <v>1654</v>
      </c>
      <c r="H21" s="143" t="s">
        <v>2051</v>
      </c>
      <c r="I21" s="144">
        <v>84.84</v>
      </c>
      <c r="J21" s="145">
        <v>0.70699999999999996</v>
      </c>
      <c r="K21" s="144">
        <v>92.58</v>
      </c>
      <c r="L21" s="144">
        <v>92.58</v>
      </c>
      <c r="M21" s="143"/>
      <c r="N21" s="144">
        <v>92.58</v>
      </c>
      <c r="O21" s="143">
        <v>1</v>
      </c>
    </row>
    <row r="22" spans="1:40" s="13" customFormat="1" ht="105" hidden="1">
      <c r="A22" s="36">
        <v>6</v>
      </c>
      <c r="B22" s="143" t="s">
        <v>1060</v>
      </c>
      <c r="C22" s="143" t="s">
        <v>1064</v>
      </c>
      <c r="D22" s="143" t="s">
        <v>1065</v>
      </c>
      <c r="E22" s="143">
        <v>22000</v>
      </c>
      <c r="F22" s="154" t="s">
        <v>1653</v>
      </c>
      <c r="G22" s="154" t="s">
        <v>1654</v>
      </c>
      <c r="H22" s="155" t="s">
        <v>1650</v>
      </c>
      <c r="I22" s="144">
        <v>91.44</v>
      </c>
      <c r="J22" s="182">
        <v>0.76200000000000001</v>
      </c>
      <c r="K22" s="143">
        <v>92.58</v>
      </c>
      <c r="L22" s="143"/>
      <c r="M22" s="143"/>
      <c r="N22" s="156">
        <v>92.58</v>
      </c>
      <c r="O22" s="143">
        <v>2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</row>
    <row r="23" spans="1:40" s="13" customFormat="1" ht="105">
      <c r="A23" s="45">
        <v>7</v>
      </c>
      <c r="B23" s="82" t="s">
        <v>1060</v>
      </c>
      <c r="C23" s="82" t="s">
        <v>1066</v>
      </c>
      <c r="D23" s="82" t="s">
        <v>1067</v>
      </c>
      <c r="E23" s="1">
        <v>1260</v>
      </c>
      <c r="F23" s="1" t="s">
        <v>1840</v>
      </c>
      <c r="G23" s="1" t="s">
        <v>1815</v>
      </c>
      <c r="H23" s="1" t="s">
        <v>1755</v>
      </c>
      <c r="I23" s="49">
        <v>631.67999999999995</v>
      </c>
      <c r="J23" s="50">
        <f>I23/84</f>
        <v>7.52</v>
      </c>
      <c r="K23" s="49">
        <v>631.79999999999995</v>
      </c>
      <c r="L23" s="1"/>
      <c r="M23" s="1"/>
      <c r="N23" s="49">
        <v>631.79999999999995</v>
      </c>
      <c r="O23" s="48">
        <v>1</v>
      </c>
    </row>
    <row r="24" spans="1:40" s="13" customFormat="1" ht="120" hidden="1">
      <c r="A24" s="36">
        <v>8</v>
      </c>
      <c r="B24" s="37" t="s">
        <v>1060</v>
      </c>
      <c r="C24" s="37" t="s">
        <v>1066</v>
      </c>
      <c r="D24" s="37" t="s">
        <v>1068</v>
      </c>
      <c r="E24" s="143">
        <v>1260</v>
      </c>
      <c r="F24" s="151"/>
      <c r="G24" s="151"/>
      <c r="H24" s="151"/>
      <c r="I24" s="151"/>
      <c r="J24" s="151"/>
      <c r="K24" s="151"/>
      <c r="L24" s="151"/>
      <c r="M24" s="151"/>
      <c r="N24" s="152"/>
      <c r="O24" s="143">
        <v>0</v>
      </c>
    </row>
    <row r="25" spans="1:40" s="13" customFormat="1" ht="120">
      <c r="A25" s="45">
        <v>9</v>
      </c>
      <c r="B25" s="48" t="s">
        <v>1060</v>
      </c>
      <c r="C25" s="48" t="s">
        <v>1069</v>
      </c>
      <c r="D25" s="48" t="s">
        <v>1070</v>
      </c>
      <c r="E25" s="1">
        <v>3500</v>
      </c>
      <c r="F25" s="1" t="s">
        <v>2410</v>
      </c>
      <c r="G25" s="1" t="s">
        <v>1911</v>
      </c>
      <c r="H25" s="1" t="s">
        <v>2051</v>
      </c>
      <c r="I25" s="49">
        <v>3.92</v>
      </c>
      <c r="J25" s="50">
        <v>3.92</v>
      </c>
      <c r="K25" s="49">
        <v>5.0199999999999996</v>
      </c>
      <c r="L25" s="49">
        <v>5.0199999999999996</v>
      </c>
      <c r="M25" s="1"/>
      <c r="N25" s="49">
        <v>5.0199999999999996</v>
      </c>
      <c r="O25" s="48">
        <v>1</v>
      </c>
    </row>
    <row r="26" spans="1:40" s="13" customFormat="1" ht="105" hidden="1">
      <c r="A26" s="45">
        <v>9</v>
      </c>
      <c r="B26" s="48" t="s">
        <v>1060</v>
      </c>
      <c r="C26" s="48" t="s">
        <v>1069</v>
      </c>
      <c r="D26" s="48" t="s">
        <v>1070</v>
      </c>
      <c r="E26" s="1">
        <v>3500</v>
      </c>
      <c r="F26" s="76" t="s">
        <v>1477</v>
      </c>
      <c r="G26" s="76" t="s">
        <v>1443</v>
      </c>
      <c r="H26" s="76" t="s">
        <v>1442</v>
      </c>
      <c r="I26" s="77">
        <v>49.85</v>
      </c>
      <c r="J26" s="83">
        <v>4.9850000000000003</v>
      </c>
      <c r="K26" s="77">
        <v>50.2</v>
      </c>
      <c r="L26" s="77"/>
      <c r="M26" s="76"/>
      <c r="N26" s="77">
        <v>50.2</v>
      </c>
      <c r="O26" s="48">
        <v>2</v>
      </c>
    </row>
    <row r="27" spans="1:40" s="13" customFormat="1" ht="90">
      <c r="A27" s="20">
        <v>10</v>
      </c>
      <c r="B27" s="84" t="s">
        <v>1060</v>
      </c>
      <c r="C27" s="84" t="s">
        <v>1071</v>
      </c>
      <c r="D27" s="84" t="s">
        <v>1072</v>
      </c>
      <c r="E27" s="84">
        <v>1200</v>
      </c>
      <c r="F27" s="21" t="s">
        <v>2411</v>
      </c>
      <c r="G27" s="21" t="s">
        <v>1654</v>
      </c>
      <c r="H27" s="21" t="s">
        <v>2051</v>
      </c>
      <c r="I27" s="27">
        <v>1128.48</v>
      </c>
      <c r="J27" s="28">
        <v>56.423999999999999</v>
      </c>
      <c r="K27" s="27">
        <v>1165.76</v>
      </c>
      <c r="L27" s="27">
        <v>1173.77</v>
      </c>
      <c r="M27" s="21"/>
      <c r="N27" s="27">
        <v>1165.76</v>
      </c>
      <c r="O27" s="48">
        <v>1</v>
      </c>
    </row>
    <row r="28" spans="1:40" s="13" customFormat="1" ht="90" hidden="1">
      <c r="A28" s="20">
        <v>10</v>
      </c>
      <c r="B28" s="84" t="s">
        <v>1060</v>
      </c>
      <c r="C28" s="84" t="s">
        <v>1071</v>
      </c>
      <c r="D28" s="84" t="s">
        <v>1072</v>
      </c>
      <c r="E28" s="84">
        <v>1200</v>
      </c>
      <c r="F28" s="55" t="s">
        <v>1478</v>
      </c>
      <c r="G28" s="55" t="s">
        <v>1445</v>
      </c>
      <c r="H28" s="55" t="s">
        <v>1442</v>
      </c>
      <c r="I28" s="56">
        <v>1134.56</v>
      </c>
      <c r="J28" s="57">
        <v>56.728000000000002</v>
      </c>
      <c r="K28" s="56">
        <v>1165.76</v>
      </c>
      <c r="L28" s="56"/>
      <c r="M28" s="55"/>
      <c r="N28" s="56">
        <v>1165.76</v>
      </c>
      <c r="O28" s="48">
        <v>2</v>
      </c>
    </row>
    <row r="29" spans="1:40" s="13" customFormat="1" ht="109.5" hidden="1" customHeight="1">
      <c r="A29" s="20">
        <v>10</v>
      </c>
      <c r="B29" s="85" t="s">
        <v>1060</v>
      </c>
      <c r="C29" s="85" t="s">
        <v>1071</v>
      </c>
      <c r="D29" s="85" t="s">
        <v>1072</v>
      </c>
      <c r="E29" s="85">
        <v>1200</v>
      </c>
      <c r="F29" s="74" t="s">
        <v>1655</v>
      </c>
      <c r="G29" s="74" t="s">
        <v>1654</v>
      </c>
      <c r="H29" s="59" t="s">
        <v>1650</v>
      </c>
      <c r="I29" s="27">
        <v>1165.74</v>
      </c>
      <c r="J29" s="28">
        <f>I29/20</f>
        <v>58.286999999999999</v>
      </c>
      <c r="K29" s="21">
        <v>1165.76</v>
      </c>
      <c r="L29" s="21"/>
      <c r="M29" s="21"/>
      <c r="N29" s="86">
        <v>1165.76</v>
      </c>
      <c r="O29" s="34">
        <v>3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</row>
    <row r="30" spans="1:40" s="13" customFormat="1" ht="90">
      <c r="A30" s="45">
        <v>11</v>
      </c>
      <c r="B30" s="87" t="s">
        <v>1060</v>
      </c>
      <c r="C30" s="87" t="s">
        <v>1071</v>
      </c>
      <c r="D30" s="87" t="s">
        <v>1073</v>
      </c>
      <c r="E30" s="87">
        <v>2400</v>
      </c>
      <c r="F30" s="1" t="s">
        <v>2412</v>
      </c>
      <c r="G30" s="1" t="s">
        <v>1654</v>
      </c>
      <c r="H30" s="1" t="s">
        <v>2051</v>
      </c>
      <c r="I30" s="49">
        <v>1502.34</v>
      </c>
      <c r="J30" s="50">
        <v>75.117000000000004</v>
      </c>
      <c r="K30" s="49">
        <v>1553.02</v>
      </c>
      <c r="L30" s="49">
        <v>1560.5</v>
      </c>
      <c r="M30" s="1"/>
      <c r="N30" s="49">
        <v>1553.02</v>
      </c>
      <c r="O30" s="48">
        <v>1</v>
      </c>
    </row>
    <row r="31" spans="1:40" s="13" customFormat="1" ht="90" hidden="1">
      <c r="A31" s="45">
        <v>11</v>
      </c>
      <c r="B31" s="87" t="s">
        <v>1060</v>
      </c>
      <c r="C31" s="87" t="s">
        <v>1071</v>
      </c>
      <c r="D31" s="87" t="s">
        <v>1073</v>
      </c>
      <c r="E31" s="87">
        <v>2400</v>
      </c>
      <c r="F31" s="76" t="s">
        <v>1479</v>
      </c>
      <c r="G31" s="76" t="s">
        <v>1445</v>
      </c>
      <c r="H31" s="76" t="s">
        <v>1442</v>
      </c>
      <c r="I31" s="77">
        <v>1508.24</v>
      </c>
      <c r="J31" s="83">
        <v>75.412000000000006</v>
      </c>
      <c r="K31" s="77">
        <v>1553.02</v>
      </c>
      <c r="L31" s="77"/>
      <c r="M31" s="76"/>
      <c r="N31" s="77">
        <v>1553.02</v>
      </c>
      <c r="O31" s="48">
        <v>2</v>
      </c>
    </row>
    <row r="32" spans="1:40" s="13" customFormat="1" ht="99" hidden="1" customHeight="1">
      <c r="A32" s="45">
        <v>11</v>
      </c>
      <c r="B32" s="88" t="s">
        <v>1060</v>
      </c>
      <c r="C32" s="88" t="s">
        <v>1071</v>
      </c>
      <c r="D32" s="88" t="s">
        <v>1073</v>
      </c>
      <c r="E32" s="88">
        <v>2400</v>
      </c>
      <c r="F32" s="89" t="s">
        <v>1656</v>
      </c>
      <c r="G32" s="51" t="s">
        <v>1654</v>
      </c>
      <c r="H32" s="79" t="s">
        <v>1650</v>
      </c>
      <c r="I32" s="80">
        <v>1553</v>
      </c>
      <c r="J32" s="90">
        <f>I32/20</f>
        <v>77.650000000000006</v>
      </c>
      <c r="K32" s="78">
        <v>1553.02</v>
      </c>
      <c r="L32" s="78"/>
      <c r="M32" s="78"/>
      <c r="N32" s="91">
        <v>1553.02</v>
      </c>
      <c r="O32" s="34">
        <v>3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</row>
    <row r="33" spans="1:40" s="13" customFormat="1" ht="105">
      <c r="A33" s="20">
        <v>12</v>
      </c>
      <c r="B33" s="21" t="s">
        <v>1074</v>
      </c>
      <c r="C33" s="21" t="s">
        <v>1075</v>
      </c>
      <c r="D33" s="21" t="s">
        <v>1076</v>
      </c>
      <c r="E33" s="21">
        <v>400</v>
      </c>
      <c r="F33" s="55" t="s">
        <v>1480</v>
      </c>
      <c r="G33" s="55" t="s">
        <v>1476</v>
      </c>
      <c r="H33" s="55" t="s">
        <v>1442</v>
      </c>
      <c r="I33" s="56">
        <v>61.45</v>
      </c>
      <c r="J33" s="57">
        <v>61.45</v>
      </c>
      <c r="K33" s="56">
        <v>68.36</v>
      </c>
      <c r="L33" s="56"/>
      <c r="M33" s="55"/>
      <c r="N33" s="56">
        <v>62.39</v>
      </c>
      <c r="O33" s="48">
        <v>1</v>
      </c>
    </row>
    <row r="34" spans="1:40" s="13" customFormat="1" ht="105" hidden="1">
      <c r="A34" s="20">
        <v>12</v>
      </c>
      <c r="B34" s="21" t="s">
        <v>1074</v>
      </c>
      <c r="C34" s="21" t="s">
        <v>1075</v>
      </c>
      <c r="D34" s="21" t="s">
        <v>1076</v>
      </c>
      <c r="E34" s="21">
        <v>400</v>
      </c>
      <c r="F34" s="21" t="s">
        <v>2413</v>
      </c>
      <c r="G34" s="21" t="s">
        <v>1649</v>
      </c>
      <c r="H34" s="21" t="s">
        <v>2051</v>
      </c>
      <c r="I34" s="27">
        <v>66</v>
      </c>
      <c r="J34" s="28">
        <v>66</v>
      </c>
      <c r="K34" s="27">
        <v>68.36</v>
      </c>
      <c r="L34" s="27">
        <v>68.36</v>
      </c>
      <c r="M34" s="21"/>
      <c r="N34" s="27">
        <v>62.39</v>
      </c>
      <c r="O34" s="48" t="s">
        <v>2462</v>
      </c>
      <c r="P34" s="436" t="s">
        <v>2463</v>
      </c>
    </row>
    <row r="35" spans="1:40" s="13" customFormat="1" ht="90">
      <c r="A35" s="45">
        <v>13</v>
      </c>
      <c r="B35" s="48" t="s">
        <v>1077</v>
      </c>
      <c r="C35" s="48" t="s">
        <v>1078</v>
      </c>
      <c r="D35" s="48" t="s">
        <v>1079</v>
      </c>
      <c r="E35" s="1">
        <v>500</v>
      </c>
      <c r="F35" s="1" t="s">
        <v>2414</v>
      </c>
      <c r="G35" s="1" t="s">
        <v>1649</v>
      </c>
      <c r="H35" s="1" t="s">
        <v>2051</v>
      </c>
      <c r="I35" s="49">
        <v>11.88</v>
      </c>
      <c r="J35" s="50">
        <v>11.88</v>
      </c>
      <c r="K35" s="49">
        <v>12.64</v>
      </c>
      <c r="L35" s="49">
        <v>12.64</v>
      </c>
      <c r="M35" s="1"/>
      <c r="N35" s="49">
        <v>12.64</v>
      </c>
      <c r="O35" s="48">
        <v>1</v>
      </c>
    </row>
    <row r="36" spans="1:40" s="13" customFormat="1" ht="75" hidden="1">
      <c r="A36" s="36">
        <v>14</v>
      </c>
      <c r="B36" s="143" t="s">
        <v>1080</v>
      </c>
      <c r="C36" s="143" t="s">
        <v>1081</v>
      </c>
      <c r="D36" s="143" t="s">
        <v>1082</v>
      </c>
      <c r="E36" s="143">
        <v>150</v>
      </c>
      <c r="F36" s="151"/>
      <c r="G36" s="151"/>
      <c r="H36" s="151"/>
      <c r="I36" s="151"/>
      <c r="J36" s="151"/>
      <c r="K36" s="151"/>
      <c r="L36" s="151"/>
      <c r="M36" s="151"/>
      <c r="N36" s="152"/>
      <c r="O36" s="143">
        <v>0</v>
      </c>
    </row>
    <row r="37" spans="1:40" s="13" customFormat="1" ht="150">
      <c r="A37" s="45">
        <v>15</v>
      </c>
      <c r="B37" s="48" t="s">
        <v>1080</v>
      </c>
      <c r="C37" s="48" t="s">
        <v>1081</v>
      </c>
      <c r="D37" s="48" t="s">
        <v>1083</v>
      </c>
      <c r="E37" s="1">
        <v>1000</v>
      </c>
      <c r="F37" s="1" t="s">
        <v>1841</v>
      </c>
      <c r="G37" s="1" t="s">
        <v>1693</v>
      </c>
      <c r="H37" s="1" t="s">
        <v>1755</v>
      </c>
      <c r="I37" s="49">
        <f>J37*1</f>
        <v>21.5</v>
      </c>
      <c r="J37" s="50">
        <v>21.5</v>
      </c>
      <c r="K37" s="49">
        <v>22.02</v>
      </c>
      <c r="L37" s="1"/>
      <c r="M37" s="1"/>
      <c r="N37" s="1">
        <v>22.02</v>
      </c>
      <c r="O37" s="48">
        <v>1</v>
      </c>
    </row>
    <row r="38" spans="1:40" s="13" customFormat="1" ht="105" hidden="1">
      <c r="A38" s="45">
        <v>15</v>
      </c>
      <c r="B38" s="48" t="s">
        <v>1080</v>
      </c>
      <c r="C38" s="48" t="s">
        <v>1081</v>
      </c>
      <c r="D38" s="48" t="s">
        <v>1083</v>
      </c>
      <c r="E38" s="1">
        <v>1000</v>
      </c>
      <c r="F38" s="1" t="s">
        <v>2415</v>
      </c>
      <c r="G38" s="1" t="s">
        <v>1649</v>
      </c>
      <c r="H38" s="1" t="s">
        <v>2051</v>
      </c>
      <c r="I38" s="49">
        <v>22.02</v>
      </c>
      <c r="J38" s="50">
        <v>22.02</v>
      </c>
      <c r="K38" s="49">
        <v>22.02</v>
      </c>
      <c r="L38" s="49">
        <v>28.97</v>
      </c>
      <c r="M38" s="1"/>
      <c r="N38" s="49">
        <v>22.02</v>
      </c>
      <c r="O38" s="48">
        <v>2</v>
      </c>
    </row>
    <row r="39" spans="1:40" s="13" customFormat="1" ht="105">
      <c r="A39" s="20">
        <v>16</v>
      </c>
      <c r="B39" s="21" t="s">
        <v>1080</v>
      </c>
      <c r="C39" s="21" t="s">
        <v>1081</v>
      </c>
      <c r="D39" s="21" t="s">
        <v>1084</v>
      </c>
      <c r="E39" s="21">
        <v>150</v>
      </c>
      <c r="F39" s="21" t="s">
        <v>2416</v>
      </c>
      <c r="G39" s="21" t="s">
        <v>1649</v>
      </c>
      <c r="H39" s="21" t="s">
        <v>2051</v>
      </c>
      <c r="I39" s="27">
        <v>48.18</v>
      </c>
      <c r="J39" s="28">
        <v>48.18</v>
      </c>
      <c r="K39" s="27">
        <v>66.05</v>
      </c>
      <c r="L39" s="27">
        <v>66.05</v>
      </c>
      <c r="M39" s="21"/>
      <c r="N39" s="27">
        <v>66.05</v>
      </c>
      <c r="O39" s="48">
        <v>1</v>
      </c>
    </row>
    <row r="40" spans="1:40" s="63" customFormat="1" ht="60" hidden="1">
      <c r="A40" s="20">
        <v>16</v>
      </c>
      <c r="B40" s="21" t="s">
        <v>1080</v>
      </c>
      <c r="C40" s="21" t="s">
        <v>1081</v>
      </c>
      <c r="D40" s="21" t="s">
        <v>1084</v>
      </c>
      <c r="E40" s="21">
        <v>150</v>
      </c>
      <c r="F40" s="21" t="s">
        <v>1873</v>
      </c>
      <c r="G40" s="21" t="s">
        <v>1874</v>
      </c>
      <c r="H40" s="21" t="s">
        <v>1875</v>
      </c>
      <c r="I40" s="27">
        <v>49.45</v>
      </c>
      <c r="J40" s="28">
        <v>49.45</v>
      </c>
      <c r="K40" s="21">
        <v>66.05</v>
      </c>
      <c r="L40" s="21"/>
      <c r="M40" s="21"/>
      <c r="N40" s="21">
        <v>66.05</v>
      </c>
      <c r="O40" s="34">
        <v>2</v>
      </c>
    </row>
    <row r="41" spans="1:40" ht="90" hidden="1">
      <c r="A41" s="22">
        <v>16</v>
      </c>
      <c r="B41" s="23" t="s">
        <v>1080</v>
      </c>
      <c r="C41" s="23" t="s">
        <v>1081</v>
      </c>
      <c r="D41" s="52" t="s">
        <v>1084</v>
      </c>
      <c r="E41" s="23">
        <v>150</v>
      </c>
      <c r="F41" s="92" t="s">
        <v>1711</v>
      </c>
      <c r="G41" s="23" t="s">
        <v>1712</v>
      </c>
      <c r="H41" s="53" t="s">
        <v>1709</v>
      </c>
      <c r="I41" s="93">
        <v>51</v>
      </c>
      <c r="J41" s="93">
        <v>51</v>
      </c>
      <c r="K41" s="23">
        <v>66.05</v>
      </c>
      <c r="L41" s="23"/>
      <c r="M41" s="23"/>
      <c r="N41" s="23">
        <v>66.05</v>
      </c>
      <c r="O41" s="173">
        <v>3</v>
      </c>
    </row>
    <row r="42" spans="1:40" s="13" customFormat="1" ht="150" hidden="1">
      <c r="A42" s="20">
        <v>16</v>
      </c>
      <c r="B42" s="21" t="s">
        <v>1080</v>
      </c>
      <c r="C42" s="21" t="s">
        <v>1081</v>
      </c>
      <c r="D42" s="21" t="s">
        <v>1084</v>
      </c>
      <c r="E42" s="21">
        <v>150</v>
      </c>
      <c r="F42" s="21" t="s">
        <v>1657</v>
      </c>
      <c r="G42" s="21" t="s">
        <v>1649</v>
      </c>
      <c r="H42" s="59" t="s">
        <v>1650</v>
      </c>
      <c r="I42" s="27">
        <v>57.12</v>
      </c>
      <c r="J42" s="28">
        <v>57.12</v>
      </c>
      <c r="K42" s="21">
        <v>66.05</v>
      </c>
      <c r="L42" s="21"/>
      <c r="M42" s="21"/>
      <c r="N42" s="75">
        <v>66.05</v>
      </c>
      <c r="O42" s="34">
        <v>4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1:40" s="13" customFormat="1" ht="60" hidden="1">
      <c r="A43" s="20">
        <v>16</v>
      </c>
      <c r="B43" s="21" t="s">
        <v>1080</v>
      </c>
      <c r="C43" s="21" t="s">
        <v>1081</v>
      </c>
      <c r="D43" s="21" t="s">
        <v>1084</v>
      </c>
      <c r="E43" s="21">
        <v>150</v>
      </c>
      <c r="F43" s="55" t="s">
        <v>1481</v>
      </c>
      <c r="G43" s="55" t="s">
        <v>1443</v>
      </c>
      <c r="H43" s="55" t="s">
        <v>1442</v>
      </c>
      <c r="I43" s="56">
        <v>57.84</v>
      </c>
      <c r="J43" s="57">
        <v>57.84</v>
      </c>
      <c r="K43" s="56">
        <v>66.05</v>
      </c>
      <c r="L43" s="56"/>
      <c r="M43" s="55"/>
      <c r="N43" s="56">
        <v>66.05</v>
      </c>
      <c r="O43" s="48">
        <v>5</v>
      </c>
    </row>
    <row r="44" spans="1:40" s="13" customFormat="1" ht="60" hidden="1">
      <c r="A44" s="45">
        <v>17</v>
      </c>
      <c r="B44" s="48" t="s">
        <v>1080</v>
      </c>
      <c r="C44" s="48" t="s">
        <v>1085</v>
      </c>
      <c r="D44" s="48" t="s">
        <v>1086</v>
      </c>
      <c r="E44" s="1">
        <v>100</v>
      </c>
      <c r="F44" s="76"/>
      <c r="G44" s="76"/>
      <c r="H44" s="76"/>
      <c r="I44" s="76"/>
      <c r="J44" s="76"/>
      <c r="K44" s="76"/>
      <c r="L44" s="76"/>
      <c r="M44" s="76"/>
      <c r="N44" s="77"/>
      <c r="O44" s="48">
        <v>0</v>
      </c>
    </row>
    <row r="45" spans="1:40" s="13" customFormat="1" ht="90">
      <c r="A45" s="36">
        <v>18</v>
      </c>
      <c r="B45" s="143" t="s">
        <v>1080</v>
      </c>
      <c r="C45" s="143" t="s">
        <v>1085</v>
      </c>
      <c r="D45" s="143" t="s">
        <v>1713</v>
      </c>
      <c r="E45" s="143">
        <v>350</v>
      </c>
      <c r="F45" s="143" t="s">
        <v>2417</v>
      </c>
      <c r="G45" s="143" t="s">
        <v>1649</v>
      </c>
      <c r="H45" s="143" t="s">
        <v>2051</v>
      </c>
      <c r="I45" s="144">
        <v>32.22</v>
      </c>
      <c r="J45" s="145">
        <v>32.22</v>
      </c>
      <c r="K45" s="144">
        <v>33.24</v>
      </c>
      <c r="L45" s="144">
        <v>79.3</v>
      </c>
      <c r="M45" s="143"/>
      <c r="N45" s="144" t="s">
        <v>2418</v>
      </c>
      <c r="O45" s="143">
        <v>1</v>
      </c>
    </row>
    <row r="46" spans="1:40" s="13" customFormat="1" ht="70.5" hidden="1" customHeight="1">
      <c r="A46" s="177">
        <v>18</v>
      </c>
      <c r="B46" s="178" t="s">
        <v>1080</v>
      </c>
      <c r="C46" s="178" t="s">
        <v>1085</v>
      </c>
      <c r="D46" s="178" t="s">
        <v>1527</v>
      </c>
      <c r="E46" s="178">
        <v>350</v>
      </c>
      <c r="F46" s="183" t="s">
        <v>1528</v>
      </c>
      <c r="G46" s="178" t="s">
        <v>1529</v>
      </c>
      <c r="H46" s="178" t="s">
        <v>1530</v>
      </c>
      <c r="I46" s="180">
        <f>J46</f>
        <v>33.143999999999998</v>
      </c>
      <c r="J46" s="181">
        <v>33.143999999999998</v>
      </c>
      <c r="K46" s="178">
        <v>33.24</v>
      </c>
      <c r="L46" s="178"/>
      <c r="M46" s="178"/>
      <c r="N46" s="178">
        <v>33.24</v>
      </c>
      <c r="O46" s="143">
        <v>2</v>
      </c>
    </row>
    <row r="47" spans="1:40" ht="105" hidden="1">
      <c r="A47" s="146">
        <v>18</v>
      </c>
      <c r="B47" s="147" t="s">
        <v>1080</v>
      </c>
      <c r="C47" s="147" t="s">
        <v>1085</v>
      </c>
      <c r="D47" s="148" t="s">
        <v>1713</v>
      </c>
      <c r="E47" s="147">
        <v>350</v>
      </c>
      <c r="F47" s="184" t="s">
        <v>1714</v>
      </c>
      <c r="G47" s="149" t="s">
        <v>1715</v>
      </c>
      <c r="H47" s="149" t="s">
        <v>1709</v>
      </c>
      <c r="I47" s="147">
        <v>33.24</v>
      </c>
      <c r="J47" s="147">
        <v>33.24</v>
      </c>
      <c r="K47" s="147">
        <v>33.24</v>
      </c>
      <c r="L47" s="147"/>
      <c r="M47" s="147"/>
      <c r="N47" s="147">
        <v>33.24</v>
      </c>
      <c r="O47" s="176">
        <v>3</v>
      </c>
    </row>
    <row r="48" spans="1:40" s="13" customFormat="1" ht="150">
      <c r="A48" s="131">
        <v>19</v>
      </c>
      <c r="B48" s="132" t="s">
        <v>1080</v>
      </c>
      <c r="C48" s="132" t="s">
        <v>1085</v>
      </c>
      <c r="D48" s="132" t="s">
        <v>1087</v>
      </c>
      <c r="E48" s="132">
        <v>100</v>
      </c>
      <c r="F48" s="139" t="s">
        <v>1658</v>
      </c>
      <c r="G48" s="132" t="s">
        <v>1649</v>
      </c>
      <c r="H48" s="140" t="s">
        <v>1650</v>
      </c>
      <c r="I48" s="136">
        <v>56.7</v>
      </c>
      <c r="J48" s="137">
        <v>56.7</v>
      </c>
      <c r="K48" s="132">
        <v>66.47</v>
      </c>
      <c r="L48" s="132"/>
      <c r="M48" s="132"/>
      <c r="N48" s="141">
        <v>66.47</v>
      </c>
      <c r="O48" s="34">
        <v>1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</row>
    <row r="49" spans="1:40" ht="90" hidden="1">
      <c r="A49" s="174">
        <v>19</v>
      </c>
      <c r="B49" s="175" t="s">
        <v>1080</v>
      </c>
      <c r="C49" s="175" t="s">
        <v>1085</v>
      </c>
      <c r="D49" s="185" t="s">
        <v>1087</v>
      </c>
      <c r="E49" s="175">
        <v>100</v>
      </c>
      <c r="F49" s="186" t="s">
        <v>1716</v>
      </c>
      <c r="G49" s="175" t="s">
        <v>1717</v>
      </c>
      <c r="H49" s="187" t="s">
        <v>1709</v>
      </c>
      <c r="I49" s="175">
        <v>57.23</v>
      </c>
      <c r="J49" s="175">
        <v>57.23</v>
      </c>
      <c r="K49" s="175">
        <v>66.47</v>
      </c>
      <c r="L49" s="175"/>
      <c r="M49" s="175"/>
      <c r="N49" s="175">
        <v>66.47</v>
      </c>
      <c r="O49" s="173">
        <v>2</v>
      </c>
    </row>
    <row r="50" spans="1:40" s="13" customFormat="1" ht="75" hidden="1">
      <c r="A50" s="131">
        <v>19</v>
      </c>
      <c r="B50" s="132" t="s">
        <v>1080</v>
      </c>
      <c r="C50" s="132" t="s">
        <v>1085</v>
      </c>
      <c r="D50" s="132" t="s">
        <v>1087</v>
      </c>
      <c r="E50" s="132">
        <v>100</v>
      </c>
      <c r="F50" s="133" t="s">
        <v>1482</v>
      </c>
      <c r="G50" s="133" t="s">
        <v>1451</v>
      </c>
      <c r="H50" s="133" t="s">
        <v>1442</v>
      </c>
      <c r="I50" s="134">
        <v>58.2</v>
      </c>
      <c r="J50" s="135">
        <v>58.2</v>
      </c>
      <c r="K50" s="134">
        <v>66.47</v>
      </c>
      <c r="L50" s="134"/>
      <c r="M50" s="133"/>
      <c r="N50" s="134">
        <v>66.47</v>
      </c>
      <c r="O50" s="48">
        <v>3</v>
      </c>
    </row>
    <row r="51" spans="1:40" s="13" customFormat="1" ht="105">
      <c r="A51" s="45">
        <v>20</v>
      </c>
      <c r="B51" s="48" t="s">
        <v>1080</v>
      </c>
      <c r="C51" s="48" t="s">
        <v>1088</v>
      </c>
      <c r="D51" s="48" t="s">
        <v>1089</v>
      </c>
      <c r="E51" s="1">
        <v>20</v>
      </c>
      <c r="F51" s="1" t="s">
        <v>2419</v>
      </c>
      <c r="G51" s="1" t="s">
        <v>2420</v>
      </c>
      <c r="H51" s="1" t="s">
        <v>2051</v>
      </c>
      <c r="I51" s="49">
        <v>7479.6</v>
      </c>
      <c r="J51" s="50">
        <v>7479.6</v>
      </c>
      <c r="K51" s="49">
        <v>7493.05</v>
      </c>
      <c r="L51" s="49">
        <v>7493.05</v>
      </c>
      <c r="M51" s="1"/>
      <c r="N51" s="49">
        <v>7493.05</v>
      </c>
      <c r="O51" s="1">
        <v>1</v>
      </c>
    </row>
    <row r="52" spans="1:40" s="13" customFormat="1" ht="75" hidden="1">
      <c r="A52" s="45">
        <v>20</v>
      </c>
      <c r="B52" s="48" t="s">
        <v>1080</v>
      </c>
      <c r="C52" s="48" t="s">
        <v>1088</v>
      </c>
      <c r="D52" s="48" t="s">
        <v>1089</v>
      </c>
      <c r="E52" s="1">
        <v>20</v>
      </c>
      <c r="F52" s="76" t="s">
        <v>1483</v>
      </c>
      <c r="G52" s="76" t="s">
        <v>1451</v>
      </c>
      <c r="H52" s="76" t="s">
        <v>1442</v>
      </c>
      <c r="I52" s="77">
        <v>7482.01</v>
      </c>
      <c r="J52" s="83">
        <v>7482.01</v>
      </c>
      <c r="K52" s="77">
        <v>7493.05</v>
      </c>
      <c r="L52" s="77"/>
      <c r="M52" s="76"/>
      <c r="N52" s="77">
        <v>7493.05</v>
      </c>
      <c r="O52" s="48">
        <v>2</v>
      </c>
    </row>
    <row r="53" spans="1:40" s="13" customFormat="1" ht="90">
      <c r="A53" s="20">
        <v>21</v>
      </c>
      <c r="B53" s="21" t="s">
        <v>1090</v>
      </c>
      <c r="C53" s="21" t="s">
        <v>1091</v>
      </c>
      <c r="D53" s="21" t="s">
        <v>1092</v>
      </c>
      <c r="E53" s="21">
        <v>1500</v>
      </c>
      <c r="F53" s="55" t="s">
        <v>1484</v>
      </c>
      <c r="G53" s="55" t="s">
        <v>1485</v>
      </c>
      <c r="H53" s="55" t="s">
        <v>1442</v>
      </c>
      <c r="I53" s="56">
        <v>27.32</v>
      </c>
      <c r="J53" s="57">
        <v>27.32</v>
      </c>
      <c r="K53" s="56">
        <v>43.33</v>
      </c>
      <c r="L53" s="56"/>
      <c r="M53" s="55"/>
      <c r="N53" s="56">
        <v>43.33</v>
      </c>
      <c r="O53" s="48">
        <v>1</v>
      </c>
    </row>
    <row r="54" spans="1:40" s="63" customFormat="1" ht="90" hidden="1">
      <c r="A54" s="20">
        <v>21</v>
      </c>
      <c r="B54" s="21" t="s">
        <v>1090</v>
      </c>
      <c r="C54" s="21" t="s">
        <v>1091</v>
      </c>
      <c r="D54" s="21" t="s">
        <v>1092</v>
      </c>
      <c r="E54" s="21">
        <v>1500</v>
      </c>
      <c r="F54" s="21" t="s">
        <v>1876</v>
      </c>
      <c r="G54" s="21" t="s">
        <v>1660</v>
      </c>
      <c r="H54" s="21" t="s">
        <v>1875</v>
      </c>
      <c r="I54" s="27">
        <v>28.24</v>
      </c>
      <c r="J54" s="28">
        <v>28.24</v>
      </c>
      <c r="K54" s="21">
        <v>43.33</v>
      </c>
      <c r="L54" s="21"/>
      <c r="M54" s="21"/>
      <c r="N54" s="21">
        <v>43.33</v>
      </c>
      <c r="O54" s="34">
        <v>2</v>
      </c>
    </row>
    <row r="55" spans="1:40" ht="75" hidden="1">
      <c r="A55" s="22">
        <v>21</v>
      </c>
      <c r="B55" s="23" t="s">
        <v>1090</v>
      </c>
      <c r="C55" s="23" t="s">
        <v>1091</v>
      </c>
      <c r="D55" s="52" t="s">
        <v>1092</v>
      </c>
      <c r="E55" s="23">
        <v>1500</v>
      </c>
      <c r="F55" s="53" t="s">
        <v>1718</v>
      </c>
      <c r="G55" s="53" t="s">
        <v>1719</v>
      </c>
      <c r="H55" s="53" t="s">
        <v>1709</v>
      </c>
      <c r="I55" s="23">
        <v>28.43</v>
      </c>
      <c r="J55" s="23">
        <v>28.43</v>
      </c>
      <c r="K55" s="23">
        <v>43.33</v>
      </c>
      <c r="L55" s="23"/>
      <c r="M55" s="23"/>
      <c r="N55" s="23">
        <v>43.33</v>
      </c>
      <c r="O55" s="173">
        <v>3</v>
      </c>
    </row>
    <row r="56" spans="1:40" s="13" customFormat="1" ht="120" hidden="1">
      <c r="A56" s="20">
        <v>21</v>
      </c>
      <c r="B56" s="21" t="s">
        <v>1090</v>
      </c>
      <c r="C56" s="21" t="s">
        <v>1091</v>
      </c>
      <c r="D56" s="21" t="s">
        <v>1092</v>
      </c>
      <c r="E56" s="21">
        <v>1500</v>
      </c>
      <c r="F56" s="74" t="s">
        <v>1659</v>
      </c>
      <c r="G56" s="21" t="s">
        <v>1660</v>
      </c>
      <c r="H56" s="59" t="s">
        <v>1650</v>
      </c>
      <c r="I56" s="27">
        <v>35.82</v>
      </c>
      <c r="J56" s="103">
        <v>35.82</v>
      </c>
      <c r="K56" s="21">
        <v>43.33</v>
      </c>
      <c r="L56" s="21"/>
      <c r="M56" s="21"/>
      <c r="N56" s="75">
        <v>43.33</v>
      </c>
      <c r="O56" s="34">
        <v>4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</row>
    <row r="57" spans="1:40" ht="75">
      <c r="A57" s="104">
        <v>22</v>
      </c>
      <c r="B57" s="101" t="s">
        <v>1090</v>
      </c>
      <c r="C57" s="101" t="s">
        <v>1091</v>
      </c>
      <c r="D57" s="105" t="s">
        <v>1093</v>
      </c>
      <c r="E57" s="101">
        <v>200</v>
      </c>
      <c r="F57" s="106" t="s">
        <v>1718</v>
      </c>
      <c r="G57" s="106" t="s">
        <v>1720</v>
      </c>
      <c r="H57" s="106" t="s">
        <v>1709</v>
      </c>
      <c r="I57" s="101">
        <v>56.86</v>
      </c>
      <c r="J57" s="101">
        <v>56.86</v>
      </c>
      <c r="K57" s="101">
        <v>86.66</v>
      </c>
      <c r="L57" s="101"/>
      <c r="M57" s="101"/>
      <c r="N57" s="101">
        <v>86.66</v>
      </c>
      <c r="O57" s="173">
        <v>1</v>
      </c>
    </row>
    <row r="58" spans="1:40" s="63" customFormat="1" ht="90" hidden="1">
      <c r="A58" s="33">
        <v>22</v>
      </c>
      <c r="B58" s="34" t="s">
        <v>1090</v>
      </c>
      <c r="C58" s="34" t="s">
        <v>1091</v>
      </c>
      <c r="D58" s="34" t="s">
        <v>1093</v>
      </c>
      <c r="E58" s="34">
        <v>200</v>
      </c>
      <c r="F58" s="34" t="s">
        <v>1877</v>
      </c>
      <c r="G58" s="34" t="s">
        <v>1660</v>
      </c>
      <c r="H58" s="34" t="s">
        <v>1875</v>
      </c>
      <c r="I58" s="107">
        <v>58.65</v>
      </c>
      <c r="J58" s="108">
        <v>58.65</v>
      </c>
      <c r="K58" s="34">
        <v>86.66</v>
      </c>
      <c r="L58" s="34"/>
      <c r="M58" s="34"/>
      <c r="N58" s="34">
        <v>86.66</v>
      </c>
      <c r="O58" s="34">
        <v>2</v>
      </c>
    </row>
    <row r="59" spans="1:40" s="13" customFormat="1" ht="135" hidden="1">
      <c r="A59" s="45">
        <v>22</v>
      </c>
      <c r="B59" s="48" t="s">
        <v>1090</v>
      </c>
      <c r="C59" s="48" t="s">
        <v>1091</v>
      </c>
      <c r="D59" s="48" t="s">
        <v>1093</v>
      </c>
      <c r="E59" s="78">
        <v>200</v>
      </c>
      <c r="F59" s="51" t="s">
        <v>1661</v>
      </c>
      <c r="G59" s="78" t="s">
        <v>1660</v>
      </c>
      <c r="H59" s="79" t="s">
        <v>1650</v>
      </c>
      <c r="I59" s="80">
        <v>71.64</v>
      </c>
      <c r="J59" s="90">
        <v>71.64</v>
      </c>
      <c r="K59" s="78">
        <v>86.66</v>
      </c>
      <c r="L59" s="78"/>
      <c r="M59" s="78"/>
      <c r="N59" s="81">
        <v>86.66</v>
      </c>
      <c r="O59" s="34">
        <v>3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</row>
    <row r="60" spans="1:40" s="13" customFormat="1" ht="90" hidden="1">
      <c r="A60" s="45">
        <v>22</v>
      </c>
      <c r="B60" s="48" t="s">
        <v>1090</v>
      </c>
      <c r="C60" s="48" t="s">
        <v>1091</v>
      </c>
      <c r="D60" s="48" t="s">
        <v>1093</v>
      </c>
      <c r="E60" s="1">
        <v>200</v>
      </c>
      <c r="F60" s="76" t="s">
        <v>1486</v>
      </c>
      <c r="G60" s="76" t="s">
        <v>1451</v>
      </c>
      <c r="H60" s="76" t="s">
        <v>1442</v>
      </c>
      <c r="I60" s="77">
        <v>75.45</v>
      </c>
      <c r="J60" s="83">
        <v>75.45</v>
      </c>
      <c r="K60" s="77">
        <v>86.66</v>
      </c>
      <c r="L60" s="77"/>
      <c r="M60" s="76"/>
      <c r="N60" s="77">
        <v>86.66</v>
      </c>
      <c r="O60" s="48">
        <v>4</v>
      </c>
    </row>
    <row r="61" spans="1:40" s="13" customFormat="1" ht="150">
      <c r="A61" s="20">
        <v>23</v>
      </c>
      <c r="B61" s="21" t="s">
        <v>1090</v>
      </c>
      <c r="C61" s="21" t="s">
        <v>1094</v>
      </c>
      <c r="D61" s="21" t="s">
        <v>1095</v>
      </c>
      <c r="E61" s="21">
        <v>20</v>
      </c>
      <c r="F61" s="21" t="s">
        <v>2421</v>
      </c>
      <c r="G61" s="21" t="s">
        <v>1663</v>
      </c>
      <c r="H61" s="21" t="s">
        <v>2051</v>
      </c>
      <c r="I61" s="27">
        <v>1753.2</v>
      </c>
      <c r="J61" s="28">
        <v>876.6</v>
      </c>
      <c r="K61" s="27">
        <v>2062.0100000000002</v>
      </c>
      <c r="L61" s="27">
        <v>2062.0100000000002</v>
      </c>
      <c r="M61" s="21"/>
      <c r="N61" s="27">
        <v>2062.0100000000002</v>
      </c>
      <c r="O61" s="1">
        <v>1</v>
      </c>
    </row>
    <row r="62" spans="1:40" ht="180" hidden="1">
      <c r="A62" s="22">
        <v>23</v>
      </c>
      <c r="B62" s="23" t="s">
        <v>1090</v>
      </c>
      <c r="C62" s="23" t="s">
        <v>1094</v>
      </c>
      <c r="D62" s="52" t="s">
        <v>1095</v>
      </c>
      <c r="E62" s="23">
        <v>20</v>
      </c>
      <c r="F62" s="53" t="s">
        <v>1721</v>
      </c>
      <c r="G62" s="53" t="s">
        <v>1722</v>
      </c>
      <c r="H62" s="53" t="s">
        <v>1709</v>
      </c>
      <c r="I62" s="23">
        <v>1755.39</v>
      </c>
      <c r="J62" s="23">
        <v>877.69500000000005</v>
      </c>
      <c r="K62" s="23">
        <v>2062.0100000000002</v>
      </c>
      <c r="L62" s="23"/>
      <c r="M62" s="23"/>
      <c r="N62" s="23">
        <v>2062.0100000000002</v>
      </c>
      <c r="O62" s="173">
        <v>2</v>
      </c>
    </row>
    <row r="63" spans="1:40" s="13" customFormat="1" ht="75" hidden="1">
      <c r="A63" s="20">
        <v>23</v>
      </c>
      <c r="B63" s="21" t="s">
        <v>1090</v>
      </c>
      <c r="C63" s="21" t="s">
        <v>1094</v>
      </c>
      <c r="D63" s="21" t="s">
        <v>1095</v>
      </c>
      <c r="E63" s="21">
        <v>20</v>
      </c>
      <c r="F63" s="55" t="s">
        <v>1487</v>
      </c>
      <c r="G63" s="55" t="s">
        <v>1443</v>
      </c>
      <c r="H63" s="55" t="s">
        <v>1442</v>
      </c>
      <c r="I63" s="56">
        <v>1762.6</v>
      </c>
      <c r="J63" s="57">
        <v>881.3</v>
      </c>
      <c r="K63" s="56">
        <v>2062.0100000000002</v>
      </c>
      <c r="L63" s="56"/>
      <c r="M63" s="55"/>
      <c r="N63" s="56">
        <v>2062.0100000000002</v>
      </c>
      <c r="O63" s="48">
        <v>3</v>
      </c>
    </row>
    <row r="64" spans="1:40" s="13" customFormat="1" ht="195" hidden="1">
      <c r="A64" s="20">
        <v>23</v>
      </c>
      <c r="B64" s="21" t="s">
        <v>1090</v>
      </c>
      <c r="C64" s="21" t="s">
        <v>1094</v>
      </c>
      <c r="D64" s="21" t="s">
        <v>1095</v>
      </c>
      <c r="E64" s="21">
        <v>20</v>
      </c>
      <c r="F64" s="74" t="s">
        <v>1662</v>
      </c>
      <c r="G64" s="21" t="s">
        <v>1663</v>
      </c>
      <c r="H64" s="59" t="s">
        <v>1650</v>
      </c>
      <c r="I64" s="27">
        <v>1793.04</v>
      </c>
      <c r="J64" s="28">
        <f>I64/2</f>
        <v>896.52</v>
      </c>
      <c r="K64" s="21">
        <v>2062.0100000000002</v>
      </c>
      <c r="L64" s="21"/>
      <c r="M64" s="21"/>
      <c r="N64" s="75">
        <v>2062.0100000000002</v>
      </c>
      <c r="O64" s="34">
        <v>4</v>
      </c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</row>
    <row r="65" spans="1:40" s="13" customFormat="1" ht="105">
      <c r="A65" s="45">
        <v>24</v>
      </c>
      <c r="B65" s="48" t="s">
        <v>1096</v>
      </c>
      <c r="C65" s="48" t="s">
        <v>1097</v>
      </c>
      <c r="D65" s="48" t="s">
        <v>1098</v>
      </c>
      <c r="E65" s="1">
        <v>550</v>
      </c>
      <c r="F65" s="1" t="s">
        <v>2422</v>
      </c>
      <c r="G65" s="1" t="s">
        <v>1649</v>
      </c>
      <c r="H65" s="1" t="s">
        <v>2051</v>
      </c>
      <c r="I65" s="49">
        <v>10.68</v>
      </c>
      <c r="J65" s="50">
        <v>10.68</v>
      </c>
      <c r="K65" s="49">
        <v>10.72</v>
      </c>
      <c r="L65" s="49">
        <v>10.72</v>
      </c>
      <c r="M65" s="1"/>
      <c r="N65" s="49">
        <v>10.72</v>
      </c>
      <c r="O65" s="1">
        <v>1</v>
      </c>
    </row>
    <row r="66" spans="1:40" s="13" customFormat="1" ht="90">
      <c r="A66" s="131">
        <v>25</v>
      </c>
      <c r="B66" s="132" t="s">
        <v>1096</v>
      </c>
      <c r="C66" s="132" t="s">
        <v>1099</v>
      </c>
      <c r="D66" s="132" t="s">
        <v>1100</v>
      </c>
      <c r="E66" s="132">
        <v>1200</v>
      </c>
      <c r="F66" s="133" t="s">
        <v>1488</v>
      </c>
      <c r="G66" s="133" t="s">
        <v>1476</v>
      </c>
      <c r="H66" s="133" t="s">
        <v>1442</v>
      </c>
      <c r="I66" s="134">
        <v>22.05</v>
      </c>
      <c r="J66" s="135">
        <v>22.05</v>
      </c>
      <c r="K66" s="134">
        <v>22.39</v>
      </c>
      <c r="L66" s="134"/>
      <c r="M66" s="133"/>
      <c r="N66" s="134">
        <v>22.39</v>
      </c>
      <c r="O66" s="132">
        <v>1</v>
      </c>
    </row>
    <row r="67" spans="1:40" s="13" customFormat="1" ht="120" hidden="1">
      <c r="A67" s="131">
        <v>25</v>
      </c>
      <c r="B67" s="132" t="s">
        <v>1096</v>
      </c>
      <c r="C67" s="132" t="s">
        <v>1099</v>
      </c>
      <c r="D67" s="132" t="s">
        <v>1100</v>
      </c>
      <c r="E67" s="132">
        <v>1200</v>
      </c>
      <c r="F67" s="132" t="s">
        <v>2423</v>
      </c>
      <c r="G67" s="132" t="s">
        <v>1649</v>
      </c>
      <c r="H67" s="132" t="s">
        <v>2051</v>
      </c>
      <c r="I67" s="136">
        <v>22.14</v>
      </c>
      <c r="J67" s="137">
        <v>22.14</v>
      </c>
      <c r="K67" s="136">
        <v>22.39</v>
      </c>
      <c r="L67" s="136">
        <v>58.58</v>
      </c>
      <c r="M67" s="132"/>
      <c r="N67" s="136">
        <v>22.39</v>
      </c>
      <c r="O67" s="132">
        <v>2</v>
      </c>
    </row>
    <row r="68" spans="1:40" s="13" customFormat="1" ht="90">
      <c r="A68" s="20">
        <v>26</v>
      </c>
      <c r="B68" s="21" t="s">
        <v>1096</v>
      </c>
      <c r="C68" s="21" t="s">
        <v>1101</v>
      </c>
      <c r="D68" s="21" t="s">
        <v>1102</v>
      </c>
      <c r="E68" s="21">
        <v>500</v>
      </c>
      <c r="F68" s="21" t="s">
        <v>2424</v>
      </c>
      <c r="G68" s="21" t="s">
        <v>1649</v>
      </c>
      <c r="H68" s="21" t="s">
        <v>2051</v>
      </c>
      <c r="I68" s="27">
        <v>20.149999999999999</v>
      </c>
      <c r="J68" s="28">
        <v>20.149999999999999</v>
      </c>
      <c r="K68" s="27">
        <v>30.44</v>
      </c>
      <c r="L68" s="27">
        <v>31.02</v>
      </c>
      <c r="M68" s="21"/>
      <c r="N68" s="27">
        <v>30.44</v>
      </c>
      <c r="O68" s="1">
        <v>1</v>
      </c>
    </row>
    <row r="69" spans="1:40" s="63" customFormat="1" ht="150" hidden="1">
      <c r="A69" s="20">
        <v>26</v>
      </c>
      <c r="B69" s="21" t="s">
        <v>1096</v>
      </c>
      <c r="C69" s="21" t="s">
        <v>1101</v>
      </c>
      <c r="D69" s="21" t="s">
        <v>1102</v>
      </c>
      <c r="E69" s="21">
        <v>500</v>
      </c>
      <c r="F69" s="21" t="s">
        <v>1878</v>
      </c>
      <c r="G69" s="21" t="s">
        <v>1874</v>
      </c>
      <c r="H69" s="21" t="s">
        <v>1875</v>
      </c>
      <c r="I69" s="27">
        <v>21.48</v>
      </c>
      <c r="J69" s="28">
        <v>21.48</v>
      </c>
      <c r="K69" s="21">
        <v>30.43</v>
      </c>
      <c r="L69" s="21"/>
      <c r="M69" s="21"/>
      <c r="N69" s="21">
        <v>30.43</v>
      </c>
      <c r="O69" s="34">
        <v>2</v>
      </c>
    </row>
    <row r="70" spans="1:40" ht="105" hidden="1">
      <c r="A70" s="22">
        <v>26</v>
      </c>
      <c r="B70" s="23" t="s">
        <v>1096</v>
      </c>
      <c r="C70" s="23" t="s">
        <v>1101</v>
      </c>
      <c r="D70" s="52" t="s">
        <v>1102</v>
      </c>
      <c r="E70" s="23">
        <v>500</v>
      </c>
      <c r="F70" s="53" t="s">
        <v>1723</v>
      </c>
      <c r="G70" s="53" t="s">
        <v>1724</v>
      </c>
      <c r="H70" s="53" t="s">
        <v>1709</v>
      </c>
      <c r="I70" s="23">
        <v>24.82</v>
      </c>
      <c r="J70" s="23">
        <v>24.82</v>
      </c>
      <c r="K70" s="23">
        <v>30.44</v>
      </c>
      <c r="L70" s="23"/>
      <c r="M70" s="23"/>
      <c r="N70" s="23">
        <v>30.44</v>
      </c>
      <c r="O70" s="173">
        <v>3</v>
      </c>
    </row>
    <row r="71" spans="1:40" s="13" customFormat="1" ht="180" hidden="1">
      <c r="A71" s="20">
        <v>26</v>
      </c>
      <c r="B71" s="21" t="s">
        <v>1096</v>
      </c>
      <c r="C71" s="21" t="s">
        <v>1101</v>
      </c>
      <c r="D71" s="21" t="s">
        <v>1102</v>
      </c>
      <c r="E71" s="21">
        <v>500</v>
      </c>
      <c r="F71" s="74" t="s">
        <v>1664</v>
      </c>
      <c r="G71" s="21" t="s">
        <v>1649</v>
      </c>
      <c r="H71" s="59" t="s">
        <v>1650</v>
      </c>
      <c r="I71" s="27">
        <v>27.72</v>
      </c>
      <c r="J71" s="28">
        <v>27.72</v>
      </c>
      <c r="K71" s="21">
        <v>30.44</v>
      </c>
      <c r="L71" s="21"/>
      <c r="M71" s="21"/>
      <c r="N71" s="75">
        <v>30.44</v>
      </c>
      <c r="O71" s="34">
        <v>4</v>
      </c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</row>
    <row r="72" spans="1:40" s="13" customFormat="1" ht="90" hidden="1">
      <c r="A72" s="20">
        <v>26</v>
      </c>
      <c r="B72" s="21" t="s">
        <v>1096</v>
      </c>
      <c r="C72" s="21" t="s">
        <v>1101</v>
      </c>
      <c r="D72" s="21" t="s">
        <v>1102</v>
      </c>
      <c r="E72" s="21">
        <v>500</v>
      </c>
      <c r="F72" s="55" t="s">
        <v>1489</v>
      </c>
      <c r="G72" s="55" t="s">
        <v>1443</v>
      </c>
      <c r="H72" s="55" t="s">
        <v>1442</v>
      </c>
      <c r="I72" s="56">
        <v>30.44</v>
      </c>
      <c r="J72" s="57">
        <v>30.44</v>
      </c>
      <c r="K72" s="56">
        <v>30.44</v>
      </c>
      <c r="L72" s="56"/>
      <c r="M72" s="55"/>
      <c r="N72" s="56">
        <v>30.44</v>
      </c>
      <c r="O72" s="48">
        <v>5</v>
      </c>
    </row>
    <row r="73" spans="1:40" ht="90">
      <c r="A73" s="98">
        <v>27</v>
      </c>
      <c r="B73" s="99" t="s">
        <v>1096</v>
      </c>
      <c r="C73" s="99" t="s">
        <v>1101</v>
      </c>
      <c r="D73" s="100" t="s">
        <v>1103</v>
      </c>
      <c r="E73" s="101">
        <v>100</v>
      </c>
      <c r="F73" s="109" t="s">
        <v>1723</v>
      </c>
      <c r="G73" s="101" t="s">
        <v>1725</v>
      </c>
      <c r="H73" s="102" t="s">
        <v>1709</v>
      </c>
      <c r="I73" s="101">
        <v>49.64</v>
      </c>
      <c r="J73" s="101">
        <v>49.64</v>
      </c>
      <c r="K73" s="101">
        <v>60.88</v>
      </c>
      <c r="L73" s="101"/>
      <c r="M73" s="101"/>
      <c r="N73" s="101">
        <v>60.88</v>
      </c>
      <c r="O73" s="173">
        <v>1</v>
      </c>
    </row>
    <row r="74" spans="1:40" s="13" customFormat="1" ht="75">
      <c r="A74" s="20">
        <v>28</v>
      </c>
      <c r="B74" s="21" t="s">
        <v>1104</v>
      </c>
      <c r="C74" s="21" t="s">
        <v>1105</v>
      </c>
      <c r="D74" s="21" t="s">
        <v>1106</v>
      </c>
      <c r="E74" s="21">
        <v>1800</v>
      </c>
      <c r="F74" s="21" t="s">
        <v>2425</v>
      </c>
      <c r="G74" s="21" t="s">
        <v>1679</v>
      </c>
      <c r="H74" s="21" t="s">
        <v>2051</v>
      </c>
      <c r="I74" s="27">
        <v>9226.7999999999993</v>
      </c>
      <c r="J74" s="28">
        <v>307.56</v>
      </c>
      <c r="K74" s="27">
        <v>9333.73</v>
      </c>
      <c r="L74" s="27">
        <v>9333.73</v>
      </c>
      <c r="M74" s="21"/>
      <c r="N74" s="27">
        <v>9333.73</v>
      </c>
      <c r="O74" s="1">
        <v>1</v>
      </c>
    </row>
    <row r="75" spans="1:40" s="13" customFormat="1" ht="60" hidden="1">
      <c r="A75" s="20">
        <v>28</v>
      </c>
      <c r="B75" s="21" t="s">
        <v>1104</v>
      </c>
      <c r="C75" s="21" t="s">
        <v>1105</v>
      </c>
      <c r="D75" s="21" t="s">
        <v>1106</v>
      </c>
      <c r="E75" s="21">
        <v>1800</v>
      </c>
      <c r="F75" s="55" t="s">
        <v>1490</v>
      </c>
      <c r="G75" s="55" t="s">
        <v>1444</v>
      </c>
      <c r="H75" s="55" t="s">
        <v>1442</v>
      </c>
      <c r="I75" s="56">
        <v>9230.23</v>
      </c>
      <c r="J75" s="57">
        <v>307.67430000000002</v>
      </c>
      <c r="K75" s="56">
        <v>9333.73</v>
      </c>
      <c r="L75" s="56"/>
      <c r="M75" s="55"/>
      <c r="N75" s="56">
        <v>9333.73</v>
      </c>
      <c r="O75" s="48">
        <v>2</v>
      </c>
    </row>
    <row r="76" spans="1:40" s="13" customFormat="1" ht="75">
      <c r="A76" s="45">
        <v>29</v>
      </c>
      <c r="B76" s="48" t="s">
        <v>1104</v>
      </c>
      <c r="C76" s="48" t="s">
        <v>1105</v>
      </c>
      <c r="D76" s="48" t="s">
        <v>1107</v>
      </c>
      <c r="E76" s="1">
        <v>360</v>
      </c>
      <c r="F76" s="1" t="s">
        <v>2426</v>
      </c>
      <c r="G76" s="1" t="s">
        <v>1679</v>
      </c>
      <c r="H76" s="1" t="s">
        <v>2051</v>
      </c>
      <c r="I76" s="49">
        <v>4621.2</v>
      </c>
      <c r="J76" s="50">
        <v>154.04</v>
      </c>
      <c r="K76" s="49">
        <v>4666.8599999999997</v>
      </c>
      <c r="L76" s="49">
        <v>4679.3999999999996</v>
      </c>
      <c r="M76" s="1"/>
      <c r="N76" s="49">
        <v>4666.8599999999997</v>
      </c>
      <c r="O76" s="1">
        <v>1</v>
      </c>
    </row>
    <row r="77" spans="1:40" s="13" customFormat="1" ht="60" hidden="1">
      <c r="A77" s="45">
        <v>29</v>
      </c>
      <c r="B77" s="48" t="s">
        <v>1104</v>
      </c>
      <c r="C77" s="48" t="s">
        <v>1105</v>
      </c>
      <c r="D77" s="48" t="s">
        <v>1107</v>
      </c>
      <c r="E77" s="1">
        <v>360</v>
      </c>
      <c r="F77" s="76" t="s">
        <v>1491</v>
      </c>
      <c r="G77" s="76" t="s">
        <v>1444</v>
      </c>
      <c r="H77" s="76" t="s">
        <v>1442</v>
      </c>
      <c r="I77" s="77">
        <v>4636.12</v>
      </c>
      <c r="J77" s="83">
        <v>154.53729999999999</v>
      </c>
      <c r="K77" s="77">
        <v>4666.8599999999997</v>
      </c>
      <c r="L77" s="77"/>
      <c r="M77" s="76"/>
      <c r="N77" s="77">
        <v>4666.8599999999997</v>
      </c>
      <c r="O77" s="48">
        <v>2</v>
      </c>
    </row>
    <row r="78" spans="1:40" s="13" customFormat="1" ht="75">
      <c r="A78" s="131">
        <v>30</v>
      </c>
      <c r="B78" s="132" t="s">
        <v>1104</v>
      </c>
      <c r="C78" s="132" t="s">
        <v>1105</v>
      </c>
      <c r="D78" s="132" t="s">
        <v>1108</v>
      </c>
      <c r="E78" s="132">
        <v>360</v>
      </c>
      <c r="F78" s="132" t="s">
        <v>2427</v>
      </c>
      <c r="G78" s="132" t="s">
        <v>1679</v>
      </c>
      <c r="H78" s="132" t="s">
        <v>2051</v>
      </c>
      <c r="I78" s="136">
        <v>2312.4</v>
      </c>
      <c r="J78" s="137">
        <v>77.08</v>
      </c>
      <c r="K78" s="136">
        <v>2333.4299999999998</v>
      </c>
      <c r="L78" s="136">
        <v>2347.09</v>
      </c>
      <c r="M78" s="132"/>
      <c r="N78" s="136">
        <v>2333.4299999999998</v>
      </c>
      <c r="O78" s="132">
        <v>1</v>
      </c>
    </row>
    <row r="79" spans="1:40" s="13" customFormat="1" ht="60" hidden="1">
      <c r="A79" s="131">
        <v>30</v>
      </c>
      <c r="B79" s="132" t="s">
        <v>1104</v>
      </c>
      <c r="C79" s="132" t="s">
        <v>1105</v>
      </c>
      <c r="D79" s="132" t="s">
        <v>1108</v>
      </c>
      <c r="E79" s="132">
        <v>360</v>
      </c>
      <c r="F79" s="133" t="s">
        <v>1492</v>
      </c>
      <c r="G79" s="133" t="s">
        <v>1444</v>
      </c>
      <c r="H79" s="133" t="s">
        <v>1442</v>
      </c>
      <c r="I79" s="134">
        <v>2323.1</v>
      </c>
      <c r="J79" s="135">
        <v>77.436700000000002</v>
      </c>
      <c r="K79" s="134">
        <v>2333.4299999999998</v>
      </c>
      <c r="L79" s="134"/>
      <c r="M79" s="133"/>
      <c r="N79" s="134">
        <v>2333.4299999999998</v>
      </c>
      <c r="O79" s="132">
        <v>2</v>
      </c>
    </row>
    <row r="80" spans="1:40" s="13" customFormat="1" ht="90">
      <c r="A80" s="20">
        <v>31</v>
      </c>
      <c r="B80" s="21" t="s">
        <v>1109</v>
      </c>
      <c r="C80" s="21" t="s">
        <v>1110</v>
      </c>
      <c r="D80" s="21" t="s">
        <v>1111</v>
      </c>
      <c r="E80" s="21">
        <v>120</v>
      </c>
      <c r="F80" s="21" t="s">
        <v>2428</v>
      </c>
      <c r="G80" s="21" t="s">
        <v>1649</v>
      </c>
      <c r="H80" s="21" t="s">
        <v>2051</v>
      </c>
      <c r="I80" s="27">
        <v>60.94</v>
      </c>
      <c r="J80" s="28">
        <v>60.94</v>
      </c>
      <c r="K80" s="27">
        <v>74.14</v>
      </c>
      <c r="L80" s="27">
        <v>129.35</v>
      </c>
      <c r="M80" s="21"/>
      <c r="N80" s="27">
        <v>74.14</v>
      </c>
      <c r="O80" s="1">
        <v>1</v>
      </c>
    </row>
    <row r="81" spans="1:40" s="13" customFormat="1" ht="165" hidden="1">
      <c r="A81" s="20">
        <v>31</v>
      </c>
      <c r="B81" s="21" t="s">
        <v>1109</v>
      </c>
      <c r="C81" s="21" t="s">
        <v>1110</v>
      </c>
      <c r="D81" s="21" t="s">
        <v>1111</v>
      </c>
      <c r="E81" s="21">
        <v>120</v>
      </c>
      <c r="F81" s="74" t="s">
        <v>1665</v>
      </c>
      <c r="G81" s="21" t="s">
        <v>1666</v>
      </c>
      <c r="H81" s="59" t="s">
        <v>1650</v>
      </c>
      <c r="I81" s="27">
        <v>63.24</v>
      </c>
      <c r="J81" s="28">
        <v>63.24</v>
      </c>
      <c r="K81" s="21">
        <v>74.14</v>
      </c>
      <c r="L81" s="21"/>
      <c r="M81" s="21"/>
      <c r="N81" s="21">
        <v>74.14</v>
      </c>
      <c r="O81" s="34">
        <v>2</v>
      </c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</row>
    <row r="82" spans="1:40" s="13" customFormat="1" ht="90" hidden="1">
      <c r="A82" s="20">
        <v>31</v>
      </c>
      <c r="B82" s="21" t="s">
        <v>1109</v>
      </c>
      <c r="C82" s="21" t="s">
        <v>1110</v>
      </c>
      <c r="D82" s="21" t="s">
        <v>1111</v>
      </c>
      <c r="E82" s="21">
        <v>120</v>
      </c>
      <c r="F82" s="55" t="s">
        <v>1493</v>
      </c>
      <c r="G82" s="55" t="s">
        <v>1494</v>
      </c>
      <c r="H82" s="55" t="s">
        <v>1442</v>
      </c>
      <c r="I82" s="56">
        <v>66.2</v>
      </c>
      <c r="J82" s="57">
        <v>66.2</v>
      </c>
      <c r="K82" s="56">
        <v>74.14</v>
      </c>
      <c r="L82" s="56"/>
      <c r="M82" s="55"/>
      <c r="N82" s="56">
        <v>74.14</v>
      </c>
      <c r="O82" s="48">
        <v>3</v>
      </c>
    </row>
    <row r="83" spans="1:40" s="13" customFormat="1" ht="75">
      <c r="A83" s="95">
        <v>32</v>
      </c>
      <c r="B83" s="96" t="s">
        <v>1109</v>
      </c>
      <c r="C83" s="110" t="s">
        <v>1112</v>
      </c>
      <c r="D83" s="110" t="s">
        <v>1113</v>
      </c>
      <c r="E83" s="97">
        <v>504</v>
      </c>
      <c r="F83" s="111" t="s">
        <v>1685</v>
      </c>
      <c r="G83" s="112" t="s">
        <v>1686</v>
      </c>
      <c r="H83" s="113" t="s">
        <v>1687</v>
      </c>
      <c r="I83" s="114">
        <v>9725.9500000000007</v>
      </c>
      <c r="J83" s="115">
        <v>347.35539999999997</v>
      </c>
      <c r="K83" s="114">
        <v>9737.9500000000007</v>
      </c>
      <c r="L83" s="97" t="s">
        <v>1688</v>
      </c>
      <c r="M83" s="97" t="s">
        <v>1688</v>
      </c>
      <c r="N83" s="114">
        <f>K83</f>
        <v>9737.9500000000007</v>
      </c>
      <c r="O83" s="48">
        <v>1</v>
      </c>
    </row>
    <row r="84" spans="1:40" s="13" customFormat="1" ht="90">
      <c r="A84" s="20">
        <v>33</v>
      </c>
      <c r="B84" s="21" t="s">
        <v>1109</v>
      </c>
      <c r="C84" s="21" t="s">
        <v>1114</v>
      </c>
      <c r="D84" s="21" t="s">
        <v>1115</v>
      </c>
      <c r="E84" s="21">
        <v>650</v>
      </c>
      <c r="F84" s="21" t="s">
        <v>2429</v>
      </c>
      <c r="G84" s="21" t="s">
        <v>1649</v>
      </c>
      <c r="H84" s="21" t="s">
        <v>2051</v>
      </c>
      <c r="I84" s="27">
        <v>20.399999999999999</v>
      </c>
      <c r="J84" s="28">
        <v>20.399999999999999</v>
      </c>
      <c r="K84" s="27">
        <v>29.88</v>
      </c>
      <c r="L84" s="27">
        <v>29.88</v>
      </c>
      <c r="M84" s="21"/>
      <c r="N84" s="27">
        <v>29.88</v>
      </c>
      <c r="O84" s="1">
        <v>1</v>
      </c>
    </row>
    <row r="85" spans="1:40" s="63" customFormat="1" ht="165" hidden="1">
      <c r="A85" s="20">
        <v>33</v>
      </c>
      <c r="B85" s="21" t="s">
        <v>1109</v>
      </c>
      <c r="C85" s="21" t="s">
        <v>1114</v>
      </c>
      <c r="D85" s="21" t="s">
        <v>1115</v>
      </c>
      <c r="E85" s="21">
        <v>650</v>
      </c>
      <c r="F85" s="21" t="s">
        <v>1879</v>
      </c>
      <c r="G85" s="21" t="s">
        <v>1649</v>
      </c>
      <c r="H85" s="21" t="s">
        <v>1875</v>
      </c>
      <c r="I85" s="27">
        <v>20.8</v>
      </c>
      <c r="J85" s="28">
        <v>20.8</v>
      </c>
      <c r="K85" s="21">
        <v>29.88</v>
      </c>
      <c r="L85" s="21"/>
      <c r="M85" s="21"/>
      <c r="N85" s="21">
        <v>29.88</v>
      </c>
      <c r="O85" s="34">
        <v>2</v>
      </c>
    </row>
    <row r="86" spans="1:40" s="13" customFormat="1" ht="75" hidden="1">
      <c r="A86" s="20">
        <v>33</v>
      </c>
      <c r="B86" s="21" t="s">
        <v>1109</v>
      </c>
      <c r="C86" s="21" t="s">
        <v>1114</v>
      </c>
      <c r="D86" s="21" t="s">
        <v>1115</v>
      </c>
      <c r="E86" s="21">
        <v>650</v>
      </c>
      <c r="F86" s="55" t="s">
        <v>1495</v>
      </c>
      <c r="G86" s="55" t="s">
        <v>1476</v>
      </c>
      <c r="H86" s="55" t="s">
        <v>1442</v>
      </c>
      <c r="I86" s="56">
        <v>21.22</v>
      </c>
      <c r="J86" s="57">
        <v>21.22</v>
      </c>
      <c r="K86" s="56">
        <v>29.88</v>
      </c>
      <c r="L86" s="56"/>
      <c r="M86" s="55"/>
      <c r="N86" s="56">
        <v>29.88</v>
      </c>
      <c r="O86" s="48">
        <v>3</v>
      </c>
    </row>
    <row r="87" spans="1:40" ht="105" hidden="1">
      <c r="A87" s="22">
        <v>33</v>
      </c>
      <c r="B87" s="23" t="s">
        <v>1109</v>
      </c>
      <c r="C87" s="23" t="s">
        <v>1114</v>
      </c>
      <c r="D87" s="52" t="s">
        <v>1115</v>
      </c>
      <c r="E87" s="23">
        <v>650</v>
      </c>
      <c r="F87" s="53" t="s">
        <v>1726</v>
      </c>
      <c r="G87" s="53" t="s">
        <v>1727</v>
      </c>
      <c r="H87" s="53" t="s">
        <v>1709</v>
      </c>
      <c r="I87" s="93">
        <v>22.4</v>
      </c>
      <c r="J87" s="93">
        <v>22.4</v>
      </c>
      <c r="K87" s="23">
        <v>29.88</v>
      </c>
      <c r="L87" s="23"/>
      <c r="M87" s="23"/>
      <c r="N87" s="23">
        <v>29.88</v>
      </c>
      <c r="O87" s="173">
        <v>4</v>
      </c>
    </row>
    <row r="88" spans="1:40" s="13" customFormat="1" ht="180" hidden="1">
      <c r="A88" s="20">
        <v>33</v>
      </c>
      <c r="B88" s="21" t="s">
        <v>1109</v>
      </c>
      <c r="C88" s="21" t="s">
        <v>1114</v>
      </c>
      <c r="D88" s="21" t="s">
        <v>1115</v>
      </c>
      <c r="E88" s="21">
        <v>650</v>
      </c>
      <c r="F88" s="74" t="s">
        <v>1667</v>
      </c>
      <c r="G88" s="21" t="s">
        <v>1649</v>
      </c>
      <c r="H88" s="59" t="s">
        <v>1650</v>
      </c>
      <c r="I88" s="27">
        <v>26.76</v>
      </c>
      <c r="J88" s="28">
        <v>26.76</v>
      </c>
      <c r="K88" s="21">
        <v>29.88</v>
      </c>
      <c r="L88" s="21"/>
      <c r="M88" s="21"/>
      <c r="N88" s="21">
        <v>29.88</v>
      </c>
      <c r="O88" s="34">
        <v>5</v>
      </c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</row>
    <row r="89" spans="1:40" s="13" customFormat="1" ht="45" hidden="1">
      <c r="A89" s="45">
        <v>34</v>
      </c>
      <c r="B89" s="82" t="s">
        <v>1109</v>
      </c>
      <c r="C89" s="82" t="s">
        <v>1116</v>
      </c>
      <c r="D89" s="82" t="s">
        <v>1117</v>
      </c>
      <c r="E89" s="1">
        <v>2000</v>
      </c>
      <c r="F89" s="76"/>
      <c r="G89" s="76"/>
      <c r="H89" s="76"/>
      <c r="I89" s="76"/>
      <c r="J89" s="76"/>
      <c r="K89" s="76"/>
      <c r="L89" s="76"/>
      <c r="M89" s="76"/>
      <c r="N89" s="77"/>
      <c r="O89" s="48">
        <v>0</v>
      </c>
    </row>
    <row r="90" spans="1:40" s="13" customFormat="1" ht="75">
      <c r="A90" s="30">
        <v>35</v>
      </c>
      <c r="B90" s="5" t="s">
        <v>1109</v>
      </c>
      <c r="C90" s="26" t="s">
        <v>1118</v>
      </c>
      <c r="D90" s="26" t="s">
        <v>1119</v>
      </c>
      <c r="E90" s="26">
        <v>100</v>
      </c>
      <c r="F90" s="67" t="s">
        <v>1496</v>
      </c>
      <c r="G90" s="67" t="s">
        <v>1447</v>
      </c>
      <c r="H90" s="67" t="s">
        <v>1442</v>
      </c>
      <c r="I90" s="68">
        <v>716.02</v>
      </c>
      <c r="J90" s="69">
        <v>716.02</v>
      </c>
      <c r="K90" s="68">
        <v>726.61</v>
      </c>
      <c r="L90" s="68"/>
      <c r="M90" s="67"/>
      <c r="N90" s="68">
        <v>726.61</v>
      </c>
      <c r="O90" s="48">
        <v>1</v>
      </c>
    </row>
    <row r="91" spans="1:40" s="13" customFormat="1" ht="135" hidden="1">
      <c r="A91" s="30">
        <v>35</v>
      </c>
      <c r="B91" s="5" t="s">
        <v>1109</v>
      </c>
      <c r="C91" s="26" t="s">
        <v>1118</v>
      </c>
      <c r="D91" s="26" t="s">
        <v>1119</v>
      </c>
      <c r="E91" s="26">
        <v>100</v>
      </c>
      <c r="F91" s="26" t="s">
        <v>1842</v>
      </c>
      <c r="G91" s="26" t="s">
        <v>1614</v>
      </c>
      <c r="H91" s="26" t="s">
        <v>1755</v>
      </c>
      <c r="I91" s="31">
        <f>J91*1</f>
        <v>726</v>
      </c>
      <c r="J91" s="32">
        <v>726</v>
      </c>
      <c r="K91" s="31">
        <v>726.61</v>
      </c>
      <c r="L91" s="26"/>
      <c r="M91" s="26"/>
      <c r="N91" s="26">
        <v>726.61</v>
      </c>
      <c r="O91" s="48">
        <v>2</v>
      </c>
    </row>
    <row r="92" spans="1:40" s="13" customFormat="1" ht="75">
      <c r="A92" s="45">
        <v>36</v>
      </c>
      <c r="B92" s="82" t="s">
        <v>1109</v>
      </c>
      <c r="C92" s="48" t="s">
        <v>1120</v>
      </c>
      <c r="D92" s="48" t="s">
        <v>1121</v>
      </c>
      <c r="E92" s="1">
        <v>8960</v>
      </c>
      <c r="F92" s="76" t="s">
        <v>1497</v>
      </c>
      <c r="G92" s="76" t="s">
        <v>1444</v>
      </c>
      <c r="H92" s="76" t="s">
        <v>1442</v>
      </c>
      <c r="I92" s="77">
        <v>10308.700000000001</v>
      </c>
      <c r="J92" s="83">
        <v>23.0105</v>
      </c>
      <c r="K92" s="77">
        <v>10308.77</v>
      </c>
      <c r="L92" s="77"/>
      <c r="M92" s="76"/>
      <c r="N92" s="77">
        <v>10308.77</v>
      </c>
      <c r="O92" s="48">
        <v>1</v>
      </c>
    </row>
    <row r="93" spans="1:40" s="13" customFormat="1" ht="102.75" customHeight="1">
      <c r="A93" s="30">
        <v>37</v>
      </c>
      <c r="B93" s="26" t="s">
        <v>1104</v>
      </c>
      <c r="C93" s="26" t="s">
        <v>1122</v>
      </c>
      <c r="D93" s="26" t="s">
        <v>1123</v>
      </c>
      <c r="E93" s="26">
        <v>540</v>
      </c>
      <c r="F93" s="70" t="s">
        <v>1579</v>
      </c>
      <c r="G93" s="26" t="s">
        <v>1580</v>
      </c>
      <c r="H93" s="26" t="s">
        <v>1549</v>
      </c>
      <c r="I93" s="31">
        <v>413.7</v>
      </c>
      <c r="J93" s="32">
        <f>I93/30</f>
        <v>13.79</v>
      </c>
      <c r="K93" s="26">
        <v>1290.77</v>
      </c>
      <c r="L93" s="26"/>
      <c r="M93" s="26"/>
      <c r="N93" s="26">
        <v>1290.77</v>
      </c>
      <c r="O93" s="48">
        <v>1</v>
      </c>
    </row>
    <row r="94" spans="1:40" s="13" customFormat="1" ht="105" hidden="1">
      <c r="A94" s="30">
        <v>37</v>
      </c>
      <c r="B94" s="26" t="s">
        <v>1104</v>
      </c>
      <c r="C94" s="26" t="s">
        <v>1122</v>
      </c>
      <c r="D94" s="26" t="s">
        <v>1123</v>
      </c>
      <c r="E94" s="26">
        <v>540</v>
      </c>
      <c r="F94" s="67" t="s">
        <v>1498</v>
      </c>
      <c r="G94" s="67" t="s">
        <v>1445</v>
      </c>
      <c r="H94" s="67" t="s">
        <v>1442</v>
      </c>
      <c r="I94" s="68">
        <v>428.8</v>
      </c>
      <c r="J94" s="69">
        <v>14.2933</v>
      </c>
      <c r="K94" s="68">
        <v>1290.77</v>
      </c>
      <c r="L94" s="68"/>
      <c r="M94" s="67"/>
      <c r="N94" s="68">
        <v>1290.77</v>
      </c>
      <c r="O94" s="48">
        <v>2</v>
      </c>
    </row>
    <row r="95" spans="1:40" s="13" customFormat="1" ht="105" hidden="1">
      <c r="A95" s="30">
        <v>37</v>
      </c>
      <c r="B95" s="26" t="s">
        <v>1104</v>
      </c>
      <c r="C95" s="26" t="s">
        <v>1122</v>
      </c>
      <c r="D95" s="26" t="s">
        <v>1123</v>
      </c>
      <c r="E95" s="26">
        <v>540</v>
      </c>
      <c r="F95" s="26" t="s">
        <v>1843</v>
      </c>
      <c r="G95" s="26" t="s">
        <v>1801</v>
      </c>
      <c r="H95" s="26" t="s">
        <v>1755</v>
      </c>
      <c r="I95" s="31">
        <v>435.9</v>
      </c>
      <c r="J95" s="32">
        <f>I95/30</f>
        <v>14.53</v>
      </c>
      <c r="K95" s="31">
        <v>1290.77</v>
      </c>
      <c r="L95" s="26"/>
      <c r="M95" s="26"/>
      <c r="N95" s="26">
        <v>1290.77</v>
      </c>
      <c r="O95" s="48">
        <v>3</v>
      </c>
    </row>
    <row r="96" spans="1:40" ht="60" hidden="1">
      <c r="A96" s="24">
        <v>37</v>
      </c>
      <c r="B96" s="25" t="s">
        <v>1104</v>
      </c>
      <c r="C96" s="25" t="s">
        <v>1122</v>
      </c>
      <c r="D96" s="64" t="s">
        <v>1123</v>
      </c>
      <c r="E96" s="25">
        <v>540</v>
      </c>
      <c r="F96" s="116" t="s">
        <v>1728</v>
      </c>
      <c r="G96" s="25" t="s">
        <v>1729</v>
      </c>
      <c r="H96" s="65" t="s">
        <v>1709</v>
      </c>
      <c r="I96" s="117">
        <v>440.49</v>
      </c>
      <c r="J96" s="25">
        <v>14.683</v>
      </c>
      <c r="K96" s="25">
        <v>1290.77</v>
      </c>
      <c r="L96" s="25"/>
      <c r="M96" s="25"/>
      <c r="N96" s="25">
        <v>1290.77</v>
      </c>
      <c r="O96" s="173">
        <v>4</v>
      </c>
    </row>
    <row r="97" spans="1:40" s="13" customFormat="1" ht="60" hidden="1">
      <c r="A97" s="7">
        <v>37</v>
      </c>
      <c r="B97" s="8" t="s">
        <v>1104</v>
      </c>
      <c r="C97" s="8" t="s">
        <v>1122</v>
      </c>
      <c r="D97" s="8" t="s">
        <v>1531</v>
      </c>
      <c r="E97" s="8">
        <v>540</v>
      </c>
      <c r="F97" s="8" t="s">
        <v>1532</v>
      </c>
      <c r="G97" s="8" t="s">
        <v>1533</v>
      </c>
      <c r="H97" s="8" t="s">
        <v>1530</v>
      </c>
      <c r="I97" s="118">
        <f>J97*30</f>
        <v>784.8</v>
      </c>
      <c r="J97" s="119">
        <v>26.16</v>
      </c>
      <c r="K97" s="118">
        <v>1290.77</v>
      </c>
      <c r="L97" s="119"/>
      <c r="M97" s="119"/>
      <c r="N97" s="118">
        <v>1290.77</v>
      </c>
      <c r="O97" s="48">
        <v>5</v>
      </c>
    </row>
    <row r="98" spans="1:40" s="13" customFormat="1" ht="105" hidden="1">
      <c r="A98" s="30">
        <v>37</v>
      </c>
      <c r="B98" s="26" t="s">
        <v>1104</v>
      </c>
      <c r="C98" s="26" t="s">
        <v>1122</v>
      </c>
      <c r="D98" s="26" t="s">
        <v>1123</v>
      </c>
      <c r="E98" s="26">
        <v>540</v>
      </c>
      <c r="F98" s="70" t="s">
        <v>1668</v>
      </c>
      <c r="G98" s="70" t="s">
        <v>1654</v>
      </c>
      <c r="H98" s="71" t="s">
        <v>1650</v>
      </c>
      <c r="I98" s="31">
        <v>1132.32</v>
      </c>
      <c r="J98" s="32">
        <f>I98/30</f>
        <v>37.744</v>
      </c>
      <c r="K98" s="26">
        <v>1290.77</v>
      </c>
      <c r="L98" s="26"/>
      <c r="M98" s="26"/>
      <c r="N98" s="120">
        <v>1290.77</v>
      </c>
      <c r="O98" s="34">
        <v>6</v>
      </c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</row>
    <row r="99" spans="1:40" s="13" customFormat="1" ht="90" hidden="1">
      <c r="A99" s="7">
        <v>37</v>
      </c>
      <c r="B99" s="8" t="s">
        <v>1104</v>
      </c>
      <c r="C99" s="8" t="s">
        <v>1122</v>
      </c>
      <c r="D99" s="8" t="s">
        <v>1123</v>
      </c>
      <c r="E99" s="8">
        <v>540</v>
      </c>
      <c r="F99" s="9" t="s">
        <v>1689</v>
      </c>
      <c r="G99" s="121" t="s">
        <v>1690</v>
      </c>
      <c r="H99" s="10" t="s">
        <v>1687</v>
      </c>
      <c r="I99" s="11">
        <v>1290.77</v>
      </c>
      <c r="J99" s="12">
        <v>43.025700000000001</v>
      </c>
      <c r="K99" s="11">
        <v>1290.77</v>
      </c>
      <c r="L99" s="8" t="s">
        <v>1688</v>
      </c>
      <c r="M99" s="8" t="s">
        <v>1688</v>
      </c>
      <c r="N99" s="11">
        <f t="shared" ref="N99" si="0">K99</f>
        <v>1290.77</v>
      </c>
      <c r="O99" s="48">
        <v>7</v>
      </c>
    </row>
    <row r="100" spans="1:40" s="13" customFormat="1" ht="112.5" customHeight="1">
      <c r="A100" s="20">
        <v>38</v>
      </c>
      <c r="B100" s="21" t="s">
        <v>1104</v>
      </c>
      <c r="C100" s="21" t="s">
        <v>1122</v>
      </c>
      <c r="D100" s="21" t="s">
        <v>1124</v>
      </c>
      <c r="E100" s="21">
        <v>540</v>
      </c>
      <c r="F100" s="74" t="s">
        <v>1581</v>
      </c>
      <c r="G100" s="21" t="s">
        <v>1580</v>
      </c>
      <c r="H100" s="21" t="s">
        <v>1549</v>
      </c>
      <c r="I100" s="27">
        <f>I93*1.5</f>
        <v>620.54999999999995</v>
      </c>
      <c r="J100" s="28">
        <f>I100/30</f>
        <v>20.684999999999999</v>
      </c>
      <c r="K100" s="21">
        <v>1936.16</v>
      </c>
      <c r="L100" s="21"/>
      <c r="M100" s="21"/>
      <c r="N100" s="21">
        <v>1936.16</v>
      </c>
      <c r="O100" s="48">
        <v>1</v>
      </c>
    </row>
    <row r="101" spans="1:40" s="13" customFormat="1" ht="105" hidden="1">
      <c r="A101" s="20">
        <v>38</v>
      </c>
      <c r="B101" s="21" t="s">
        <v>1104</v>
      </c>
      <c r="C101" s="21" t="s">
        <v>1122</v>
      </c>
      <c r="D101" s="21" t="s">
        <v>1124</v>
      </c>
      <c r="E101" s="21">
        <v>540</v>
      </c>
      <c r="F101" s="55" t="s">
        <v>1499</v>
      </c>
      <c r="G101" s="55" t="s">
        <v>1445</v>
      </c>
      <c r="H101" s="55" t="s">
        <v>1442</v>
      </c>
      <c r="I101" s="56">
        <v>644.4</v>
      </c>
      <c r="J101" s="57">
        <v>21.48</v>
      </c>
      <c r="K101" s="56">
        <v>1936.16</v>
      </c>
      <c r="L101" s="56"/>
      <c r="M101" s="55"/>
      <c r="N101" s="56">
        <v>1936.16</v>
      </c>
      <c r="O101" s="48">
        <v>2</v>
      </c>
    </row>
    <row r="102" spans="1:40" s="13" customFormat="1" ht="105" hidden="1">
      <c r="A102" s="20">
        <v>38</v>
      </c>
      <c r="B102" s="21" t="s">
        <v>1104</v>
      </c>
      <c r="C102" s="21" t="s">
        <v>1122</v>
      </c>
      <c r="D102" s="21" t="s">
        <v>1124</v>
      </c>
      <c r="E102" s="21">
        <v>540</v>
      </c>
      <c r="F102" s="21" t="s">
        <v>1844</v>
      </c>
      <c r="G102" s="21" t="s">
        <v>1801</v>
      </c>
      <c r="H102" s="21" t="s">
        <v>1755</v>
      </c>
      <c r="I102" s="27">
        <v>654</v>
      </c>
      <c r="J102" s="28">
        <f>I102/30</f>
        <v>21.8</v>
      </c>
      <c r="K102" s="27">
        <v>1936.16</v>
      </c>
      <c r="L102" s="21"/>
      <c r="M102" s="21"/>
      <c r="N102" s="21">
        <v>1936.16</v>
      </c>
      <c r="O102" s="48">
        <v>3</v>
      </c>
    </row>
    <row r="103" spans="1:40" ht="60" hidden="1">
      <c r="A103" s="22">
        <v>38</v>
      </c>
      <c r="B103" s="23" t="s">
        <v>1104</v>
      </c>
      <c r="C103" s="23" t="s">
        <v>1122</v>
      </c>
      <c r="D103" s="52" t="s">
        <v>1124</v>
      </c>
      <c r="E103" s="23">
        <v>540</v>
      </c>
      <c r="F103" s="92" t="s">
        <v>1728</v>
      </c>
      <c r="G103" s="23" t="s">
        <v>1730</v>
      </c>
      <c r="H103" s="53" t="s">
        <v>1709</v>
      </c>
      <c r="I103" s="23">
        <v>660.75</v>
      </c>
      <c r="J103" s="23">
        <v>22.024999999999999</v>
      </c>
      <c r="K103" s="23">
        <v>1936.16</v>
      </c>
      <c r="L103" s="23"/>
      <c r="M103" s="23"/>
      <c r="N103" s="23">
        <v>1936.16</v>
      </c>
      <c r="O103" s="173">
        <v>4</v>
      </c>
    </row>
    <row r="104" spans="1:40" s="13" customFormat="1" ht="60" hidden="1">
      <c r="A104" s="14">
        <v>38</v>
      </c>
      <c r="B104" s="15" t="s">
        <v>1104</v>
      </c>
      <c r="C104" s="15" t="s">
        <v>1122</v>
      </c>
      <c r="D104" s="15" t="s">
        <v>1534</v>
      </c>
      <c r="E104" s="15">
        <v>540</v>
      </c>
      <c r="F104" s="15" t="s">
        <v>1535</v>
      </c>
      <c r="G104" s="15" t="s">
        <v>1533</v>
      </c>
      <c r="H104" s="15" t="s">
        <v>1530</v>
      </c>
      <c r="I104" s="122">
        <f>J104*30</f>
        <v>1177.2</v>
      </c>
      <c r="J104" s="123">
        <v>39.24</v>
      </c>
      <c r="K104" s="122">
        <v>1936.16</v>
      </c>
      <c r="L104" s="123"/>
      <c r="M104" s="123"/>
      <c r="N104" s="122">
        <v>1936.16</v>
      </c>
      <c r="O104" s="48">
        <v>5</v>
      </c>
    </row>
    <row r="105" spans="1:40" s="13" customFormat="1" ht="105" hidden="1">
      <c r="A105" s="20">
        <v>38</v>
      </c>
      <c r="B105" s="21" t="s">
        <v>1104</v>
      </c>
      <c r="C105" s="21" t="s">
        <v>1122</v>
      </c>
      <c r="D105" s="21" t="s">
        <v>1124</v>
      </c>
      <c r="E105" s="21">
        <v>540</v>
      </c>
      <c r="F105" s="74" t="s">
        <v>1669</v>
      </c>
      <c r="G105" s="74" t="s">
        <v>1654</v>
      </c>
      <c r="H105" s="59" t="s">
        <v>1650</v>
      </c>
      <c r="I105" s="27">
        <v>1698.48</v>
      </c>
      <c r="J105" s="103">
        <f>I105/30</f>
        <v>56.616</v>
      </c>
      <c r="K105" s="21">
        <v>1936.16</v>
      </c>
      <c r="L105" s="21"/>
      <c r="M105" s="21"/>
      <c r="N105" s="86">
        <v>1936.16</v>
      </c>
      <c r="O105" s="34">
        <v>6</v>
      </c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</row>
    <row r="106" spans="1:40" s="13" customFormat="1" ht="90" hidden="1">
      <c r="A106" s="14">
        <v>38</v>
      </c>
      <c r="B106" s="15" t="s">
        <v>1104</v>
      </c>
      <c r="C106" s="15" t="s">
        <v>1122</v>
      </c>
      <c r="D106" s="15" t="s">
        <v>1124</v>
      </c>
      <c r="E106" s="15">
        <v>540</v>
      </c>
      <c r="F106" s="16" t="s">
        <v>1691</v>
      </c>
      <c r="G106" s="124" t="s">
        <v>1690</v>
      </c>
      <c r="H106" s="17" t="s">
        <v>1687</v>
      </c>
      <c r="I106" s="18">
        <v>1936.16</v>
      </c>
      <c r="J106" s="19">
        <v>64.538700000000006</v>
      </c>
      <c r="K106" s="18">
        <v>1936.16</v>
      </c>
      <c r="L106" s="15" t="s">
        <v>1688</v>
      </c>
      <c r="M106" s="15" t="s">
        <v>1688</v>
      </c>
      <c r="N106" s="18">
        <f t="shared" ref="N106" si="1">K106</f>
        <v>1936.16</v>
      </c>
      <c r="O106" s="48">
        <v>7</v>
      </c>
    </row>
    <row r="107" spans="1:40" s="13" customFormat="1" ht="60">
      <c r="A107" s="45">
        <v>39</v>
      </c>
      <c r="B107" s="48" t="s">
        <v>1125</v>
      </c>
      <c r="C107" s="48" t="s">
        <v>1126</v>
      </c>
      <c r="D107" s="48" t="s">
        <v>1127</v>
      </c>
      <c r="E107" s="1">
        <v>800</v>
      </c>
      <c r="F107" s="1" t="s">
        <v>1856</v>
      </c>
      <c r="G107" s="1" t="s">
        <v>1857</v>
      </c>
      <c r="H107" s="1" t="s">
        <v>1858</v>
      </c>
      <c r="I107" s="49">
        <v>26.36</v>
      </c>
      <c r="J107" s="50">
        <v>26.36</v>
      </c>
      <c r="K107" s="1">
        <v>26.36</v>
      </c>
      <c r="L107" s="1"/>
      <c r="M107" s="1"/>
      <c r="N107" s="1">
        <v>26.36</v>
      </c>
      <c r="O107" s="48">
        <v>1</v>
      </c>
    </row>
    <row r="108" spans="1:40" s="13" customFormat="1" ht="60">
      <c r="A108" s="131">
        <v>40</v>
      </c>
      <c r="B108" s="132" t="s">
        <v>1125</v>
      </c>
      <c r="C108" s="132" t="s">
        <v>1128</v>
      </c>
      <c r="D108" s="132" t="s">
        <v>1129</v>
      </c>
      <c r="E108" s="132">
        <v>150</v>
      </c>
      <c r="F108" s="132" t="s">
        <v>1859</v>
      </c>
      <c r="G108" s="132" t="s">
        <v>1857</v>
      </c>
      <c r="H108" s="132" t="s">
        <v>1858</v>
      </c>
      <c r="I108" s="136">
        <v>188.84</v>
      </c>
      <c r="J108" s="137">
        <f>I108</f>
        <v>188.84</v>
      </c>
      <c r="K108" s="132">
        <v>188.84</v>
      </c>
      <c r="L108" s="132"/>
      <c r="M108" s="132"/>
      <c r="N108" s="132">
        <v>188.84</v>
      </c>
      <c r="O108" s="132">
        <v>1</v>
      </c>
    </row>
    <row r="109" spans="1:40" s="13" customFormat="1" ht="165">
      <c r="A109" s="95">
        <v>41</v>
      </c>
      <c r="B109" s="96" t="s">
        <v>1130</v>
      </c>
      <c r="C109" s="96" t="s">
        <v>1131</v>
      </c>
      <c r="D109" s="96" t="s">
        <v>1132</v>
      </c>
      <c r="E109" s="97">
        <v>2400</v>
      </c>
      <c r="F109" s="111" t="s">
        <v>1692</v>
      </c>
      <c r="G109" s="112" t="s">
        <v>1693</v>
      </c>
      <c r="H109" s="113" t="s">
        <v>1687</v>
      </c>
      <c r="I109" s="114">
        <v>509.32</v>
      </c>
      <c r="J109" s="115">
        <v>509.32</v>
      </c>
      <c r="K109" s="114">
        <v>521.32000000000005</v>
      </c>
      <c r="L109" s="97" t="s">
        <v>1688</v>
      </c>
      <c r="M109" s="97" t="s">
        <v>1688</v>
      </c>
      <c r="N109" s="114">
        <f t="shared" ref="N109:N110" si="2">K109</f>
        <v>521.32000000000005</v>
      </c>
      <c r="O109" s="48">
        <v>1</v>
      </c>
    </row>
    <row r="110" spans="1:40" s="13" customFormat="1" ht="180">
      <c r="A110" s="188">
        <v>42</v>
      </c>
      <c r="B110" s="189" t="s">
        <v>1130</v>
      </c>
      <c r="C110" s="189" t="s">
        <v>1131</v>
      </c>
      <c r="D110" s="189" t="s">
        <v>1133</v>
      </c>
      <c r="E110" s="189">
        <v>200</v>
      </c>
      <c r="F110" s="190" t="s">
        <v>1694</v>
      </c>
      <c r="G110" s="191" t="s">
        <v>1693</v>
      </c>
      <c r="H110" s="192" t="s">
        <v>1687</v>
      </c>
      <c r="I110" s="193">
        <v>2037.34</v>
      </c>
      <c r="J110" s="193">
        <v>2037.34</v>
      </c>
      <c r="K110" s="193">
        <v>2049.34</v>
      </c>
      <c r="L110" s="189" t="s">
        <v>1688</v>
      </c>
      <c r="M110" s="189" t="s">
        <v>1688</v>
      </c>
      <c r="N110" s="193">
        <f t="shared" si="2"/>
        <v>2049.34</v>
      </c>
      <c r="O110" s="132">
        <v>1</v>
      </c>
    </row>
    <row r="111" spans="1:40" s="13" customFormat="1" ht="120">
      <c r="A111" s="20">
        <v>43</v>
      </c>
      <c r="B111" s="21" t="s">
        <v>1130</v>
      </c>
      <c r="C111" s="21" t="s">
        <v>1134</v>
      </c>
      <c r="D111" s="21" t="s">
        <v>1135</v>
      </c>
      <c r="E111" s="21">
        <v>150</v>
      </c>
      <c r="F111" s="55" t="s">
        <v>1500</v>
      </c>
      <c r="G111" s="55" t="s">
        <v>1443</v>
      </c>
      <c r="H111" s="55" t="s">
        <v>1442</v>
      </c>
      <c r="I111" s="56">
        <v>448.3</v>
      </c>
      <c r="J111" s="57">
        <v>448.3</v>
      </c>
      <c r="K111" s="56">
        <v>786.5</v>
      </c>
      <c r="L111" s="56"/>
      <c r="M111" s="55"/>
      <c r="N111" s="56">
        <v>786.5</v>
      </c>
      <c r="O111" s="48">
        <v>1</v>
      </c>
    </row>
    <row r="112" spans="1:40" s="13" customFormat="1" ht="120" hidden="1">
      <c r="A112" s="20">
        <v>43</v>
      </c>
      <c r="B112" s="21" t="s">
        <v>1130</v>
      </c>
      <c r="C112" s="21" t="s">
        <v>1134</v>
      </c>
      <c r="D112" s="21" t="s">
        <v>1135</v>
      </c>
      <c r="E112" s="21">
        <v>150</v>
      </c>
      <c r="F112" s="21" t="s">
        <v>2430</v>
      </c>
      <c r="G112" s="21" t="s">
        <v>1666</v>
      </c>
      <c r="H112" s="21" t="s">
        <v>2051</v>
      </c>
      <c r="I112" s="27">
        <v>466.98</v>
      </c>
      <c r="J112" s="28">
        <v>466.98</v>
      </c>
      <c r="K112" s="27">
        <v>786.5</v>
      </c>
      <c r="L112" s="27">
        <v>825.54</v>
      </c>
      <c r="M112" s="21"/>
      <c r="N112" s="27">
        <v>786.5</v>
      </c>
      <c r="O112" s="1">
        <v>2</v>
      </c>
    </row>
    <row r="113" spans="1:40" s="13" customFormat="1" ht="150" hidden="1">
      <c r="A113" s="20">
        <v>43</v>
      </c>
      <c r="B113" s="21" t="s">
        <v>1130</v>
      </c>
      <c r="C113" s="21" t="s">
        <v>1134</v>
      </c>
      <c r="D113" s="21" t="s">
        <v>1135</v>
      </c>
      <c r="E113" s="21">
        <v>150</v>
      </c>
      <c r="F113" s="21" t="s">
        <v>1845</v>
      </c>
      <c r="G113" s="21" t="s">
        <v>1703</v>
      </c>
      <c r="H113" s="21" t="s">
        <v>1755</v>
      </c>
      <c r="I113" s="27">
        <f>J113*1</f>
        <v>477.6</v>
      </c>
      <c r="J113" s="28">
        <v>477.6</v>
      </c>
      <c r="K113" s="27">
        <v>786.5</v>
      </c>
      <c r="L113" s="21"/>
      <c r="M113" s="21"/>
      <c r="N113" s="27">
        <v>786.5</v>
      </c>
      <c r="O113" s="48">
        <v>3</v>
      </c>
    </row>
    <row r="114" spans="1:40" s="13" customFormat="1" ht="120" hidden="1">
      <c r="A114" s="14">
        <v>43</v>
      </c>
      <c r="B114" s="15" t="s">
        <v>1130</v>
      </c>
      <c r="C114" s="15" t="s">
        <v>1134</v>
      </c>
      <c r="D114" s="15" t="s">
        <v>1135</v>
      </c>
      <c r="E114" s="15">
        <v>150</v>
      </c>
      <c r="F114" s="16" t="s">
        <v>1695</v>
      </c>
      <c r="G114" s="124" t="s">
        <v>1696</v>
      </c>
      <c r="H114" s="17" t="s">
        <v>1687</v>
      </c>
      <c r="I114" s="19">
        <v>774.5</v>
      </c>
      <c r="J114" s="19">
        <v>774.5</v>
      </c>
      <c r="K114" s="18">
        <v>786.5</v>
      </c>
      <c r="L114" s="15" t="s">
        <v>1688</v>
      </c>
      <c r="M114" s="15" t="s">
        <v>1688</v>
      </c>
      <c r="N114" s="18">
        <f t="shared" ref="N114" si="3">K114</f>
        <v>786.5</v>
      </c>
      <c r="O114" s="48">
        <v>4</v>
      </c>
    </row>
    <row r="115" spans="1:40" s="13" customFormat="1" ht="120">
      <c r="A115" s="125">
        <v>44</v>
      </c>
      <c r="B115" s="1" t="s">
        <v>1130</v>
      </c>
      <c r="C115" s="1" t="s">
        <v>1134</v>
      </c>
      <c r="D115" s="1" t="s">
        <v>1226</v>
      </c>
      <c r="E115" s="1">
        <v>24</v>
      </c>
      <c r="F115" s="76" t="s">
        <v>1501</v>
      </c>
      <c r="G115" s="76" t="s">
        <v>1443</v>
      </c>
      <c r="H115" s="76" t="s">
        <v>1442</v>
      </c>
      <c r="I115" s="77">
        <v>1258.8</v>
      </c>
      <c r="J115" s="83">
        <v>1258.8</v>
      </c>
      <c r="K115" s="77">
        <v>2202.1999999999998</v>
      </c>
      <c r="L115" s="77"/>
      <c r="M115" s="76"/>
      <c r="N115" s="77">
        <v>2202.1999999999998</v>
      </c>
      <c r="O115" s="48">
        <v>1</v>
      </c>
    </row>
    <row r="116" spans="1:40" s="13" customFormat="1" ht="165" hidden="1">
      <c r="A116" s="125">
        <v>44</v>
      </c>
      <c r="B116" s="1" t="s">
        <v>1130</v>
      </c>
      <c r="C116" s="1" t="s">
        <v>1134</v>
      </c>
      <c r="D116" s="1" t="s">
        <v>1226</v>
      </c>
      <c r="E116" s="1">
        <v>24</v>
      </c>
      <c r="F116" s="1" t="s">
        <v>1846</v>
      </c>
      <c r="G116" s="1" t="s">
        <v>1703</v>
      </c>
      <c r="H116" s="1" t="s">
        <v>1755</v>
      </c>
      <c r="I116" s="49">
        <f>J116*1</f>
        <v>2200</v>
      </c>
      <c r="J116" s="50">
        <v>2200</v>
      </c>
      <c r="K116" s="49">
        <v>2202.1999999999998</v>
      </c>
      <c r="L116" s="1"/>
      <c r="M116" s="1"/>
      <c r="N116" s="49">
        <v>2202.1999999999998</v>
      </c>
      <c r="O116" s="48">
        <v>2</v>
      </c>
    </row>
    <row r="117" spans="1:40" s="13" customFormat="1" ht="105">
      <c r="A117" s="188">
        <v>45</v>
      </c>
      <c r="B117" s="189" t="s">
        <v>1130</v>
      </c>
      <c r="C117" s="189" t="s">
        <v>1134</v>
      </c>
      <c r="D117" s="189" t="s">
        <v>1136</v>
      </c>
      <c r="E117" s="189">
        <v>350</v>
      </c>
      <c r="F117" s="190" t="s">
        <v>1697</v>
      </c>
      <c r="G117" s="191" t="s">
        <v>1614</v>
      </c>
      <c r="H117" s="192" t="s">
        <v>1687</v>
      </c>
      <c r="I117" s="193">
        <v>2890.37</v>
      </c>
      <c r="J117" s="194">
        <v>2890.37</v>
      </c>
      <c r="K117" s="193">
        <v>3234.52</v>
      </c>
      <c r="L117" s="189" t="s">
        <v>1688</v>
      </c>
      <c r="M117" s="189" t="s">
        <v>1688</v>
      </c>
      <c r="N117" s="193">
        <f t="shared" ref="N117" si="4">K117</f>
        <v>3234.52</v>
      </c>
      <c r="O117" s="132">
        <v>1</v>
      </c>
    </row>
    <row r="118" spans="1:40" s="13" customFormat="1" ht="90">
      <c r="A118" s="45">
        <v>46</v>
      </c>
      <c r="B118" s="48" t="s">
        <v>1130</v>
      </c>
      <c r="C118" s="48" t="s">
        <v>1137</v>
      </c>
      <c r="D118" s="48" t="s">
        <v>1138</v>
      </c>
      <c r="E118" s="1">
        <v>250</v>
      </c>
      <c r="F118" s="1" t="s">
        <v>2431</v>
      </c>
      <c r="G118" s="1" t="s">
        <v>1874</v>
      </c>
      <c r="H118" s="1" t="s">
        <v>2051</v>
      </c>
      <c r="I118" s="49">
        <v>385.2</v>
      </c>
      <c r="J118" s="50">
        <v>385.2</v>
      </c>
      <c r="K118" s="49">
        <v>385.79</v>
      </c>
      <c r="L118" s="49">
        <v>385.79</v>
      </c>
      <c r="M118" s="1"/>
      <c r="N118" s="49">
        <v>385.79</v>
      </c>
      <c r="O118" s="1">
        <v>1</v>
      </c>
    </row>
    <row r="119" spans="1:40" s="13" customFormat="1" ht="150">
      <c r="A119" s="188">
        <v>47</v>
      </c>
      <c r="B119" s="195" t="s">
        <v>1130</v>
      </c>
      <c r="C119" s="195" t="s">
        <v>1139</v>
      </c>
      <c r="D119" s="195" t="s">
        <v>1140</v>
      </c>
      <c r="E119" s="195">
        <v>100</v>
      </c>
      <c r="F119" s="191" t="s">
        <v>1698</v>
      </c>
      <c r="G119" s="191" t="s">
        <v>1649</v>
      </c>
      <c r="H119" s="192" t="s">
        <v>1687</v>
      </c>
      <c r="I119" s="193">
        <v>8205.34</v>
      </c>
      <c r="J119" s="194">
        <v>8205.34</v>
      </c>
      <c r="K119" s="193">
        <v>8886.65</v>
      </c>
      <c r="L119" s="189" t="s">
        <v>1688</v>
      </c>
      <c r="M119" s="189" t="s">
        <v>1688</v>
      </c>
      <c r="N119" s="193">
        <f t="shared" ref="N119" si="5">K119</f>
        <v>8886.65</v>
      </c>
      <c r="O119" s="132">
        <v>1</v>
      </c>
    </row>
    <row r="120" spans="1:40" s="13" customFormat="1" ht="75">
      <c r="A120" s="20">
        <v>48</v>
      </c>
      <c r="B120" s="21" t="s">
        <v>1104</v>
      </c>
      <c r="C120" s="21" t="s">
        <v>1141</v>
      </c>
      <c r="D120" s="21" t="s">
        <v>1225</v>
      </c>
      <c r="E120" s="21">
        <v>11200</v>
      </c>
      <c r="F120" s="21" t="s">
        <v>2432</v>
      </c>
      <c r="G120" s="21" t="s">
        <v>1654</v>
      </c>
      <c r="H120" s="21" t="s">
        <v>2051</v>
      </c>
      <c r="I120" s="27">
        <v>6263.18</v>
      </c>
      <c r="J120" s="28">
        <v>55.921300000000002</v>
      </c>
      <c r="K120" s="27">
        <v>6604.8</v>
      </c>
      <c r="L120" s="27">
        <v>6604.8</v>
      </c>
      <c r="M120" s="21"/>
      <c r="N120" s="27">
        <v>6604.8</v>
      </c>
      <c r="O120" s="1">
        <v>1</v>
      </c>
    </row>
    <row r="121" spans="1:40" ht="60" hidden="1">
      <c r="A121" s="22">
        <v>48</v>
      </c>
      <c r="B121" s="23" t="s">
        <v>1104</v>
      </c>
      <c r="C121" s="23" t="s">
        <v>1141</v>
      </c>
      <c r="D121" s="52" t="s">
        <v>1225</v>
      </c>
      <c r="E121" s="23">
        <v>11200</v>
      </c>
      <c r="F121" s="53" t="s">
        <v>1731</v>
      </c>
      <c r="G121" s="53" t="s">
        <v>1732</v>
      </c>
      <c r="H121" s="53" t="s">
        <v>1709</v>
      </c>
      <c r="I121" s="93">
        <v>6263.6</v>
      </c>
      <c r="J121" s="23">
        <v>55.924999999999997</v>
      </c>
      <c r="K121" s="93">
        <v>6604.8</v>
      </c>
      <c r="L121" s="23"/>
      <c r="M121" s="23"/>
      <c r="N121" s="93">
        <v>6604.8</v>
      </c>
      <c r="O121" s="173">
        <v>2</v>
      </c>
    </row>
    <row r="122" spans="1:40" s="13" customFormat="1" ht="60" hidden="1">
      <c r="A122" s="20">
        <v>48</v>
      </c>
      <c r="B122" s="21" t="s">
        <v>1104</v>
      </c>
      <c r="C122" s="21" t="s">
        <v>1141</v>
      </c>
      <c r="D122" s="21" t="s">
        <v>1225</v>
      </c>
      <c r="E122" s="21">
        <v>11200</v>
      </c>
      <c r="F122" s="55" t="s">
        <v>1502</v>
      </c>
      <c r="G122" s="55" t="s">
        <v>1445</v>
      </c>
      <c r="H122" s="55" t="s">
        <v>1442</v>
      </c>
      <c r="I122" s="56">
        <v>6278.2</v>
      </c>
      <c r="J122" s="57">
        <v>56.055399999999999</v>
      </c>
      <c r="K122" s="56">
        <v>6604.8</v>
      </c>
      <c r="L122" s="56"/>
      <c r="M122" s="55"/>
      <c r="N122" s="56">
        <v>6604.8</v>
      </c>
      <c r="O122" s="48">
        <v>3</v>
      </c>
    </row>
    <row r="123" spans="1:40" s="13" customFormat="1" ht="105" hidden="1">
      <c r="A123" s="20">
        <v>48</v>
      </c>
      <c r="B123" s="21" t="s">
        <v>1104</v>
      </c>
      <c r="C123" s="21" t="s">
        <v>1141</v>
      </c>
      <c r="D123" s="21" t="s">
        <v>1225</v>
      </c>
      <c r="E123" s="21">
        <v>11200</v>
      </c>
      <c r="F123" s="74" t="s">
        <v>1670</v>
      </c>
      <c r="G123" s="74" t="s">
        <v>1654</v>
      </c>
      <c r="H123" s="59" t="s">
        <v>1650</v>
      </c>
      <c r="I123" s="27">
        <v>6394.68</v>
      </c>
      <c r="J123" s="28">
        <f>I123/112</f>
        <v>57.095357142857146</v>
      </c>
      <c r="K123" s="27">
        <v>6604.8</v>
      </c>
      <c r="L123" s="21"/>
      <c r="M123" s="21"/>
      <c r="N123" s="86">
        <v>6604.8</v>
      </c>
      <c r="O123" s="34">
        <v>4</v>
      </c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</row>
    <row r="124" spans="1:40" s="13" customFormat="1" ht="75">
      <c r="A124" s="45">
        <v>49</v>
      </c>
      <c r="B124" s="48" t="s">
        <v>1130</v>
      </c>
      <c r="C124" s="48" t="s">
        <v>1142</v>
      </c>
      <c r="D124" s="48" t="s">
        <v>1143</v>
      </c>
      <c r="E124" s="1">
        <v>400</v>
      </c>
      <c r="F124" s="76" t="s">
        <v>1503</v>
      </c>
      <c r="G124" s="76" t="s">
        <v>1447</v>
      </c>
      <c r="H124" s="76" t="s">
        <v>1442</v>
      </c>
      <c r="I124" s="77">
        <v>749</v>
      </c>
      <c r="J124" s="83">
        <v>749</v>
      </c>
      <c r="K124" s="77">
        <v>750.41</v>
      </c>
      <c r="L124" s="77"/>
      <c r="M124" s="76"/>
      <c r="N124" s="77">
        <v>750.41</v>
      </c>
      <c r="O124" s="48">
        <v>1</v>
      </c>
    </row>
    <row r="125" spans="1:40" s="13" customFormat="1" ht="150" hidden="1">
      <c r="A125" s="45">
        <v>49</v>
      </c>
      <c r="B125" s="48" t="s">
        <v>1130</v>
      </c>
      <c r="C125" s="48" t="s">
        <v>1142</v>
      </c>
      <c r="D125" s="48" t="s">
        <v>1143</v>
      </c>
      <c r="E125" s="1">
        <v>400</v>
      </c>
      <c r="F125" s="1" t="s">
        <v>1847</v>
      </c>
      <c r="G125" s="1" t="s">
        <v>1693</v>
      </c>
      <c r="H125" s="1" t="s">
        <v>1755</v>
      </c>
      <c r="I125" s="49">
        <f>J125*1</f>
        <v>750.4</v>
      </c>
      <c r="J125" s="50">
        <v>750.4</v>
      </c>
      <c r="K125" s="49">
        <v>750.41</v>
      </c>
      <c r="L125" s="1"/>
      <c r="M125" s="1"/>
      <c r="N125" s="1">
        <v>750.41</v>
      </c>
      <c r="O125" s="48">
        <v>2</v>
      </c>
    </row>
    <row r="126" spans="1:40" s="13" customFormat="1" ht="90" hidden="1">
      <c r="A126" s="131">
        <v>50</v>
      </c>
      <c r="B126" s="6" t="s">
        <v>1109</v>
      </c>
      <c r="C126" s="6" t="s">
        <v>1144</v>
      </c>
      <c r="D126" s="6" t="s">
        <v>1145</v>
      </c>
      <c r="E126" s="6">
        <v>15</v>
      </c>
      <c r="F126" s="133" t="s">
        <v>1504</v>
      </c>
      <c r="G126" s="133" t="s">
        <v>1451</v>
      </c>
      <c r="H126" s="133" t="s">
        <v>1442</v>
      </c>
      <c r="I126" s="134">
        <v>678</v>
      </c>
      <c r="J126" s="135">
        <v>678</v>
      </c>
      <c r="K126" s="134">
        <v>684.8</v>
      </c>
      <c r="L126" s="134"/>
      <c r="M126" s="133"/>
      <c r="N126" s="134">
        <v>684.8</v>
      </c>
      <c r="O126" s="48" t="s">
        <v>2464</v>
      </c>
      <c r="P126" s="436" t="s">
        <v>2465</v>
      </c>
    </row>
    <row r="127" spans="1:40" s="13" customFormat="1" ht="74.25" customHeight="1">
      <c r="A127" s="131">
        <v>50</v>
      </c>
      <c r="B127" s="6" t="s">
        <v>1109</v>
      </c>
      <c r="C127" s="6" t="s">
        <v>1144</v>
      </c>
      <c r="D127" s="6" t="s">
        <v>1145</v>
      </c>
      <c r="E127" s="6">
        <v>15</v>
      </c>
      <c r="F127" s="132" t="s">
        <v>2433</v>
      </c>
      <c r="G127" s="132" t="s">
        <v>1649</v>
      </c>
      <c r="H127" s="132" t="s">
        <v>2051</v>
      </c>
      <c r="I127" s="136">
        <v>1357.2</v>
      </c>
      <c r="J127" s="137">
        <v>1357.2</v>
      </c>
      <c r="K127" s="136">
        <v>1369.6</v>
      </c>
      <c r="L127" s="136">
        <v>1369.6</v>
      </c>
      <c r="M127" s="132"/>
      <c r="N127" s="136">
        <v>1369.6</v>
      </c>
      <c r="O127" s="132">
        <v>1</v>
      </c>
    </row>
    <row r="128" spans="1:40" s="13" customFormat="1" ht="75">
      <c r="A128" s="20">
        <v>51</v>
      </c>
      <c r="B128" s="4" t="s">
        <v>1109</v>
      </c>
      <c r="C128" s="4" t="s">
        <v>1144</v>
      </c>
      <c r="D128" s="4" t="s">
        <v>1146</v>
      </c>
      <c r="E128" s="4">
        <v>40</v>
      </c>
      <c r="F128" s="21" t="s">
        <v>2434</v>
      </c>
      <c r="G128" s="21" t="s">
        <v>1649</v>
      </c>
      <c r="H128" s="21" t="s">
        <v>2051</v>
      </c>
      <c r="I128" s="27">
        <v>676.8</v>
      </c>
      <c r="J128" s="28">
        <v>676.8</v>
      </c>
      <c r="K128" s="27">
        <v>684.8</v>
      </c>
      <c r="L128" s="27">
        <v>689.51</v>
      </c>
      <c r="M128" s="21"/>
      <c r="N128" s="27">
        <v>684.8</v>
      </c>
      <c r="O128" s="1">
        <v>1</v>
      </c>
    </row>
    <row r="129" spans="1:40" s="13" customFormat="1" ht="105" hidden="1">
      <c r="A129" s="20">
        <v>51</v>
      </c>
      <c r="B129" s="4" t="s">
        <v>1109</v>
      </c>
      <c r="C129" s="4" t="s">
        <v>1144</v>
      </c>
      <c r="D129" s="4" t="s">
        <v>1146</v>
      </c>
      <c r="E129" s="4">
        <v>40</v>
      </c>
      <c r="F129" s="55" t="s">
        <v>1505</v>
      </c>
      <c r="G129" s="55" t="s">
        <v>1476</v>
      </c>
      <c r="H129" s="55" t="s">
        <v>1442</v>
      </c>
      <c r="I129" s="56">
        <v>1358.6</v>
      </c>
      <c r="J129" s="57">
        <v>1358.6</v>
      </c>
      <c r="K129" s="56">
        <v>1369.6</v>
      </c>
      <c r="L129" s="56"/>
      <c r="M129" s="55"/>
      <c r="N129" s="56">
        <v>1369.6</v>
      </c>
      <c r="O129" s="48" t="s">
        <v>2462</v>
      </c>
      <c r="P129" s="436" t="s">
        <v>2465</v>
      </c>
    </row>
    <row r="130" spans="1:40" s="13" customFormat="1" ht="120">
      <c r="A130" s="95">
        <v>52</v>
      </c>
      <c r="B130" s="110" t="s">
        <v>1130</v>
      </c>
      <c r="C130" s="126" t="s">
        <v>1147</v>
      </c>
      <c r="D130" s="126" t="s">
        <v>1148</v>
      </c>
      <c r="E130" s="127">
        <v>140</v>
      </c>
      <c r="F130" s="128" t="s">
        <v>1699</v>
      </c>
      <c r="G130" s="112" t="s">
        <v>1693</v>
      </c>
      <c r="H130" s="113" t="s">
        <v>1687</v>
      </c>
      <c r="I130" s="114">
        <v>5535.97</v>
      </c>
      <c r="J130" s="115">
        <v>5535.97</v>
      </c>
      <c r="K130" s="114">
        <v>5547.97</v>
      </c>
      <c r="L130" s="97" t="s">
        <v>1688</v>
      </c>
      <c r="M130" s="97" t="s">
        <v>1688</v>
      </c>
      <c r="N130" s="114">
        <f t="shared" ref="N130" si="6">K130</f>
        <v>5547.97</v>
      </c>
      <c r="O130" s="48">
        <v>1</v>
      </c>
    </row>
    <row r="131" spans="1:40" s="13" customFormat="1" ht="60">
      <c r="A131" s="20">
        <v>53</v>
      </c>
      <c r="B131" s="4" t="s">
        <v>1104</v>
      </c>
      <c r="C131" s="21" t="s">
        <v>1149</v>
      </c>
      <c r="D131" s="21" t="s">
        <v>1150</v>
      </c>
      <c r="E131" s="4">
        <v>28</v>
      </c>
      <c r="F131" s="55" t="s">
        <v>1506</v>
      </c>
      <c r="G131" s="55" t="s">
        <v>1445</v>
      </c>
      <c r="H131" s="55" t="s">
        <v>1442</v>
      </c>
      <c r="I131" s="56">
        <v>2684.21</v>
      </c>
      <c r="J131" s="57">
        <v>95.864599999999996</v>
      </c>
      <c r="K131" s="56">
        <v>2821.31</v>
      </c>
      <c r="L131" s="56"/>
      <c r="M131" s="55"/>
      <c r="N131" s="56">
        <v>2821.31</v>
      </c>
      <c r="O131" s="48">
        <v>1</v>
      </c>
    </row>
    <row r="132" spans="1:40" s="13" customFormat="1" ht="90" hidden="1">
      <c r="A132" s="20">
        <v>53</v>
      </c>
      <c r="B132" s="129" t="s">
        <v>1104</v>
      </c>
      <c r="C132" s="21" t="s">
        <v>1149</v>
      </c>
      <c r="D132" s="21" t="s">
        <v>1150</v>
      </c>
      <c r="E132" s="129">
        <v>28</v>
      </c>
      <c r="F132" s="74" t="s">
        <v>1671</v>
      </c>
      <c r="G132" s="74" t="s">
        <v>1654</v>
      </c>
      <c r="H132" s="59" t="s">
        <v>1650</v>
      </c>
      <c r="I132" s="27">
        <v>2718.2280000000001</v>
      </c>
      <c r="J132" s="28">
        <f>I132/28</f>
        <v>97.079571428571427</v>
      </c>
      <c r="K132" s="21">
        <v>2821.31</v>
      </c>
      <c r="L132" s="21"/>
      <c r="M132" s="21"/>
      <c r="N132" s="130">
        <v>2821.31</v>
      </c>
      <c r="O132" s="34">
        <v>2</v>
      </c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</row>
    <row r="133" spans="1:40" s="13" customFormat="1" ht="75" hidden="1">
      <c r="A133" s="20">
        <v>53</v>
      </c>
      <c r="B133" s="4" t="s">
        <v>1104</v>
      </c>
      <c r="C133" s="21" t="s">
        <v>1149</v>
      </c>
      <c r="D133" s="21" t="s">
        <v>1150</v>
      </c>
      <c r="E133" s="4">
        <v>28</v>
      </c>
      <c r="F133" s="21" t="s">
        <v>2435</v>
      </c>
      <c r="G133" s="21" t="s">
        <v>1654</v>
      </c>
      <c r="H133" s="21" t="s">
        <v>2051</v>
      </c>
      <c r="I133" s="27">
        <v>2799.6</v>
      </c>
      <c r="J133" s="28">
        <v>99.985699999999994</v>
      </c>
      <c r="K133" s="27">
        <v>2821.31</v>
      </c>
      <c r="L133" s="27">
        <v>3761.75</v>
      </c>
      <c r="M133" s="21"/>
      <c r="N133" s="27">
        <v>2821.31</v>
      </c>
      <c r="O133" s="1">
        <v>3</v>
      </c>
    </row>
    <row r="134" spans="1:40" s="13" customFormat="1" ht="60">
      <c r="A134" s="131">
        <v>54</v>
      </c>
      <c r="B134" s="6" t="s">
        <v>1104</v>
      </c>
      <c r="C134" s="132" t="s">
        <v>1149</v>
      </c>
      <c r="D134" s="132" t="s">
        <v>1151</v>
      </c>
      <c r="E134" s="6">
        <v>504</v>
      </c>
      <c r="F134" s="133" t="s">
        <v>1507</v>
      </c>
      <c r="G134" s="133" t="s">
        <v>1445</v>
      </c>
      <c r="H134" s="133" t="s">
        <v>1442</v>
      </c>
      <c r="I134" s="134">
        <v>3621.12</v>
      </c>
      <c r="J134" s="135">
        <v>129.32570000000001</v>
      </c>
      <c r="K134" s="134">
        <v>3761.75</v>
      </c>
      <c r="L134" s="134"/>
      <c r="M134" s="133"/>
      <c r="N134" s="134">
        <v>3761.75</v>
      </c>
      <c r="O134" s="48">
        <v>1</v>
      </c>
    </row>
    <row r="135" spans="1:40" s="13" customFormat="1" ht="75" hidden="1">
      <c r="A135" s="131">
        <v>54</v>
      </c>
      <c r="B135" s="6" t="s">
        <v>1104</v>
      </c>
      <c r="C135" s="132" t="s">
        <v>1149</v>
      </c>
      <c r="D135" s="132" t="s">
        <v>1151</v>
      </c>
      <c r="E135" s="6">
        <v>504</v>
      </c>
      <c r="F135" s="132" t="s">
        <v>2436</v>
      </c>
      <c r="G135" s="132" t="s">
        <v>1654</v>
      </c>
      <c r="H135" s="132" t="s">
        <v>2051</v>
      </c>
      <c r="I135" s="136">
        <v>3636</v>
      </c>
      <c r="J135" s="137">
        <v>129.8571</v>
      </c>
      <c r="K135" s="136">
        <v>3761.75</v>
      </c>
      <c r="L135" s="136">
        <v>3761.75</v>
      </c>
      <c r="M135" s="132"/>
      <c r="N135" s="136">
        <v>3761.75</v>
      </c>
      <c r="O135" s="1">
        <v>2</v>
      </c>
    </row>
    <row r="136" spans="1:40" s="13" customFormat="1" ht="90" hidden="1">
      <c r="A136" s="131">
        <v>54</v>
      </c>
      <c r="B136" s="138" t="s">
        <v>1104</v>
      </c>
      <c r="C136" s="132" t="s">
        <v>1149</v>
      </c>
      <c r="D136" s="132" t="s">
        <v>1151</v>
      </c>
      <c r="E136" s="138">
        <v>504</v>
      </c>
      <c r="F136" s="139" t="s">
        <v>1672</v>
      </c>
      <c r="G136" s="139" t="s">
        <v>1654</v>
      </c>
      <c r="H136" s="140" t="s">
        <v>1650</v>
      </c>
      <c r="I136" s="136">
        <v>3668.1480000000001</v>
      </c>
      <c r="J136" s="137">
        <f>I136/28</f>
        <v>131.00528571428572</v>
      </c>
      <c r="K136" s="132">
        <v>3761.75</v>
      </c>
      <c r="L136" s="132"/>
      <c r="M136" s="132"/>
      <c r="N136" s="141">
        <v>3761.75</v>
      </c>
      <c r="O136" s="34">
        <v>3</v>
      </c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</row>
    <row r="137" spans="1:40" s="13" customFormat="1" ht="90">
      <c r="A137" s="177">
        <v>55</v>
      </c>
      <c r="B137" s="179" t="s">
        <v>1104</v>
      </c>
      <c r="C137" s="179" t="s">
        <v>1152</v>
      </c>
      <c r="D137" s="179" t="s">
        <v>1153</v>
      </c>
      <c r="E137" s="178">
        <v>1344</v>
      </c>
      <c r="F137" s="196" t="s">
        <v>1700</v>
      </c>
      <c r="G137" s="197" t="s">
        <v>1690</v>
      </c>
      <c r="H137" s="198" t="s">
        <v>1687</v>
      </c>
      <c r="I137" s="199">
        <v>2749.88</v>
      </c>
      <c r="J137" s="200">
        <v>49.104999999999997</v>
      </c>
      <c r="K137" s="199">
        <v>2761.88</v>
      </c>
      <c r="L137" s="178" t="s">
        <v>1688</v>
      </c>
      <c r="M137" s="178" t="s">
        <v>1688</v>
      </c>
      <c r="N137" s="199">
        <f t="shared" ref="N137" si="7">K137</f>
        <v>2761.88</v>
      </c>
      <c r="O137" s="143">
        <v>1</v>
      </c>
    </row>
    <row r="138" spans="1:40" s="13" customFormat="1" ht="60">
      <c r="A138" s="45">
        <v>56</v>
      </c>
      <c r="B138" s="82" t="s">
        <v>1104</v>
      </c>
      <c r="C138" s="82" t="s">
        <v>1154</v>
      </c>
      <c r="D138" s="82" t="s">
        <v>1155</v>
      </c>
      <c r="E138" s="1">
        <v>336</v>
      </c>
      <c r="F138" s="76" t="s">
        <v>1508</v>
      </c>
      <c r="G138" s="76" t="s">
        <v>1445</v>
      </c>
      <c r="H138" s="76" t="s">
        <v>1442</v>
      </c>
      <c r="I138" s="77">
        <v>1451.35</v>
      </c>
      <c r="J138" s="83">
        <v>25.917000000000002</v>
      </c>
      <c r="K138" s="77">
        <v>1473.52</v>
      </c>
      <c r="L138" s="77"/>
      <c r="M138" s="76"/>
      <c r="N138" s="77">
        <v>1473.52</v>
      </c>
      <c r="O138" s="48">
        <v>1</v>
      </c>
    </row>
    <row r="139" spans="1:40" s="13" customFormat="1" ht="75" hidden="1">
      <c r="A139" s="45">
        <v>56</v>
      </c>
      <c r="B139" s="82" t="s">
        <v>1104</v>
      </c>
      <c r="C139" s="82" t="s">
        <v>1154</v>
      </c>
      <c r="D139" s="82" t="s">
        <v>1155</v>
      </c>
      <c r="E139" s="1">
        <v>336</v>
      </c>
      <c r="F139" s="1" t="s">
        <v>2437</v>
      </c>
      <c r="G139" s="1" t="s">
        <v>1654</v>
      </c>
      <c r="H139" s="1" t="s">
        <v>2051</v>
      </c>
      <c r="I139" s="49">
        <v>1460.4</v>
      </c>
      <c r="J139" s="50">
        <v>26.078600000000002</v>
      </c>
      <c r="K139" s="49">
        <v>1473.52</v>
      </c>
      <c r="L139" s="49">
        <v>1483.12</v>
      </c>
      <c r="M139" s="1"/>
      <c r="N139" s="49">
        <v>1473.52</v>
      </c>
      <c r="O139" s="1">
        <v>2</v>
      </c>
    </row>
    <row r="140" spans="1:40" s="13" customFormat="1" ht="60">
      <c r="A140" s="131">
        <v>57</v>
      </c>
      <c r="B140" s="6" t="s">
        <v>1104</v>
      </c>
      <c r="C140" s="6" t="s">
        <v>1154</v>
      </c>
      <c r="D140" s="6" t="s">
        <v>1156</v>
      </c>
      <c r="E140" s="132">
        <v>672</v>
      </c>
      <c r="F140" s="133" t="s">
        <v>1509</v>
      </c>
      <c r="G140" s="133" t="s">
        <v>1445</v>
      </c>
      <c r="H140" s="133" t="s">
        <v>1442</v>
      </c>
      <c r="I140" s="134">
        <v>7289.24</v>
      </c>
      <c r="J140" s="135">
        <v>130.16499999999999</v>
      </c>
      <c r="K140" s="134">
        <v>7367.58</v>
      </c>
      <c r="L140" s="134"/>
      <c r="M140" s="133"/>
      <c r="N140" s="134">
        <v>7367.58</v>
      </c>
      <c r="O140" s="132">
        <v>1</v>
      </c>
    </row>
    <row r="141" spans="1:40" s="13" customFormat="1" ht="75" hidden="1">
      <c r="A141" s="131">
        <v>57</v>
      </c>
      <c r="B141" s="6" t="s">
        <v>1104</v>
      </c>
      <c r="C141" s="6" t="s">
        <v>1154</v>
      </c>
      <c r="D141" s="6" t="s">
        <v>1156</v>
      </c>
      <c r="E141" s="132">
        <v>672</v>
      </c>
      <c r="F141" s="132" t="s">
        <v>2438</v>
      </c>
      <c r="G141" s="132" t="s">
        <v>1654</v>
      </c>
      <c r="H141" s="132" t="s">
        <v>2051</v>
      </c>
      <c r="I141" s="136">
        <v>7309.2</v>
      </c>
      <c r="J141" s="137">
        <v>130.5214</v>
      </c>
      <c r="K141" s="136">
        <v>7367.58</v>
      </c>
      <c r="L141" s="136">
        <v>7367.58</v>
      </c>
      <c r="M141" s="132"/>
      <c r="N141" s="136">
        <v>7367.58</v>
      </c>
      <c r="O141" s="132">
        <v>2</v>
      </c>
    </row>
    <row r="142" spans="1:40" s="13" customFormat="1" ht="75">
      <c r="A142" s="45">
        <v>58</v>
      </c>
      <c r="B142" s="82" t="s">
        <v>1104</v>
      </c>
      <c r="C142" s="82" t="s">
        <v>1157</v>
      </c>
      <c r="D142" s="82" t="s">
        <v>1158</v>
      </c>
      <c r="E142" s="1">
        <v>720</v>
      </c>
      <c r="F142" s="76" t="s">
        <v>1510</v>
      </c>
      <c r="G142" s="76" t="s">
        <v>1444</v>
      </c>
      <c r="H142" s="76" t="s">
        <v>1442</v>
      </c>
      <c r="I142" s="77">
        <v>9738.84</v>
      </c>
      <c r="J142" s="83">
        <v>162.31399999999999</v>
      </c>
      <c r="K142" s="77">
        <v>9845.09</v>
      </c>
      <c r="L142" s="77"/>
      <c r="M142" s="76"/>
      <c r="N142" s="77">
        <v>9845.09</v>
      </c>
      <c r="O142" s="48">
        <v>1</v>
      </c>
    </row>
    <row r="143" spans="1:40" s="13" customFormat="1" ht="75" hidden="1">
      <c r="A143" s="45">
        <v>58</v>
      </c>
      <c r="B143" s="82" t="s">
        <v>1104</v>
      </c>
      <c r="C143" s="82" t="s">
        <v>1157</v>
      </c>
      <c r="D143" s="82" t="s">
        <v>1158</v>
      </c>
      <c r="E143" s="1">
        <v>720</v>
      </c>
      <c r="F143" s="1" t="s">
        <v>2439</v>
      </c>
      <c r="G143" s="1" t="s">
        <v>1679</v>
      </c>
      <c r="H143" s="1" t="s">
        <v>2051</v>
      </c>
      <c r="I143" s="49">
        <v>9786</v>
      </c>
      <c r="J143" s="50">
        <v>163.1</v>
      </c>
      <c r="K143" s="49">
        <v>9845.09</v>
      </c>
      <c r="L143" s="49">
        <v>9845.09</v>
      </c>
      <c r="M143" s="1"/>
      <c r="N143" s="49">
        <v>9845.09</v>
      </c>
      <c r="O143" s="1">
        <v>2</v>
      </c>
    </row>
    <row r="144" spans="1:40" s="13" customFormat="1" ht="60">
      <c r="A144" s="131">
        <v>59</v>
      </c>
      <c r="B144" s="132" t="s">
        <v>1104</v>
      </c>
      <c r="C144" s="132" t="s">
        <v>1159</v>
      </c>
      <c r="D144" s="132" t="s">
        <v>1160</v>
      </c>
      <c r="E144" s="132">
        <v>390</v>
      </c>
      <c r="F144" s="133" t="s">
        <v>1160</v>
      </c>
      <c r="G144" s="133" t="s">
        <v>1511</v>
      </c>
      <c r="H144" s="133" t="s">
        <v>1442</v>
      </c>
      <c r="I144" s="134">
        <v>1509.05</v>
      </c>
      <c r="J144" s="135">
        <v>50.301699999999997</v>
      </c>
      <c r="K144" s="134">
        <v>1707.59</v>
      </c>
      <c r="L144" s="134"/>
      <c r="M144" s="133"/>
      <c r="N144" s="134">
        <v>2799.72</v>
      </c>
      <c r="O144" s="48">
        <v>1</v>
      </c>
    </row>
    <row r="145" spans="1:40" s="13" customFormat="1" ht="79.900000000000006" hidden="1" customHeight="1">
      <c r="A145" s="131">
        <v>59</v>
      </c>
      <c r="B145" s="132" t="s">
        <v>1104</v>
      </c>
      <c r="C145" s="132" t="s">
        <v>1159</v>
      </c>
      <c r="D145" s="132" t="s">
        <v>1160</v>
      </c>
      <c r="E145" s="132">
        <v>390</v>
      </c>
      <c r="F145" s="139" t="s">
        <v>1582</v>
      </c>
      <c r="G145" s="132" t="s">
        <v>1580</v>
      </c>
      <c r="H145" s="132" t="s">
        <v>1549</v>
      </c>
      <c r="I145" s="136">
        <v>1529.7</v>
      </c>
      <c r="J145" s="137">
        <f>I145/30</f>
        <v>50.99</v>
      </c>
      <c r="K145" s="132">
        <v>1707.59</v>
      </c>
      <c r="L145" s="132"/>
      <c r="M145" s="132"/>
      <c r="N145" s="132">
        <v>1707.59</v>
      </c>
      <c r="O145" s="48">
        <v>2</v>
      </c>
    </row>
    <row r="146" spans="1:40" s="13" customFormat="1" ht="75" hidden="1">
      <c r="A146" s="131">
        <v>59</v>
      </c>
      <c r="B146" s="132" t="s">
        <v>1104</v>
      </c>
      <c r="C146" s="132" t="s">
        <v>1159</v>
      </c>
      <c r="D146" s="132" t="s">
        <v>1160</v>
      </c>
      <c r="E146" s="132">
        <v>390</v>
      </c>
      <c r="F146" s="132" t="s">
        <v>2440</v>
      </c>
      <c r="G146" s="132" t="s">
        <v>1654</v>
      </c>
      <c r="H146" s="132" t="s">
        <v>2051</v>
      </c>
      <c r="I146" s="136">
        <v>1635.6</v>
      </c>
      <c r="J146" s="137">
        <v>54.52</v>
      </c>
      <c r="K146" s="136">
        <v>1707.59</v>
      </c>
      <c r="L146" s="136">
        <v>2799.72</v>
      </c>
      <c r="M146" s="132"/>
      <c r="N146" s="136">
        <v>2799.72</v>
      </c>
      <c r="O146" s="1">
        <v>3</v>
      </c>
    </row>
    <row r="147" spans="1:40" s="94" customFormat="1" ht="90" hidden="1">
      <c r="A147" s="131">
        <v>59</v>
      </c>
      <c r="B147" s="132" t="s">
        <v>1104</v>
      </c>
      <c r="C147" s="132" t="s">
        <v>1159</v>
      </c>
      <c r="D147" s="132" t="s">
        <v>1160</v>
      </c>
      <c r="E147" s="132">
        <v>390</v>
      </c>
      <c r="F147" s="132" t="s">
        <v>1848</v>
      </c>
      <c r="G147" s="132" t="s">
        <v>1801</v>
      </c>
      <c r="H147" s="132" t="s">
        <v>1755</v>
      </c>
      <c r="I147" s="136">
        <v>1707</v>
      </c>
      <c r="J147" s="137">
        <f>I147/30</f>
        <v>56.9</v>
      </c>
      <c r="K147" s="132">
        <v>1707.59</v>
      </c>
      <c r="L147" s="132"/>
      <c r="M147" s="132"/>
      <c r="N147" s="132">
        <v>1707.59</v>
      </c>
      <c r="O147" s="1">
        <v>4</v>
      </c>
    </row>
    <row r="148" spans="1:40" s="13" customFormat="1" ht="70.5" customHeight="1">
      <c r="A148" s="20">
        <v>60</v>
      </c>
      <c r="B148" s="21" t="s">
        <v>1104</v>
      </c>
      <c r="C148" s="21" t="s">
        <v>1161</v>
      </c>
      <c r="D148" s="21" t="s">
        <v>1162</v>
      </c>
      <c r="E148" s="21">
        <v>1960</v>
      </c>
      <c r="F148" s="55" t="s">
        <v>1512</v>
      </c>
      <c r="G148" s="55" t="s">
        <v>1445</v>
      </c>
      <c r="H148" s="55" t="s">
        <v>1442</v>
      </c>
      <c r="I148" s="56">
        <v>3599.9</v>
      </c>
      <c r="J148" s="57">
        <v>25.7136</v>
      </c>
      <c r="K148" s="56">
        <v>3759.05</v>
      </c>
      <c r="L148" s="56"/>
      <c r="M148" s="55"/>
      <c r="N148" s="56">
        <v>3759.05</v>
      </c>
      <c r="O148" s="48">
        <v>1</v>
      </c>
    </row>
    <row r="149" spans="1:40" ht="66" hidden="1" customHeight="1">
      <c r="A149" s="22">
        <v>60</v>
      </c>
      <c r="B149" s="23" t="s">
        <v>1104</v>
      </c>
      <c r="C149" s="23" t="s">
        <v>1161</v>
      </c>
      <c r="D149" s="52" t="s">
        <v>1162</v>
      </c>
      <c r="E149" s="23">
        <v>1960</v>
      </c>
      <c r="F149" s="53" t="s">
        <v>1733</v>
      </c>
      <c r="G149" s="53" t="s">
        <v>1734</v>
      </c>
      <c r="H149" s="53" t="s">
        <v>1709</v>
      </c>
      <c r="I149" s="93">
        <v>3602.2</v>
      </c>
      <c r="J149" s="23">
        <v>25.73</v>
      </c>
      <c r="K149" s="23">
        <v>3759.05</v>
      </c>
      <c r="L149" s="23"/>
      <c r="M149" s="23"/>
      <c r="N149" s="23">
        <v>3759.05</v>
      </c>
      <c r="O149" s="173">
        <v>2</v>
      </c>
    </row>
    <row r="150" spans="1:40" s="13" customFormat="1" ht="60" hidden="1">
      <c r="A150" s="20">
        <v>60</v>
      </c>
      <c r="B150" s="21" t="s">
        <v>1104</v>
      </c>
      <c r="C150" s="21" t="s">
        <v>1161</v>
      </c>
      <c r="D150" s="21" t="s">
        <v>1162</v>
      </c>
      <c r="E150" s="21">
        <v>1960</v>
      </c>
      <c r="F150" s="21" t="s">
        <v>2441</v>
      </c>
      <c r="G150" s="21" t="s">
        <v>1654</v>
      </c>
      <c r="H150" s="21" t="s">
        <v>2051</v>
      </c>
      <c r="I150" s="27">
        <v>3639.6</v>
      </c>
      <c r="J150" s="28">
        <v>25.9971</v>
      </c>
      <c r="K150" s="27">
        <v>3759.05</v>
      </c>
      <c r="L150" s="27">
        <v>3759.05</v>
      </c>
      <c r="M150" s="21"/>
      <c r="N150" s="27">
        <v>2255.4299999999998</v>
      </c>
      <c r="O150" s="1">
        <v>3</v>
      </c>
    </row>
    <row r="151" spans="1:40" s="13" customFormat="1" ht="92.25" hidden="1" customHeight="1">
      <c r="A151" s="20">
        <v>60</v>
      </c>
      <c r="B151" s="21" t="s">
        <v>1104</v>
      </c>
      <c r="C151" s="21" t="s">
        <v>1161</v>
      </c>
      <c r="D151" s="21" t="s">
        <v>1162</v>
      </c>
      <c r="E151" s="21">
        <v>1960</v>
      </c>
      <c r="F151" s="74" t="s">
        <v>1673</v>
      </c>
      <c r="G151" s="74" t="s">
        <v>1654</v>
      </c>
      <c r="H151" s="59" t="s">
        <v>1650</v>
      </c>
      <c r="I151" s="27">
        <v>3862.8</v>
      </c>
      <c r="J151" s="28">
        <f>I151/140</f>
        <v>27.591428571428573</v>
      </c>
      <c r="K151" s="142">
        <v>3759.05</v>
      </c>
      <c r="L151" s="21"/>
      <c r="M151" s="21"/>
      <c r="N151" s="75">
        <v>3759.05</v>
      </c>
      <c r="O151" s="34" t="s">
        <v>2464</v>
      </c>
      <c r="P151" s="63" t="s">
        <v>2463</v>
      </c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</row>
    <row r="152" spans="1:40" s="13" customFormat="1" ht="90">
      <c r="A152" s="45">
        <v>61</v>
      </c>
      <c r="B152" s="48" t="s">
        <v>1104</v>
      </c>
      <c r="C152" s="48" t="s">
        <v>1163</v>
      </c>
      <c r="D152" s="48" t="s">
        <v>1164</v>
      </c>
      <c r="E152" s="1">
        <v>10</v>
      </c>
      <c r="F152" s="76" t="s">
        <v>1513</v>
      </c>
      <c r="G152" s="76" t="s">
        <v>1443</v>
      </c>
      <c r="H152" s="76" t="s">
        <v>1442</v>
      </c>
      <c r="I152" s="77">
        <v>1612.2</v>
      </c>
      <c r="J152" s="83">
        <v>1612.2</v>
      </c>
      <c r="K152" s="77">
        <v>1637.88</v>
      </c>
      <c r="L152" s="77"/>
      <c r="M152" s="76"/>
      <c r="N152" s="77">
        <v>1637.88</v>
      </c>
      <c r="O152" s="48">
        <v>1</v>
      </c>
    </row>
    <row r="153" spans="1:40" s="13" customFormat="1" ht="105" hidden="1">
      <c r="A153" s="45">
        <v>61</v>
      </c>
      <c r="B153" s="48" t="s">
        <v>1104</v>
      </c>
      <c r="C153" s="48" t="s">
        <v>1163</v>
      </c>
      <c r="D153" s="48" t="s">
        <v>1164</v>
      </c>
      <c r="E153" s="1">
        <v>10</v>
      </c>
      <c r="F153" s="1" t="s">
        <v>2442</v>
      </c>
      <c r="G153" s="1" t="s">
        <v>2443</v>
      </c>
      <c r="H153" s="1" t="s">
        <v>2051</v>
      </c>
      <c r="I153" s="49">
        <v>1621.2</v>
      </c>
      <c r="J153" s="50">
        <v>1621.2</v>
      </c>
      <c r="K153" s="49">
        <v>1637.88</v>
      </c>
      <c r="L153" s="49">
        <v>1637.88</v>
      </c>
      <c r="M153" s="1"/>
      <c r="N153" s="49">
        <v>1637.88</v>
      </c>
      <c r="O153" s="1">
        <v>2</v>
      </c>
    </row>
    <row r="154" spans="1:40" s="13" customFormat="1" ht="90">
      <c r="A154" s="30">
        <v>62</v>
      </c>
      <c r="B154" s="26" t="s">
        <v>1104</v>
      </c>
      <c r="C154" s="26" t="s">
        <v>1165</v>
      </c>
      <c r="D154" s="26" t="s">
        <v>1166</v>
      </c>
      <c r="E154" s="26">
        <v>1080</v>
      </c>
      <c r="F154" s="26" t="s">
        <v>2444</v>
      </c>
      <c r="G154" s="26" t="s">
        <v>2071</v>
      </c>
      <c r="H154" s="26" t="s">
        <v>2051</v>
      </c>
      <c r="I154" s="31">
        <v>2060.4</v>
      </c>
      <c r="J154" s="32">
        <v>68.680000000000007</v>
      </c>
      <c r="K154" s="31">
        <v>3767.27</v>
      </c>
      <c r="L154" s="31">
        <v>4705.99</v>
      </c>
      <c r="M154" s="26"/>
      <c r="N154" s="31">
        <v>3767.2</v>
      </c>
      <c r="O154" s="1">
        <v>1</v>
      </c>
    </row>
    <row r="155" spans="1:40" s="13" customFormat="1" ht="75" hidden="1">
      <c r="A155" s="30">
        <v>62</v>
      </c>
      <c r="B155" s="26" t="s">
        <v>1104</v>
      </c>
      <c r="C155" s="26" t="s">
        <v>1165</v>
      </c>
      <c r="D155" s="26" t="s">
        <v>1166</v>
      </c>
      <c r="E155" s="26">
        <v>1080</v>
      </c>
      <c r="F155" s="67" t="s">
        <v>1514</v>
      </c>
      <c r="G155" s="67" t="s">
        <v>1445</v>
      </c>
      <c r="H155" s="67" t="s">
        <v>1442</v>
      </c>
      <c r="I155" s="68">
        <v>2156.2399999999998</v>
      </c>
      <c r="J155" s="69">
        <v>71.874700000000004</v>
      </c>
      <c r="K155" s="68">
        <v>3767.2</v>
      </c>
      <c r="L155" s="68"/>
      <c r="M155" s="67"/>
      <c r="N155" s="68">
        <v>3767.2</v>
      </c>
      <c r="O155" s="48">
        <v>2</v>
      </c>
    </row>
    <row r="156" spans="1:40" s="13" customFormat="1" ht="93" hidden="1" customHeight="1">
      <c r="A156" s="30">
        <v>62</v>
      </c>
      <c r="B156" s="26" t="s">
        <v>1104</v>
      </c>
      <c r="C156" s="26" t="s">
        <v>1165</v>
      </c>
      <c r="D156" s="26" t="s">
        <v>1166</v>
      </c>
      <c r="E156" s="26">
        <v>1080</v>
      </c>
      <c r="F156" s="26" t="s">
        <v>1849</v>
      </c>
      <c r="G156" s="26" t="s">
        <v>1850</v>
      </c>
      <c r="H156" s="26" t="s">
        <v>1755</v>
      </c>
      <c r="I156" s="31">
        <v>2157.2399999999998</v>
      </c>
      <c r="J156" s="32">
        <f>I156/30</f>
        <v>71.907999999999987</v>
      </c>
      <c r="K156" s="31">
        <v>3767.2</v>
      </c>
      <c r="L156" s="26"/>
      <c r="M156" s="26"/>
      <c r="N156" s="31">
        <v>3767.2</v>
      </c>
      <c r="O156" s="48">
        <v>3</v>
      </c>
    </row>
    <row r="157" spans="1:40" ht="75" hidden="1" customHeight="1">
      <c r="A157" s="24">
        <v>62</v>
      </c>
      <c r="B157" s="25" t="s">
        <v>1104</v>
      </c>
      <c r="C157" s="25" t="s">
        <v>1165</v>
      </c>
      <c r="D157" s="64" t="s">
        <v>1166</v>
      </c>
      <c r="E157" s="25">
        <v>1080</v>
      </c>
      <c r="F157" s="116" t="s">
        <v>1735</v>
      </c>
      <c r="G157" s="25" t="s">
        <v>1736</v>
      </c>
      <c r="H157" s="65" t="s">
        <v>1709</v>
      </c>
      <c r="I157" s="117">
        <v>2393.6999999999998</v>
      </c>
      <c r="J157" s="25">
        <v>79.790000000000006</v>
      </c>
      <c r="K157" s="117">
        <v>3767.2</v>
      </c>
      <c r="L157" s="25"/>
      <c r="M157" s="25"/>
      <c r="N157" s="117">
        <v>3767.2</v>
      </c>
      <c r="O157" s="173">
        <v>4</v>
      </c>
    </row>
    <row r="158" spans="1:40" s="63" customFormat="1" ht="60" hidden="1">
      <c r="A158" s="30">
        <v>62</v>
      </c>
      <c r="B158" s="26" t="s">
        <v>1104</v>
      </c>
      <c r="C158" s="26" t="s">
        <v>1165</v>
      </c>
      <c r="D158" s="26" t="s">
        <v>1166</v>
      </c>
      <c r="E158" s="26">
        <v>1080</v>
      </c>
      <c r="F158" s="26" t="s">
        <v>1880</v>
      </c>
      <c r="G158" s="26" t="s">
        <v>1675</v>
      </c>
      <c r="H158" s="26" t="s">
        <v>1875</v>
      </c>
      <c r="I158" s="31">
        <v>2570.79</v>
      </c>
      <c r="J158" s="32">
        <v>85.69</v>
      </c>
      <c r="K158" s="26">
        <v>3767.2</v>
      </c>
      <c r="L158" s="26"/>
      <c r="M158" s="26"/>
      <c r="N158" s="26">
        <v>3767.2</v>
      </c>
      <c r="O158" s="34">
        <v>5</v>
      </c>
    </row>
    <row r="159" spans="1:40" s="13" customFormat="1" ht="75" hidden="1" customHeight="1">
      <c r="A159" s="30">
        <v>62</v>
      </c>
      <c r="B159" s="26" t="s">
        <v>1104</v>
      </c>
      <c r="C159" s="26" t="s">
        <v>1165</v>
      </c>
      <c r="D159" s="26" t="s">
        <v>1166</v>
      </c>
      <c r="E159" s="26">
        <v>1080</v>
      </c>
      <c r="F159" s="70" t="s">
        <v>1674</v>
      </c>
      <c r="G159" s="70" t="s">
        <v>1675</v>
      </c>
      <c r="H159" s="71" t="s">
        <v>1650</v>
      </c>
      <c r="I159" s="31">
        <v>2752.56</v>
      </c>
      <c r="J159" s="32">
        <f>I159/30</f>
        <v>91.751999999999995</v>
      </c>
      <c r="K159" s="31">
        <v>3767.2</v>
      </c>
      <c r="L159" s="26"/>
      <c r="M159" s="26"/>
      <c r="N159" s="73">
        <v>3767.2</v>
      </c>
      <c r="O159" s="34">
        <v>6</v>
      </c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</row>
    <row r="160" spans="1:40" s="13" customFormat="1" ht="75">
      <c r="A160" s="36">
        <v>63</v>
      </c>
      <c r="B160" s="143" t="s">
        <v>1104</v>
      </c>
      <c r="C160" s="143" t="s">
        <v>1167</v>
      </c>
      <c r="D160" s="143" t="s">
        <v>1168</v>
      </c>
      <c r="E160" s="143">
        <v>2160</v>
      </c>
      <c r="F160" s="143" t="s">
        <v>2445</v>
      </c>
      <c r="G160" s="143" t="s">
        <v>1654</v>
      </c>
      <c r="H160" s="143" t="s">
        <v>2051</v>
      </c>
      <c r="I160" s="144">
        <v>4903.38</v>
      </c>
      <c r="J160" s="145">
        <v>81.722999999999999</v>
      </c>
      <c r="K160" s="144">
        <v>5414.57</v>
      </c>
      <c r="L160" s="144">
        <v>5414.57</v>
      </c>
      <c r="M160" s="143"/>
      <c r="N160" s="144">
        <v>5414.57</v>
      </c>
      <c r="O160" s="1">
        <v>1</v>
      </c>
    </row>
    <row r="161" spans="1:40" ht="60" hidden="1">
      <c r="A161" s="146">
        <v>63</v>
      </c>
      <c r="B161" s="147" t="s">
        <v>1104</v>
      </c>
      <c r="C161" s="147" t="s">
        <v>1167</v>
      </c>
      <c r="D161" s="148" t="s">
        <v>1168</v>
      </c>
      <c r="E161" s="147">
        <v>2160</v>
      </c>
      <c r="F161" s="149" t="s">
        <v>1737</v>
      </c>
      <c r="G161" s="149" t="s">
        <v>1738</v>
      </c>
      <c r="H161" s="149" t="s">
        <v>1709</v>
      </c>
      <c r="I161" s="150">
        <v>4904.3999999999996</v>
      </c>
      <c r="J161" s="147">
        <v>81.739999999999995</v>
      </c>
      <c r="K161" s="147">
        <v>5414.57</v>
      </c>
      <c r="L161" s="147"/>
      <c r="M161" s="147"/>
      <c r="N161" s="147">
        <v>5414.57</v>
      </c>
      <c r="O161" s="173">
        <v>2</v>
      </c>
    </row>
    <row r="162" spans="1:40" s="13" customFormat="1" ht="60" hidden="1">
      <c r="A162" s="36">
        <v>63</v>
      </c>
      <c r="B162" s="143" t="s">
        <v>1104</v>
      </c>
      <c r="C162" s="143" t="s">
        <v>1167</v>
      </c>
      <c r="D162" s="143" t="s">
        <v>1168</v>
      </c>
      <c r="E162" s="143">
        <v>2160</v>
      </c>
      <c r="F162" s="151" t="s">
        <v>1515</v>
      </c>
      <c r="G162" s="151" t="s">
        <v>1445</v>
      </c>
      <c r="H162" s="151" t="s">
        <v>1442</v>
      </c>
      <c r="I162" s="152">
        <v>4906.1099999999997</v>
      </c>
      <c r="J162" s="153">
        <v>81.768500000000003</v>
      </c>
      <c r="K162" s="152">
        <v>5414.57</v>
      </c>
      <c r="L162" s="152"/>
      <c r="M162" s="151"/>
      <c r="N162" s="152">
        <v>5414.57</v>
      </c>
      <c r="O162" s="48">
        <v>3</v>
      </c>
    </row>
    <row r="163" spans="1:40" s="13" customFormat="1" ht="42.95" hidden="1" customHeight="1">
      <c r="A163" s="36">
        <v>63</v>
      </c>
      <c r="B163" s="143" t="s">
        <v>1104</v>
      </c>
      <c r="C163" s="143" t="s">
        <v>1167</v>
      </c>
      <c r="D163" s="143" t="s">
        <v>1168</v>
      </c>
      <c r="E163" s="143">
        <v>2160</v>
      </c>
      <c r="F163" s="154" t="s">
        <v>1676</v>
      </c>
      <c r="G163" s="154" t="s">
        <v>1654</v>
      </c>
      <c r="H163" s="155" t="s">
        <v>1650</v>
      </c>
      <c r="I163" s="144">
        <v>4996.38</v>
      </c>
      <c r="J163" s="145">
        <f>I163/60</f>
        <v>83.272999999999996</v>
      </c>
      <c r="K163" s="143">
        <v>5414.57</v>
      </c>
      <c r="L163" s="143"/>
      <c r="M163" s="143"/>
      <c r="N163" s="156">
        <v>5414.57</v>
      </c>
      <c r="O163" s="34">
        <v>4</v>
      </c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</row>
    <row r="164" spans="1:40" s="13" customFormat="1" ht="60">
      <c r="A164" s="45">
        <v>64</v>
      </c>
      <c r="B164" s="48" t="s">
        <v>1104</v>
      </c>
      <c r="C164" s="48" t="s">
        <v>1169</v>
      </c>
      <c r="D164" s="48" t="s">
        <v>1170</v>
      </c>
      <c r="E164" s="1">
        <v>6000</v>
      </c>
      <c r="F164" s="76" t="s">
        <v>1516</v>
      </c>
      <c r="G164" s="76" t="s">
        <v>1445</v>
      </c>
      <c r="H164" s="76" t="s">
        <v>1442</v>
      </c>
      <c r="I164" s="77">
        <v>146.6</v>
      </c>
      <c r="J164" s="83">
        <v>1.2217</v>
      </c>
      <c r="K164" s="77">
        <v>202.06</v>
      </c>
      <c r="L164" s="77"/>
      <c r="M164" s="76"/>
      <c r="N164" s="77">
        <v>202.06</v>
      </c>
      <c r="O164" s="48">
        <v>1</v>
      </c>
    </row>
    <row r="165" spans="1:40" s="13" customFormat="1" ht="75" hidden="1">
      <c r="A165" s="45">
        <v>64</v>
      </c>
      <c r="B165" s="48" t="s">
        <v>1104</v>
      </c>
      <c r="C165" s="48" t="s">
        <v>1169</v>
      </c>
      <c r="D165" s="48" t="s">
        <v>1170</v>
      </c>
      <c r="E165" s="1">
        <v>6000</v>
      </c>
      <c r="F165" s="1" t="s">
        <v>2446</v>
      </c>
      <c r="G165" s="1" t="s">
        <v>2068</v>
      </c>
      <c r="H165" s="1" t="s">
        <v>2051</v>
      </c>
      <c r="I165" s="49">
        <v>165.6</v>
      </c>
      <c r="J165" s="50">
        <v>1.38</v>
      </c>
      <c r="K165" s="49">
        <v>202.06000000000003</v>
      </c>
      <c r="L165" s="49">
        <v>202.06</v>
      </c>
      <c r="M165" s="1"/>
      <c r="N165" s="49">
        <v>202.06</v>
      </c>
      <c r="O165" s="1">
        <v>2</v>
      </c>
    </row>
    <row r="166" spans="1:40" s="13" customFormat="1" ht="54" hidden="1" customHeight="1">
      <c r="A166" s="45">
        <v>64</v>
      </c>
      <c r="B166" s="48" t="s">
        <v>1104</v>
      </c>
      <c r="C166" s="48" t="s">
        <v>1169</v>
      </c>
      <c r="D166" s="48" t="s">
        <v>1170</v>
      </c>
      <c r="E166" s="78">
        <v>6000</v>
      </c>
      <c r="F166" s="51" t="s">
        <v>1677</v>
      </c>
      <c r="G166" s="51" t="s">
        <v>1654</v>
      </c>
      <c r="H166" s="79" t="s">
        <v>1650</v>
      </c>
      <c r="I166" s="80">
        <v>180.6</v>
      </c>
      <c r="J166" s="90">
        <f>I166/120</f>
        <v>1.5049999999999999</v>
      </c>
      <c r="K166" s="78">
        <v>202.06</v>
      </c>
      <c r="L166" s="78"/>
      <c r="M166" s="78"/>
      <c r="N166" s="81">
        <v>202.06</v>
      </c>
      <c r="O166" s="34">
        <v>3</v>
      </c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</row>
    <row r="167" spans="1:40" s="13" customFormat="1" ht="75">
      <c r="A167" s="36">
        <v>65</v>
      </c>
      <c r="B167" s="37" t="s">
        <v>1104</v>
      </c>
      <c r="C167" s="37" t="s">
        <v>1171</v>
      </c>
      <c r="D167" s="37" t="s">
        <v>1172</v>
      </c>
      <c r="E167" s="37">
        <v>2880</v>
      </c>
      <c r="F167" s="143" t="s">
        <v>2447</v>
      </c>
      <c r="G167" s="143" t="s">
        <v>1679</v>
      </c>
      <c r="H167" s="143" t="s">
        <v>2051</v>
      </c>
      <c r="I167" s="144">
        <v>11944.3</v>
      </c>
      <c r="J167" s="145">
        <v>99.535799999999995</v>
      </c>
      <c r="K167" s="144">
        <v>12448.63</v>
      </c>
      <c r="L167" s="144">
        <v>12448.63</v>
      </c>
      <c r="M167" s="143"/>
      <c r="N167" s="144">
        <v>12448.63</v>
      </c>
      <c r="O167" s="1">
        <v>1</v>
      </c>
    </row>
    <row r="168" spans="1:40" ht="60" hidden="1">
      <c r="A168" s="146">
        <v>65</v>
      </c>
      <c r="B168" s="157" t="s">
        <v>1104</v>
      </c>
      <c r="C168" s="157" t="s">
        <v>1171</v>
      </c>
      <c r="D168" s="158" t="s">
        <v>1172</v>
      </c>
      <c r="E168" s="157">
        <v>2880</v>
      </c>
      <c r="F168" s="149" t="s">
        <v>1739</v>
      </c>
      <c r="G168" s="149" t="s">
        <v>1740</v>
      </c>
      <c r="H168" s="149" t="s">
        <v>1709</v>
      </c>
      <c r="I168" s="150">
        <v>11945.19</v>
      </c>
      <c r="J168" s="147">
        <v>99.543000000000006</v>
      </c>
      <c r="K168" s="147">
        <v>12448.63</v>
      </c>
      <c r="L168" s="147"/>
      <c r="M168" s="147"/>
      <c r="N168" s="147">
        <v>12448.63</v>
      </c>
      <c r="O168" s="173">
        <v>2</v>
      </c>
    </row>
    <row r="169" spans="1:40" s="13" customFormat="1" ht="75" hidden="1">
      <c r="A169" s="36">
        <v>65</v>
      </c>
      <c r="B169" s="37" t="s">
        <v>1104</v>
      </c>
      <c r="C169" s="37" t="s">
        <v>1171</v>
      </c>
      <c r="D169" s="37" t="s">
        <v>1172</v>
      </c>
      <c r="E169" s="37">
        <v>2880</v>
      </c>
      <c r="F169" s="151" t="s">
        <v>1517</v>
      </c>
      <c r="G169" s="151" t="s">
        <v>1444</v>
      </c>
      <c r="H169" s="151" t="s">
        <v>1442</v>
      </c>
      <c r="I169" s="152">
        <v>11946.2</v>
      </c>
      <c r="J169" s="153">
        <v>99.551699999999997</v>
      </c>
      <c r="K169" s="152">
        <v>12448.63</v>
      </c>
      <c r="L169" s="152"/>
      <c r="M169" s="151"/>
      <c r="N169" s="152">
        <v>12448.63</v>
      </c>
      <c r="O169" s="48">
        <v>3</v>
      </c>
    </row>
    <row r="170" spans="1:40" s="13" customFormat="1" ht="90" hidden="1">
      <c r="A170" s="36">
        <v>65</v>
      </c>
      <c r="B170" s="159" t="s">
        <v>1104</v>
      </c>
      <c r="C170" s="159" t="s">
        <v>1171</v>
      </c>
      <c r="D170" s="159" t="s">
        <v>1172</v>
      </c>
      <c r="E170" s="159">
        <v>2880</v>
      </c>
      <c r="F170" s="154" t="s">
        <v>1678</v>
      </c>
      <c r="G170" s="154" t="s">
        <v>1679</v>
      </c>
      <c r="H170" s="155" t="s">
        <v>1650</v>
      </c>
      <c r="I170" s="144">
        <v>12171.08</v>
      </c>
      <c r="J170" s="145">
        <f>I170/120</f>
        <v>101.42566666666667</v>
      </c>
      <c r="K170" s="143">
        <v>12448.63</v>
      </c>
      <c r="L170" s="143"/>
      <c r="M170" s="143"/>
      <c r="N170" s="160">
        <v>12448.63</v>
      </c>
      <c r="O170" s="34">
        <v>4</v>
      </c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</row>
    <row r="171" spans="1:40" s="13" customFormat="1" ht="90">
      <c r="A171" s="30">
        <v>66</v>
      </c>
      <c r="B171" s="29" t="s">
        <v>1104</v>
      </c>
      <c r="C171" s="29" t="s">
        <v>1173</v>
      </c>
      <c r="D171" s="29" t="s">
        <v>1174</v>
      </c>
      <c r="E171" s="29">
        <v>4032</v>
      </c>
      <c r="F171" s="67" t="s">
        <v>1518</v>
      </c>
      <c r="G171" s="67" t="s">
        <v>1445</v>
      </c>
      <c r="H171" s="67" t="s">
        <v>1442</v>
      </c>
      <c r="I171" s="68">
        <v>4800.17</v>
      </c>
      <c r="J171" s="69">
        <v>57.1449</v>
      </c>
      <c r="K171" s="68">
        <v>5068.3900000000003</v>
      </c>
      <c r="L171" s="68"/>
      <c r="M171" s="67"/>
      <c r="N171" s="68">
        <v>5114.1400000000003</v>
      </c>
      <c r="O171" s="48">
        <v>1</v>
      </c>
    </row>
    <row r="172" spans="1:40" s="13" customFormat="1" ht="75" hidden="1">
      <c r="A172" s="30">
        <v>66</v>
      </c>
      <c r="B172" s="29" t="s">
        <v>1104</v>
      </c>
      <c r="C172" s="29" t="s">
        <v>1173</v>
      </c>
      <c r="D172" s="29" t="s">
        <v>1174</v>
      </c>
      <c r="E172" s="29">
        <v>4032</v>
      </c>
      <c r="F172" s="26" t="s">
        <v>2448</v>
      </c>
      <c r="G172" s="26" t="s">
        <v>1654</v>
      </c>
      <c r="H172" s="26" t="s">
        <v>2051</v>
      </c>
      <c r="I172" s="31">
        <v>4839.6000000000004</v>
      </c>
      <c r="J172" s="32">
        <v>57.6143</v>
      </c>
      <c r="K172" s="31">
        <v>5068.3900000000003</v>
      </c>
      <c r="L172" s="31">
        <v>5068.3900000000003</v>
      </c>
      <c r="M172" s="26"/>
      <c r="N172" s="31">
        <v>5114.1400000000003</v>
      </c>
      <c r="O172" s="1">
        <v>2</v>
      </c>
    </row>
    <row r="173" spans="1:40" s="13" customFormat="1" ht="105" hidden="1">
      <c r="A173" s="30">
        <v>66</v>
      </c>
      <c r="B173" s="29" t="s">
        <v>1104</v>
      </c>
      <c r="C173" s="29" t="s">
        <v>1173</v>
      </c>
      <c r="D173" s="29" t="s">
        <v>1174</v>
      </c>
      <c r="E173" s="29">
        <v>4032</v>
      </c>
      <c r="F173" s="26" t="s">
        <v>1680</v>
      </c>
      <c r="G173" s="26" t="s">
        <v>1801</v>
      </c>
      <c r="H173" s="26" t="s">
        <v>1755</v>
      </c>
      <c r="I173" s="31">
        <v>4872</v>
      </c>
      <c r="J173" s="32">
        <f>I173/84</f>
        <v>58</v>
      </c>
      <c r="K173" s="31">
        <v>5068.3900000000003</v>
      </c>
      <c r="L173" s="26"/>
      <c r="M173" s="26"/>
      <c r="N173" s="26">
        <v>5068.3900000000003</v>
      </c>
      <c r="O173" s="48">
        <v>3</v>
      </c>
    </row>
    <row r="174" spans="1:40" s="13" customFormat="1" ht="105" hidden="1">
      <c r="A174" s="30">
        <v>66</v>
      </c>
      <c r="B174" s="161" t="s">
        <v>1104</v>
      </c>
      <c r="C174" s="161" t="s">
        <v>1173</v>
      </c>
      <c r="D174" s="161" t="s">
        <v>1174</v>
      </c>
      <c r="E174" s="161">
        <v>4032</v>
      </c>
      <c r="F174" s="70" t="s">
        <v>1680</v>
      </c>
      <c r="G174" s="70" t="s">
        <v>1654</v>
      </c>
      <c r="H174" s="71" t="s">
        <v>1650</v>
      </c>
      <c r="I174" s="31">
        <v>4894.8</v>
      </c>
      <c r="J174" s="32">
        <f>I174/84</f>
        <v>58.271428571428572</v>
      </c>
      <c r="K174" s="26">
        <v>5068.3900000000003</v>
      </c>
      <c r="L174" s="26"/>
      <c r="M174" s="26"/>
      <c r="N174" s="26">
        <v>5114.1400000000003</v>
      </c>
      <c r="O174" s="34">
        <v>4</v>
      </c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</row>
    <row r="175" spans="1:40" s="13" customFormat="1" ht="75">
      <c r="A175" s="95">
        <v>67</v>
      </c>
      <c r="B175" s="126" t="s">
        <v>1104</v>
      </c>
      <c r="C175" s="126" t="s">
        <v>1175</v>
      </c>
      <c r="D175" s="126" t="s">
        <v>1176</v>
      </c>
      <c r="E175" s="126">
        <v>8064</v>
      </c>
      <c r="F175" s="97" t="s">
        <v>1701</v>
      </c>
      <c r="G175" s="97" t="s">
        <v>1686</v>
      </c>
      <c r="H175" s="113" t="s">
        <v>1687</v>
      </c>
      <c r="I175" s="114">
        <v>10258.25</v>
      </c>
      <c r="J175" s="115">
        <v>45.7958</v>
      </c>
      <c r="K175" s="114">
        <v>10270.25</v>
      </c>
      <c r="L175" s="97" t="s">
        <v>1688</v>
      </c>
      <c r="M175" s="97" t="s">
        <v>1688</v>
      </c>
      <c r="N175" s="114">
        <f t="shared" ref="N175" si="8">K175</f>
        <v>10270.25</v>
      </c>
      <c r="O175" s="48">
        <v>1</v>
      </c>
    </row>
    <row r="176" spans="1:40" s="13" customFormat="1" ht="75">
      <c r="A176" s="36">
        <v>68</v>
      </c>
      <c r="B176" s="201" t="s">
        <v>1104</v>
      </c>
      <c r="C176" s="201" t="s">
        <v>1177</v>
      </c>
      <c r="D176" s="201" t="s">
        <v>1178</v>
      </c>
      <c r="E176" s="201">
        <v>120</v>
      </c>
      <c r="F176" s="143" t="s">
        <v>2449</v>
      </c>
      <c r="G176" s="143" t="s">
        <v>1654</v>
      </c>
      <c r="H176" s="143" t="s">
        <v>2051</v>
      </c>
      <c r="I176" s="144">
        <v>3108</v>
      </c>
      <c r="J176" s="145">
        <v>103.6</v>
      </c>
      <c r="K176" s="144">
        <v>3120.9</v>
      </c>
      <c r="L176" s="144">
        <v>3297.65</v>
      </c>
      <c r="M176" s="143"/>
      <c r="N176" s="144">
        <v>3120.9</v>
      </c>
      <c r="O176" s="143">
        <v>1</v>
      </c>
    </row>
    <row r="177" spans="1:40" s="13" customFormat="1" ht="75">
      <c r="A177" s="30">
        <v>69</v>
      </c>
      <c r="B177" s="29" t="s">
        <v>1104</v>
      </c>
      <c r="C177" s="29" t="s">
        <v>1177</v>
      </c>
      <c r="D177" s="29" t="s">
        <v>1179</v>
      </c>
      <c r="E177" s="29">
        <v>300</v>
      </c>
      <c r="F177" s="26" t="s">
        <v>2450</v>
      </c>
      <c r="G177" s="26" t="s">
        <v>1654</v>
      </c>
      <c r="H177" s="26" t="s">
        <v>2051</v>
      </c>
      <c r="I177" s="31">
        <v>9345.6</v>
      </c>
      <c r="J177" s="32">
        <v>311.52</v>
      </c>
      <c r="K177" s="31">
        <v>9362.69</v>
      </c>
      <c r="L177" s="31">
        <v>9362.69</v>
      </c>
      <c r="M177" s="26"/>
      <c r="N177" s="31">
        <v>9362.69</v>
      </c>
      <c r="O177" s="1">
        <v>1</v>
      </c>
    </row>
    <row r="178" spans="1:40" s="13" customFormat="1" ht="90" hidden="1">
      <c r="A178" s="30">
        <v>69</v>
      </c>
      <c r="B178" s="29" t="s">
        <v>1104</v>
      </c>
      <c r="C178" s="29" t="s">
        <v>1177</v>
      </c>
      <c r="D178" s="29" t="s">
        <v>1179</v>
      </c>
      <c r="E178" s="29">
        <v>300</v>
      </c>
      <c r="F178" s="67" t="s">
        <v>1519</v>
      </c>
      <c r="G178" s="67" t="s">
        <v>1445</v>
      </c>
      <c r="H178" s="67" t="s">
        <v>1442</v>
      </c>
      <c r="I178" s="68">
        <v>9360.24</v>
      </c>
      <c r="J178" s="69">
        <v>312.00799999999998</v>
      </c>
      <c r="K178" s="68">
        <v>9362.69</v>
      </c>
      <c r="L178" s="68"/>
      <c r="M178" s="67"/>
      <c r="N178" s="68">
        <v>9362.69</v>
      </c>
      <c r="O178" s="48">
        <v>2</v>
      </c>
    </row>
    <row r="179" spans="1:40" s="13" customFormat="1" ht="60" hidden="1">
      <c r="A179" s="45">
        <v>70</v>
      </c>
      <c r="B179" s="87" t="s">
        <v>1104</v>
      </c>
      <c r="C179" s="87" t="s">
        <v>1180</v>
      </c>
      <c r="D179" s="87" t="s">
        <v>1181</v>
      </c>
      <c r="E179" s="87">
        <v>672</v>
      </c>
      <c r="F179" s="76"/>
      <c r="G179" s="76"/>
      <c r="H179" s="76"/>
      <c r="I179" s="76"/>
      <c r="J179" s="76"/>
      <c r="K179" s="76"/>
      <c r="L179" s="76"/>
      <c r="M179" s="76"/>
      <c r="N179" s="77"/>
      <c r="O179" s="48">
        <v>0</v>
      </c>
    </row>
    <row r="180" spans="1:40" s="13" customFormat="1" ht="60" hidden="1">
      <c r="A180" s="45">
        <v>71</v>
      </c>
      <c r="B180" s="87" t="s">
        <v>1104</v>
      </c>
      <c r="C180" s="87" t="s">
        <v>1180</v>
      </c>
      <c r="D180" s="87" t="s">
        <v>1182</v>
      </c>
      <c r="E180" s="87">
        <v>336</v>
      </c>
      <c r="F180" s="76"/>
      <c r="G180" s="76"/>
      <c r="H180" s="76"/>
      <c r="I180" s="76"/>
      <c r="J180" s="76"/>
      <c r="K180" s="76"/>
      <c r="L180" s="76"/>
      <c r="M180" s="76"/>
      <c r="N180" s="77"/>
      <c r="O180" s="48">
        <v>0</v>
      </c>
    </row>
    <row r="181" spans="1:40" s="13" customFormat="1" ht="60" hidden="1">
      <c r="A181" s="45">
        <v>72</v>
      </c>
      <c r="B181" s="87" t="s">
        <v>1130</v>
      </c>
      <c r="C181" s="87" t="s">
        <v>1183</v>
      </c>
      <c r="D181" s="87" t="s">
        <v>1184</v>
      </c>
      <c r="E181" s="87">
        <v>60</v>
      </c>
      <c r="F181" s="76"/>
      <c r="G181" s="76"/>
      <c r="H181" s="76"/>
      <c r="I181" s="76"/>
      <c r="J181" s="76"/>
      <c r="K181" s="76"/>
      <c r="L181" s="76"/>
      <c r="M181" s="76"/>
      <c r="N181" s="77"/>
      <c r="O181" s="48">
        <v>0</v>
      </c>
    </row>
    <row r="182" spans="1:40" s="13" customFormat="1" ht="75" hidden="1">
      <c r="A182" s="45">
        <v>73</v>
      </c>
      <c r="B182" s="87" t="s">
        <v>1130</v>
      </c>
      <c r="C182" s="87" t="s">
        <v>1183</v>
      </c>
      <c r="D182" s="87" t="s">
        <v>1185</v>
      </c>
      <c r="E182" s="87">
        <v>80</v>
      </c>
      <c r="F182" s="76"/>
      <c r="G182" s="76"/>
      <c r="H182" s="76"/>
      <c r="I182" s="76"/>
      <c r="J182" s="76"/>
      <c r="K182" s="76"/>
      <c r="L182" s="76"/>
      <c r="M182" s="76"/>
      <c r="N182" s="77"/>
      <c r="O182" s="48">
        <v>0</v>
      </c>
    </row>
    <row r="183" spans="1:40" s="13" customFormat="1" ht="150">
      <c r="A183" s="177">
        <v>74</v>
      </c>
      <c r="B183" s="179" t="s">
        <v>1130</v>
      </c>
      <c r="C183" s="179" t="s">
        <v>1186</v>
      </c>
      <c r="D183" s="179" t="s">
        <v>1187</v>
      </c>
      <c r="E183" s="179">
        <v>70</v>
      </c>
      <c r="F183" s="197" t="s">
        <v>1702</v>
      </c>
      <c r="G183" s="197" t="s">
        <v>1703</v>
      </c>
      <c r="H183" s="198" t="s">
        <v>1687</v>
      </c>
      <c r="I183" s="199">
        <v>3540.67</v>
      </c>
      <c r="J183" s="200">
        <v>3540.67</v>
      </c>
      <c r="K183" s="199">
        <v>3552.67</v>
      </c>
      <c r="L183" s="178" t="s">
        <v>1688</v>
      </c>
      <c r="M183" s="178" t="s">
        <v>1688</v>
      </c>
      <c r="N183" s="199">
        <f t="shared" ref="N183:N184" si="9">K183</f>
        <v>3552.67</v>
      </c>
      <c r="O183" s="143">
        <v>1</v>
      </c>
    </row>
    <row r="184" spans="1:40" s="13" customFormat="1" ht="150">
      <c r="A184" s="95">
        <v>75</v>
      </c>
      <c r="B184" s="127" t="s">
        <v>1130</v>
      </c>
      <c r="C184" s="127" t="s">
        <v>1186</v>
      </c>
      <c r="D184" s="127" t="s">
        <v>1188</v>
      </c>
      <c r="E184" s="127">
        <v>25</v>
      </c>
      <c r="F184" s="162" t="s">
        <v>1704</v>
      </c>
      <c r="G184" s="112" t="s">
        <v>1703</v>
      </c>
      <c r="H184" s="113" t="s">
        <v>1687</v>
      </c>
      <c r="I184" s="114">
        <v>5672.27</v>
      </c>
      <c r="J184" s="115">
        <v>5672.27</v>
      </c>
      <c r="K184" s="114">
        <v>5684.27</v>
      </c>
      <c r="L184" s="97" t="s">
        <v>1688</v>
      </c>
      <c r="M184" s="97" t="s">
        <v>1688</v>
      </c>
      <c r="N184" s="114">
        <f t="shared" si="9"/>
        <v>5684.27</v>
      </c>
      <c r="O184" s="48">
        <v>1</v>
      </c>
    </row>
    <row r="185" spans="1:40" s="13" customFormat="1" ht="90">
      <c r="A185" s="36">
        <v>76</v>
      </c>
      <c r="B185" s="201" t="s">
        <v>1130</v>
      </c>
      <c r="C185" s="201" t="s">
        <v>1189</v>
      </c>
      <c r="D185" s="201" t="s">
        <v>1190</v>
      </c>
      <c r="E185" s="201">
        <v>4</v>
      </c>
      <c r="F185" s="143" t="s">
        <v>2451</v>
      </c>
      <c r="G185" s="143" t="s">
        <v>1649</v>
      </c>
      <c r="H185" s="143" t="s">
        <v>2051</v>
      </c>
      <c r="I185" s="144">
        <v>6635.15</v>
      </c>
      <c r="J185" s="145">
        <v>6635.15</v>
      </c>
      <c r="K185" s="144">
        <v>6635.15</v>
      </c>
      <c r="L185" s="144">
        <v>6747.88</v>
      </c>
      <c r="M185" s="143"/>
      <c r="N185" s="144">
        <v>6635.15</v>
      </c>
      <c r="O185" s="143">
        <v>1</v>
      </c>
    </row>
    <row r="186" spans="1:40" s="13" customFormat="1" ht="90">
      <c r="A186" s="45">
        <v>77</v>
      </c>
      <c r="B186" s="87" t="s">
        <v>1130</v>
      </c>
      <c r="C186" s="87" t="s">
        <v>1189</v>
      </c>
      <c r="D186" s="87" t="s">
        <v>1191</v>
      </c>
      <c r="E186" s="87">
        <v>4</v>
      </c>
      <c r="F186" s="1" t="s">
        <v>2452</v>
      </c>
      <c r="G186" s="1" t="s">
        <v>1649</v>
      </c>
      <c r="H186" s="1" t="s">
        <v>2051</v>
      </c>
      <c r="I186" s="49">
        <v>26540.639999999999</v>
      </c>
      <c r="J186" s="50">
        <v>26540.639999999999</v>
      </c>
      <c r="K186" s="49">
        <v>26540.59</v>
      </c>
      <c r="L186" s="49">
        <v>26540.59</v>
      </c>
      <c r="M186" s="1"/>
      <c r="N186" s="49">
        <v>26540.59</v>
      </c>
      <c r="O186" s="1">
        <v>1</v>
      </c>
    </row>
    <row r="187" spans="1:40" s="13" customFormat="1" ht="165">
      <c r="A187" s="20">
        <v>78</v>
      </c>
      <c r="B187" s="129" t="s">
        <v>1130</v>
      </c>
      <c r="C187" s="129" t="s">
        <v>1192</v>
      </c>
      <c r="D187" s="129" t="s">
        <v>1193</v>
      </c>
      <c r="E187" s="129">
        <v>180</v>
      </c>
      <c r="F187" s="74" t="s">
        <v>1681</v>
      </c>
      <c r="G187" s="74" t="s">
        <v>1649</v>
      </c>
      <c r="H187" s="59" t="s">
        <v>1650</v>
      </c>
      <c r="I187" s="27">
        <v>6064.8</v>
      </c>
      <c r="J187" s="28">
        <v>6064.8</v>
      </c>
      <c r="K187" s="21">
        <v>6171.41</v>
      </c>
      <c r="L187" s="21"/>
      <c r="M187" s="21"/>
      <c r="N187" s="75">
        <v>6078.84</v>
      </c>
      <c r="O187" s="34">
        <v>1</v>
      </c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</row>
    <row r="188" spans="1:40" s="13" customFormat="1" ht="90" hidden="1">
      <c r="A188" s="20">
        <v>78</v>
      </c>
      <c r="B188" s="4" t="s">
        <v>1130</v>
      </c>
      <c r="C188" s="4" t="s">
        <v>1192</v>
      </c>
      <c r="D188" s="4" t="s">
        <v>1193</v>
      </c>
      <c r="E188" s="4">
        <v>180</v>
      </c>
      <c r="F188" s="21" t="s">
        <v>2453</v>
      </c>
      <c r="G188" s="21" t="s">
        <v>1649</v>
      </c>
      <c r="H188" s="21" t="s">
        <v>2051</v>
      </c>
      <c r="I188" s="27">
        <v>6067.02</v>
      </c>
      <c r="J188" s="28">
        <v>6067.02</v>
      </c>
      <c r="K188" s="27">
        <v>6171.41</v>
      </c>
      <c r="L188" s="27">
        <v>6171.41</v>
      </c>
      <c r="M188" s="21"/>
      <c r="N188" s="27">
        <v>6078.84</v>
      </c>
      <c r="O188" s="1">
        <v>2</v>
      </c>
    </row>
    <row r="189" spans="1:40" ht="105" hidden="1">
      <c r="A189" s="22">
        <v>78</v>
      </c>
      <c r="B189" s="35" t="s">
        <v>1130</v>
      </c>
      <c r="C189" s="35" t="s">
        <v>1192</v>
      </c>
      <c r="D189" s="163" t="s">
        <v>1193</v>
      </c>
      <c r="E189" s="35">
        <v>180</v>
      </c>
      <c r="F189" s="92" t="s">
        <v>1741</v>
      </c>
      <c r="G189" s="23" t="s">
        <v>1742</v>
      </c>
      <c r="H189" s="53" t="s">
        <v>1709</v>
      </c>
      <c r="I189" s="23">
        <v>6068.22</v>
      </c>
      <c r="J189" s="23">
        <v>6068.22</v>
      </c>
      <c r="K189" s="23">
        <v>6171.41</v>
      </c>
      <c r="L189" s="23"/>
      <c r="M189" s="23"/>
      <c r="N189" s="23">
        <v>6078.84</v>
      </c>
      <c r="O189" s="173">
        <v>3</v>
      </c>
    </row>
    <row r="190" spans="1:40" s="13" customFormat="1" ht="105" hidden="1">
      <c r="A190" s="20">
        <v>78</v>
      </c>
      <c r="B190" s="4" t="s">
        <v>1130</v>
      </c>
      <c r="C190" s="4" t="s">
        <v>1192</v>
      </c>
      <c r="D190" s="4" t="s">
        <v>1193</v>
      </c>
      <c r="E190" s="4">
        <v>180</v>
      </c>
      <c r="F190" s="55" t="s">
        <v>1520</v>
      </c>
      <c r="G190" s="55" t="s">
        <v>1476</v>
      </c>
      <c r="H190" s="55" t="s">
        <v>1442</v>
      </c>
      <c r="I190" s="56">
        <v>6069.28</v>
      </c>
      <c r="J190" s="57">
        <v>6069.28</v>
      </c>
      <c r="K190" s="56">
        <v>6171.41</v>
      </c>
      <c r="L190" s="56"/>
      <c r="M190" s="55"/>
      <c r="N190" s="56">
        <v>6078.84</v>
      </c>
      <c r="O190" s="48">
        <v>4</v>
      </c>
    </row>
    <row r="191" spans="1:40" s="13" customFormat="1" ht="75" hidden="1">
      <c r="A191" s="45">
        <v>79</v>
      </c>
      <c r="B191" s="82" t="s">
        <v>1130</v>
      </c>
      <c r="C191" s="48" t="s">
        <v>1194</v>
      </c>
      <c r="D191" s="48" t="s">
        <v>1195</v>
      </c>
      <c r="E191" s="2">
        <v>50</v>
      </c>
      <c r="F191" s="76"/>
      <c r="G191" s="76"/>
      <c r="H191" s="76"/>
      <c r="I191" s="76"/>
      <c r="J191" s="76"/>
      <c r="K191" s="76"/>
      <c r="L191" s="76"/>
      <c r="M191" s="76"/>
      <c r="N191" s="77"/>
      <c r="O191" s="48">
        <v>0</v>
      </c>
    </row>
    <row r="192" spans="1:40" s="13" customFormat="1" ht="75">
      <c r="A192" s="30">
        <v>80</v>
      </c>
      <c r="B192" s="26" t="s">
        <v>1130</v>
      </c>
      <c r="C192" s="26" t="s">
        <v>1196</v>
      </c>
      <c r="D192" s="26" t="s">
        <v>1197</v>
      </c>
      <c r="E192" s="26">
        <v>40</v>
      </c>
      <c r="F192" s="26" t="s">
        <v>2454</v>
      </c>
      <c r="G192" s="26" t="s">
        <v>1649</v>
      </c>
      <c r="H192" s="26" t="s">
        <v>2051</v>
      </c>
      <c r="I192" s="31">
        <v>1555.15</v>
      </c>
      <c r="J192" s="32">
        <v>777.57500000000005</v>
      </c>
      <c r="K192" s="31">
        <v>1607.75</v>
      </c>
      <c r="L192" s="31">
        <v>1607.95</v>
      </c>
      <c r="M192" s="26"/>
      <c r="N192" s="31">
        <v>1607.75</v>
      </c>
      <c r="O192" s="1">
        <v>1</v>
      </c>
    </row>
    <row r="193" spans="1:16" ht="120" hidden="1">
      <c r="A193" s="24">
        <v>80</v>
      </c>
      <c r="B193" s="25" t="s">
        <v>1130</v>
      </c>
      <c r="C193" s="25" t="s">
        <v>1196</v>
      </c>
      <c r="D193" s="64" t="s">
        <v>1197</v>
      </c>
      <c r="E193" s="25">
        <v>40</v>
      </c>
      <c r="F193" s="65" t="s">
        <v>1743</v>
      </c>
      <c r="G193" s="65" t="s">
        <v>1744</v>
      </c>
      <c r="H193" s="65" t="s">
        <v>1709</v>
      </c>
      <c r="I193" s="25">
        <v>1556.34</v>
      </c>
      <c r="J193" s="25">
        <v>778.17</v>
      </c>
      <c r="K193" s="25">
        <v>1607.75</v>
      </c>
      <c r="L193" s="25"/>
      <c r="M193" s="25"/>
      <c r="N193" s="25">
        <v>1607.75</v>
      </c>
      <c r="O193" s="173">
        <v>2</v>
      </c>
    </row>
    <row r="194" spans="1:16" s="13" customFormat="1" ht="135" hidden="1">
      <c r="A194" s="30">
        <v>80</v>
      </c>
      <c r="B194" s="26" t="s">
        <v>1130</v>
      </c>
      <c r="C194" s="26" t="s">
        <v>1196</v>
      </c>
      <c r="D194" s="26" t="s">
        <v>1197</v>
      </c>
      <c r="E194" s="26">
        <v>40</v>
      </c>
      <c r="F194" s="164" t="s">
        <v>2017</v>
      </c>
      <c r="G194" s="26" t="s">
        <v>1548</v>
      </c>
      <c r="H194" s="165" t="s">
        <v>2018</v>
      </c>
      <c r="I194" s="31">
        <v>3199.2</v>
      </c>
      <c r="J194" s="32">
        <v>1599.6</v>
      </c>
      <c r="K194" s="26"/>
      <c r="L194" s="26"/>
      <c r="M194" s="26"/>
      <c r="N194" s="26">
        <v>1607.75</v>
      </c>
      <c r="O194" s="48" t="s">
        <v>2464</v>
      </c>
      <c r="P194" s="436" t="s">
        <v>2463</v>
      </c>
    </row>
    <row r="195" spans="1:16" s="13" customFormat="1" ht="75" hidden="1" customHeight="1">
      <c r="A195" s="45"/>
      <c r="B195" s="45" t="s">
        <v>1198</v>
      </c>
      <c r="C195" s="584" t="s">
        <v>1199</v>
      </c>
      <c r="D195" s="585"/>
      <c r="E195" s="586"/>
      <c r="F195" s="76"/>
      <c r="G195" s="76"/>
      <c r="H195" s="76"/>
      <c r="I195" s="76"/>
      <c r="J195" s="76"/>
      <c r="K195" s="76"/>
      <c r="L195" s="76"/>
      <c r="M195" s="76"/>
      <c r="N195" s="77"/>
      <c r="O195" s="48"/>
    </row>
    <row r="196" spans="1:16" s="13" customFormat="1" ht="75">
      <c r="A196" s="45">
        <v>81</v>
      </c>
      <c r="B196" s="48" t="s">
        <v>1200</v>
      </c>
      <c r="C196" s="48" t="s">
        <v>1201</v>
      </c>
      <c r="D196" s="48" t="s">
        <v>1202</v>
      </c>
      <c r="E196" s="1">
        <v>14400</v>
      </c>
      <c r="F196" s="76" t="s">
        <v>1521</v>
      </c>
      <c r="G196" s="76" t="s">
        <v>1445</v>
      </c>
      <c r="H196" s="76" t="s">
        <v>1442</v>
      </c>
      <c r="I196" s="77">
        <v>6459.7</v>
      </c>
      <c r="J196" s="83">
        <v>107.6617</v>
      </c>
      <c r="K196" s="77">
        <v>6459.76</v>
      </c>
      <c r="L196" s="77"/>
      <c r="M196" s="76"/>
      <c r="N196" s="77">
        <v>6459.76</v>
      </c>
      <c r="O196" s="48">
        <v>1</v>
      </c>
    </row>
    <row r="197" spans="1:16" s="13" customFormat="1" ht="90">
      <c r="A197" s="30">
        <v>82</v>
      </c>
      <c r="B197" s="26" t="s">
        <v>1203</v>
      </c>
      <c r="C197" s="26" t="s">
        <v>1204</v>
      </c>
      <c r="D197" s="26" t="s">
        <v>1205</v>
      </c>
      <c r="E197" s="5">
        <v>22400</v>
      </c>
      <c r="F197" s="26" t="s">
        <v>1851</v>
      </c>
      <c r="G197" s="26" t="s">
        <v>1852</v>
      </c>
      <c r="H197" s="26" t="s">
        <v>1755</v>
      </c>
      <c r="I197" s="31">
        <v>6120.8</v>
      </c>
      <c r="J197" s="32">
        <f>I197/112</f>
        <v>54.65</v>
      </c>
      <c r="K197" s="31">
        <v>6134.6</v>
      </c>
      <c r="L197" s="26"/>
      <c r="M197" s="26"/>
      <c r="N197" s="31">
        <v>6134.6</v>
      </c>
      <c r="O197" s="48">
        <v>1</v>
      </c>
    </row>
    <row r="198" spans="1:16" ht="65.25" hidden="1" customHeight="1">
      <c r="A198" s="24">
        <v>82</v>
      </c>
      <c r="B198" s="25" t="s">
        <v>1203</v>
      </c>
      <c r="C198" s="25" t="s">
        <v>1204</v>
      </c>
      <c r="D198" s="64" t="s">
        <v>1205</v>
      </c>
      <c r="E198" s="166">
        <v>22400</v>
      </c>
      <c r="F198" s="65" t="s">
        <v>1745</v>
      </c>
      <c r="G198" s="65" t="s">
        <v>1746</v>
      </c>
      <c r="H198" s="65" t="s">
        <v>1709</v>
      </c>
      <c r="I198" s="25">
        <v>6134.24</v>
      </c>
      <c r="J198" s="25">
        <v>54.77</v>
      </c>
      <c r="K198" s="117">
        <v>6134.6</v>
      </c>
      <c r="L198" s="25"/>
      <c r="M198" s="25"/>
      <c r="N198" s="117">
        <v>6134.6</v>
      </c>
      <c r="O198" s="173">
        <v>2</v>
      </c>
    </row>
    <row r="199" spans="1:16" s="13" customFormat="1" hidden="1">
      <c r="A199" s="45"/>
      <c r="B199" s="45" t="s">
        <v>1206</v>
      </c>
      <c r="C199" s="594" t="s">
        <v>1207</v>
      </c>
      <c r="D199" s="594"/>
      <c r="E199" s="1"/>
      <c r="F199" s="76"/>
      <c r="G199" s="76"/>
      <c r="H199" s="76"/>
      <c r="I199" s="76"/>
      <c r="J199" s="76"/>
      <c r="K199" s="76"/>
      <c r="L199" s="76"/>
      <c r="M199" s="76"/>
      <c r="N199" s="77"/>
      <c r="O199" s="48"/>
    </row>
    <row r="200" spans="1:16" s="13" customFormat="1" ht="90">
      <c r="A200" s="36">
        <v>83</v>
      </c>
      <c r="B200" s="143" t="s">
        <v>1208</v>
      </c>
      <c r="C200" s="143" t="s">
        <v>1209</v>
      </c>
      <c r="D200" s="143" t="s">
        <v>1210</v>
      </c>
      <c r="E200" s="143">
        <v>300</v>
      </c>
      <c r="F200" s="143" t="s">
        <v>2455</v>
      </c>
      <c r="G200" s="143" t="s">
        <v>1911</v>
      </c>
      <c r="H200" s="143" t="s">
        <v>2051</v>
      </c>
      <c r="I200" s="144">
        <v>164.4</v>
      </c>
      <c r="J200" s="145">
        <v>32.880000000000003</v>
      </c>
      <c r="K200" s="144">
        <v>178.84</v>
      </c>
      <c r="L200" s="144">
        <v>186.62</v>
      </c>
      <c r="M200" s="143"/>
      <c r="N200" s="144">
        <v>178.84</v>
      </c>
      <c r="O200" s="143">
        <v>1</v>
      </c>
    </row>
    <row r="201" spans="1:16" s="13" customFormat="1" ht="60" hidden="1">
      <c r="A201" s="36">
        <v>83</v>
      </c>
      <c r="B201" s="143" t="s">
        <v>1208</v>
      </c>
      <c r="C201" s="143" t="s">
        <v>1209</v>
      </c>
      <c r="D201" s="143" t="s">
        <v>1210</v>
      </c>
      <c r="E201" s="143">
        <v>300</v>
      </c>
      <c r="F201" s="151" t="s">
        <v>1522</v>
      </c>
      <c r="G201" s="151" t="s">
        <v>1485</v>
      </c>
      <c r="H201" s="151" t="s">
        <v>1442</v>
      </c>
      <c r="I201" s="152">
        <v>172.12</v>
      </c>
      <c r="J201" s="153">
        <v>34.423999999999999</v>
      </c>
      <c r="K201" s="152">
        <v>178.84</v>
      </c>
      <c r="L201" s="152"/>
      <c r="M201" s="151"/>
      <c r="N201" s="152">
        <v>178.84</v>
      </c>
      <c r="O201" s="143">
        <v>2</v>
      </c>
    </row>
    <row r="202" spans="1:16" s="13" customFormat="1" ht="240" hidden="1">
      <c r="A202" s="36">
        <v>83</v>
      </c>
      <c r="B202" s="143" t="s">
        <v>1208</v>
      </c>
      <c r="C202" s="143" t="s">
        <v>1209</v>
      </c>
      <c r="D202" s="143" t="s">
        <v>1210</v>
      </c>
      <c r="E202" s="143">
        <v>300</v>
      </c>
      <c r="F202" s="143" t="s">
        <v>1853</v>
      </c>
      <c r="G202" s="143" t="s">
        <v>1771</v>
      </c>
      <c r="H202" s="143" t="s">
        <v>1755</v>
      </c>
      <c r="I202" s="144">
        <f>J202*5</f>
        <v>178.5</v>
      </c>
      <c r="J202" s="145">
        <v>35.700000000000003</v>
      </c>
      <c r="K202" s="144">
        <v>178.84</v>
      </c>
      <c r="L202" s="143"/>
      <c r="M202" s="143"/>
      <c r="N202" s="143">
        <v>178.84</v>
      </c>
      <c r="O202" s="143">
        <v>3</v>
      </c>
    </row>
    <row r="203" spans="1:16" s="13" customFormat="1" ht="135">
      <c r="A203" s="95">
        <v>84</v>
      </c>
      <c r="B203" s="96" t="s">
        <v>1211</v>
      </c>
      <c r="C203" s="96" t="s">
        <v>1212</v>
      </c>
      <c r="D203" s="96" t="s">
        <v>1213</v>
      </c>
      <c r="E203" s="97">
        <v>800</v>
      </c>
      <c r="F203" s="111" t="s">
        <v>1705</v>
      </c>
      <c r="G203" s="112" t="s">
        <v>1706</v>
      </c>
      <c r="H203" s="113" t="s">
        <v>1687</v>
      </c>
      <c r="I203" s="114">
        <v>22.49</v>
      </c>
      <c r="J203" s="115">
        <v>22.49</v>
      </c>
      <c r="K203" s="114">
        <v>23.83</v>
      </c>
      <c r="L203" s="97" t="s">
        <v>1688</v>
      </c>
      <c r="M203" s="97" t="s">
        <v>1688</v>
      </c>
      <c r="N203" s="114">
        <f t="shared" ref="N203" si="10">K203</f>
        <v>23.83</v>
      </c>
      <c r="O203" s="48">
        <v>1</v>
      </c>
    </row>
    <row r="204" spans="1:16" s="13" customFormat="1" ht="135">
      <c r="A204" s="30">
        <v>85</v>
      </c>
      <c r="B204" s="26" t="s">
        <v>1208</v>
      </c>
      <c r="C204" s="26" t="s">
        <v>1214</v>
      </c>
      <c r="D204" s="26" t="s">
        <v>1215</v>
      </c>
      <c r="E204" s="26">
        <v>300</v>
      </c>
      <c r="F204" s="26" t="s">
        <v>1854</v>
      </c>
      <c r="G204" s="26" t="s">
        <v>1855</v>
      </c>
      <c r="H204" s="26" t="s">
        <v>1755</v>
      </c>
      <c r="I204" s="31">
        <f>J204*1</f>
        <v>550</v>
      </c>
      <c r="J204" s="32">
        <v>550</v>
      </c>
      <c r="K204" s="31">
        <v>1064.0899999999999</v>
      </c>
      <c r="L204" s="26"/>
      <c r="M204" s="26"/>
      <c r="N204" s="26">
        <v>1064.0899999999999</v>
      </c>
      <c r="O204" s="48">
        <v>1</v>
      </c>
    </row>
    <row r="205" spans="1:16" s="13" customFormat="1" ht="60" hidden="1">
      <c r="A205" s="30">
        <v>85</v>
      </c>
      <c r="B205" s="26" t="s">
        <v>1208</v>
      </c>
      <c r="C205" s="26" t="s">
        <v>1214</v>
      </c>
      <c r="D205" s="26" t="s">
        <v>1215</v>
      </c>
      <c r="E205" s="26">
        <v>300</v>
      </c>
      <c r="F205" s="26" t="s">
        <v>2456</v>
      </c>
      <c r="G205" s="26" t="s">
        <v>1660</v>
      </c>
      <c r="H205" s="26" t="s">
        <v>2051</v>
      </c>
      <c r="I205" s="31">
        <v>613.20000000000005</v>
      </c>
      <c r="J205" s="32">
        <v>613.20000000000005</v>
      </c>
      <c r="K205" s="31">
        <v>1064.0899999999999</v>
      </c>
      <c r="L205" s="31">
        <v>1236.5</v>
      </c>
      <c r="M205" s="26"/>
      <c r="N205" s="31">
        <v>1064.0899999999999</v>
      </c>
      <c r="O205" s="1">
        <v>2</v>
      </c>
    </row>
    <row r="206" spans="1:16" s="13" customFormat="1" ht="60" hidden="1">
      <c r="A206" s="30">
        <v>85</v>
      </c>
      <c r="B206" s="26" t="s">
        <v>1208</v>
      </c>
      <c r="C206" s="26" t="s">
        <v>1214</v>
      </c>
      <c r="D206" s="26" t="s">
        <v>1215</v>
      </c>
      <c r="E206" s="26">
        <v>300</v>
      </c>
      <c r="F206" s="67" t="s">
        <v>1523</v>
      </c>
      <c r="G206" s="67" t="s">
        <v>1447</v>
      </c>
      <c r="H206" s="67" t="s">
        <v>1442</v>
      </c>
      <c r="I206" s="68">
        <v>638.45000000000005</v>
      </c>
      <c r="J206" s="69">
        <v>638.45000000000005</v>
      </c>
      <c r="K206" s="68">
        <v>1064.0899999999999</v>
      </c>
      <c r="L206" s="68"/>
      <c r="M206" s="67"/>
      <c r="N206" s="68">
        <v>1064.0899999999999</v>
      </c>
      <c r="O206" s="48">
        <v>3</v>
      </c>
    </row>
    <row r="207" spans="1:16" s="13" customFormat="1" ht="75">
      <c r="A207" s="45">
        <v>86</v>
      </c>
      <c r="B207" s="48" t="s">
        <v>1208</v>
      </c>
      <c r="C207" s="48" t="s">
        <v>1216</v>
      </c>
      <c r="D207" s="48" t="s">
        <v>1217</v>
      </c>
      <c r="E207" s="2">
        <v>300</v>
      </c>
      <c r="F207" s="76" t="s">
        <v>1524</v>
      </c>
      <c r="G207" s="76" t="s">
        <v>1441</v>
      </c>
      <c r="H207" s="76" t="s">
        <v>1442</v>
      </c>
      <c r="I207" s="77">
        <v>1048.21</v>
      </c>
      <c r="J207" s="83">
        <v>1048.21</v>
      </c>
      <c r="K207" s="77">
        <v>1231.78</v>
      </c>
      <c r="L207" s="77"/>
      <c r="M207" s="76"/>
      <c r="N207" s="77">
        <v>1231.78</v>
      </c>
      <c r="O207" s="48">
        <v>1</v>
      </c>
    </row>
    <row r="208" spans="1:16" ht="75" hidden="1">
      <c r="A208" s="98">
        <v>86</v>
      </c>
      <c r="B208" s="99" t="s">
        <v>1208</v>
      </c>
      <c r="C208" s="99" t="s">
        <v>1216</v>
      </c>
      <c r="D208" s="100" t="s">
        <v>1217</v>
      </c>
      <c r="E208" s="3">
        <v>300</v>
      </c>
      <c r="F208" s="102" t="s">
        <v>1747</v>
      </c>
      <c r="G208" s="102" t="s">
        <v>1748</v>
      </c>
      <c r="H208" s="102" t="s">
        <v>1709</v>
      </c>
      <c r="I208" s="167">
        <v>1122.9000000000001</v>
      </c>
      <c r="J208" s="167">
        <v>1122.9000000000001</v>
      </c>
      <c r="K208" s="101">
        <v>1231.78</v>
      </c>
      <c r="L208" s="101"/>
      <c r="M208" s="101"/>
      <c r="N208" s="101">
        <v>1231.78</v>
      </c>
      <c r="O208" s="173">
        <v>2</v>
      </c>
    </row>
    <row r="209" spans="1:230" s="13" customFormat="1" ht="180" hidden="1">
      <c r="A209" s="45">
        <v>86</v>
      </c>
      <c r="B209" s="48" t="s">
        <v>1208</v>
      </c>
      <c r="C209" s="48" t="s">
        <v>1216</v>
      </c>
      <c r="D209" s="48" t="s">
        <v>1217</v>
      </c>
      <c r="E209" s="168">
        <v>300</v>
      </c>
      <c r="F209" s="51" t="s">
        <v>1682</v>
      </c>
      <c r="G209" s="51" t="s">
        <v>1660</v>
      </c>
      <c r="H209" s="79" t="s">
        <v>1650</v>
      </c>
      <c r="I209" s="80">
        <v>1146.624</v>
      </c>
      <c r="J209" s="90">
        <v>1146.624</v>
      </c>
      <c r="K209" s="78">
        <v>1231.78</v>
      </c>
      <c r="L209" s="78"/>
      <c r="M209" s="78"/>
      <c r="N209" s="81">
        <v>1231.78</v>
      </c>
      <c r="O209" s="34">
        <v>3</v>
      </c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</row>
    <row r="210" spans="1:230" s="13" customFormat="1" ht="90" hidden="1">
      <c r="A210" s="45">
        <v>86</v>
      </c>
      <c r="B210" s="48" t="s">
        <v>1208</v>
      </c>
      <c r="C210" s="48" t="s">
        <v>1216</v>
      </c>
      <c r="D210" s="48" t="s">
        <v>1217</v>
      </c>
      <c r="E210" s="2">
        <v>300</v>
      </c>
      <c r="F210" s="1" t="s">
        <v>2457</v>
      </c>
      <c r="G210" s="1" t="s">
        <v>1660</v>
      </c>
      <c r="H210" s="1" t="s">
        <v>2051</v>
      </c>
      <c r="I210" s="49">
        <v>1222.8</v>
      </c>
      <c r="J210" s="50">
        <v>1222.8</v>
      </c>
      <c r="K210" s="49">
        <v>1231.78</v>
      </c>
      <c r="L210" s="49">
        <v>1231.78</v>
      </c>
      <c r="M210" s="1"/>
      <c r="N210" s="49">
        <v>1231.78</v>
      </c>
      <c r="O210" s="1">
        <v>4</v>
      </c>
    </row>
    <row r="211" spans="1:230" s="13" customFormat="1" ht="195">
      <c r="A211" s="36">
        <v>87</v>
      </c>
      <c r="B211" s="143" t="s">
        <v>1218</v>
      </c>
      <c r="C211" s="159" t="s">
        <v>1219</v>
      </c>
      <c r="D211" s="159" t="s">
        <v>1220</v>
      </c>
      <c r="E211" s="143">
        <v>800</v>
      </c>
      <c r="F211" s="154" t="s">
        <v>1683</v>
      </c>
      <c r="G211" s="154" t="s">
        <v>1684</v>
      </c>
      <c r="H211" s="155" t="s">
        <v>1650</v>
      </c>
      <c r="I211" s="144">
        <v>147.16999999999999</v>
      </c>
      <c r="J211" s="145">
        <f>I211/4</f>
        <v>36.792499999999997</v>
      </c>
      <c r="K211" s="143">
        <v>149.76</v>
      </c>
      <c r="L211" s="143"/>
      <c r="M211" s="143"/>
      <c r="N211" s="156">
        <v>149.76</v>
      </c>
      <c r="O211" s="143">
        <v>1</v>
      </c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</row>
    <row r="212" spans="1:230" s="13" customFormat="1" ht="195" hidden="1">
      <c r="A212" s="36">
        <v>87</v>
      </c>
      <c r="B212" s="143" t="s">
        <v>1218</v>
      </c>
      <c r="C212" s="37" t="s">
        <v>1219</v>
      </c>
      <c r="D212" s="37" t="s">
        <v>1220</v>
      </c>
      <c r="E212" s="143">
        <v>800</v>
      </c>
      <c r="F212" s="151" t="s">
        <v>1525</v>
      </c>
      <c r="G212" s="151" t="s">
        <v>1441</v>
      </c>
      <c r="H212" s="151" t="s">
        <v>1442</v>
      </c>
      <c r="I212" s="152">
        <v>147.6</v>
      </c>
      <c r="J212" s="153">
        <v>36.9</v>
      </c>
      <c r="K212" s="152">
        <v>149.76</v>
      </c>
      <c r="L212" s="152"/>
      <c r="M212" s="151"/>
      <c r="N212" s="152">
        <v>149.76</v>
      </c>
      <c r="O212" s="143">
        <v>2</v>
      </c>
    </row>
    <row r="213" spans="1:230" s="13" customFormat="1">
      <c r="E213" s="94"/>
      <c r="F213" s="169"/>
      <c r="G213" s="169"/>
      <c r="H213" s="169"/>
      <c r="I213" s="169"/>
      <c r="J213" s="94"/>
      <c r="K213" s="94"/>
      <c r="L213" s="94"/>
      <c r="M213" s="94"/>
      <c r="N213" s="94"/>
    </row>
    <row r="214" spans="1:230" s="13" customFormat="1" ht="31.5" customHeight="1">
      <c r="A214" s="595"/>
      <c r="B214" s="596"/>
      <c r="C214" s="596"/>
      <c r="D214" s="596"/>
      <c r="E214" s="596"/>
      <c r="F214" s="169"/>
      <c r="G214" s="169"/>
      <c r="H214" s="169"/>
      <c r="I214" s="169"/>
      <c r="J214" s="94"/>
      <c r="K214" s="94"/>
      <c r="L214" s="94"/>
      <c r="M214" s="94"/>
      <c r="N214" s="94"/>
    </row>
    <row r="215" spans="1:230" s="94" customFormat="1" ht="14.25" customHeight="1">
      <c r="A215" s="597"/>
      <c r="B215" s="598"/>
      <c r="E215" s="170"/>
      <c r="F215" s="169"/>
      <c r="G215" s="169"/>
      <c r="H215" s="587"/>
      <c r="I215" s="587"/>
      <c r="J215" s="587"/>
    </row>
    <row r="216" spans="1:230" s="94" customFormat="1">
      <c r="E216" s="170"/>
      <c r="F216" s="169"/>
      <c r="G216" s="169"/>
      <c r="H216" s="169"/>
      <c r="I216" s="169"/>
    </row>
    <row r="217" spans="1:230" s="94" customFormat="1" ht="12.75" customHeight="1">
      <c r="A217" s="587"/>
      <c r="B217" s="587"/>
      <c r="C217" s="587"/>
      <c r="D217" s="587"/>
      <c r="E217" s="587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N217" s="169"/>
      <c r="AO217" s="169"/>
      <c r="AP217" s="169"/>
      <c r="AQ217" s="169"/>
      <c r="AR217" s="169"/>
      <c r="AS217" s="169"/>
      <c r="AT217" s="169"/>
      <c r="AU217" s="169"/>
      <c r="AV217" s="169"/>
      <c r="AW217" s="169"/>
      <c r="AX217" s="169"/>
      <c r="AY217" s="169"/>
      <c r="AZ217" s="169"/>
      <c r="BA217" s="169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69"/>
      <c r="BL217" s="169"/>
      <c r="BM217" s="169"/>
      <c r="BN217" s="169"/>
      <c r="BO217" s="169"/>
      <c r="BP217" s="169"/>
      <c r="BQ217" s="169"/>
      <c r="BR217" s="169"/>
      <c r="BS217" s="169"/>
      <c r="BT217" s="169"/>
      <c r="BU217" s="169"/>
      <c r="BV217" s="169"/>
      <c r="BW217" s="169"/>
      <c r="BX217" s="169"/>
      <c r="BY217" s="169"/>
      <c r="BZ217" s="169"/>
      <c r="CA217" s="169"/>
      <c r="CB217" s="169"/>
      <c r="CC217" s="169"/>
      <c r="CD217" s="169"/>
      <c r="CE217" s="169"/>
      <c r="CF217" s="169"/>
      <c r="CG217" s="169"/>
      <c r="CH217" s="169"/>
      <c r="CI217" s="169"/>
      <c r="CJ217" s="169"/>
      <c r="CK217" s="169"/>
      <c r="CL217" s="169"/>
      <c r="CM217" s="169"/>
      <c r="CN217" s="169"/>
      <c r="CO217" s="169"/>
      <c r="CP217" s="169"/>
      <c r="CQ217" s="169"/>
      <c r="CR217" s="169"/>
      <c r="CS217" s="169"/>
      <c r="CT217" s="169"/>
      <c r="CU217" s="169"/>
      <c r="CV217" s="169"/>
      <c r="CW217" s="169"/>
      <c r="CX217" s="169"/>
      <c r="CY217" s="169"/>
      <c r="CZ217" s="169"/>
      <c r="DA217" s="169"/>
      <c r="DB217" s="169"/>
      <c r="DC217" s="169"/>
      <c r="DD217" s="169"/>
      <c r="DE217" s="169"/>
      <c r="DF217" s="169"/>
      <c r="DG217" s="169"/>
      <c r="DH217" s="169"/>
      <c r="DI217" s="169"/>
      <c r="DJ217" s="169"/>
      <c r="DK217" s="169"/>
      <c r="DL217" s="169"/>
      <c r="DM217" s="169"/>
      <c r="DN217" s="169"/>
      <c r="DO217" s="169"/>
      <c r="DP217" s="169"/>
      <c r="DQ217" s="169"/>
      <c r="DR217" s="169"/>
      <c r="DS217" s="169"/>
      <c r="DT217" s="169"/>
      <c r="DU217" s="169"/>
      <c r="DV217" s="169"/>
      <c r="DW217" s="169"/>
      <c r="DX217" s="169"/>
      <c r="DY217" s="169"/>
      <c r="DZ217" s="169"/>
      <c r="EA217" s="169"/>
      <c r="EB217" s="169"/>
      <c r="EC217" s="169"/>
      <c r="ED217" s="169"/>
      <c r="EE217" s="169"/>
      <c r="EF217" s="169"/>
      <c r="EG217" s="169"/>
      <c r="EH217" s="169"/>
      <c r="EI217" s="169"/>
      <c r="EJ217" s="169"/>
      <c r="EK217" s="169"/>
      <c r="EL217" s="169"/>
      <c r="EM217" s="169"/>
      <c r="EN217" s="169"/>
      <c r="EO217" s="169"/>
      <c r="EP217" s="169"/>
      <c r="EQ217" s="169"/>
      <c r="ER217" s="169"/>
      <c r="ES217" s="169"/>
      <c r="ET217" s="169"/>
      <c r="EU217" s="169"/>
      <c r="EV217" s="169"/>
      <c r="EW217" s="169"/>
      <c r="EX217" s="169"/>
      <c r="EY217" s="169"/>
      <c r="EZ217" s="169"/>
      <c r="FA217" s="169"/>
      <c r="FB217" s="169"/>
      <c r="FC217" s="169"/>
      <c r="FD217" s="169"/>
      <c r="FE217" s="169"/>
      <c r="FF217" s="169"/>
      <c r="FG217" s="169"/>
      <c r="FH217" s="169"/>
      <c r="FI217" s="169"/>
      <c r="FJ217" s="169"/>
      <c r="FK217" s="169"/>
      <c r="FL217" s="169"/>
      <c r="FM217" s="169"/>
      <c r="FN217" s="169"/>
      <c r="FO217" s="169"/>
      <c r="FP217" s="169"/>
      <c r="FQ217" s="169"/>
      <c r="FR217" s="169"/>
      <c r="FS217" s="169"/>
      <c r="FT217" s="169"/>
      <c r="FU217" s="169"/>
      <c r="FV217" s="169"/>
      <c r="FW217" s="169"/>
      <c r="FX217" s="169"/>
      <c r="FY217" s="169"/>
      <c r="FZ217" s="169"/>
      <c r="GA217" s="169"/>
      <c r="GB217" s="169"/>
      <c r="GC217" s="169"/>
      <c r="GD217" s="169"/>
      <c r="GE217" s="169"/>
      <c r="GF217" s="169"/>
      <c r="GG217" s="169"/>
      <c r="GH217" s="169"/>
      <c r="GI217" s="169"/>
      <c r="GJ217" s="169"/>
      <c r="GK217" s="169"/>
      <c r="GL217" s="169"/>
      <c r="GM217" s="169"/>
      <c r="GN217" s="169"/>
      <c r="GO217" s="169"/>
      <c r="GP217" s="169"/>
      <c r="GQ217" s="169"/>
      <c r="GR217" s="169"/>
      <c r="GS217" s="169"/>
      <c r="GT217" s="169"/>
      <c r="GU217" s="169"/>
      <c r="GV217" s="169"/>
      <c r="GW217" s="169"/>
      <c r="GX217" s="169"/>
      <c r="GY217" s="169"/>
      <c r="GZ217" s="169"/>
      <c r="HA217" s="169"/>
      <c r="HB217" s="169"/>
      <c r="HC217" s="169"/>
      <c r="HD217" s="169"/>
      <c r="HE217" s="169"/>
      <c r="HF217" s="169"/>
      <c r="HG217" s="169"/>
      <c r="HH217" s="169"/>
      <c r="HI217" s="169"/>
      <c r="HJ217" s="169"/>
      <c r="HK217" s="169"/>
      <c r="HL217" s="169"/>
      <c r="HM217" s="169"/>
      <c r="HN217" s="169"/>
      <c r="HO217" s="169"/>
      <c r="HP217" s="169"/>
      <c r="HQ217" s="169"/>
      <c r="HR217" s="169"/>
      <c r="HS217" s="169"/>
      <c r="HT217" s="169"/>
      <c r="HU217" s="169"/>
      <c r="HV217" s="169"/>
    </row>
    <row r="218" spans="1:230" s="94" customFormat="1">
      <c r="F218" s="169"/>
      <c r="G218" s="169"/>
      <c r="H218" s="169"/>
      <c r="I218" s="169"/>
    </row>
    <row r="219" spans="1:230" s="94" customFormat="1">
      <c r="F219" s="169"/>
      <c r="G219" s="169"/>
      <c r="H219" s="169"/>
      <c r="I219" s="169"/>
    </row>
    <row r="220" spans="1:230" s="94" customFormat="1">
      <c r="F220" s="169"/>
      <c r="G220" s="169"/>
      <c r="H220" s="169"/>
      <c r="I220" s="169"/>
    </row>
    <row r="221" spans="1:230" s="94" customFormat="1">
      <c r="F221" s="169"/>
      <c r="G221" s="169"/>
      <c r="H221" s="169"/>
      <c r="I221" s="169"/>
    </row>
    <row r="222" spans="1:230" s="94" customFormat="1">
      <c r="F222" s="169"/>
      <c r="G222" s="169"/>
      <c r="H222" s="169"/>
      <c r="I222" s="169"/>
    </row>
    <row r="223" spans="1:230" s="94" customFormat="1">
      <c r="F223" s="169"/>
      <c r="G223" s="169"/>
      <c r="H223" s="169"/>
      <c r="I223" s="169"/>
    </row>
    <row r="224" spans="1:230" s="94" customFormat="1">
      <c r="F224" s="169"/>
      <c r="G224" s="169"/>
      <c r="H224" s="169"/>
      <c r="I224" s="169"/>
    </row>
    <row r="225" spans="6:9" s="94" customFormat="1">
      <c r="F225" s="169"/>
      <c r="G225" s="169"/>
      <c r="H225" s="169"/>
      <c r="I225" s="169"/>
    </row>
    <row r="226" spans="6:9" s="94" customFormat="1">
      <c r="F226" s="169"/>
      <c r="G226" s="169"/>
      <c r="H226" s="169"/>
      <c r="I226" s="169"/>
    </row>
    <row r="227" spans="6:9" s="94" customFormat="1">
      <c r="F227" s="169"/>
      <c r="G227" s="169"/>
      <c r="H227" s="169"/>
      <c r="I227" s="169"/>
    </row>
    <row r="228" spans="6:9" s="94" customFormat="1">
      <c r="F228" s="169"/>
      <c r="G228" s="169"/>
      <c r="H228" s="169"/>
      <c r="I228" s="169"/>
    </row>
    <row r="229" spans="6:9" s="94" customFormat="1">
      <c r="F229" s="169"/>
      <c r="G229" s="169"/>
      <c r="H229" s="169"/>
      <c r="I229" s="169"/>
    </row>
    <row r="230" spans="6:9" s="94" customFormat="1">
      <c r="F230" s="169"/>
      <c r="G230" s="169"/>
      <c r="H230" s="169"/>
      <c r="I230" s="169"/>
    </row>
    <row r="231" spans="6:9" s="94" customFormat="1">
      <c r="F231" s="169"/>
      <c r="G231" s="169"/>
      <c r="H231" s="169"/>
      <c r="I231" s="169"/>
    </row>
    <row r="232" spans="6:9" s="94" customFormat="1">
      <c r="F232" s="169"/>
      <c r="G232" s="169"/>
      <c r="H232" s="169"/>
      <c r="I232" s="169"/>
    </row>
    <row r="233" spans="6:9" s="94" customFormat="1">
      <c r="F233" s="169"/>
      <c r="G233" s="169"/>
      <c r="H233" s="169"/>
      <c r="I233" s="169"/>
    </row>
    <row r="234" spans="6:9" s="94" customFormat="1">
      <c r="F234" s="169"/>
      <c r="G234" s="169"/>
      <c r="H234" s="169"/>
      <c r="I234" s="169"/>
    </row>
    <row r="235" spans="6:9" s="94" customFormat="1">
      <c r="F235" s="169"/>
      <c r="G235" s="169"/>
      <c r="H235" s="169"/>
      <c r="I235" s="169"/>
    </row>
    <row r="236" spans="6:9" s="94" customFormat="1">
      <c r="F236" s="169"/>
      <c r="G236" s="169"/>
      <c r="H236" s="169"/>
      <c r="I236" s="169"/>
    </row>
    <row r="237" spans="6:9" s="94" customFormat="1">
      <c r="F237" s="169"/>
      <c r="G237" s="169"/>
      <c r="H237" s="169"/>
      <c r="I237" s="169"/>
    </row>
    <row r="238" spans="6:9" s="94" customFormat="1">
      <c r="F238" s="169"/>
      <c r="G238" s="169"/>
      <c r="H238" s="169"/>
      <c r="I238" s="169"/>
    </row>
    <row r="239" spans="6:9" s="94" customFormat="1">
      <c r="F239" s="169"/>
      <c r="G239" s="169"/>
      <c r="H239" s="169"/>
      <c r="I239" s="169"/>
    </row>
    <row r="240" spans="6:9" s="94" customFormat="1">
      <c r="F240" s="169"/>
      <c r="G240" s="169"/>
      <c r="H240" s="169"/>
      <c r="I240" s="169"/>
    </row>
    <row r="241" spans="6:9" s="94" customFormat="1">
      <c r="F241" s="169"/>
      <c r="G241" s="169"/>
      <c r="H241" s="169"/>
      <c r="I241" s="169"/>
    </row>
    <row r="242" spans="6:9" s="94" customFormat="1">
      <c r="F242" s="169"/>
      <c r="G242" s="169"/>
      <c r="H242" s="169"/>
      <c r="I242" s="169"/>
    </row>
    <row r="243" spans="6:9" s="94" customFormat="1">
      <c r="F243" s="169"/>
      <c r="G243" s="169"/>
      <c r="H243" s="169"/>
      <c r="I243" s="169"/>
    </row>
    <row r="244" spans="6:9" s="94" customFormat="1">
      <c r="F244" s="169"/>
      <c r="G244" s="169"/>
      <c r="H244" s="169"/>
      <c r="I244" s="169"/>
    </row>
    <row r="245" spans="6:9" s="94" customFormat="1">
      <c r="F245" s="169"/>
      <c r="G245" s="169"/>
      <c r="H245" s="169"/>
      <c r="I245" s="169"/>
    </row>
    <row r="246" spans="6:9" s="94" customFormat="1">
      <c r="F246" s="169"/>
      <c r="G246" s="169"/>
      <c r="H246" s="169"/>
      <c r="I246" s="169"/>
    </row>
    <row r="247" spans="6:9" s="94" customFormat="1">
      <c r="F247" s="169"/>
      <c r="G247" s="169"/>
      <c r="H247" s="169"/>
      <c r="I247" s="169"/>
    </row>
    <row r="248" spans="6:9" s="94" customFormat="1">
      <c r="F248" s="169"/>
      <c r="G248" s="169"/>
      <c r="H248" s="169"/>
      <c r="I248" s="169"/>
    </row>
    <row r="249" spans="6:9" s="94" customFormat="1">
      <c r="F249" s="169"/>
      <c r="G249" s="169"/>
      <c r="H249" s="169"/>
      <c r="I249" s="169"/>
    </row>
    <row r="250" spans="6:9" s="94" customFormat="1">
      <c r="F250" s="169"/>
      <c r="G250" s="169"/>
      <c r="H250" s="169"/>
      <c r="I250" s="169"/>
    </row>
    <row r="251" spans="6:9" s="94" customFormat="1">
      <c r="F251" s="169"/>
      <c r="G251" s="169"/>
      <c r="H251" s="169"/>
      <c r="I251" s="169"/>
    </row>
    <row r="252" spans="6:9" s="94" customFormat="1">
      <c r="F252" s="169"/>
      <c r="G252" s="169"/>
      <c r="H252" s="169"/>
      <c r="I252" s="169"/>
    </row>
    <row r="253" spans="6:9" s="94" customFormat="1">
      <c r="F253" s="169"/>
      <c r="G253" s="169"/>
      <c r="H253" s="169"/>
      <c r="I253" s="169"/>
    </row>
    <row r="254" spans="6:9" s="94" customFormat="1">
      <c r="F254" s="169"/>
      <c r="G254" s="169"/>
      <c r="H254" s="169"/>
      <c r="I254" s="169"/>
    </row>
    <row r="255" spans="6:9" s="94" customFormat="1">
      <c r="F255" s="169"/>
      <c r="G255" s="169"/>
      <c r="H255" s="169"/>
      <c r="I255" s="169"/>
    </row>
    <row r="256" spans="6:9" s="94" customFormat="1">
      <c r="F256" s="169"/>
      <c r="G256" s="169"/>
      <c r="H256" s="169"/>
      <c r="I256" s="169"/>
    </row>
    <row r="257" spans="6:9" s="94" customFormat="1">
      <c r="F257" s="169"/>
      <c r="G257" s="169"/>
      <c r="H257" s="169"/>
      <c r="I257" s="169"/>
    </row>
    <row r="258" spans="6:9" s="94" customFormat="1">
      <c r="F258" s="169"/>
      <c r="G258" s="169"/>
      <c r="H258" s="169"/>
      <c r="I258" s="169"/>
    </row>
    <row r="259" spans="6:9" s="94" customFormat="1">
      <c r="F259" s="169"/>
      <c r="G259" s="169"/>
      <c r="H259" s="169"/>
      <c r="I259" s="169"/>
    </row>
    <row r="260" spans="6:9" s="94" customFormat="1">
      <c r="F260" s="169"/>
      <c r="G260" s="169"/>
      <c r="H260" s="169"/>
      <c r="I260" s="169"/>
    </row>
    <row r="261" spans="6:9" s="94" customFormat="1">
      <c r="F261" s="169"/>
      <c r="G261" s="169"/>
      <c r="H261" s="169"/>
      <c r="I261" s="169"/>
    </row>
    <row r="262" spans="6:9" s="94" customFormat="1">
      <c r="F262" s="169"/>
      <c r="G262" s="169"/>
      <c r="H262" s="169"/>
      <c r="I262" s="169"/>
    </row>
    <row r="263" spans="6:9" s="94" customFormat="1">
      <c r="F263" s="169"/>
      <c r="G263" s="169"/>
      <c r="H263" s="169"/>
      <c r="I263" s="169"/>
    </row>
    <row r="264" spans="6:9" s="94" customFormat="1">
      <c r="F264" s="169"/>
      <c r="G264" s="169"/>
      <c r="H264" s="169"/>
      <c r="I264" s="169"/>
    </row>
    <row r="265" spans="6:9" s="94" customFormat="1">
      <c r="F265" s="169"/>
      <c r="G265" s="169"/>
      <c r="H265" s="169"/>
      <c r="I265" s="169"/>
    </row>
    <row r="266" spans="6:9" s="94" customFormat="1">
      <c r="F266" s="169"/>
      <c r="G266" s="169"/>
      <c r="H266" s="169"/>
      <c r="I266" s="169"/>
    </row>
    <row r="267" spans="6:9" s="94" customFormat="1">
      <c r="F267" s="169"/>
      <c r="G267" s="169"/>
      <c r="H267" s="169"/>
      <c r="I267" s="169"/>
    </row>
    <row r="268" spans="6:9" s="94" customFormat="1">
      <c r="F268" s="169"/>
      <c r="G268" s="169"/>
      <c r="H268" s="169"/>
      <c r="I268" s="169"/>
    </row>
    <row r="269" spans="6:9" s="94" customFormat="1">
      <c r="F269" s="169"/>
      <c r="G269" s="169"/>
      <c r="H269" s="169"/>
      <c r="I269" s="169"/>
    </row>
    <row r="270" spans="6:9" s="94" customFormat="1">
      <c r="F270" s="169"/>
      <c r="G270" s="169"/>
      <c r="H270" s="169"/>
      <c r="I270" s="169"/>
    </row>
    <row r="271" spans="6:9" s="94" customFormat="1">
      <c r="F271" s="169"/>
      <c r="G271" s="169"/>
      <c r="H271" s="169"/>
      <c r="I271" s="169"/>
    </row>
    <row r="272" spans="6:9" s="94" customFormat="1">
      <c r="F272" s="169"/>
      <c r="G272" s="169"/>
      <c r="H272" s="169"/>
      <c r="I272" s="169"/>
    </row>
    <row r="273" spans="6:9" s="94" customFormat="1">
      <c r="F273" s="169"/>
      <c r="G273" s="169"/>
      <c r="H273" s="169"/>
      <c r="I273" s="169"/>
    </row>
    <row r="274" spans="6:9" s="94" customFormat="1">
      <c r="F274" s="169"/>
      <c r="G274" s="169"/>
      <c r="H274" s="169"/>
      <c r="I274" s="169"/>
    </row>
    <row r="275" spans="6:9" s="94" customFormat="1">
      <c r="F275" s="169"/>
      <c r="G275" s="169"/>
      <c r="H275" s="169"/>
      <c r="I275" s="169"/>
    </row>
    <row r="276" spans="6:9" s="94" customFormat="1">
      <c r="F276" s="169"/>
      <c r="G276" s="169"/>
      <c r="H276" s="169"/>
      <c r="I276" s="169"/>
    </row>
    <row r="277" spans="6:9" s="94" customFormat="1">
      <c r="F277" s="169"/>
      <c r="G277" s="169"/>
      <c r="H277" s="169"/>
      <c r="I277" s="169"/>
    </row>
    <row r="278" spans="6:9" s="94" customFormat="1">
      <c r="F278" s="169"/>
      <c r="G278" s="169"/>
      <c r="H278" s="169"/>
      <c r="I278" s="169"/>
    </row>
    <row r="279" spans="6:9" s="94" customFormat="1">
      <c r="F279" s="169"/>
      <c r="G279" s="169"/>
      <c r="H279" s="169"/>
      <c r="I279" s="169"/>
    </row>
    <row r="280" spans="6:9" s="94" customFormat="1">
      <c r="F280" s="169"/>
      <c r="G280" s="169"/>
      <c r="H280" s="169"/>
      <c r="I280" s="169"/>
    </row>
    <row r="281" spans="6:9" s="94" customFormat="1">
      <c r="F281" s="169"/>
      <c r="G281" s="169"/>
      <c r="H281" s="169"/>
      <c r="I281" s="169"/>
    </row>
    <row r="282" spans="6:9" s="94" customFormat="1">
      <c r="F282" s="169"/>
      <c r="G282" s="169"/>
      <c r="H282" s="169"/>
      <c r="I282" s="169"/>
    </row>
    <row r="283" spans="6:9" s="94" customFormat="1">
      <c r="F283" s="169"/>
      <c r="G283" s="169"/>
      <c r="H283" s="169"/>
      <c r="I283" s="169"/>
    </row>
    <row r="284" spans="6:9" s="94" customFormat="1">
      <c r="F284" s="169"/>
      <c r="G284" s="169"/>
      <c r="H284" s="169"/>
      <c r="I284" s="169"/>
    </row>
    <row r="285" spans="6:9" s="94" customFormat="1">
      <c r="F285" s="169"/>
      <c r="G285" s="169"/>
      <c r="H285" s="169"/>
      <c r="I285" s="169"/>
    </row>
    <row r="286" spans="6:9" s="94" customFormat="1">
      <c r="F286" s="169"/>
      <c r="G286" s="169"/>
      <c r="H286" s="169"/>
      <c r="I286" s="169"/>
    </row>
    <row r="287" spans="6:9" s="94" customFormat="1">
      <c r="F287" s="169"/>
      <c r="G287" s="169"/>
      <c r="H287" s="169"/>
      <c r="I287" s="169"/>
    </row>
    <row r="288" spans="6:9" s="94" customFormat="1">
      <c r="F288" s="169"/>
      <c r="G288" s="169"/>
      <c r="H288" s="169"/>
      <c r="I288" s="169"/>
    </row>
    <row r="289" spans="6:9" s="94" customFormat="1">
      <c r="F289" s="169"/>
      <c r="G289" s="169"/>
      <c r="H289" s="169"/>
      <c r="I289" s="169"/>
    </row>
    <row r="290" spans="6:9" s="171" customFormat="1" ht="12.75" customHeight="1"/>
    <row r="291" spans="6:9" s="171" customFormat="1" ht="12.75" customHeight="1"/>
    <row r="292" spans="6:9" s="171" customFormat="1" ht="12.75" customHeight="1"/>
    <row r="293" spans="6:9" s="171" customFormat="1" ht="12.75" customHeight="1"/>
    <row r="294" spans="6:9" s="171" customFormat="1" ht="12.75" customHeight="1"/>
    <row r="295" spans="6:9" s="171" customFormat="1" ht="12.75" customHeight="1"/>
    <row r="296" spans="6:9" s="171" customFormat="1" ht="12.75" customHeight="1"/>
    <row r="297" spans="6:9" s="171" customFormat="1" ht="12.75" customHeight="1"/>
    <row r="298" spans="6:9" s="171" customFormat="1" ht="12.75" customHeight="1"/>
    <row r="299" spans="6:9" s="171" customFormat="1" ht="12.75" customHeight="1"/>
    <row r="300" spans="6:9" s="171" customFormat="1" ht="12.75" customHeight="1"/>
    <row r="301" spans="6:9" s="171" customFormat="1" ht="12.75" customHeight="1"/>
    <row r="302" spans="6:9" s="171" customFormat="1" ht="12.75" customHeight="1"/>
    <row r="303" spans="6:9" s="171" customFormat="1" ht="12.75" customHeight="1"/>
    <row r="304" spans="6:9" s="171" customFormat="1" ht="12.75" customHeight="1"/>
    <row r="305" s="171" customFormat="1" ht="12.75" customHeight="1"/>
    <row r="306" s="171" customFormat="1" ht="12.75" customHeight="1"/>
    <row r="307" s="171" customFormat="1" ht="12.75" customHeight="1"/>
    <row r="308" s="171" customFormat="1" ht="12.75" customHeight="1"/>
    <row r="309" s="171" customFormat="1" ht="12.75" customHeight="1"/>
    <row r="310" s="171" customFormat="1" ht="12.75" customHeight="1"/>
    <row r="311" s="171" customFormat="1" ht="12.75" customHeight="1"/>
    <row r="312" s="171" customFormat="1" ht="12.75" customHeight="1"/>
    <row r="313" s="171" customFormat="1" ht="12.75" customHeight="1"/>
    <row r="314" s="171" customFormat="1" ht="12.75" customHeight="1"/>
    <row r="315" s="171" customFormat="1" ht="12.75" customHeight="1"/>
    <row r="316" s="171" customFormat="1" ht="12.75" customHeight="1"/>
    <row r="317" s="171" customFormat="1" ht="12.75" customHeight="1"/>
    <row r="318" s="171" customFormat="1" ht="12.75" customHeight="1"/>
    <row r="319" s="171" customFormat="1" ht="12.75" customHeight="1"/>
    <row r="320" s="171" customFormat="1" ht="12.75" customHeight="1"/>
    <row r="321" s="171" customFormat="1" ht="12.75" customHeight="1"/>
    <row r="322" s="171" customFormat="1" ht="12.75" customHeight="1"/>
    <row r="323" s="171" customFormat="1" ht="12.75" customHeight="1"/>
    <row r="324" s="171" customFormat="1" ht="12.75" customHeight="1"/>
    <row r="325" s="171" customFormat="1" ht="12.75" customHeight="1"/>
    <row r="326" s="171" customFormat="1" ht="12.75" customHeight="1"/>
    <row r="327" s="171" customFormat="1" ht="12.75" customHeight="1"/>
    <row r="328" s="171" customFormat="1" ht="12.75" customHeight="1"/>
    <row r="329" s="171" customFormat="1" ht="12.75" customHeight="1"/>
    <row r="330" s="171" customFormat="1" ht="12.75" customHeight="1"/>
    <row r="331" s="171" customFormat="1" ht="12.75" customHeight="1"/>
    <row r="332" s="171" customFormat="1" ht="12.75" customHeight="1"/>
    <row r="333" s="171" customFormat="1" ht="12.75" customHeight="1"/>
    <row r="334" s="171" customFormat="1" ht="12.75" customHeight="1"/>
    <row r="335" s="171" customFormat="1" ht="12.75" customHeight="1"/>
    <row r="336" s="171" customFormat="1" ht="12.75" customHeight="1"/>
    <row r="337" s="171" customFormat="1" ht="12.75" customHeight="1"/>
    <row r="338" s="171" customFormat="1" ht="12.75" customHeight="1"/>
    <row r="339" s="171" customFormat="1" ht="12.75" customHeight="1"/>
    <row r="340" s="171" customFormat="1" ht="12.75" customHeight="1"/>
    <row r="341" s="171" customFormat="1" ht="12.75" customHeight="1"/>
    <row r="342" s="171" customFormat="1" ht="12.75" customHeight="1"/>
    <row r="343" s="171" customFormat="1" ht="12.75" customHeight="1"/>
    <row r="344" s="171" customFormat="1" ht="12.75" customHeight="1"/>
    <row r="345" s="171" customFormat="1" ht="12.75" customHeight="1"/>
  </sheetData>
  <autoFilter ref="A5:HV212">
    <filterColumn colId="10" showButton="0"/>
    <filterColumn colId="11" showButton="0"/>
    <filterColumn colId="14">
      <filters>
        <filter val="1"/>
      </filters>
    </filterColumn>
  </autoFilter>
  <mergeCells count="13">
    <mergeCell ref="A217:E217"/>
    <mergeCell ref="K5:M5"/>
    <mergeCell ref="B6:E6"/>
    <mergeCell ref="C199:D199"/>
    <mergeCell ref="A214:E214"/>
    <mergeCell ref="A215:B215"/>
    <mergeCell ref="H215:J215"/>
    <mergeCell ref="C7:E7"/>
    <mergeCell ref="L1:O1"/>
    <mergeCell ref="A2:O2"/>
    <mergeCell ref="O5:O6"/>
    <mergeCell ref="N5:N6"/>
    <mergeCell ref="C195:E195"/>
  </mergeCells>
  <pageMargins left="0.2" right="0.19" top="0.17" bottom="0.19" header="0.17" footer="0.16"/>
  <pageSetup paperSize="9" orientation="landscape" r:id="rId1"/>
  <colBreaks count="1" manualBreakCount="1">
    <brk id="15" max="28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81"/>
  <sheetViews>
    <sheetView workbookViewId="0">
      <selection activeCell="M1" sqref="M1"/>
    </sheetView>
  </sheetViews>
  <sheetFormatPr defaultRowHeight="12.75"/>
  <cols>
    <col min="3" max="3" width="12.140625" customWidth="1"/>
    <col min="4" max="4" width="13.7109375" customWidth="1"/>
    <col min="15" max="15" width="7.7109375" customWidth="1"/>
  </cols>
  <sheetData>
    <row r="1" spans="1:15">
      <c r="M1" s="543" t="s">
        <v>2479</v>
      </c>
    </row>
    <row r="3" spans="1:15" ht="15.75">
      <c r="A3" s="602" t="s">
        <v>2471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</row>
    <row r="5" spans="1:15" ht="140.25">
      <c r="A5" s="207" t="s">
        <v>1231</v>
      </c>
      <c r="B5" s="208" t="s">
        <v>1242</v>
      </c>
      <c r="C5" s="441" t="s">
        <v>1243</v>
      </c>
      <c r="D5" s="210" t="s">
        <v>0</v>
      </c>
      <c r="E5" s="211" t="s">
        <v>1</v>
      </c>
      <c r="F5" s="477" t="s">
        <v>1232</v>
      </c>
      <c r="G5" s="513" t="s">
        <v>1233</v>
      </c>
      <c r="H5" s="513" t="s">
        <v>1234</v>
      </c>
      <c r="I5" s="209" t="s">
        <v>1235</v>
      </c>
      <c r="J5" s="209" t="s">
        <v>1236</v>
      </c>
      <c r="K5" s="571" t="s">
        <v>1241</v>
      </c>
      <c r="L5" s="572"/>
      <c r="M5" s="572"/>
      <c r="N5" s="605" t="s">
        <v>1470</v>
      </c>
      <c r="O5" s="603" t="s">
        <v>2459</v>
      </c>
    </row>
    <row r="6" spans="1:15" ht="191.25">
      <c r="A6" s="437"/>
      <c r="B6" s="574" t="s">
        <v>2</v>
      </c>
      <c r="C6" s="574"/>
      <c r="D6" s="574"/>
      <c r="E6" s="574"/>
      <c r="F6" s="575"/>
      <c r="G6" s="575"/>
      <c r="H6" s="575"/>
      <c r="I6" s="575"/>
      <c r="J6" s="575"/>
      <c r="K6" s="213" t="s">
        <v>1471</v>
      </c>
      <c r="L6" s="213" t="s">
        <v>1240</v>
      </c>
      <c r="M6" s="213" t="s">
        <v>1244</v>
      </c>
      <c r="N6" s="606"/>
      <c r="O6" s="604"/>
    </row>
    <row r="7" spans="1:15" ht="38.25">
      <c r="A7" s="247">
        <v>14</v>
      </c>
      <c r="B7" s="248" t="s">
        <v>28</v>
      </c>
      <c r="C7" s="446" t="s">
        <v>32</v>
      </c>
      <c r="D7" s="249" t="s">
        <v>34</v>
      </c>
      <c r="E7" s="233">
        <v>100</v>
      </c>
      <c r="F7" s="484"/>
      <c r="G7" s="517"/>
      <c r="H7" s="517"/>
      <c r="I7" s="250"/>
      <c r="J7" s="250"/>
      <c r="K7" s="250"/>
      <c r="L7" s="250"/>
      <c r="M7" s="250"/>
      <c r="N7" s="250"/>
      <c r="O7" s="253">
        <v>0</v>
      </c>
    </row>
    <row r="8" spans="1:15" ht="25.5">
      <c r="A8" s="247">
        <v>25</v>
      </c>
      <c r="B8" s="248" t="s">
        <v>55</v>
      </c>
      <c r="C8" s="446" t="s">
        <v>56</v>
      </c>
      <c r="D8" s="249" t="s">
        <v>58</v>
      </c>
      <c r="E8" s="233">
        <v>100</v>
      </c>
      <c r="F8" s="484"/>
      <c r="G8" s="517"/>
      <c r="H8" s="517"/>
      <c r="I8" s="250"/>
      <c r="J8" s="250"/>
      <c r="K8" s="250"/>
      <c r="L8" s="250"/>
      <c r="M8" s="250"/>
      <c r="N8" s="250"/>
      <c r="O8" s="253">
        <v>0</v>
      </c>
    </row>
    <row r="9" spans="1:15" ht="35.25">
      <c r="A9" s="247">
        <v>35</v>
      </c>
      <c r="B9" s="248" t="s">
        <v>81</v>
      </c>
      <c r="C9" s="446" t="s">
        <v>82</v>
      </c>
      <c r="D9" s="249" t="s">
        <v>83</v>
      </c>
      <c r="E9" s="233">
        <v>650</v>
      </c>
      <c r="F9" s="484"/>
      <c r="G9" s="517"/>
      <c r="H9" s="517"/>
      <c r="I9" s="250"/>
      <c r="J9" s="250"/>
      <c r="K9" s="250"/>
      <c r="L9" s="250"/>
      <c r="M9" s="250"/>
      <c r="N9" s="250"/>
      <c r="O9" s="253">
        <v>0</v>
      </c>
    </row>
    <row r="10" spans="1:15" ht="127.5">
      <c r="A10" s="227">
        <v>41</v>
      </c>
      <c r="B10" s="228" t="s">
        <v>86</v>
      </c>
      <c r="C10" s="443" t="s">
        <v>92</v>
      </c>
      <c r="D10" s="229" t="s">
        <v>94</v>
      </c>
      <c r="E10" s="229">
        <v>50</v>
      </c>
      <c r="F10" s="480"/>
      <c r="G10" s="515"/>
      <c r="H10" s="515"/>
      <c r="I10" s="230"/>
      <c r="J10" s="230"/>
      <c r="K10" s="230"/>
      <c r="L10" s="230"/>
      <c r="M10" s="230"/>
      <c r="N10" s="230"/>
      <c r="O10" s="227">
        <v>0</v>
      </c>
    </row>
    <row r="11" spans="1:15" ht="35.25">
      <c r="A11" s="227">
        <v>43</v>
      </c>
      <c r="B11" s="228" t="s">
        <v>100</v>
      </c>
      <c r="C11" s="443" t="s">
        <v>101</v>
      </c>
      <c r="D11" s="229" t="s">
        <v>102</v>
      </c>
      <c r="E11" s="229">
        <v>60</v>
      </c>
      <c r="F11" s="480"/>
      <c r="G11" s="515"/>
      <c r="H11" s="515"/>
      <c r="I11" s="230"/>
      <c r="J11" s="230"/>
      <c r="K11" s="230"/>
      <c r="L11" s="230"/>
      <c r="M11" s="230"/>
      <c r="N11" s="230"/>
      <c r="O11" s="227">
        <v>0</v>
      </c>
    </row>
    <row r="12" spans="1:15" ht="33">
      <c r="A12" s="227">
        <v>45</v>
      </c>
      <c r="B12" s="228" t="s">
        <v>106</v>
      </c>
      <c r="C12" s="443" t="s">
        <v>107</v>
      </c>
      <c r="D12" s="229" t="s">
        <v>108</v>
      </c>
      <c r="E12" s="229">
        <v>500</v>
      </c>
      <c r="F12" s="480"/>
      <c r="G12" s="515"/>
      <c r="H12" s="515"/>
      <c r="I12" s="230"/>
      <c r="J12" s="230"/>
      <c r="K12" s="230"/>
      <c r="L12" s="230"/>
      <c r="M12" s="230"/>
      <c r="N12" s="230"/>
      <c r="O12" s="227">
        <v>0</v>
      </c>
    </row>
    <row r="13" spans="1:15" ht="76.5">
      <c r="A13" s="227">
        <v>51</v>
      </c>
      <c r="B13" s="283" t="s">
        <v>112</v>
      </c>
      <c r="C13" s="451" t="s">
        <v>117</v>
      </c>
      <c r="D13" s="284" t="s">
        <v>118</v>
      </c>
      <c r="E13" s="284">
        <v>100</v>
      </c>
      <c r="F13" s="480"/>
      <c r="G13" s="515"/>
      <c r="H13" s="515"/>
      <c r="I13" s="230"/>
      <c r="J13" s="230"/>
      <c r="K13" s="230"/>
      <c r="L13" s="230"/>
      <c r="M13" s="230"/>
      <c r="N13" s="230"/>
      <c r="O13" s="285">
        <v>0</v>
      </c>
    </row>
    <row r="14" spans="1:15" ht="102">
      <c r="A14" s="253">
        <v>52</v>
      </c>
      <c r="B14" s="289" t="s">
        <v>112</v>
      </c>
      <c r="C14" s="452" t="s">
        <v>117</v>
      </c>
      <c r="D14" s="286" t="s">
        <v>119</v>
      </c>
      <c r="E14" s="286">
        <v>100</v>
      </c>
      <c r="F14" s="484"/>
      <c r="G14" s="517"/>
      <c r="H14" s="517"/>
      <c r="I14" s="250"/>
      <c r="J14" s="250"/>
      <c r="K14" s="250"/>
      <c r="L14" s="250"/>
      <c r="M14" s="250"/>
      <c r="N14" s="250"/>
      <c r="O14" s="290">
        <v>0</v>
      </c>
    </row>
    <row r="15" spans="1:15" ht="89.25">
      <c r="A15" s="253">
        <v>53</v>
      </c>
      <c r="B15" s="289" t="s">
        <v>112</v>
      </c>
      <c r="C15" s="452" t="s">
        <v>117</v>
      </c>
      <c r="D15" s="286" t="s">
        <v>120</v>
      </c>
      <c r="E15" s="286">
        <v>100</v>
      </c>
      <c r="F15" s="484"/>
      <c r="G15" s="517"/>
      <c r="H15" s="517"/>
      <c r="I15" s="250"/>
      <c r="J15" s="250"/>
      <c r="K15" s="250"/>
      <c r="L15" s="250"/>
      <c r="M15" s="250"/>
      <c r="N15" s="250"/>
      <c r="O15" s="290">
        <v>0</v>
      </c>
    </row>
    <row r="16" spans="1:15" ht="38.25">
      <c r="A16" s="227">
        <v>61</v>
      </c>
      <c r="B16" s="228" t="s">
        <v>141</v>
      </c>
      <c r="C16" s="443" t="s">
        <v>142</v>
      </c>
      <c r="D16" s="229" t="s">
        <v>143</v>
      </c>
      <c r="E16" s="229">
        <v>5</v>
      </c>
      <c r="F16" s="480"/>
      <c r="G16" s="515"/>
      <c r="H16" s="515"/>
      <c r="I16" s="230"/>
      <c r="J16" s="230"/>
      <c r="K16" s="230"/>
      <c r="L16" s="230"/>
      <c r="M16" s="230"/>
      <c r="N16" s="230"/>
      <c r="O16" s="227">
        <v>0</v>
      </c>
    </row>
    <row r="17" spans="1:15" ht="89.25">
      <c r="A17" s="227">
        <v>69</v>
      </c>
      <c r="B17" s="228" t="s">
        <v>160</v>
      </c>
      <c r="C17" s="443" t="s">
        <v>117</v>
      </c>
      <c r="D17" s="229" t="s">
        <v>161</v>
      </c>
      <c r="E17" s="229">
        <v>4000</v>
      </c>
      <c r="F17" s="480"/>
      <c r="G17" s="515"/>
      <c r="H17" s="515"/>
      <c r="I17" s="230"/>
      <c r="J17" s="230"/>
      <c r="K17" s="230"/>
      <c r="L17" s="230"/>
      <c r="M17" s="230"/>
      <c r="N17" s="230"/>
      <c r="O17" s="227">
        <v>0</v>
      </c>
    </row>
    <row r="18" spans="1:15" ht="127.5">
      <c r="A18" s="247">
        <v>70</v>
      </c>
      <c r="B18" s="248" t="s">
        <v>160</v>
      </c>
      <c r="C18" s="446" t="s">
        <v>117</v>
      </c>
      <c r="D18" s="249" t="s">
        <v>162</v>
      </c>
      <c r="E18" s="233">
        <v>20</v>
      </c>
      <c r="F18" s="484"/>
      <c r="G18" s="517"/>
      <c r="H18" s="517"/>
      <c r="I18" s="250"/>
      <c r="J18" s="250"/>
      <c r="K18" s="250"/>
      <c r="L18" s="250"/>
      <c r="M18" s="250"/>
      <c r="N18" s="250"/>
      <c r="O18" s="253">
        <v>0</v>
      </c>
    </row>
    <row r="19" spans="1:15" ht="63.75">
      <c r="A19" s="312">
        <v>74</v>
      </c>
      <c r="B19" s="274" t="s">
        <v>171</v>
      </c>
      <c r="C19" s="449" t="s">
        <v>172</v>
      </c>
      <c r="D19" s="275" t="s">
        <v>173</v>
      </c>
      <c r="E19" s="266">
        <v>180</v>
      </c>
      <c r="F19" s="484"/>
      <c r="G19" s="517"/>
      <c r="H19" s="517"/>
      <c r="I19" s="250"/>
      <c r="J19" s="250"/>
      <c r="K19" s="250"/>
      <c r="L19" s="250"/>
      <c r="M19" s="250"/>
      <c r="N19" s="250"/>
      <c r="O19" s="276">
        <v>0</v>
      </c>
    </row>
    <row r="20" spans="1:15" ht="33.75">
      <c r="A20" s="227">
        <v>89</v>
      </c>
      <c r="B20" s="228" t="s">
        <v>207</v>
      </c>
      <c r="C20" s="443" t="s">
        <v>208</v>
      </c>
      <c r="D20" s="229" t="s">
        <v>209</v>
      </c>
      <c r="E20" s="229">
        <v>150</v>
      </c>
      <c r="F20" s="480"/>
      <c r="G20" s="515"/>
      <c r="H20" s="515"/>
      <c r="I20" s="230"/>
      <c r="J20" s="230"/>
      <c r="K20" s="230"/>
      <c r="L20" s="230"/>
      <c r="M20" s="230"/>
      <c r="N20" s="230"/>
      <c r="O20" s="227">
        <v>0</v>
      </c>
    </row>
    <row r="21" spans="1:15" ht="165.75">
      <c r="A21" s="247">
        <v>107</v>
      </c>
      <c r="B21" s="248" t="s">
        <v>253</v>
      </c>
      <c r="C21" s="446" t="s">
        <v>254</v>
      </c>
      <c r="D21" s="333" t="s">
        <v>255</v>
      </c>
      <c r="E21" s="233">
        <v>100</v>
      </c>
      <c r="F21" s="484"/>
      <c r="G21" s="517"/>
      <c r="H21" s="517"/>
      <c r="I21" s="250"/>
      <c r="J21" s="250"/>
      <c r="K21" s="250"/>
      <c r="L21" s="250"/>
      <c r="M21" s="250"/>
      <c r="N21" s="251"/>
      <c r="O21" s="253">
        <v>0</v>
      </c>
    </row>
    <row r="22" spans="1:15" ht="38.25">
      <c r="A22" s="247">
        <v>127</v>
      </c>
      <c r="B22" s="248" t="s">
        <v>279</v>
      </c>
      <c r="C22" s="446" t="s">
        <v>280</v>
      </c>
      <c r="D22" s="249" t="s">
        <v>283</v>
      </c>
      <c r="E22" s="233">
        <v>200</v>
      </c>
      <c r="F22" s="484"/>
      <c r="G22" s="517"/>
      <c r="H22" s="517"/>
      <c r="I22" s="250"/>
      <c r="J22" s="250"/>
      <c r="K22" s="250"/>
      <c r="L22" s="250"/>
      <c r="M22" s="250"/>
      <c r="N22" s="251"/>
      <c r="O22" s="253">
        <v>0</v>
      </c>
    </row>
    <row r="23" spans="1:15" ht="63.75">
      <c r="A23" s="247">
        <v>132</v>
      </c>
      <c r="B23" s="248" t="s">
        <v>290</v>
      </c>
      <c r="C23" s="446" t="s">
        <v>291</v>
      </c>
      <c r="D23" s="249" t="s">
        <v>292</v>
      </c>
      <c r="E23" s="233">
        <v>200</v>
      </c>
      <c r="F23" s="484"/>
      <c r="G23" s="517"/>
      <c r="H23" s="517"/>
      <c r="I23" s="250"/>
      <c r="J23" s="250"/>
      <c r="K23" s="250"/>
      <c r="L23" s="250"/>
      <c r="M23" s="250"/>
      <c r="N23" s="251"/>
      <c r="O23" s="253">
        <v>0</v>
      </c>
    </row>
    <row r="24" spans="1:15" ht="127.5">
      <c r="A24" s="247">
        <v>138</v>
      </c>
      <c r="B24" s="248" t="s">
        <v>290</v>
      </c>
      <c r="C24" s="446" t="s">
        <v>117</v>
      </c>
      <c r="D24" s="249" t="s">
        <v>299</v>
      </c>
      <c r="E24" s="233">
        <v>1000</v>
      </c>
      <c r="F24" s="484"/>
      <c r="G24" s="517"/>
      <c r="H24" s="517"/>
      <c r="I24" s="250"/>
      <c r="J24" s="250"/>
      <c r="K24" s="250"/>
      <c r="L24" s="250"/>
      <c r="M24" s="250"/>
      <c r="N24" s="251"/>
      <c r="O24" s="253">
        <v>0</v>
      </c>
    </row>
    <row r="25" spans="1:15" ht="35.25">
      <c r="A25" s="247">
        <v>150</v>
      </c>
      <c r="B25" s="248" t="s">
        <v>320</v>
      </c>
      <c r="C25" s="446" t="s">
        <v>321</v>
      </c>
      <c r="D25" s="249" t="s">
        <v>322</v>
      </c>
      <c r="E25" s="233">
        <v>40</v>
      </c>
      <c r="F25" s="484"/>
      <c r="G25" s="517"/>
      <c r="H25" s="517"/>
      <c r="I25" s="250"/>
      <c r="J25" s="250"/>
      <c r="K25" s="250"/>
      <c r="L25" s="250"/>
      <c r="M25" s="250"/>
      <c r="N25" s="251"/>
      <c r="O25" s="253">
        <v>0</v>
      </c>
    </row>
    <row r="26" spans="1:15" ht="38.25">
      <c r="A26" s="261">
        <v>157</v>
      </c>
      <c r="B26" s="262" t="s">
        <v>335</v>
      </c>
      <c r="C26" s="447" t="s">
        <v>336</v>
      </c>
      <c r="D26" s="258" t="s">
        <v>337</v>
      </c>
      <c r="E26" s="258">
        <v>200</v>
      </c>
      <c r="F26" s="487"/>
      <c r="G26" s="519"/>
      <c r="H26" s="519"/>
      <c r="I26" s="263"/>
      <c r="J26" s="263"/>
      <c r="K26" s="263"/>
      <c r="L26" s="263"/>
      <c r="M26" s="263"/>
      <c r="N26" s="264"/>
      <c r="O26" s="261">
        <v>0</v>
      </c>
    </row>
    <row r="27" spans="1:15" ht="34.5">
      <c r="A27" s="261">
        <v>159</v>
      </c>
      <c r="B27" s="262" t="s">
        <v>335</v>
      </c>
      <c r="C27" s="447" t="s">
        <v>336</v>
      </c>
      <c r="D27" s="258" t="s">
        <v>339</v>
      </c>
      <c r="E27" s="258">
        <v>10</v>
      </c>
      <c r="F27" s="487"/>
      <c r="G27" s="519"/>
      <c r="H27" s="519"/>
      <c r="I27" s="263"/>
      <c r="J27" s="263"/>
      <c r="K27" s="263"/>
      <c r="L27" s="263"/>
      <c r="M27" s="263"/>
      <c r="N27" s="264"/>
      <c r="O27" s="261">
        <v>0</v>
      </c>
    </row>
    <row r="28" spans="1:15" ht="25.5">
      <c r="A28" s="247">
        <v>183</v>
      </c>
      <c r="B28" s="248" t="s">
        <v>404</v>
      </c>
      <c r="C28" s="446" t="s">
        <v>405</v>
      </c>
      <c r="D28" s="249" t="s">
        <v>406</v>
      </c>
      <c r="E28" s="233">
        <v>60</v>
      </c>
      <c r="F28" s="484"/>
      <c r="G28" s="517"/>
      <c r="H28" s="517"/>
      <c r="I28" s="250"/>
      <c r="J28" s="250"/>
      <c r="K28" s="250"/>
      <c r="L28" s="250"/>
      <c r="M28" s="250"/>
      <c r="N28" s="251"/>
      <c r="O28" s="253">
        <v>0</v>
      </c>
    </row>
    <row r="29" spans="1:15" ht="38.25">
      <c r="A29" s="247">
        <v>189</v>
      </c>
      <c r="B29" s="248" t="s">
        <v>418</v>
      </c>
      <c r="C29" s="446" t="s">
        <v>419</v>
      </c>
      <c r="D29" s="249" t="s">
        <v>420</v>
      </c>
      <c r="E29" s="233">
        <v>120</v>
      </c>
      <c r="F29" s="484"/>
      <c r="G29" s="517"/>
      <c r="H29" s="517"/>
      <c r="I29" s="250"/>
      <c r="J29" s="250"/>
      <c r="K29" s="250"/>
      <c r="L29" s="250"/>
      <c r="M29" s="250"/>
      <c r="N29" s="251"/>
      <c r="O29" s="253">
        <v>0</v>
      </c>
    </row>
    <row r="30" spans="1:15" ht="25.5">
      <c r="A30" s="247">
        <v>193</v>
      </c>
      <c r="B30" s="248" t="s">
        <v>428</v>
      </c>
      <c r="C30" s="446" t="s">
        <v>429</v>
      </c>
      <c r="D30" s="249" t="s">
        <v>430</v>
      </c>
      <c r="E30" s="233">
        <v>50</v>
      </c>
      <c r="F30" s="484"/>
      <c r="G30" s="517"/>
      <c r="H30" s="517"/>
      <c r="I30" s="250"/>
      <c r="J30" s="250"/>
      <c r="K30" s="250"/>
      <c r="L30" s="250"/>
      <c r="M30" s="250"/>
      <c r="N30" s="251"/>
      <c r="O30" s="253">
        <v>0</v>
      </c>
    </row>
    <row r="31" spans="1:15" ht="35.25">
      <c r="A31" s="356">
        <v>198</v>
      </c>
      <c r="B31" s="235" t="s">
        <v>439</v>
      </c>
      <c r="C31" s="458" t="s">
        <v>442</v>
      </c>
      <c r="D31" s="319" t="s">
        <v>443</v>
      </c>
      <c r="E31" s="220">
        <v>10</v>
      </c>
      <c r="F31" s="481"/>
      <c r="G31" s="456"/>
      <c r="H31" s="456"/>
      <c r="I31" s="220"/>
      <c r="J31" s="220"/>
      <c r="K31" s="237"/>
      <c r="L31" s="237"/>
      <c r="M31" s="237"/>
      <c r="N31" s="220"/>
      <c r="O31" s="219">
        <v>0</v>
      </c>
    </row>
    <row r="32" spans="1:15" ht="34.5">
      <c r="A32" s="312">
        <v>200</v>
      </c>
      <c r="B32" s="248" t="s">
        <v>444</v>
      </c>
      <c r="C32" s="449" t="s">
        <v>447</v>
      </c>
      <c r="D32" s="275" t="s">
        <v>448</v>
      </c>
      <c r="E32" s="233">
        <v>2</v>
      </c>
      <c r="F32" s="484"/>
      <c r="G32" s="517"/>
      <c r="H32" s="517"/>
      <c r="I32" s="250"/>
      <c r="J32" s="250"/>
      <c r="K32" s="250"/>
      <c r="L32" s="250"/>
      <c r="M32" s="250"/>
      <c r="N32" s="251"/>
      <c r="O32" s="253">
        <v>0</v>
      </c>
    </row>
    <row r="33" spans="1:16" ht="89.25">
      <c r="A33" s="312">
        <v>201</v>
      </c>
      <c r="B33" s="248" t="s">
        <v>449</v>
      </c>
      <c r="C33" s="446" t="s">
        <v>117</v>
      </c>
      <c r="D33" s="249" t="s">
        <v>450</v>
      </c>
      <c r="E33" s="233">
        <v>175</v>
      </c>
      <c r="F33" s="484"/>
      <c r="G33" s="517"/>
      <c r="H33" s="517"/>
      <c r="I33" s="250"/>
      <c r="J33" s="250"/>
      <c r="K33" s="250"/>
      <c r="L33" s="250"/>
      <c r="M33" s="250"/>
      <c r="N33" s="251"/>
      <c r="O33" s="253">
        <v>0</v>
      </c>
    </row>
    <row r="34" spans="1:16" ht="38.25">
      <c r="A34" s="247">
        <v>202</v>
      </c>
      <c r="B34" s="248" t="s">
        <v>453</v>
      </c>
      <c r="C34" s="446" t="s">
        <v>454</v>
      </c>
      <c r="D34" s="249" t="s">
        <v>455</v>
      </c>
      <c r="E34" s="233">
        <v>10</v>
      </c>
      <c r="F34" s="484"/>
      <c r="G34" s="517"/>
      <c r="H34" s="517"/>
      <c r="I34" s="250"/>
      <c r="J34" s="250"/>
      <c r="K34" s="250"/>
      <c r="L34" s="250"/>
      <c r="M34" s="250"/>
      <c r="N34" s="251"/>
      <c r="O34" s="253">
        <v>0</v>
      </c>
    </row>
    <row r="35" spans="1:16" ht="38.25">
      <c r="A35" s="247">
        <v>205</v>
      </c>
      <c r="B35" s="248" t="s">
        <v>464</v>
      </c>
      <c r="C35" s="446" t="s">
        <v>465</v>
      </c>
      <c r="D35" s="249" t="s">
        <v>466</v>
      </c>
      <c r="E35" s="233">
        <v>5</v>
      </c>
      <c r="F35" s="484"/>
      <c r="G35" s="517"/>
      <c r="H35" s="517"/>
      <c r="I35" s="250"/>
      <c r="J35" s="250"/>
      <c r="K35" s="250"/>
      <c r="L35" s="250"/>
      <c r="M35" s="250"/>
      <c r="N35" s="251"/>
      <c r="O35" s="253">
        <v>0</v>
      </c>
    </row>
    <row r="36" spans="1:16" ht="38.25">
      <c r="A36" s="247">
        <v>206</v>
      </c>
      <c r="B36" s="248" t="s">
        <v>464</v>
      </c>
      <c r="C36" s="446" t="s">
        <v>465</v>
      </c>
      <c r="D36" s="249" t="s">
        <v>467</v>
      </c>
      <c r="E36" s="233">
        <v>5</v>
      </c>
      <c r="F36" s="484"/>
      <c r="G36" s="517"/>
      <c r="H36" s="517"/>
      <c r="I36" s="250"/>
      <c r="J36" s="250"/>
      <c r="K36" s="250"/>
      <c r="L36" s="250"/>
      <c r="M36" s="250"/>
      <c r="N36" s="251"/>
      <c r="O36" s="253">
        <v>0</v>
      </c>
    </row>
    <row r="37" spans="1:16" ht="38.25">
      <c r="A37" s="247">
        <v>207</v>
      </c>
      <c r="B37" s="248" t="s">
        <v>464</v>
      </c>
      <c r="C37" s="446" t="s">
        <v>468</v>
      </c>
      <c r="D37" s="249" t="s">
        <v>469</v>
      </c>
      <c r="E37" s="233">
        <v>5</v>
      </c>
      <c r="F37" s="484"/>
      <c r="G37" s="517"/>
      <c r="H37" s="517"/>
      <c r="I37" s="250"/>
      <c r="J37" s="250"/>
      <c r="K37" s="250"/>
      <c r="L37" s="250"/>
      <c r="M37" s="250"/>
      <c r="N37" s="251"/>
      <c r="O37" s="253">
        <v>0</v>
      </c>
    </row>
    <row r="38" spans="1:16" ht="38.25">
      <c r="A38" s="247">
        <v>208</v>
      </c>
      <c r="B38" s="274" t="s">
        <v>464</v>
      </c>
      <c r="C38" s="449" t="s">
        <v>470</v>
      </c>
      <c r="D38" s="275" t="s">
        <v>471</v>
      </c>
      <c r="E38" s="266">
        <v>5</v>
      </c>
      <c r="F38" s="484"/>
      <c r="G38" s="517"/>
      <c r="H38" s="517"/>
      <c r="I38" s="250"/>
      <c r="J38" s="250"/>
      <c r="K38" s="250"/>
      <c r="L38" s="250"/>
      <c r="M38" s="250"/>
      <c r="N38" s="251"/>
      <c r="O38" s="276">
        <v>0</v>
      </c>
    </row>
    <row r="39" spans="1:16" ht="34.5">
      <c r="A39" s="247">
        <v>212</v>
      </c>
      <c r="B39" s="248" t="s">
        <v>480</v>
      </c>
      <c r="C39" s="446" t="s">
        <v>481</v>
      </c>
      <c r="D39" s="249" t="s">
        <v>482</v>
      </c>
      <c r="E39" s="233">
        <v>5</v>
      </c>
      <c r="F39" s="484"/>
      <c r="G39" s="517"/>
      <c r="H39" s="517"/>
      <c r="I39" s="250"/>
      <c r="J39" s="250"/>
      <c r="K39" s="250"/>
      <c r="L39" s="250"/>
      <c r="M39" s="250"/>
      <c r="N39" s="251"/>
      <c r="O39" s="253">
        <v>0</v>
      </c>
    </row>
    <row r="40" spans="1:16" ht="34.5">
      <c r="A40" s="247">
        <v>213</v>
      </c>
      <c r="B40" s="248" t="s">
        <v>480</v>
      </c>
      <c r="C40" s="446" t="s">
        <v>483</v>
      </c>
      <c r="D40" s="249" t="s">
        <v>484</v>
      </c>
      <c r="E40" s="233">
        <v>5</v>
      </c>
      <c r="F40" s="484"/>
      <c r="G40" s="517"/>
      <c r="H40" s="517"/>
      <c r="I40" s="250"/>
      <c r="J40" s="250"/>
      <c r="K40" s="250"/>
      <c r="L40" s="250"/>
      <c r="M40" s="250"/>
      <c r="N40" s="251"/>
      <c r="O40" s="253">
        <v>0</v>
      </c>
    </row>
    <row r="41" spans="1:16" ht="35.25">
      <c r="A41" s="261">
        <v>230</v>
      </c>
      <c r="B41" s="262" t="s">
        <v>509</v>
      </c>
      <c r="C41" s="447" t="s">
        <v>517</v>
      </c>
      <c r="D41" s="258" t="s">
        <v>518</v>
      </c>
      <c r="E41" s="258">
        <v>5</v>
      </c>
      <c r="F41" s="487"/>
      <c r="G41" s="519"/>
      <c r="H41" s="519"/>
      <c r="I41" s="263"/>
      <c r="J41" s="263"/>
      <c r="K41" s="263"/>
      <c r="L41" s="263"/>
      <c r="M41" s="263"/>
      <c r="N41" s="264"/>
      <c r="O41" s="261">
        <v>0</v>
      </c>
    </row>
    <row r="42" spans="1:16" ht="38.25">
      <c r="A42" s="247">
        <v>231</v>
      </c>
      <c r="B42" s="274" t="s">
        <v>509</v>
      </c>
      <c r="C42" s="449" t="s">
        <v>517</v>
      </c>
      <c r="D42" s="275" t="s">
        <v>519</v>
      </c>
      <c r="E42" s="266">
        <v>5</v>
      </c>
      <c r="F42" s="484"/>
      <c r="G42" s="517"/>
      <c r="H42" s="517"/>
      <c r="I42" s="250"/>
      <c r="J42" s="250"/>
      <c r="K42" s="250"/>
      <c r="L42" s="250"/>
      <c r="M42" s="250"/>
      <c r="N42" s="251"/>
      <c r="O42" s="276">
        <v>0</v>
      </c>
    </row>
    <row r="43" spans="1:16" ht="38.25">
      <c r="A43" s="247">
        <v>235</v>
      </c>
      <c r="B43" s="248" t="s">
        <v>528</v>
      </c>
      <c r="C43" s="446" t="s">
        <v>445</v>
      </c>
      <c r="D43" s="249" t="s">
        <v>529</v>
      </c>
      <c r="E43" s="233">
        <v>20</v>
      </c>
      <c r="F43" s="484"/>
      <c r="G43" s="517"/>
      <c r="H43" s="517"/>
      <c r="I43" s="250"/>
      <c r="J43" s="250"/>
      <c r="K43" s="250"/>
      <c r="L43" s="250"/>
      <c r="M43" s="250"/>
      <c r="N43" s="251"/>
      <c r="O43" s="253">
        <v>0</v>
      </c>
    </row>
    <row r="44" spans="1:16" ht="34.5">
      <c r="A44" s="247">
        <v>236</v>
      </c>
      <c r="B44" s="248" t="s">
        <v>530</v>
      </c>
      <c r="C44" s="446" t="s">
        <v>531</v>
      </c>
      <c r="D44" s="249" t="s">
        <v>532</v>
      </c>
      <c r="E44" s="233">
        <v>15</v>
      </c>
      <c r="F44" s="484"/>
      <c r="G44" s="517"/>
      <c r="H44" s="517"/>
      <c r="I44" s="250"/>
      <c r="J44" s="250"/>
      <c r="K44" s="250"/>
      <c r="L44" s="250"/>
      <c r="M44" s="250"/>
      <c r="N44" s="251"/>
      <c r="O44" s="253">
        <v>0</v>
      </c>
    </row>
    <row r="45" spans="1:16" ht="38.25">
      <c r="A45" s="247">
        <v>244</v>
      </c>
      <c r="B45" s="248" t="s">
        <v>549</v>
      </c>
      <c r="C45" s="446" t="s">
        <v>550</v>
      </c>
      <c r="D45" s="249" t="s">
        <v>553</v>
      </c>
      <c r="E45" s="233">
        <v>175</v>
      </c>
      <c r="F45" s="484"/>
      <c r="G45" s="517"/>
      <c r="H45" s="517"/>
      <c r="I45" s="250"/>
      <c r="J45" s="250"/>
      <c r="K45" s="250"/>
      <c r="L45" s="250"/>
      <c r="M45" s="250"/>
      <c r="N45" s="251"/>
      <c r="O45" s="253">
        <v>0</v>
      </c>
    </row>
    <row r="46" spans="1:16" ht="51">
      <c r="A46" s="261">
        <v>245</v>
      </c>
      <c r="B46" s="262" t="s">
        <v>549</v>
      </c>
      <c r="C46" s="447" t="s">
        <v>554</v>
      </c>
      <c r="D46" s="258" t="s">
        <v>555</v>
      </c>
      <c r="E46" s="258">
        <v>10</v>
      </c>
      <c r="F46" s="487"/>
      <c r="G46" s="519"/>
      <c r="H46" s="519"/>
      <c r="I46" s="263"/>
      <c r="J46" s="263"/>
      <c r="K46" s="263"/>
      <c r="L46" s="263"/>
      <c r="M46" s="263"/>
      <c r="N46" s="264"/>
      <c r="O46" s="261">
        <v>0</v>
      </c>
    </row>
    <row r="47" spans="1:16" s="234" customFormat="1" ht="38.25">
      <c r="A47" s="247">
        <v>256</v>
      </c>
      <c r="B47" s="248" t="s">
        <v>577</v>
      </c>
      <c r="C47" s="446" t="s">
        <v>578</v>
      </c>
      <c r="D47" s="249" t="s">
        <v>579</v>
      </c>
      <c r="E47" s="233">
        <v>150</v>
      </c>
      <c r="F47" s="484"/>
      <c r="G47" s="517"/>
      <c r="H47" s="517"/>
      <c r="I47" s="250"/>
      <c r="J47" s="250"/>
      <c r="K47" s="250"/>
      <c r="L47" s="250"/>
      <c r="M47" s="250"/>
      <c r="N47" s="251"/>
      <c r="O47" s="253">
        <v>0</v>
      </c>
      <c r="P47" s="233"/>
    </row>
    <row r="48" spans="1:16" ht="38.25">
      <c r="A48" s="247">
        <v>293</v>
      </c>
      <c r="B48" s="248" t="s">
        <v>644</v>
      </c>
      <c r="C48" s="446" t="s">
        <v>648</v>
      </c>
      <c r="D48" s="249" t="s">
        <v>650</v>
      </c>
      <c r="E48" s="233">
        <v>25</v>
      </c>
      <c r="F48" s="484"/>
      <c r="G48" s="517"/>
      <c r="H48" s="517"/>
      <c r="I48" s="250"/>
      <c r="J48" s="250"/>
      <c r="K48" s="250"/>
      <c r="L48" s="250"/>
      <c r="M48" s="250"/>
      <c r="N48" s="251"/>
      <c r="O48" s="253">
        <v>0</v>
      </c>
    </row>
    <row r="49" spans="1:15" ht="38.25">
      <c r="A49" s="261">
        <v>296</v>
      </c>
      <c r="B49" s="262" t="s">
        <v>655</v>
      </c>
      <c r="C49" s="447" t="s">
        <v>656</v>
      </c>
      <c r="D49" s="258" t="s">
        <v>657</v>
      </c>
      <c r="E49" s="258">
        <v>25</v>
      </c>
      <c r="F49" s="487"/>
      <c r="G49" s="519"/>
      <c r="H49" s="519"/>
      <c r="I49" s="263"/>
      <c r="J49" s="263"/>
      <c r="K49" s="263"/>
      <c r="L49" s="263"/>
      <c r="M49" s="263"/>
      <c r="N49" s="264"/>
      <c r="O49" s="261">
        <v>0</v>
      </c>
    </row>
    <row r="50" spans="1:15" ht="51">
      <c r="A50" s="247">
        <v>298</v>
      </c>
      <c r="B50" s="248" t="s">
        <v>655</v>
      </c>
      <c r="C50" s="446" t="s">
        <v>660</v>
      </c>
      <c r="D50" s="249" t="s">
        <v>661</v>
      </c>
      <c r="E50" s="233">
        <v>50</v>
      </c>
      <c r="F50" s="484"/>
      <c r="G50" s="517"/>
      <c r="H50" s="517"/>
      <c r="I50" s="250"/>
      <c r="J50" s="250"/>
      <c r="K50" s="250"/>
      <c r="L50" s="250"/>
      <c r="M50" s="250"/>
      <c r="N50" s="251"/>
      <c r="O50" s="253">
        <v>0</v>
      </c>
    </row>
    <row r="51" spans="1:15" ht="38.25">
      <c r="A51" s="261">
        <v>299</v>
      </c>
      <c r="B51" s="262" t="s">
        <v>655</v>
      </c>
      <c r="C51" s="447" t="s">
        <v>660</v>
      </c>
      <c r="D51" s="258" t="s">
        <v>662</v>
      </c>
      <c r="E51" s="258">
        <v>100</v>
      </c>
      <c r="F51" s="487"/>
      <c r="G51" s="519"/>
      <c r="H51" s="519"/>
      <c r="I51" s="263"/>
      <c r="J51" s="263"/>
      <c r="K51" s="263"/>
      <c r="L51" s="263"/>
      <c r="M51" s="263"/>
      <c r="N51" s="264"/>
      <c r="O51" s="261">
        <v>0</v>
      </c>
    </row>
    <row r="52" spans="1:15" ht="38.25">
      <c r="A52" s="261">
        <v>303</v>
      </c>
      <c r="B52" s="262" t="s">
        <v>663</v>
      </c>
      <c r="C52" s="447" t="s">
        <v>668</v>
      </c>
      <c r="D52" s="258" t="s">
        <v>669</v>
      </c>
      <c r="E52" s="258">
        <v>50</v>
      </c>
      <c r="F52" s="487"/>
      <c r="G52" s="519"/>
      <c r="H52" s="519"/>
      <c r="I52" s="263"/>
      <c r="J52" s="263"/>
      <c r="K52" s="263"/>
      <c r="L52" s="263"/>
      <c r="M52" s="263"/>
      <c r="N52" s="264"/>
      <c r="O52" s="261">
        <v>0</v>
      </c>
    </row>
    <row r="53" spans="1:15" ht="25.5">
      <c r="A53" s="247">
        <v>309</v>
      </c>
      <c r="B53" s="248" t="s">
        <v>670</v>
      </c>
      <c r="C53" s="446" t="s">
        <v>679</v>
      </c>
      <c r="D53" s="249" t="s">
        <v>1227</v>
      </c>
      <c r="E53" s="233">
        <v>20</v>
      </c>
      <c r="F53" s="484"/>
      <c r="G53" s="517"/>
      <c r="H53" s="517"/>
      <c r="I53" s="250"/>
      <c r="J53" s="250"/>
      <c r="K53" s="250"/>
      <c r="L53" s="250"/>
      <c r="M53" s="250"/>
      <c r="N53" s="251"/>
      <c r="O53" s="253">
        <v>0</v>
      </c>
    </row>
    <row r="54" spans="1:15" ht="34.5">
      <c r="A54" s="261">
        <v>310</v>
      </c>
      <c r="B54" s="262" t="s">
        <v>670</v>
      </c>
      <c r="C54" s="447" t="s">
        <v>680</v>
      </c>
      <c r="D54" s="258" t="s">
        <v>2458</v>
      </c>
      <c r="E54" s="258">
        <v>20</v>
      </c>
      <c r="F54" s="487"/>
      <c r="G54" s="519"/>
      <c r="H54" s="519"/>
      <c r="I54" s="263"/>
      <c r="J54" s="263"/>
      <c r="K54" s="263"/>
      <c r="L54" s="263"/>
      <c r="M54" s="263"/>
      <c r="N54" s="264"/>
      <c r="O54" s="261">
        <v>0</v>
      </c>
    </row>
    <row r="55" spans="1:15" ht="31.5">
      <c r="A55" s="247">
        <v>322</v>
      </c>
      <c r="B55" s="248" t="s">
        <v>704</v>
      </c>
      <c r="C55" s="446" t="s">
        <v>708</v>
      </c>
      <c r="D55" s="249" t="s">
        <v>709</v>
      </c>
      <c r="E55" s="233">
        <v>10</v>
      </c>
      <c r="F55" s="484"/>
      <c r="G55" s="517"/>
      <c r="H55" s="517"/>
      <c r="I55" s="250"/>
      <c r="J55" s="250"/>
      <c r="K55" s="250"/>
      <c r="L55" s="250"/>
      <c r="M55" s="250"/>
      <c r="N55" s="251"/>
      <c r="O55" s="253">
        <v>0</v>
      </c>
    </row>
    <row r="56" spans="1:15" ht="25.5">
      <c r="A56" s="247">
        <v>334</v>
      </c>
      <c r="B56" s="248" t="s">
        <v>741</v>
      </c>
      <c r="C56" s="446" t="s">
        <v>742</v>
      </c>
      <c r="D56" s="249" t="s">
        <v>744</v>
      </c>
      <c r="E56" s="233">
        <v>200</v>
      </c>
      <c r="F56" s="484"/>
      <c r="G56" s="517"/>
      <c r="H56" s="517"/>
      <c r="I56" s="250"/>
      <c r="J56" s="250"/>
      <c r="K56" s="250"/>
      <c r="L56" s="250"/>
      <c r="M56" s="250"/>
      <c r="N56" s="251"/>
      <c r="O56" s="253">
        <v>0</v>
      </c>
    </row>
    <row r="57" spans="1:15" ht="36">
      <c r="A57" s="214">
        <v>341</v>
      </c>
      <c r="B57" s="235" t="s">
        <v>747</v>
      </c>
      <c r="C57" s="444" t="s">
        <v>756</v>
      </c>
      <c r="D57" s="236" t="s">
        <v>757</v>
      </c>
      <c r="E57" s="220">
        <v>20</v>
      </c>
      <c r="F57" s="481"/>
      <c r="G57" s="456"/>
      <c r="H57" s="456"/>
      <c r="I57" s="220"/>
      <c r="J57" s="220"/>
      <c r="K57" s="237"/>
      <c r="L57" s="237"/>
      <c r="M57" s="237"/>
      <c r="N57" s="220"/>
      <c r="O57" s="219">
        <v>0</v>
      </c>
    </row>
    <row r="58" spans="1:15" ht="38.25">
      <c r="A58" s="247">
        <v>345</v>
      </c>
      <c r="B58" s="248" t="s">
        <v>768</v>
      </c>
      <c r="C58" s="446" t="s">
        <v>769</v>
      </c>
      <c r="D58" s="249" t="s">
        <v>770</v>
      </c>
      <c r="E58" s="233">
        <v>15</v>
      </c>
      <c r="F58" s="484"/>
      <c r="G58" s="517"/>
      <c r="H58" s="517"/>
      <c r="I58" s="250"/>
      <c r="J58" s="250"/>
      <c r="K58" s="250"/>
      <c r="L58" s="250"/>
      <c r="M58" s="250"/>
      <c r="N58" s="251"/>
      <c r="O58" s="253">
        <v>0</v>
      </c>
    </row>
    <row r="59" spans="1:15" ht="51">
      <c r="A59" s="253">
        <v>356</v>
      </c>
      <c r="B59" s="314" t="s">
        <v>1237</v>
      </c>
      <c r="C59" s="457" t="s">
        <v>1238</v>
      </c>
      <c r="D59" s="233" t="s">
        <v>1239</v>
      </c>
      <c r="E59" s="233">
        <v>500</v>
      </c>
      <c r="F59" s="491"/>
      <c r="G59" s="538"/>
      <c r="H59" s="522"/>
      <c r="I59" s="315"/>
      <c r="J59" s="315"/>
      <c r="K59" s="315"/>
      <c r="L59" s="315"/>
      <c r="M59" s="315"/>
      <c r="N59" s="316"/>
      <c r="O59" s="399">
        <v>0</v>
      </c>
    </row>
    <row r="60" spans="1:15" ht="25.5">
      <c r="A60" s="247">
        <v>368</v>
      </c>
      <c r="B60" s="248" t="s">
        <v>816</v>
      </c>
      <c r="C60" s="446" t="s">
        <v>817</v>
      </c>
      <c r="D60" s="249" t="s">
        <v>819</v>
      </c>
      <c r="E60" s="233">
        <v>1000</v>
      </c>
      <c r="F60" s="484"/>
      <c r="G60" s="517"/>
      <c r="H60" s="517"/>
      <c r="I60" s="250"/>
      <c r="J60" s="250"/>
      <c r="K60" s="250"/>
      <c r="L60" s="250"/>
      <c r="M60" s="250"/>
      <c r="N60" s="251"/>
      <c r="O60" s="253">
        <v>0</v>
      </c>
    </row>
    <row r="61" spans="1:15" ht="38.25">
      <c r="A61" s="247">
        <v>388</v>
      </c>
      <c r="B61" s="248" t="s">
        <v>846</v>
      </c>
      <c r="C61" s="446" t="s">
        <v>847</v>
      </c>
      <c r="D61" s="249" t="s">
        <v>849</v>
      </c>
      <c r="E61" s="233">
        <v>1000</v>
      </c>
      <c r="F61" s="484"/>
      <c r="G61" s="517"/>
      <c r="H61" s="517"/>
      <c r="I61" s="250"/>
      <c r="J61" s="250"/>
      <c r="K61" s="250"/>
      <c r="L61" s="250"/>
      <c r="M61" s="250"/>
      <c r="N61" s="251"/>
      <c r="O61" s="253">
        <v>0</v>
      </c>
    </row>
    <row r="62" spans="1:15" ht="38.25">
      <c r="A62" s="247">
        <v>410</v>
      </c>
      <c r="B62" s="248" t="s">
        <v>901</v>
      </c>
      <c r="C62" s="446" t="s">
        <v>902</v>
      </c>
      <c r="D62" s="249" t="s">
        <v>903</v>
      </c>
      <c r="E62" s="233">
        <v>20</v>
      </c>
      <c r="F62" s="484"/>
      <c r="G62" s="517"/>
      <c r="H62" s="517"/>
      <c r="I62" s="250"/>
      <c r="J62" s="250"/>
      <c r="K62" s="250"/>
      <c r="L62" s="250"/>
      <c r="M62" s="250"/>
      <c r="N62" s="251"/>
      <c r="O62" s="253">
        <v>0</v>
      </c>
    </row>
    <row r="63" spans="1:15" ht="51">
      <c r="A63" s="247">
        <v>414</v>
      </c>
      <c r="B63" s="248" t="s">
        <v>910</v>
      </c>
      <c r="C63" s="446" t="s">
        <v>911</v>
      </c>
      <c r="D63" s="249" t="s">
        <v>912</v>
      </c>
      <c r="E63" s="390">
        <v>200</v>
      </c>
      <c r="F63" s="484"/>
      <c r="G63" s="517"/>
      <c r="H63" s="517"/>
      <c r="I63" s="250"/>
      <c r="J63" s="250"/>
      <c r="K63" s="250"/>
      <c r="L63" s="250"/>
      <c r="M63" s="250"/>
      <c r="N63" s="251"/>
      <c r="O63" s="253">
        <v>0</v>
      </c>
    </row>
    <row r="64" spans="1:15" ht="33.75">
      <c r="A64" s="312">
        <v>417</v>
      </c>
      <c r="B64" s="274" t="s">
        <v>919</v>
      </c>
      <c r="C64" s="449" t="s">
        <v>920</v>
      </c>
      <c r="D64" s="275" t="s">
        <v>920</v>
      </c>
      <c r="E64" s="266">
        <v>2</v>
      </c>
      <c r="F64" s="484"/>
      <c r="G64" s="517"/>
      <c r="H64" s="517"/>
      <c r="I64" s="250"/>
      <c r="J64" s="250"/>
      <c r="K64" s="250"/>
      <c r="L64" s="250"/>
      <c r="M64" s="250"/>
      <c r="N64" s="251"/>
      <c r="O64" s="276">
        <v>0</v>
      </c>
    </row>
    <row r="65" spans="1:15" ht="51">
      <c r="A65" s="261">
        <v>424</v>
      </c>
      <c r="B65" s="262" t="s">
        <v>932</v>
      </c>
      <c r="C65" s="447" t="s">
        <v>935</v>
      </c>
      <c r="D65" s="258" t="s">
        <v>938</v>
      </c>
      <c r="E65" s="258">
        <v>10</v>
      </c>
      <c r="F65" s="487"/>
      <c r="G65" s="519"/>
      <c r="H65" s="519"/>
      <c r="I65" s="263"/>
      <c r="J65" s="263"/>
      <c r="K65" s="263"/>
      <c r="L65" s="263"/>
      <c r="M65" s="263"/>
      <c r="N65" s="264"/>
      <c r="O65" s="261">
        <v>0</v>
      </c>
    </row>
    <row r="66" spans="1:15" ht="63.75">
      <c r="A66" s="247">
        <v>438</v>
      </c>
      <c r="B66" s="248" t="s">
        <v>972</v>
      </c>
      <c r="C66" s="446" t="s">
        <v>973</v>
      </c>
      <c r="D66" s="249" t="s">
        <v>974</v>
      </c>
      <c r="E66" s="233">
        <v>5</v>
      </c>
      <c r="F66" s="484"/>
      <c r="G66" s="517"/>
      <c r="H66" s="517"/>
      <c r="I66" s="250"/>
      <c r="J66" s="250"/>
      <c r="K66" s="250"/>
      <c r="L66" s="250"/>
      <c r="M66" s="250"/>
      <c r="N66" s="251"/>
      <c r="O66" s="253">
        <v>0</v>
      </c>
    </row>
    <row r="67" spans="1:15" ht="89.25">
      <c r="A67" s="214">
        <v>442</v>
      </c>
      <c r="B67" s="235" t="s">
        <v>982</v>
      </c>
      <c r="C67" s="444" t="s">
        <v>117</v>
      </c>
      <c r="D67" s="236" t="s">
        <v>983</v>
      </c>
      <c r="E67" s="220">
        <v>5</v>
      </c>
      <c r="F67" s="481"/>
      <c r="G67" s="456"/>
      <c r="H67" s="456"/>
      <c r="I67" s="220"/>
      <c r="J67" s="220"/>
      <c r="K67" s="237"/>
      <c r="L67" s="237"/>
      <c r="M67" s="237"/>
      <c r="N67" s="220"/>
      <c r="O67" s="219">
        <v>0</v>
      </c>
    </row>
    <row r="68" spans="1:15" ht="33">
      <c r="A68" s="247">
        <v>448</v>
      </c>
      <c r="B68" s="248" t="s">
        <v>992</v>
      </c>
      <c r="C68" s="446" t="s">
        <v>995</v>
      </c>
      <c r="D68" s="249" t="s">
        <v>998</v>
      </c>
      <c r="E68" s="233">
        <v>300</v>
      </c>
      <c r="F68" s="484"/>
      <c r="G68" s="517"/>
      <c r="H68" s="517"/>
      <c r="I68" s="250"/>
      <c r="J68" s="250"/>
      <c r="K68" s="250"/>
      <c r="L68" s="250"/>
      <c r="M68" s="250"/>
      <c r="N68" s="251"/>
      <c r="O68" s="253">
        <v>0</v>
      </c>
    </row>
    <row r="69" spans="1:15" ht="33.75">
      <c r="A69" s="247">
        <v>462</v>
      </c>
      <c r="B69" s="248" t="s">
        <v>1018</v>
      </c>
      <c r="C69" s="446" t="s">
        <v>1025</v>
      </c>
      <c r="D69" s="249" t="s">
        <v>1026</v>
      </c>
      <c r="E69" s="233">
        <v>5</v>
      </c>
      <c r="F69" s="484"/>
      <c r="G69" s="517"/>
      <c r="H69" s="517"/>
      <c r="I69" s="250"/>
      <c r="J69" s="250"/>
      <c r="K69" s="250"/>
      <c r="L69" s="250"/>
      <c r="M69" s="250"/>
      <c r="N69" s="251"/>
      <c r="O69" s="253">
        <v>0</v>
      </c>
    </row>
    <row r="70" spans="1:15" s="44" customFormat="1" ht="200.25">
      <c r="A70" s="38" t="s">
        <v>1231</v>
      </c>
      <c r="B70" s="39" t="s">
        <v>1242</v>
      </c>
      <c r="C70" s="40" t="s">
        <v>1243</v>
      </c>
      <c r="D70" s="41" t="s">
        <v>0</v>
      </c>
      <c r="E70" s="42" t="s">
        <v>1</v>
      </c>
      <c r="F70" s="41" t="s">
        <v>1232</v>
      </c>
      <c r="G70" s="43" t="s">
        <v>1233</v>
      </c>
      <c r="H70" s="43" t="s">
        <v>1234</v>
      </c>
      <c r="I70" s="40" t="s">
        <v>1235</v>
      </c>
      <c r="J70" s="40" t="s">
        <v>1236</v>
      </c>
      <c r="K70" s="588" t="s">
        <v>1241</v>
      </c>
      <c r="L70" s="589"/>
      <c r="M70" s="590"/>
      <c r="N70" s="582" t="s">
        <v>1526</v>
      </c>
      <c r="O70" s="581" t="s">
        <v>2459</v>
      </c>
    </row>
    <row r="71" spans="1:15" s="438" customFormat="1" ht="228.75">
      <c r="A71" s="45"/>
      <c r="B71" s="591" t="s">
        <v>1050</v>
      </c>
      <c r="C71" s="592"/>
      <c r="D71" s="592"/>
      <c r="E71" s="593"/>
      <c r="F71" s="1"/>
      <c r="G71" s="1"/>
      <c r="H71" s="1"/>
      <c r="I71" s="1"/>
      <c r="J71" s="1"/>
      <c r="K71" s="172" t="s">
        <v>1471</v>
      </c>
      <c r="L71" s="172" t="s">
        <v>1240</v>
      </c>
      <c r="M71" s="172" t="s">
        <v>1244</v>
      </c>
      <c r="N71" s="583"/>
      <c r="O71" s="581"/>
    </row>
    <row r="72" spans="1:15" ht="30">
      <c r="A72" s="45">
        <v>5</v>
      </c>
      <c r="B72" s="48" t="s">
        <v>1060</v>
      </c>
      <c r="C72" s="48" t="s">
        <v>1061</v>
      </c>
      <c r="D72" s="48" t="s">
        <v>1063</v>
      </c>
      <c r="E72" s="1">
        <v>50</v>
      </c>
      <c r="F72" s="76"/>
      <c r="G72" s="76"/>
      <c r="H72" s="76"/>
      <c r="I72" s="76"/>
      <c r="J72" s="76"/>
      <c r="K72" s="76"/>
      <c r="L72" s="76"/>
      <c r="M72" s="76"/>
      <c r="N72" s="77"/>
      <c r="O72" s="48">
        <v>0</v>
      </c>
    </row>
    <row r="73" spans="1:15" ht="75">
      <c r="A73" s="36">
        <v>8</v>
      </c>
      <c r="B73" s="37" t="s">
        <v>1060</v>
      </c>
      <c r="C73" s="37" t="s">
        <v>1066</v>
      </c>
      <c r="D73" s="37" t="s">
        <v>1068</v>
      </c>
      <c r="E73" s="143">
        <v>1260</v>
      </c>
      <c r="F73" s="151"/>
      <c r="G73" s="151"/>
      <c r="H73" s="151"/>
      <c r="I73" s="151"/>
      <c r="J73" s="151"/>
      <c r="K73" s="151"/>
      <c r="L73" s="151"/>
      <c r="M73" s="151"/>
      <c r="N73" s="152"/>
      <c r="O73" s="143">
        <v>0</v>
      </c>
    </row>
    <row r="74" spans="1:15" ht="45">
      <c r="A74" s="36">
        <v>14</v>
      </c>
      <c r="B74" s="143" t="s">
        <v>1080</v>
      </c>
      <c r="C74" s="143" t="s">
        <v>1081</v>
      </c>
      <c r="D74" s="143" t="s">
        <v>1082</v>
      </c>
      <c r="E74" s="143">
        <v>150</v>
      </c>
      <c r="F74" s="151"/>
      <c r="G74" s="151"/>
      <c r="H74" s="151"/>
      <c r="I74" s="151"/>
      <c r="J74" s="151"/>
      <c r="K74" s="151"/>
      <c r="L74" s="151"/>
      <c r="M74" s="151"/>
      <c r="N74" s="152"/>
      <c r="O74" s="143">
        <v>0</v>
      </c>
    </row>
    <row r="75" spans="1:15" ht="45">
      <c r="A75" s="45">
        <v>17</v>
      </c>
      <c r="B75" s="48" t="s">
        <v>1080</v>
      </c>
      <c r="C75" s="48" t="s">
        <v>1085</v>
      </c>
      <c r="D75" s="48" t="s">
        <v>1086</v>
      </c>
      <c r="E75" s="1">
        <v>100</v>
      </c>
      <c r="F75" s="76"/>
      <c r="G75" s="76"/>
      <c r="H75" s="76"/>
      <c r="I75" s="76"/>
      <c r="J75" s="76"/>
      <c r="K75" s="76"/>
      <c r="L75" s="76"/>
      <c r="M75" s="76"/>
      <c r="N75" s="77"/>
      <c r="O75" s="48">
        <v>0</v>
      </c>
    </row>
    <row r="76" spans="1:15" ht="30">
      <c r="A76" s="45">
        <v>34</v>
      </c>
      <c r="B76" s="82" t="s">
        <v>1109</v>
      </c>
      <c r="C76" s="82" t="s">
        <v>1116</v>
      </c>
      <c r="D76" s="82" t="s">
        <v>1117</v>
      </c>
      <c r="E76" s="1">
        <v>2000</v>
      </c>
      <c r="F76" s="76"/>
      <c r="G76" s="76"/>
      <c r="H76" s="76"/>
      <c r="I76" s="76"/>
      <c r="J76" s="76"/>
      <c r="K76" s="76"/>
      <c r="L76" s="76"/>
      <c r="M76" s="76"/>
      <c r="N76" s="77"/>
      <c r="O76" s="48">
        <v>0</v>
      </c>
    </row>
    <row r="77" spans="1:15" ht="30">
      <c r="A77" s="45">
        <v>70</v>
      </c>
      <c r="B77" s="87" t="s">
        <v>1104</v>
      </c>
      <c r="C77" s="87" t="s">
        <v>1180</v>
      </c>
      <c r="D77" s="87" t="s">
        <v>1181</v>
      </c>
      <c r="E77" s="87">
        <v>672</v>
      </c>
      <c r="F77" s="76"/>
      <c r="G77" s="76"/>
      <c r="H77" s="76"/>
      <c r="I77" s="76"/>
      <c r="J77" s="76"/>
      <c r="K77" s="76"/>
      <c r="L77" s="76"/>
      <c r="M77" s="76"/>
      <c r="N77" s="77"/>
      <c r="O77" s="48">
        <v>0</v>
      </c>
    </row>
    <row r="78" spans="1:15" ht="30">
      <c r="A78" s="45">
        <v>71</v>
      </c>
      <c r="B78" s="87" t="s">
        <v>1104</v>
      </c>
      <c r="C78" s="87" t="s">
        <v>1180</v>
      </c>
      <c r="D78" s="87" t="s">
        <v>1182</v>
      </c>
      <c r="E78" s="87">
        <v>336</v>
      </c>
      <c r="F78" s="76"/>
      <c r="G78" s="76"/>
      <c r="H78" s="76"/>
      <c r="I78" s="76"/>
      <c r="J78" s="76"/>
      <c r="K78" s="76"/>
      <c r="L78" s="76"/>
      <c r="M78" s="76"/>
      <c r="N78" s="77"/>
      <c r="O78" s="48">
        <v>0</v>
      </c>
    </row>
    <row r="79" spans="1:15" ht="45">
      <c r="A79" s="45">
        <v>72</v>
      </c>
      <c r="B79" s="87" t="s">
        <v>1130</v>
      </c>
      <c r="C79" s="87" t="s">
        <v>1183</v>
      </c>
      <c r="D79" s="87" t="s">
        <v>1184</v>
      </c>
      <c r="E79" s="87">
        <v>60</v>
      </c>
      <c r="F79" s="76"/>
      <c r="G79" s="76"/>
      <c r="H79" s="76"/>
      <c r="I79" s="76"/>
      <c r="J79" s="76"/>
      <c r="K79" s="76"/>
      <c r="L79" s="76"/>
      <c r="M79" s="76"/>
      <c r="N79" s="77"/>
      <c r="O79" s="48">
        <v>0</v>
      </c>
    </row>
    <row r="80" spans="1:15" ht="45">
      <c r="A80" s="45">
        <v>73</v>
      </c>
      <c r="B80" s="87" t="s">
        <v>1130</v>
      </c>
      <c r="C80" s="87" t="s">
        <v>1183</v>
      </c>
      <c r="D80" s="87" t="s">
        <v>1185</v>
      </c>
      <c r="E80" s="87">
        <v>80</v>
      </c>
      <c r="F80" s="76"/>
      <c r="G80" s="76"/>
      <c r="H80" s="76"/>
      <c r="I80" s="76"/>
      <c r="J80" s="76"/>
      <c r="K80" s="76"/>
      <c r="L80" s="76"/>
      <c r="M80" s="76"/>
      <c r="N80" s="77"/>
      <c r="O80" s="48">
        <v>0</v>
      </c>
    </row>
    <row r="81" spans="1:15" ht="60">
      <c r="A81" s="45">
        <v>79</v>
      </c>
      <c r="B81" s="82" t="s">
        <v>1130</v>
      </c>
      <c r="C81" s="48" t="s">
        <v>1194</v>
      </c>
      <c r="D81" s="48" t="s">
        <v>1195</v>
      </c>
      <c r="E81" s="2">
        <v>50</v>
      </c>
      <c r="F81" s="76"/>
      <c r="G81" s="76"/>
      <c r="H81" s="76"/>
      <c r="I81" s="76"/>
      <c r="J81" s="76"/>
      <c r="K81" s="76"/>
      <c r="L81" s="76"/>
      <c r="M81" s="76"/>
      <c r="N81" s="77"/>
      <c r="O81" s="48">
        <v>0</v>
      </c>
    </row>
  </sheetData>
  <mergeCells count="10">
    <mergeCell ref="A3:O3"/>
    <mergeCell ref="K70:M70"/>
    <mergeCell ref="N70:N71"/>
    <mergeCell ref="O70:O71"/>
    <mergeCell ref="B71:E71"/>
    <mergeCell ref="O5:O6"/>
    <mergeCell ref="K5:M5"/>
    <mergeCell ref="B6:E6"/>
    <mergeCell ref="F6:J6"/>
    <mergeCell ref="N5:N6"/>
  </mergeCells>
  <pageMargins left="0.2" right="0.19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X6" sqref="X6"/>
    </sheetView>
  </sheetViews>
  <sheetFormatPr defaultRowHeight="12.75"/>
  <sheetData>
    <row r="1" spans="1:16">
      <c r="N1" s="607" t="s">
        <v>2480</v>
      </c>
      <c r="O1" s="608"/>
      <c r="P1" s="608"/>
    </row>
    <row r="2" spans="1:16" ht="15.75">
      <c r="A2" s="602" t="s">
        <v>2474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</row>
    <row r="5" spans="1:16" ht="140.25">
      <c r="A5" s="207" t="s">
        <v>1231</v>
      </c>
      <c r="B5" s="208" t="s">
        <v>1242</v>
      </c>
      <c r="C5" s="441" t="s">
        <v>1243</v>
      </c>
      <c r="D5" s="210" t="s">
        <v>0</v>
      </c>
      <c r="E5" s="211" t="s">
        <v>1</v>
      </c>
      <c r="F5" s="477" t="s">
        <v>1232</v>
      </c>
      <c r="G5" s="513" t="s">
        <v>1233</v>
      </c>
      <c r="H5" s="513" t="s">
        <v>1234</v>
      </c>
      <c r="I5" s="209" t="s">
        <v>1235</v>
      </c>
      <c r="J5" s="209" t="s">
        <v>1236</v>
      </c>
      <c r="K5" s="571" t="s">
        <v>1241</v>
      </c>
      <c r="L5" s="572"/>
      <c r="M5" s="572"/>
      <c r="N5" s="576" t="s">
        <v>1470</v>
      </c>
      <c r="O5" s="556" t="s">
        <v>2459</v>
      </c>
      <c r="P5" s="609" t="s">
        <v>2472</v>
      </c>
    </row>
    <row r="6" spans="1:16" ht="191.25">
      <c r="A6" s="437"/>
      <c r="B6" s="574" t="s">
        <v>2</v>
      </c>
      <c r="C6" s="574"/>
      <c r="D6" s="574"/>
      <c r="E6" s="574"/>
      <c r="F6" s="575"/>
      <c r="G6" s="575"/>
      <c r="H6" s="575"/>
      <c r="I6" s="575"/>
      <c r="J6" s="575"/>
      <c r="K6" s="213" t="s">
        <v>1471</v>
      </c>
      <c r="L6" s="213" t="s">
        <v>1240</v>
      </c>
      <c r="M6" s="213" t="s">
        <v>1244</v>
      </c>
      <c r="N6" s="576"/>
      <c r="O6" s="556"/>
      <c r="P6" s="609"/>
    </row>
    <row r="7" spans="1:16" ht="51">
      <c r="A7" s="219">
        <v>17</v>
      </c>
      <c r="B7" s="313" t="s">
        <v>40</v>
      </c>
      <c r="C7" s="456" t="s">
        <v>41</v>
      </c>
      <c r="D7" s="220" t="s">
        <v>42</v>
      </c>
      <c r="E7" s="220">
        <v>300</v>
      </c>
      <c r="F7" s="481" t="s">
        <v>1592</v>
      </c>
      <c r="G7" s="456" t="s">
        <v>1593</v>
      </c>
      <c r="H7" s="456" t="s">
        <v>1594</v>
      </c>
      <c r="I7" s="237">
        <v>1.26</v>
      </c>
      <c r="J7" s="238">
        <v>0.126</v>
      </c>
      <c r="K7" s="220">
        <v>12.8</v>
      </c>
      <c r="L7" s="220"/>
      <c r="M7" s="220"/>
      <c r="N7" s="220">
        <v>12.8</v>
      </c>
      <c r="O7" s="220" t="s">
        <v>2462</v>
      </c>
      <c r="P7" s="220" t="s">
        <v>2469</v>
      </c>
    </row>
    <row r="8" spans="1:16" ht="114.75">
      <c r="A8" s="253">
        <v>56</v>
      </c>
      <c r="B8" s="314" t="s">
        <v>128</v>
      </c>
      <c r="C8" s="457" t="s">
        <v>129</v>
      </c>
      <c r="D8" s="233" t="s">
        <v>130</v>
      </c>
      <c r="E8" s="233">
        <v>400</v>
      </c>
      <c r="F8" s="491" t="s">
        <v>1275</v>
      </c>
      <c r="G8" s="522" t="s">
        <v>1445</v>
      </c>
      <c r="H8" s="522" t="s">
        <v>1442</v>
      </c>
      <c r="I8" s="316">
        <v>6.32</v>
      </c>
      <c r="J8" s="317">
        <v>0.316</v>
      </c>
      <c r="K8" s="316"/>
      <c r="L8" s="316"/>
      <c r="M8" s="315">
        <v>7.52</v>
      </c>
      <c r="N8" s="315"/>
      <c r="O8" s="233" t="s">
        <v>2462</v>
      </c>
      <c r="P8" s="233" t="s">
        <v>2466</v>
      </c>
    </row>
    <row r="9" spans="1:16" ht="127.5">
      <c r="A9" s="253">
        <v>58</v>
      </c>
      <c r="B9" s="314" t="s">
        <v>2467</v>
      </c>
      <c r="C9" s="457" t="s">
        <v>129</v>
      </c>
      <c r="D9" s="233" t="s">
        <v>132</v>
      </c>
      <c r="E9" s="233">
        <v>100</v>
      </c>
      <c r="F9" s="491" t="s">
        <v>1277</v>
      </c>
      <c r="G9" s="522" t="s">
        <v>1444</v>
      </c>
      <c r="H9" s="522" t="s">
        <v>1442</v>
      </c>
      <c r="I9" s="316">
        <v>7.09</v>
      </c>
      <c r="J9" s="317">
        <v>0.35449999999999998</v>
      </c>
      <c r="K9" s="316"/>
      <c r="L9" s="316"/>
      <c r="M9" s="315">
        <v>8.75</v>
      </c>
      <c r="N9" s="315"/>
      <c r="O9" s="233" t="s">
        <v>2462</v>
      </c>
      <c r="P9" s="233" t="s">
        <v>2466</v>
      </c>
    </row>
    <row r="10" spans="1:16" ht="89.25">
      <c r="A10" s="219">
        <v>118</v>
      </c>
      <c r="B10" s="313" t="s">
        <v>256</v>
      </c>
      <c r="C10" s="456" t="s">
        <v>117</v>
      </c>
      <c r="D10" s="220" t="s">
        <v>270</v>
      </c>
      <c r="E10" s="220">
        <v>5</v>
      </c>
      <c r="F10" s="481" t="s">
        <v>1620</v>
      </c>
      <c r="G10" s="456" t="s">
        <v>1621</v>
      </c>
      <c r="H10" s="456" t="s">
        <v>1615</v>
      </c>
      <c r="I10" s="237">
        <v>302.39999999999998</v>
      </c>
      <c r="J10" s="237">
        <v>60.48</v>
      </c>
      <c r="K10" s="220">
        <v>302.42</v>
      </c>
      <c r="L10" s="220">
        <v>302.42</v>
      </c>
      <c r="M10" s="220" t="s">
        <v>1616</v>
      </c>
      <c r="N10" s="220" t="s">
        <v>1616</v>
      </c>
      <c r="O10" s="219" t="s">
        <v>2462</v>
      </c>
      <c r="P10" s="220" t="s">
        <v>2473</v>
      </c>
    </row>
    <row r="11" spans="1:16" ht="255">
      <c r="A11" s="219">
        <v>121</v>
      </c>
      <c r="B11" s="313" t="s">
        <v>272</v>
      </c>
      <c r="C11" s="456" t="s">
        <v>117</v>
      </c>
      <c r="D11" s="220" t="s">
        <v>274</v>
      </c>
      <c r="E11" s="220">
        <v>1250</v>
      </c>
      <c r="F11" s="481" t="s">
        <v>1903</v>
      </c>
      <c r="G11" s="456" t="s">
        <v>1874</v>
      </c>
      <c r="H11" s="456" t="s">
        <v>1875</v>
      </c>
      <c r="I11" s="237">
        <v>2.91</v>
      </c>
      <c r="J11" s="238">
        <v>2.91</v>
      </c>
      <c r="K11" s="332">
        <v>4.97</v>
      </c>
      <c r="L11" s="220"/>
      <c r="M11" s="220"/>
      <c r="N11" s="332">
        <v>4.97</v>
      </c>
      <c r="O11" s="394" t="s">
        <v>2462</v>
      </c>
      <c r="P11" s="220" t="s">
        <v>2466</v>
      </c>
    </row>
    <row r="12" spans="1:16" ht="178.5">
      <c r="A12" s="253">
        <v>123</v>
      </c>
      <c r="B12" s="314" t="s">
        <v>272</v>
      </c>
      <c r="C12" s="457" t="s">
        <v>276</v>
      </c>
      <c r="D12" s="233" t="s">
        <v>277</v>
      </c>
      <c r="E12" s="233">
        <v>100</v>
      </c>
      <c r="F12" s="491" t="s">
        <v>1297</v>
      </c>
      <c r="G12" s="522" t="s">
        <v>1451</v>
      </c>
      <c r="H12" s="522" t="s">
        <v>1442</v>
      </c>
      <c r="I12" s="316">
        <v>1.1599999999999999</v>
      </c>
      <c r="J12" s="317">
        <v>1.1599999999999999</v>
      </c>
      <c r="K12" s="316">
        <v>1.68</v>
      </c>
      <c r="L12" s="316"/>
      <c r="M12" s="315"/>
      <c r="N12" s="316"/>
      <c r="O12" s="253" t="s">
        <v>2462</v>
      </c>
      <c r="P12" s="233" t="s">
        <v>2466</v>
      </c>
    </row>
    <row r="13" spans="1:16" ht="89.25">
      <c r="A13" s="253">
        <v>125</v>
      </c>
      <c r="B13" s="314" t="s">
        <v>279</v>
      </c>
      <c r="C13" s="457" t="s">
        <v>280</v>
      </c>
      <c r="D13" s="233" t="s">
        <v>281</v>
      </c>
      <c r="E13" s="233">
        <v>100</v>
      </c>
      <c r="F13" s="491" t="s">
        <v>1298</v>
      </c>
      <c r="G13" s="522" t="s">
        <v>1451</v>
      </c>
      <c r="H13" s="522" t="s">
        <v>1442</v>
      </c>
      <c r="I13" s="316">
        <v>2.4</v>
      </c>
      <c r="J13" s="317">
        <v>2.4</v>
      </c>
      <c r="K13" s="316">
        <v>2.41</v>
      </c>
      <c r="L13" s="316"/>
      <c r="M13" s="315"/>
      <c r="N13" s="316"/>
      <c r="O13" s="233" t="s">
        <v>2462</v>
      </c>
      <c r="P13" s="233" t="s">
        <v>2468</v>
      </c>
    </row>
    <row r="14" spans="1:16" ht="89.25">
      <c r="A14" s="253">
        <v>130</v>
      </c>
      <c r="B14" s="314" t="s">
        <v>285</v>
      </c>
      <c r="C14" s="457" t="s">
        <v>286</v>
      </c>
      <c r="D14" s="233" t="s">
        <v>288</v>
      </c>
      <c r="E14" s="233">
        <v>13000</v>
      </c>
      <c r="F14" s="491" t="s">
        <v>1299</v>
      </c>
      <c r="G14" s="522" t="s">
        <v>1451</v>
      </c>
      <c r="H14" s="522" t="s">
        <v>1442</v>
      </c>
      <c r="I14" s="316">
        <v>1.02</v>
      </c>
      <c r="J14" s="317">
        <v>1.02</v>
      </c>
      <c r="K14" s="316">
        <v>1.6655000000000002</v>
      </c>
      <c r="L14" s="316"/>
      <c r="M14" s="315"/>
      <c r="N14" s="316"/>
      <c r="O14" s="233" t="s">
        <v>2462</v>
      </c>
      <c r="P14" s="233" t="s">
        <v>2466</v>
      </c>
    </row>
    <row r="15" spans="1:16" ht="114.75">
      <c r="A15" s="253">
        <v>141</v>
      </c>
      <c r="B15" s="314" t="s">
        <v>290</v>
      </c>
      <c r="C15" s="457" t="s">
        <v>291</v>
      </c>
      <c r="D15" s="233" t="s">
        <v>302</v>
      </c>
      <c r="E15" s="233">
        <v>200</v>
      </c>
      <c r="F15" s="491" t="s">
        <v>1301</v>
      </c>
      <c r="G15" s="522" t="s">
        <v>1451</v>
      </c>
      <c r="H15" s="522" t="s">
        <v>1442</v>
      </c>
      <c r="I15" s="316">
        <v>1.1200000000000001</v>
      </c>
      <c r="J15" s="317">
        <v>1.1200000000000001</v>
      </c>
      <c r="K15" s="316">
        <v>1.91</v>
      </c>
      <c r="L15" s="316"/>
      <c r="M15" s="315"/>
      <c r="N15" s="316"/>
      <c r="O15" s="233" t="s">
        <v>2462</v>
      </c>
      <c r="P15" s="233" t="s">
        <v>2465</v>
      </c>
    </row>
    <row r="16" spans="1:16" ht="216.75">
      <c r="A16" s="219">
        <v>147</v>
      </c>
      <c r="B16" s="313" t="s">
        <v>272</v>
      </c>
      <c r="C16" s="456" t="s">
        <v>312</v>
      </c>
      <c r="D16" s="220" t="s">
        <v>313</v>
      </c>
      <c r="E16" s="220">
        <v>1300</v>
      </c>
      <c r="F16" s="481" t="s">
        <v>1903</v>
      </c>
      <c r="G16" s="456" t="s">
        <v>1874</v>
      </c>
      <c r="H16" s="456" t="s">
        <v>1875</v>
      </c>
      <c r="I16" s="237">
        <v>2.91</v>
      </c>
      <c r="J16" s="238">
        <v>2.91</v>
      </c>
      <c r="K16" s="332">
        <v>4.97</v>
      </c>
      <c r="L16" s="220"/>
      <c r="M16" s="220"/>
      <c r="N16" s="332">
        <v>4.97</v>
      </c>
      <c r="O16" s="394" t="s">
        <v>2462</v>
      </c>
      <c r="P16" s="220" t="s">
        <v>2466</v>
      </c>
    </row>
    <row r="17" spans="1:16" ht="51">
      <c r="A17" s="219">
        <v>184</v>
      </c>
      <c r="B17" s="313" t="s">
        <v>404</v>
      </c>
      <c r="C17" s="456" t="s">
        <v>407</v>
      </c>
      <c r="D17" s="220" t="s">
        <v>408</v>
      </c>
      <c r="E17" s="220">
        <v>150</v>
      </c>
      <c r="F17" s="481" t="s">
        <v>1863</v>
      </c>
      <c r="G17" s="456" t="s">
        <v>1560</v>
      </c>
      <c r="H17" s="456" t="s">
        <v>1858</v>
      </c>
      <c r="I17" s="237">
        <v>1.57</v>
      </c>
      <c r="J17" s="238">
        <v>5.2333333333333336E-2</v>
      </c>
      <c r="K17" s="220">
        <v>1.04</v>
      </c>
      <c r="L17" s="220"/>
      <c r="M17" s="220"/>
      <c r="N17" s="220"/>
      <c r="O17" s="220" t="s">
        <v>2464</v>
      </c>
      <c r="P17" s="220" t="s">
        <v>2463</v>
      </c>
    </row>
    <row r="18" spans="1:16" ht="76.5">
      <c r="A18" s="219">
        <v>217</v>
      </c>
      <c r="B18" s="313" t="s">
        <v>496</v>
      </c>
      <c r="C18" s="456" t="s">
        <v>497</v>
      </c>
      <c r="D18" s="220" t="s">
        <v>498</v>
      </c>
      <c r="E18" s="220">
        <v>20</v>
      </c>
      <c r="F18" s="481" t="s">
        <v>1933</v>
      </c>
      <c r="G18" s="456" t="s">
        <v>1934</v>
      </c>
      <c r="H18" s="456" t="s">
        <v>1875</v>
      </c>
      <c r="I18" s="237">
        <v>10.55</v>
      </c>
      <c r="J18" s="238">
        <v>10.55</v>
      </c>
      <c r="K18" s="332">
        <v>12.5</v>
      </c>
      <c r="L18" s="220"/>
      <c r="M18" s="220"/>
      <c r="N18" s="332">
        <v>12.5</v>
      </c>
      <c r="O18" s="394" t="s">
        <v>2462</v>
      </c>
      <c r="P18" s="220" t="s">
        <v>2466</v>
      </c>
    </row>
    <row r="19" spans="1:16" ht="76.5">
      <c r="A19" s="219">
        <v>217</v>
      </c>
      <c r="B19" s="313" t="s">
        <v>496</v>
      </c>
      <c r="C19" s="456" t="s">
        <v>497</v>
      </c>
      <c r="D19" s="220" t="s">
        <v>498</v>
      </c>
      <c r="E19" s="220">
        <v>20</v>
      </c>
      <c r="F19" s="481" t="s">
        <v>2219</v>
      </c>
      <c r="G19" s="456" t="s">
        <v>2218</v>
      </c>
      <c r="H19" s="456" t="s">
        <v>2051</v>
      </c>
      <c r="I19" s="237">
        <v>11.46</v>
      </c>
      <c r="J19" s="238">
        <v>11.46</v>
      </c>
      <c r="K19" s="237"/>
      <c r="L19" s="237">
        <v>17.7</v>
      </c>
      <c r="M19" s="237">
        <v>17.7</v>
      </c>
      <c r="N19" s="220"/>
      <c r="O19" s="394" t="s">
        <v>2462</v>
      </c>
      <c r="P19" s="220" t="s">
        <v>2466</v>
      </c>
    </row>
    <row r="20" spans="1:16" ht="76.5">
      <c r="A20" s="219">
        <v>218</v>
      </c>
      <c r="B20" s="313" t="s">
        <v>496</v>
      </c>
      <c r="C20" s="456" t="s">
        <v>497</v>
      </c>
      <c r="D20" s="220" t="s">
        <v>499</v>
      </c>
      <c r="E20" s="220">
        <v>10</v>
      </c>
      <c r="F20" s="481" t="s">
        <v>1935</v>
      </c>
      <c r="G20" s="456" t="s">
        <v>1934</v>
      </c>
      <c r="H20" s="456" t="s">
        <v>1875</v>
      </c>
      <c r="I20" s="237">
        <v>1.25</v>
      </c>
      <c r="J20" s="238">
        <v>1.25</v>
      </c>
      <c r="K20" s="332">
        <v>1.25</v>
      </c>
      <c r="L20" s="220"/>
      <c r="M20" s="220"/>
      <c r="N20" s="332">
        <v>1.25</v>
      </c>
      <c r="O20" s="394" t="s">
        <v>2462</v>
      </c>
      <c r="P20" s="220" t="s">
        <v>2466</v>
      </c>
    </row>
    <row r="21" spans="1:16" ht="63.75">
      <c r="A21" s="219">
        <v>218</v>
      </c>
      <c r="B21" s="313" t="s">
        <v>496</v>
      </c>
      <c r="C21" s="456" t="s">
        <v>497</v>
      </c>
      <c r="D21" s="220" t="s">
        <v>499</v>
      </c>
      <c r="E21" s="220">
        <v>10</v>
      </c>
      <c r="F21" s="481" t="s">
        <v>2220</v>
      </c>
      <c r="G21" s="456" t="s">
        <v>2218</v>
      </c>
      <c r="H21" s="456" t="s">
        <v>2051</v>
      </c>
      <c r="I21" s="237">
        <v>2.94</v>
      </c>
      <c r="J21" s="238">
        <v>2.94</v>
      </c>
      <c r="K21" s="237"/>
      <c r="L21" s="237">
        <v>3.85</v>
      </c>
      <c r="M21" s="237">
        <v>3.85</v>
      </c>
      <c r="N21" s="220"/>
      <c r="O21" s="394" t="s">
        <v>2462</v>
      </c>
      <c r="P21" s="220" t="s">
        <v>2466</v>
      </c>
    </row>
    <row r="22" spans="1:16" ht="76.5">
      <c r="A22" s="219">
        <v>218</v>
      </c>
      <c r="B22" s="313" t="s">
        <v>496</v>
      </c>
      <c r="C22" s="456" t="s">
        <v>497</v>
      </c>
      <c r="D22" s="220" t="s">
        <v>499</v>
      </c>
      <c r="E22" s="220">
        <v>10</v>
      </c>
      <c r="F22" s="546" t="s">
        <v>1632</v>
      </c>
      <c r="G22" s="547" t="s">
        <v>1631</v>
      </c>
      <c r="H22" s="547" t="s">
        <v>1615</v>
      </c>
      <c r="I22" s="548">
        <v>3.54</v>
      </c>
      <c r="J22" s="548">
        <v>3.54</v>
      </c>
      <c r="K22" s="548">
        <v>1.25</v>
      </c>
      <c r="L22" s="548">
        <v>5.9039999999999999</v>
      </c>
      <c r="M22" s="548" t="s">
        <v>1616</v>
      </c>
      <c r="N22" s="548" t="s">
        <v>1616</v>
      </c>
      <c r="O22" s="394" t="s">
        <v>2462</v>
      </c>
      <c r="P22" s="220" t="s">
        <v>2463</v>
      </c>
    </row>
    <row r="23" spans="1:16" ht="76.5">
      <c r="A23" s="219">
        <v>219</v>
      </c>
      <c r="B23" s="313" t="s">
        <v>496</v>
      </c>
      <c r="C23" s="456" t="s">
        <v>497</v>
      </c>
      <c r="D23" s="220" t="s">
        <v>500</v>
      </c>
      <c r="E23" s="220">
        <v>150</v>
      </c>
      <c r="F23" s="546" t="s">
        <v>1630</v>
      </c>
      <c r="G23" s="547" t="s">
        <v>1631</v>
      </c>
      <c r="H23" s="547" t="s">
        <v>1615</v>
      </c>
      <c r="I23" s="548">
        <v>12.36</v>
      </c>
      <c r="J23" s="548">
        <v>12.36</v>
      </c>
      <c r="K23" s="548">
        <v>12.5</v>
      </c>
      <c r="L23" s="548">
        <v>12.827999999999999</v>
      </c>
      <c r="M23" s="548" t="s">
        <v>1616</v>
      </c>
      <c r="N23" s="548" t="s">
        <v>1616</v>
      </c>
      <c r="O23" s="219" t="s">
        <v>2462</v>
      </c>
      <c r="P23" s="220" t="s">
        <v>2466</v>
      </c>
    </row>
    <row r="24" spans="1:16" ht="63.75">
      <c r="A24" s="253">
        <v>220</v>
      </c>
      <c r="B24" s="314" t="s">
        <v>496</v>
      </c>
      <c r="C24" s="457" t="s">
        <v>497</v>
      </c>
      <c r="D24" s="233" t="s">
        <v>501</v>
      </c>
      <c r="E24" s="233">
        <v>20</v>
      </c>
      <c r="F24" s="491" t="s">
        <v>1319</v>
      </c>
      <c r="G24" s="522" t="s">
        <v>1455</v>
      </c>
      <c r="H24" s="522" t="s">
        <v>1442</v>
      </c>
      <c r="I24" s="544">
        <v>17.399999999999999</v>
      </c>
      <c r="J24" s="545">
        <v>17.399999999999999</v>
      </c>
      <c r="K24" s="315"/>
      <c r="L24" s="315"/>
      <c r="M24" s="316">
        <v>33.950000000000003</v>
      </c>
      <c r="N24" s="316"/>
      <c r="O24" s="219" t="s">
        <v>2462</v>
      </c>
      <c r="P24" s="220" t="s">
        <v>2466</v>
      </c>
    </row>
    <row r="25" spans="1:16" ht="63.75">
      <c r="A25" s="253">
        <v>268</v>
      </c>
      <c r="B25" s="314" t="s">
        <v>601</v>
      </c>
      <c r="C25" s="457" t="s">
        <v>117</v>
      </c>
      <c r="D25" s="233" t="s">
        <v>609</v>
      </c>
      <c r="E25" s="233">
        <v>100</v>
      </c>
      <c r="F25" s="491" t="s">
        <v>1346</v>
      </c>
      <c r="G25" s="522" t="s">
        <v>1445</v>
      </c>
      <c r="H25" s="522" t="s">
        <v>1442</v>
      </c>
      <c r="I25" s="316">
        <v>8.5</v>
      </c>
      <c r="J25" s="317">
        <v>0.40479999999999999</v>
      </c>
      <c r="K25" s="316"/>
      <c r="L25" s="316">
        <v>8.7200000000000006</v>
      </c>
      <c r="M25" s="315"/>
      <c r="N25" s="316"/>
      <c r="O25" s="233" t="s">
        <v>2464</v>
      </c>
      <c r="P25" s="233" t="s">
        <v>2466</v>
      </c>
    </row>
    <row r="26" spans="1:16" ht="63.75">
      <c r="A26" s="219">
        <v>314</v>
      </c>
      <c r="B26" s="313" t="s">
        <v>686</v>
      </c>
      <c r="C26" s="456" t="s">
        <v>687</v>
      </c>
      <c r="D26" s="220" t="s">
        <v>689</v>
      </c>
      <c r="E26" s="220">
        <v>100</v>
      </c>
      <c r="F26" s="481" t="s">
        <v>2293</v>
      </c>
      <c r="G26" s="456" t="s">
        <v>2294</v>
      </c>
      <c r="H26" s="456" t="s">
        <v>2051</v>
      </c>
      <c r="I26" s="237">
        <v>3.22</v>
      </c>
      <c r="J26" s="238">
        <v>0.32200000000000001</v>
      </c>
      <c r="K26" s="237"/>
      <c r="L26" s="237">
        <v>3.26</v>
      </c>
      <c r="M26" s="237"/>
      <c r="N26" s="220"/>
      <c r="O26" s="220" t="s">
        <v>2464</v>
      </c>
      <c r="P26" s="220" t="s">
        <v>2466</v>
      </c>
    </row>
    <row r="27" spans="1:16" ht="51">
      <c r="A27" s="253">
        <v>332</v>
      </c>
      <c r="B27" s="314" t="s">
        <v>737</v>
      </c>
      <c r="C27" s="457" t="s">
        <v>738</v>
      </c>
      <c r="D27" s="233" t="s">
        <v>740</v>
      </c>
      <c r="E27" s="233">
        <v>200</v>
      </c>
      <c r="F27" s="491" t="s">
        <v>1374</v>
      </c>
      <c r="G27" s="522" t="s">
        <v>1441</v>
      </c>
      <c r="H27" s="522" t="s">
        <v>1442</v>
      </c>
      <c r="I27" s="316">
        <v>2.12</v>
      </c>
      <c r="J27" s="317">
        <v>0.42399999999999999</v>
      </c>
      <c r="K27" s="316">
        <v>2.44</v>
      </c>
      <c r="L27" s="316"/>
      <c r="M27" s="315"/>
      <c r="N27" s="316"/>
      <c r="O27" s="233" t="s">
        <v>2464</v>
      </c>
      <c r="P27" s="233" t="s">
        <v>2466</v>
      </c>
    </row>
    <row r="28" spans="1:16" ht="51">
      <c r="A28" s="253">
        <v>344</v>
      </c>
      <c r="B28" s="314" t="s">
        <v>763</v>
      </c>
      <c r="C28" s="457" t="s">
        <v>764</v>
      </c>
      <c r="D28" s="233" t="s">
        <v>765</v>
      </c>
      <c r="E28" s="233">
        <v>1800</v>
      </c>
      <c r="F28" s="491" t="s">
        <v>1378</v>
      </c>
      <c r="G28" s="522" t="s">
        <v>1445</v>
      </c>
      <c r="H28" s="522" t="s">
        <v>1442</v>
      </c>
      <c r="I28" s="316">
        <v>25.97</v>
      </c>
      <c r="J28" s="317">
        <v>0.25969999999999999</v>
      </c>
      <c r="K28" s="316">
        <v>27.34</v>
      </c>
      <c r="L28" s="316"/>
      <c r="M28" s="315"/>
      <c r="N28" s="316"/>
      <c r="O28" s="233" t="s">
        <v>2464</v>
      </c>
      <c r="P28" s="233" t="s">
        <v>2466</v>
      </c>
    </row>
    <row r="29" spans="1:16" ht="51">
      <c r="A29" s="219">
        <v>465</v>
      </c>
      <c r="B29" s="313" t="s">
        <v>1030</v>
      </c>
      <c r="C29" s="457" t="s">
        <v>1034</v>
      </c>
      <c r="D29" s="233" t="s">
        <v>1035</v>
      </c>
      <c r="E29" s="220">
        <v>50</v>
      </c>
      <c r="F29" s="481" t="s">
        <v>2015</v>
      </c>
      <c r="G29" s="456" t="s">
        <v>1874</v>
      </c>
      <c r="H29" s="456" t="s">
        <v>1875</v>
      </c>
      <c r="I29" s="237">
        <v>24.78</v>
      </c>
      <c r="J29" s="238">
        <v>24.78</v>
      </c>
      <c r="K29" s="332">
        <v>32.880000000000003</v>
      </c>
      <c r="L29" s="220"/>
      <c r="M29" s="220"/>
      <c r="N29" s="332">
        <v>19</v>
      </c>
      <c r="O29" s="549" t="s">
        <v>2464</v>
      </c>
      <c r="P29" s="220" t="s">
        <v>2466</v>
      </c>
    </row>
    <row r="30" spans="1:16" ht="51">
      <c r="A30" s="219">
        <v>466</v>
      </c>
      <c r="B30" s="313" t="s">
        <v>1030</v>
      </c>
      <c r="C30" s="457" t="s">
        <v>1034</v>
      </c>
      <c r="D30" s="233" t="s">
        <v>1036</v>
      </c>
      <c r="E30" s="220">
        <v>50</v>
      </c>
      <c r="F30" s="481" t="s">
        <v>2016</v>
      </c>
      <c r="G30" s="456" t="s">
        <v>1874</v>
      </c>
      <c r="H30" s="456" t="s">
        <v>1875</v>
      </c>
      <c r="I30" s="237">
        <v>50.22</v>
      </c>
      <c r="J30" s="238">
        <v>50.22</v>
      </c>
      <c r="K30" s="332">
        <v>65.760000000000005</v>
      </c>
      <c r="L30" s="220"/>
      <c r="M30" s="220"/>
      <c r="N30" s="332">
        <v>38.5</v>
      </c>
      <c r="O30" s="549" t="s">
        <v>2464</v>
      </c>
      <c r="P30" s="220" t="s">
        <v>2466</v>
      </c>
    </row>
    <row r="31" spans="1:16" ht="199.5">
      <c r="A31" s="38" t="s">
        <v>1231</v>
      </c>
      <c r="B31" s="39" t="s">
        <v>1242</v>
      </c>
      <c r="C31" s="40" t="s">
        <v>1243</v>
      </c>
      <c r="D31" s="41" t="s">
        <v>0</v>
      </c>
      <c r="E31" s="42" t="s">
        <v>1</v>
      </c>
      <c r="F31" s="41" t="s">
        <v>1232</v>
      </c>
      <c r="G31" s="43" t="s">
        <v>1233</v>
      </c>
      <c r="H31" s="43" t="s">
        <v>1234</v>
      </c>
      <c r="I31" s="40" t="s">
        <v>1235</v>
      </c>
      <c r="J31" s="40" t="s">
        <v>1236</v>
      </c>
      <c r="K31" s="588" t="s">
        <v>1241</v>
      </c>
      <c r="L31" s="589"/>
      <c r="M31" s="590"/>
      <c r="N31" s="582" t="s">
        <v>1526</v>
      </c>
      <c r="O31" s="581" t="s">
        <v>2459</v>
      </c>
      <c r="P31" s="609" t="s">
        <v>2472</v>
      </c>
    </row>
    <row r="32" spans="1:16" ht="228.75">
      <c r="A32" s="45"/>
      <c r="B32" s="591" t="s">
        <v>1050</v>
      </c>
      <c r="C32" s="592"/>
      <c r="D32" s="592"/>
      <c r="E32" s="593"/>
      <c r="F32" s="1"/>
      <c r="G32" s="1"/>
      <c r="H32" s="1"/>
      <c r="I32" s="1"/>
      <c r="J32" s="1"/>
      <c r="K32" s="172" t="s">
        <v>1471</v>
      </c>
      <c r="L32" s="172" t="s">
        <v>1240</v>
      </c>
      <c r="M32" s="172" t="s">
        <v>1244</v>
      </c>
      <c r="N32" s="583"/>
      <c r="O32" s="581"/>
      <c r="P32" s="609"/>
    </row>
    <row r="33" spans="1:16" ht="105">
      <c r="A33" s="125">
        <v>12</v>
      </c>
      <c r="B33" s="1" t="s">
        <v>1074</v>
      </c>
      <c r="C33" s="1" t="s">
        <v>1075</v>
      </c>
      <c r="D33" s="1" t="s">
        <v>1076</v>
      </c>
      <c r="E33" s="1">
        <v>400</v>
      </c>
      <c r="F33" s="1" t="s">
        <v>2413</v>
      </c>
      <c r="G33" s="1" t="s">
        <v>1649</v>
      </c>
      <c r="H33" s="1" t="s">
        <v>2051</v>
      </c>
      <c r="I33" s="49">
        <v>66</v>
      </c>
      <c r="J33" s="50">
        <v>66</v>
      </c>
      <c r="K33" s="49">
        <v>68.36</v>
      </c>
      <c r="L33" s="49">
        <v>68.36</v>
      </c>
      <c r="M33" s="1"/>
      <c r="N33" s="49">
        <v>62.39</v>
      </c>
      <c r="O33" s="1" t="s">
        <v>2462</v>
      </c>
      <c r="P33" s="1" t="s">
        <v>2463</v>
      </c>
    </row>
    <row r="34" spans="1:16" ht="90">
      <c r="A34" s="125">
        <v>50</v>
      </c>
      <c r="B34" s="2" t="s">
        <v>1109</v>
      </c>
      <c r="C34" s="2" t="s">
        <v>1144</v>
      </c>
      <c r="D34" s="2" t="s">
        <v>1145</v>
      </c>
      <c r="E34" s="2">
        <v>15</v>
      </c>
      <c r="F34" s="550" t="s">
        <v>1504</v>
      </c>
      <c r="G34" s="550" t="s">
        <v>1451</v>
      </c>
      <c r="H34" s="550" t="s">
        <v>1442</v>
      </c>
      <c r="I34" s="551">
        <v>678</v>
      </c>
      <c r="J34" s="552">
        <v>678</v>
      </c>
      <c r="K34" s="551">
        <v>684.8</v>
      </c>
      <c r="L34" s="551"/>
      <c r="M34" s="550"/>
      <c r="N34" s="551">
        <v>684.8</v>
      </c>
      <c r="O34" s="1" t="s">
        <v>2464</v>
      </c>
      <c r="P34" s="1" t="s">
        <v>2465</v>
      </c>
    </row>
    <row r="35" spans="1:16" ht="105">
      <c r="A35" s="125">
        <v>51</v>
      </c>
      <c r="B35" s="2" t="s">
        <v>1109</v>
      </c>
      <c r="C35" s="2" t="s">
        <v>1144</v>
      </c>
      <c r="D35" s="2" t="s">
        <v>1146</v>
      </c>
      <c r="E35" s="2">
        <v>40</v>
      </c>
      <c r="F35" s="550" t="s">
        <v>1505</v>
      </c>
      <c r="G35" s="550" t="s">
        <v>1476</v>
      </c>
      <c r="H35" s="550" t="s">
        <v>1442</v>
      </c>
      <c r="I35" s="551">
        <v>1358.6</v>
      </c>
      <c r="J35" s="552">
        <v>1358.6</v>
      </c>
      <c r="K35" s="551">
        <v>1369.6</v>
      </c>
      <c r="L35" s="551"/>
      <c r="M35" s="550"/>
      <c r="N35" s="551">
        <v>1369.6</v>
      </c>
      <c r="O35" s="1" t="s">
        <v>2462</v>
      </c>
      <c r="P35" s="1" t="s">
        <v>2465</v>
      </c>
    </row>
    <row r="36" spans="1:16" ht="105">
      <c r="A36" s="125">
        <v>60</v>
      </c>
      <c r="B36" s="1" t="s">
        <v>1104</v>
      </c>
      <c r="C36" s="1" t="s">
        <v>1161</v>
      </c>
      <c r="D36" s="1" t="s">
        <v>1162</v>
      </c>
      <c r="E36" s="1">
        <v>1960</v>
      </c>
      <c r="F36" s="1" t="s">
        <v>1673</v>
      </c>
      <c r="G36" s="1" t="s">
        <v>1654</v>
      </c>
      <c r="H36" s="1" t="s">
        <v>1650</v>
      </c>
      <c r="I36" s="49">
        <v>3862.8</v>
      </c>
      <c r="J36" s="50">
        <v>27.591428571428573</v>
      </c>
      <c r="K36" s="49">
        <v>3759.05</v>
      </c>
      <c r="L36" s="1"/>
      <c r="M36" s="1"/>
      <c r="N36" s="553">
        <v>3759.05</v>
      </c>
      <c r="O36" s="1" t="s">
        <v>2464</v>
      </c>
      <c r="P36" s="1" t="s">
        <v>2475</v>
      </c>
    </row>
    <row r="37" spans="1:16" ht="135">
      <c r="A37" s="125">
        <v>80</v>
      </c>
      <c r="B37" s="1" t="s">
        <v>1130</v>
      </c>
      <c r="C37" s="1" t="s">
        <v>1196</v>
      </c>
      <c r="D37" s="1" t="s">
        <v>1197</v>
      </c>
      <c r="E37" s="1">
        <v>40</v>
      </c>
      <c r="F37" s="554" t="s">
        <v>2017</v>
      </c>
      <c r="G37" s="1" t="s">
        <v>1548</v>
      </c>
      <c r="H37" s="555" t="s">
        <v>2018</v>
      </c>
      <c r="I37" s="49">
        <v>3199.2</v>
      </c>
      <c r="J37" s="50">
        <v>1599.6</v>
      </c>
      <c r="K37" s="1"/>
      <c r="L37" s="1"/>
      <c r="M37" s="1"/>
      <c r="N37" s="1">
        <v>1607.75</v>
      </c>
      <c r="O37" s="1" t="s">
        <v>2464</v>
      </c>
      <c r="P37" s="1" t="s">
        <v>2475</v>
      </c>
    </row>
  </sheetData>
  <mergeCells count="13">
    <mergeCell ref="N1:P1"/>
    <mergeCell ref="A2:P2"/>
    <mergeCell ref="P5:P6"/>
    <mergeCell ref="K31:M31"/>
    <mergeCell ref="N31:N32"/>
    <mergeCell ref="O31:O32"/>
    <mergeCell ref="B32:E32"/>
    <mergeCell ref="P31:P32"/>
    <mergeCell ref="K5:M5"/>
    <mergeCell ref="N5:N6"/>
    <mergeCell ref="O5:O6"/>
    <mergeCell ref="B6:E6"/>
    <mergeCell ref="F6:J6"/>
  </mergeCells>
  <pageMargins left="0.2" right="0.19" top="0.37" bottom="0.18" header="0.31496062992125984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2</vt:i4>
      </vt:variant>
    </vt:vector>
  </HeadingPairs>
  <TitlesOfParts>
    <vt:vector size="6" baseType="lpstr">
      <vt:lpstr>ОП 1</vt:lpstr>
      <vt:lpstr>ОП 2</vt:lpstr>
      <vt:lpstr>Приложение 4</vt:lpstr>
      <vt:lpstr>Приложение 3</vt:lpstr>
      <vt:lpstr>'ОП 1'!Print_Area</vt:lpstr>
      <vt:lpstr>'ОП 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2019-09-19T08:51:44Z</cp:lastPrinted>
  <dcterms:created xsi:type="dcterms:W3CDTF">2019-06-21T09:53:39Z</dcterms:created>
  <dcterms:modified xsi:type="dcterms:W3CDTF">2019-09-25T11:56:20Z</dcterms:modified>
</cp:coreProperties>
</file>