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120" yWindow="75" windowWidth="19095" windowHeight="11760" firstSheet="1" activeTab="3"/>
  </bookViews>
  <sheets>
    <sheet name="Приложение 1 -ОП№1,2,3,4" sheetId="1" r:id="rId1"/>
    <sheet name="Приложение 2 -ОП№1,2,3,4" sheetId="2" r:id="rId2"/>
    <sheet name="Приложение 3-ОП№1,2,4" sheetId="3" r:id="rId3"/>
    <sheet name="Приложение 4 ОП№1,3" sheetId="4" r:id="rId4"/>
  </sheets>
  <definedNames>
    <definedName name="_xlnm._FilterDatabase" localSheetId="0" hidden="1">'Приложение 1 -ОП№1,2,3,4'!$A$5:$N$1311</definedName>
    <definedName name="_xlnm._FilterDatabase" localSheetId="1" hidden="1">'Приложение 2 -ОП№1,2,3,4'!#REF!</definedName>
    <definedName name="_xlnm._FilterDatabase" localSheetId="2" hidden="1">'Приложение 3-ОП№1,2,4'!#REF!</definedName>
  </definedNames>
  <calcPr calcId="125725"/>
</workbook>
</file>

<file path=xl/calcChain.xml><?xml version="1.0" encoding="utf-8"?>
<calcChain xmlns="http://schemas.openxmlformats.org/spreadsheetml/2006/main">
  <c r="K1301" i="1"/>
  <c r="K1300"/>
  <c r="K1299"/>
  <c r="K1298"/>
  <c r="K1297"/>
  <c r="K1296"/>
  <c r="K1291"/>
  <c r="K1290"/>
  <c r="K1289"/>
  <c r="K1288"/>
  <c r="K1287"/>
  <c r="K1286"/>
  <c r="K1285"/>
  <c r="K1284"/>
  <c r="K1283"/>
  <c r="K1282"/>
  <c r="K1281"/>
  <c r="K1280"/>
  <c r="K1279"/>
  <c r="K1278"/>
  <c r="K1277"/>
  <c r="K1276"/>
  <c r="K1275"/>
  <c r="K1274"/>
  <c r="K1268"/>
  <c r="K1267"/>
  <c r="K1265"/>
  <c r="K1264"/>
  <c r="K1263"/>
  <c r="K1262"/>
  <c r="K1261"/>
  <c r="K1260"/>
  <c r="K1258"/>
  <c r="K1257"/>
  <c r="K1256"/>
  <c r="K1255"/>
  <c r="K1254"/>
  <c r="K1253"/>
  <c r="K1252"/>
  <c r="K1251"/>
  <c r="K1250"/>
  <c r="K1249"/>
  <c r="K1248"/>
  <c r="K1247"/>
  <c r="K1246"/>
  <c r="K1245"/>
  <c r="J1239"/>
  <c r="K1235"/>
  <c r="J1235"/>
  <c r="J1234"/>
  <c r="K1234" s="1"/>
  <c r="J1232"/>
  <c r="K1232" s="1"/>
  <c r="J1189"/>
  <c r="J1187"/>
  <c r="K1187" s="1"/>
  <c r="J1186"/>
  <c r="K1186" s="1"/>
  <c r="J1184"/>
  <c r="K1184" s="1"/>
  <c r="J1182"/>
  <c r="K1182" s="1"/>
  <c r="J1181"/>
  <c r="K1181" s="1"/>
  <c r="J1180"/>
  <c r="J1178"/>
  <c r="J1176"/>
  <c r="J1174"/>
  <c r="J1172"/>
  <c r="J1170"/>
  <c r="J1168"/>
  <c r="J1166"/>
  <c r="J1164"/>
  <c r="K1164" s="1"/>
  <c r="J1163"/>
  <c r="K1163" s="1"/>
  <c r="J1161"/>
  <c r="K1161" s="1"/>
  <c r="J1159"/>
  <c r="K1159" s="1"/>
  <c r="J1158"/>
  <c r="K1158" s="1"/>
  <c r="J1156"/>
  <c r="J1154"/>
  <c r="J1149"/>
  <c r="J1147"/>
  <c r="J1145"/>
  <c r="J1143"/>
  <c r="K1143" s="1"/>
  <c r="J1141"/>
  <c r="J1136"/>
  <c r="K1136" s="1"/>
  <c r="J1135"/>
  <c r="K1135" s="1"/>
  <c r="J1134"/>
  <c r="J1132"/>
  <c r="J1130"/>
  <c r="J1128"/>
  <c r="J1126"/>
  <c r="J1116"/>
  <c r="J1115"/>
  <c r="J1097"/>
  <c r="J1096"/>
  <c r="J1095"/>
  <c r="J1094"/>
  <c r="J1092"/>
  <c r="J1091"/>
  <c r="J1089"/>
  <c r="J1088"/>
  <c r="J1086"/>
  <c r="J1084"/>
  <c r="J1081"/>
  <c r="J1079"/>
  <c r="J1076"/>
  <c r="J1075"/>
  <c r="J1073"/>
  <c r="J1070"/>
  <c r="J1069"/>
  <c r="J1068"/>
  <c r="J1067"/>
  <c r="J1066"/>
  <c r="J1065"/>
  <c r="J1064"/>
  <c r="J1054"/>
  <c r="J1053"/>
  <c r="J1051"/>
  <c r="J1050"/>
  <c r="J1049"/>
  <c r="J1048"/>
  <c r="J1047"/>
  <c r="J1046"/>
  <c r="I1043"/>
  <c r="J1043" s="1"/>
  <c r="J1041"/>
  <c r="J1040"/>
  <c r="J1039"/>
  <c r="J1038"/>
  <c r="J1037"/>
  <c r="J1036"/>
  <c r="J1035"/>
  <c r="J1034"/>
  <c r="J1033"/>
  <c r="J1032"/>
  <c r="J1031"/>
  <c r="J1030"/>
  <c r="J1029"/>
  <c r="J1028"/>
  <c r="J1027"/>
  <c r="J1026"/>
  <c r="J1025"/>
  <c r="J1024"/>
  <c r="J1023"/>
  <c r="J1021"/>
  <c r="J1020"/>
  <c r="J1019"/>
  <c r="J1018"/>
  <c r="J1017"/>
  <c r="J1016"/>
  <c r="J1015"/>
  <c r="J1014"/>
  <c r="J1013"/>
  <c r="J1010"/>
  <c r="J1008"/>
  <c r="J1006"/>
  <c r="J1005"/>
  <c r="J1004"/>
  <c r="J1003"/>
  <c r="J1002"/>
  <c r="J1001"/>
  <c r="J1000"/>
  <c r="J999"/>
  <c r="J998"/>
  <c r="J997"/>
  <c r="J996"/>
  <c r="J995"/>
  <c r="J994"/>
  <c r="J993"/>
  <c r="J992"/>
  <c r="J991"/>
  <c r="J990"/>
  <c r="J988"/>
  <c r="J987"/>
  <c r="J986"/>
  <c r="J985"/>
  <c r="J984"/>
  <c r="J983"/>
  <c r="J982"/>
  <c r="J981"/>
  <c r="J980"/>
  <c r="J978"/>
  <c r="J975"/>
  <c r="J972"/>
  <c r="J970"/>
  <c r="J969"/>
  <c r="J967"/>
  <c r="J966"/>
  <c r="J964"/>
  <c r="J961"/>
  <c r="J960"/>
  <c r="J958"/>
  <c r="J957"/>
  <c r="I956"/>
  <c r="J956" s="1"/>
  <c r="J955"/>
  <c r="J954"/>
  <c r="J953"/>
  <c r="J952"/>
  <c r="J951"/>
  <c r="J950"/>
  <c r="J948"/>
  <c r="J947"/>
  <c r="J945"/>
  <c r="J944"/>
  <c r="J943"/>
  <c r="J942"/>
  <c r="J941"/>
  <c r="J940"/>
  <c r="J939"/>
  <c r="J938"/>
  <c r="J937"/>
  <c r="J936"/>
  <c r="J935"/>
  <c r="J934"/>
  <c r="J933"/>
  <c r="J932"/>
  <c r="J931"/>
  <c r="J930"/>
  <c r="J929"/>
  <c r="J927"/>
  <c r="J925"/>
  <c r="J924"/>
  <c r="J923"/>
  <c r="J922"/>
  <c r="J921"/>
  <c r="J920"/>
  <c r="J919"/>
  <c r="J918"/>
  <c r="J914"/>
  <c r="J913"/>
  <c r="J912"/>
  <c r="J911"/>
  <c r="K910"/>
  <c r="J910"/>
  <c r="I910"/>
  <c r="J908"/>
  <c r="K907"/>
  <c r="J907"/>
  <c r="I907"/>
  <c r="J906"/>
  <c r="J904"/>
  <c r="J902"/>
  <c r="J901"/>
  <c r="K900"/>
  <c r="I900"/>
  <c r="J900" s="1"/>
  <c r="J898"/>
  <c r="J897"/>
  <c r="J895"/>
  <c r="J891"/>
  <c r="J887"/>
  <c r="J884"/>
  <c r="J883"/>
  <c r="J880"/>
  <c r="J879"/>
  <c r="J877"/>
  <c r="J875"/>
  <c r="J872"/>
  <c r="J870"/>
  <c r="J869"/>
  <c r="J868"/>
  <c r="J867"/>
  <c r="J866"/>
  <c r="J865"/>
  <c r="J864"/>
  <c r="J863"/>
  <c r="J862"/>
  <c r="J861"/>
  <c r="J860"/>
  <c r="J859"/>
  <c r="J858"/>
  <c r="J857"/>
  <c r="J856"/>
  <c r="J855"/>
  <c r="J854"/>
  <c r="J853"/>
  <c r="J851"/>
  <c r="J848"/>
  <c r="J847"/>
  <c r="J846"/>
  <c r="J845"/>
  <c r="J834"/>
  <c r="J125"/>
  <c r="J208"/>
  <c r="J31"/>
  <c r="J745"/>
  <c r="J739"/>
  <c r="J735"/>
  <c r="J733"/>
  <c r="J730"/>
  <c r="J727"/>
  <c r="J724"/>
  <c r="J720"/>
  <c r="J211"/>
  <c r="J207"/>
  <c r="J205"/>
  <c r="J203"/>
  <c r="J200"/>
  <c r="J198"/>
  <c r="J196"/>
  <c r="J194"/>
  <c r="J192"/>
  <c r="J190"/>
  <c r="J188"/>
  <c r="J185"/>
  <c r="J182"/>
  <c r="J797"/>
  <c r="J795"/>
  <c r="J793"/>
  <c r="J792"/>
  <c r="J790"/>
  <c r="J788"/>
  <c r="J781"/>
  <c r="J779"/>
  <c r="J777"/>
  <c r="J775"/>
  <c r="J773"/>
  <c r="J715"/>
  <c r="J667"/>
  <c r="J666"/>
  <c r="J625"/>
  <c r="J642"/>
  <c r="J641"/>
  <c r="J639"/>
  <c r="J607"/>
  <c r="J606"/>
  <c r="J604"/>
  <c r="J602"/>
  <c r="J597"/>
  <c r="J595"/>
  <c r="J593"/>
  <c r="J576"/>
  <c r="J572"/>
  <c r="J570"/>
  <c r="J557"/>
  <c r="J547"/>
  <c r="J544"/>
  <c r="J541"/>
  <c r="J538"/>
  <c r="J302"/>
  <c r="J301"/>
  <c r="J296"/>
  <c r="J292"/>
  <c r="J288"/>
  <c r="J284"/>
  <c r="J280"/>
  <c r="J276"/>
  <c r="J272"/>
  <c r="J235"/>
  <c r="J231"/>
  <c r="J225"/>
  <c r="J169"/>
  <c r="J676"/>
  <c r="J340"/>
  <c r="J337"/>
  <c r="J336"/>
  <c r="J329"/>
  <c r="J324"/>
  <c r="J321"/>
  <c r="J472"/>
  <c r="J466"/>
  <c r="J463"/>
  <c r="J460"/>
  <c r="J456"/>
  <c r="J453"/>
  <c r="J621"/>
  <c r="J620"/>
  <c r="J619"/>
  <c r="J605"/>
  <c r="J603"/>
  <c r="J600"/>
  <c r="J594"/>
  <c r="J591"/>
  <c r="J586"/>
  <c r="J578"/>
  <c r="J571"/>
  <c r="J568"/>
  <c r="J565"/>
  <c r="J562"/>
  <c r="J556"/>
  <c r="J554"/>
  <c r="J546"/>
  <c r="J543"/>
  <c r="J540"/>
  <c r="J537"/>
  <c r="J532"/>
  <c r="J529"/>
  <c r="J525"/>
  <c r="J521"/>
  <c r="J518"/>
  <c r="J512"/>
  <c r="J507"/>
  <c r="J502"/>
  <c r="J497"/>
  <c r="J495"/>
  <c r="J490"/>
  <c r="J486"/>
  <c r="J473"/>
  <c r="J469"/>
  <c r="J467"/>
  <c r="J465"/>
  <c r="J459"/>
  <c r="J457"/>
  <c r="J454"/>
  <c r="J450"/>
  <c r="J447"/>
  <c r="J446"/>
  <c r="J443"/>
  <c r="J442"/>
  <c r="J437"/>
  <c r="J429"/>
  <c r="J424"/>
  <c r="J420"/>
  <c r="J412"/>
  <c r="J404"/>
  <c r="J398"/>
  <c r="J393"/>
  <c r="J384"/>
  <c r="J382"/>
  <c r="J376"/>
  <c r="J369"/>
  <c r="J366"/>
  <c r="J360"/>
  <c r="J355"/>
  <c r="J351"/>
  <c r="J349"/>
  <c r="J318"/>
  <c r="J308"/>
  <c r="J299"/>
  <c r="J295"/>
  <c r="J291"/>
  <c r="J287"/>
  <c r="J283"/>
  <c r="J279"/>
  <c r="J275"/>
  <c r="J271"/>
  <c r="J241"/>
  <c r="J238"/>
  <c r="J230"/>
  <c r="J226"/>
  <c r="J216"/>
  <c r="J163"/>
  <c r="J159"/>
  <c r="J156"/>
  <c r="J146"/>
  <c r="J140"/>
  <c r="J133"/>
  <c r="J128"/>
  <c r="J121"/>
  <c r="J115"/>
  <c r="J110"/>
  <c r="J106"/>
  <c r="J68"/>
  <c r="J62"/>
  <c r="J58"/>
  <c r="J50"/>
  <c r="J42"/>
  <c r="J38"/>
  <c r="J35"/>
  <c r="J30"/>
  <c r="J27"/>
  <c r="J23"/>
  <c r="J20"/>
  <c r="J16"/>
  <c r="J12"/>
  <c r="J9"/>
  <c r="J809"/>
  <c r="J808"/>
  <c r="J804"/>
  <c r="J803"/>
  <c r="J802"/>
  <c r="J801"/>
  <c r="J800"/>
  <c r="J799"/>
  <c r="J796"/>
  <c r="J794"/>
  <c r="J791"/>
  <c r="J789"/>
  <c r="J787"/>
  <c r="J782"/>
  <c r="J780"/>
  <c r="J778"/>
  <c r="J776"/>
  <c r="J774"/>
  <c r="J772"/>
  <c r="J771"/>
  <c r="J764"/>
  <c r="J760"/>
  <c r="J757"/>
  <c r="J752"/>
  <c r="J746"/>
  <c r="J743"/>
  <c r="J738"/>
  <c r="J732"/>
  <c r="J729"/>
  <c r="J728"/>
  <c r="J726"/>
  <c r="J721"/>
  <c r="J711"/>
  <c r="J708"/>
  <c r="J704"/>
  <c r="J703"/>
  <c r="J702"/>
  <c r="J701"/>
  <c r="J700"/>
  <c r="J699"/>
  <c r="J698"/>
  <c r="J697"/>
  <c r="J696"/>
  <c r="J695"/>
  <c r="J694"/>
  <c r="J692"/>
  <c r="J690"/>
  <c r="J687"/>
  <c r="J686"/>
  <c r="J684"/>
  <c r="J681"/>
  <c r="J680"/>
  <c r="J673"/>
  <c r="J670"/>
  <c r="J661"/>
  <c r="J658"/>
  <c r="J650"/>
  <c r="J647"/>
  <c r="J634"/>
  <c r="J599"/>
  <c r="J587"/>
  <c r="J581"/>
  <c r="J574"/>
  <c r="J567"/>
  <c r="J561"/>
  <c r="J555"/>
  <c r="J551"/>
  <c r="J534"/>
  <c r="J531"/>
  <c r="J527"/>
  <c r="J523"/>
  <c r="J516"/>
  <c r="J508"/>
  <c r="J505"/>
  <c r="J500"/>
  <c r="J491"/>
  <c r="J484"/>
  <c r="J481"/>
  <c r="J480"/>
  <c r="J479"/>
  <c r="J478"/>
  <c r="J475"/>
  <c r="J470"/>
  <c r="J462"/>
  <c r="J438"/>
  <c r="J430"/>
  <c r="J425"/>
  <c r="J421"/>
  <c r="J411"/>
  <c r="J344"/>
  <c r="J342"/>
  <c r="J339"/>
  <c r="J332"/>
  <c r="J326"/>
  <c r="J323"/>
  <c r="J315"/>
  <c r="J311"/>
  <c r="J298"/>
  <c r="J293"/>
  <c r="J289"/>
  <c r="J285"/>
  <c r="J281"/>
  <c r="J277"/>
  <c r="J273"/>
  <c r="J269"/>
  <c r="J268"/>
  <c r="J266"/>
  <c r="J263"/>
  <c r="J261"/>
  <c r="J259"/>
  <c r="J257"/>
  <c r="J255"/>
  <c r="J252"/>
  <c r="J248"/>
  <c r="J245"/>
  <c r="J233"/>
  <c r="J228"/>
  <c r="J224"/>
  <c r="J221"/>
  <c r="J217"/>
  <c r="J212"/>
  <c r="J209"/>
  <c r="J206"/>
  <c r="J204"/>
  <c r="J202"/>
  <c r="J201"/>
  <c r="J197"/>
  <c r="J195"/>
  <c r="J193"/>
  <c r="J191"/>
  <c r="J189"/>
  <c r="J187"/>
  <c r="J184"/>
  <c r="J183"/>
  <c r="J179"/>
  <c r="J160"/>
  <c r="J155"/>
  <c r="J148"/>
  <c r="J144"/>
  <c r="J138"/>
  <c r="J134"/>
  <c r="J84"/>
  <c r="J81"/>
  <c r="J78"/>
  <c r="J76"/>
  <c r="J74"/>
  <c r="J72"/>
  <c r="J67"/>
  <c r="J64"/>
  <c r="J59"/>
  <c r="J53"/>
  <c r="J49"/>
  <c r="J45"/>
  <c r="J43"/>
  <c r="J39"/>
</calcChain>
</file>

<file path=xl/comments1.xml><?xml version="1.0" encoding="utf-8"?>
<comments xmlns="http://schemas.openxmlformats.org/spreadsheetml/2006/main">
  <authors>
    <author/>
    <author>User</author>
  </authors>
  <commentList>
    <comment ref="B709" authorId="0">
      <text>
        <r>
          <rPr>
            <b/>
            <sz val="9"/>
            <color indexed="8"/>
            <rFont val="Tahoma"/>
            <family val="2"/>
            <charset val="204"/>
          </rPr>
          <t xml:space="preserve">User:
</t>
        </r>
      </text>
    </comment>
    <comment ref="B710" authorId="1">
      <text>
        <r>
          <rPr>
            <b/>
            <sz val="9"/>
            <color indexed="81"/>
            <rFont val="Tahoma"/>
            <family val="2"/>
            <charset val="204"/>
          </rPr>
          <t>User:</t>
        </r>
        <r>
          <rPr>
            <sz val="9"/>
            <color indexed="81"/>
            <rFont val="Tahoma"/>
            <family val="2"/>
            <charset val="204"/>
          </rPr>
          <t xml:space="preserve">
</t>
        </r>
      </text>
    </comment>
    <comment ref="B711" authorId="1">
      <text>
        <r>
          <rPr>
            <b/>
            <sz val="9"/>
            <color indexed="81"/>
            <rFont val="Tahoma"/>
            <family val="2"/>
            <charset val="204"/>
          </rPr>
          <t>User:</t>
        </r>
        <r>
          <rPr>
            <sz val="9"/>
            <color indexed="81"/>
            <rFont val="Tahoma"/>
            <family val="2"/>
            <charset val="204"/>
          </rPr>
          <t xml:space="preserve">
</t>
        </r>
      </text>
    </comment>
  </commentList>
</comments>
</file>

<file path=xl/comments2.xml><?xml version="1.0" encoding="utf-8"?>
<comments xmlns="http://schemas.openxmlformats.org/spreadsheetml/2006/main">
  <authors>
    <author/>
  </authors>
  <commentList>
    <comment ref="B248" authorId="0">
      <text>
        <r>
          <rPr>
            <b/>
            <sz val="9"/>
            <color indexed="8"/>
            <rFont val="Tahoma"/>
            <family val="2"/>
            <charset val="204"/>
          </rPr>
          <t xml:space="preserve">User:
</t>
        </r>
      </text>
    </comment>
  </commentList>
</comments>
</file>

<file path=xl/sharedStrings.xml><?xml version="1.0" encoding="utf-8"?>
<sst xmlns="http://schemas.openxmlformats.org/spreadsheetml/2006/main" count="10460" uniqueCount="1560">
  <si>
    <t>Номенклатура</t>
  </si>
  <si>
    <t>Наименование</t>
  </si>
  <si>
    <t>Характеристика</t>
  </si>
  <si>
    <t>Единица мярка</t>
  </si>
  <si>
    <t>Ориентировъчно  количество  за 18 месеца</t>
  </si>
  <si>
    <t>Производител</t>
  </si>
  <si>
    <t>Предлагана опаковка</t>
  </si>
  <si>
    <t>Цена за ед.мярка с ДДС /брой, метър, флакон, тест и др./</t>
  </si>
  <si>
    <t>Обща стойност за опаковка с ДДС</t>
  </si>
  <si>
    <t>Обособена позиция №1 - Общо болничен консуматив</t>
  </si>
  <si>
    <t xml:space="preserve"> Марлени компреси, бинтове и превръзки</t>
  </si>
  <si>
    <t>Марля  на метър  16/17</t>
  </si>
  <si>
    <t xml:space="preserve"> 16 нишки/кв. См</t>
  </si>
  <si>
    <t>топ с дължина 100 м.</t>
  </si>
  <si>
    <t>Марля  на метър  17/17</t>
  </si>
  <si>
    <t xml:space="preserve"> 17 нишки/кв. См</t>
  </si>
  <si>
    <t>марлен компрес 10/10</t>
  </si>
  <si>
    <t xml:space="preserve">Марлен компрес, 8 дипли, 17 нишки </t>
  </si>
  <si>
    <t>опаковка по 100 бр.</t>
  </si>
  <si>
    <t>марлен компрес 5/5</t>
  </si>
  <si>
    <t>Марлен компрес, 8 дипли, 17 нишки</t>
  </si>
  <si>
    <t>марлен компрес 7,5/7,5</t>
  </si>
  <si>
    <t>марля 100/200</t>
  </si>
  <si>
    <t>Марля 110 см / 200 м 17 нишки</t>
  </si>
  <si>
    <t>м.</t>
  </si>
  <si>
    <t>лигнин 500гр.Марка В</t>
  </si>
  <si>
    <t>Марка В</t>
  </si>
  <si>
    <t>опаковка</t>
  </si>
  <si>
    <t>лигнин 5000гр.бала Марка А</t>
  </si>
  <si>
    <t>Марка А</t>
  </si>
  <si>
    <t>лигнин 5000гр.бала Марка В</t>
  </si>
  <si>
    <t>Самозалепваща филм-лента на ролка 10см/10м</t>
  </si>
  <si>
    <t>Самозалепваща филм-лента на ролка за прикрепяне и фиксиране на превръзки от  водонепроницаем прозрачен ПЕ филм с хипоалергичен адхезив без колофон и носеща хартия с вълнообразно рязане с отлепяне в две стъпки; размер: 10см х 10м</t>
  </si>
  <si>
    <t>брой ролка</t>
  </si>
  <si>
    <t>пластир 5/5</t>
  </si>
  <si>
    <t>пластир за фиксиране на превръзки и медицински инструменти към повърхността на кожата</t>
  </si>
  <si>
    <t xml:space="preserve">Eurofarm- Италия </t>
  </si>
  <si>
    <t>пластир 5/10</t>
  </si>
  <si>
    <t>хирургична лента  9.1 м х 5 см</t>
  </si>
  <si>
    <t>хирургична лента 5 м х 5 см</t>
  </si>
  <si>
    <t>Самозалепваща на копринена основа 5 м х 5 см</t>
  </si>
  <si>
    <t xml:space="preserve"> Стерилна памперсова атравматична  превръзка  10х 10 см</t>
  </si>
  <si>
    <t>компрес със силноабсорбираща сърцевина от разбита целулоза без съдържание на латекс ,колофон и  фталати.</t>
  </si>
  <si>
    <t>опаковка по 25 бр.</t>
  </si>
  <si>
    <t xml:space="preserve"> Стерилна памперсова атравматична  превръзка  20х 10 см</t>
  </si>
  <si>
    <t>Bastos Viegas - Португалия</t>
  </si>
  <si>
    <t xml:space="preserve"> Стерилна памперсова атравматична  превръзка  15х 20 см</t>
  </si>
  <si>
    <t xml:space="preserve"> Стерилна памперсова атравматична  превръзка  15х 25 см</t>
  </si>
  <si>
    <t>Хипоалергична самозалепваща лента 5см/10м</t>
  </si>
  <si>
    <t>от меки нетикани полиестерни нишки за прикрепяне и фиксиране на превръзки,несъдържаща латекс,еластична по ширина,с висока въздухо ивлагопропоскливост</t>
  </si>
  <si>
    <t>Хипоалергична самозалепваща лента 10см/10м</t>
  </si>
  <si>
    <t>Хипоалергична самозалепваща лента 15см/10м</t>
  </si>
  <si>
    <t>Стерилна самофиксираща се  превръзка 5 х 7.5 см</t>
  </si>
  <si>
    <t xml:space="preserve">Еластична ранева превръзка от дишащ вълнест материал, неувреждащо кожата акрилно лепило, незалепващ контактен с кожата слой, лесна за поставяне дори върху труднодостъпни места. </t>
  </si>
  <si>
    <t xml:space="preserve">опаковка по 50 бр. </t>
  </si>
  <si>
    <t xml:space="preserve"> Стерилна самофиксираща се превръзка  7.2 х 5 см</t>
  </si>
  <si>
    <t>От 100% полиестерен нетъкан материал с незалепваща подложка от абсорбираща вискоза, адхезив без колофон; със заоблени краища,размер 7.2 х 5 см,с подложка 4 x 2,5 см , 50 бр./опаковка</t>
  </si>
  <si>
    <t>Стерилна самофиксираща се превръзка 10 х 8 см</t>
  </si>
  <si>
    <t>От 100% полиестерен нетъкан материал с незалепваща подложка от абсорбираща вискоза, адхезив без колофон; със заоблени краища,размер 10 х 8 см,с подложка 6,5 x 3,8 см ,   25 бр./опаковка</t>
  </si>
  <si>
    <t>Стерилна самофиксираща се превръзка 15 х 8 см</t>
  </si>
  <si>
    <t>От 100% полиестерен нетъкан материал с незалепваща подложка от абсорбираща вискоза, адхезив без колофон; със заоблени краища,размер 15 х 8 см,с подложка 11 x 3,8 см ,  25 бр./опаковка</t>
  </si>
  <si>
    <t>Стерилна самофиксираща се превръзка  20 х 10 см</t>
  </si>
  <si>
    <t>От 100% полиестерен нетъкан материал с незалепваща подложка от абсорбираща вискоза, адхезив без колофон; със заоблени краища,размер 20 х 10 см,с подложка 16 x 5,5 см,  25 бр./опаковка</t>
  </si>
  <si>
    <t>Стерилна самофиксираща се превръзка  25 х 10 см</t>
  </si>
  <si>
    <t>От 100% полиестерен нетъкан материал с незалепваща подложка от абсорбираща вискоза, адхезив без колофон; със заоблени краища,размер 25 х 10 см,с подложка 20,5  x 5,5 см, 25 бр./опаковка</t>
  </si>
  <si>
    <t>Стерилна самофиксираща се превръзка  35 х 10 см</t>
  </si>
  <si>
    <t>От 100% полиестерен нетъкан материал с незалепваща подложка от абсорбираща вискоза, адхезив без колофон; със заоблени краища, размер 35 х 10 см, с подложка 30,5 x 5,5 см, 25 бр./опаковка</t>
  </si>
  <si>
    <t>опаковка 
по 25 бр.</t>
  </si>
  <si>
    <t>Стерилна самофиксираща се  превръзка 9 х 15 см</t>
  </si>
  <si>
    <t xml:space="preserve">опаковка по 40 бр. </t>
  </si>
  <si>
    <t>Тюлена превръзка 5 х 5 см.</t>
  </si>
  <si>
    <t>Импрегнирана с метално сребро и смес от естери на натурални мастни киселини и глицерол от растителен произход 5 х 5 см.</t>
  </si>
  <si>
    <t>брой</t>
  </si>
  <si>
    <t>Тюлена превръзка 10 х 10 см.</t>
  </si>
  <si>
    <t>Импрегнирана с метално сребро и смес от естери на натурални мастни киселини и глицерол от растителен произход 10 х 10 см.</t>
  </si>
  <si>
    <t>Тюлена превръзка 10 х 20 см.</t>
  </si>
  <si>
    <t>Импрегнирана с метално сребро и смес от естери на натурални мастни киселини и глицерол от растителен произход 10 х 20 см.</t>
  </si>
  <si>
    <t>Ранева превръзка, с йонизирано сребро, калциев алгинат и полиуретанов дунапрен.  Устойчива антибактериална ефективност до 7 дни, без необходимост от вторична абсорбираща превръзка, да не оставя следи по кожата и да намалява риска от мацерация около раната.</t>
  </si>
  <si>
    <t>Тюлена превръзка 15 х 15 см.</t>
  </si>
  <si>
    <t>Стерилна самофиксираща се превръзка 5 х 7.2 см.</t>
  </si>
  <si>
    <t>От полупроницаем водоотблъскващ полиуретанов прозрачен филм с абсорбираща подложка с акрилен адхезив, без колофон 5 х 7см.</t>
  </si>
  <si>
    <t>Стерилна самофиксираща се превръзка 9 х 15 см.</t>
  </si>
  <si>
    <t>От полупроницаем водоотблъскващ полиуретанов прозрачен филм с абсорбираща подложка с акрилен адхезив, без колофон  10 х 15 см.</t>
  </si>
  <si>
    <t>Стерилна самофиксираща се превръзка 10 х 20 см.</t>
  </si>
  <si>
    <t>От полупроницаем водоотблъскващ полиуретанов прозрачен филм с абсорбираща подложка с акрилен адхезив, без колофон  10 х 20 см.</t>
  </si>
  <si>
    <t>Стерилна самофиксираща се превръзка 10 х 25 см.</t>
  </si>
  <si>
    <t>От полупроницаем водоотблъскващ полиуретанов прозрачен филм с абсорбираща подложка с акрилен адхезив, без колофон  10 х 25 см.</t>
  </si>
  <si>
    <t>Еластична ранева превръзка от дишащ вълнест материал с антибактериален слой, неувреждащо кожата акрилно лепило, незалепващ контактен с кожата слой, лесна за поставяне дори върху труднодостъпни места - ПРОЗАЧНА.</t>
  </si>
  <si>
    <t>Рентгенопозитивни тупфери  размер 1</t>
  </si>
  <si>
    <t>От памучна марля, 20 нишки/ см2, нестерилни, рентгенопозитивна нишка от полипропилен, за кръвоспиране и третиране на рани размер 1</t>
  </si>
  <si>
    <t>Рентгенопозитивни тупфери  размер 2</t>
  </si>
  <si>
    <t>От памучна марля, 20 нишки/ см2, нестерилни, рентгенопозитивна нишка от полипропилен, за кръвоспиране и третиране на рани размер 2</t>
  </si>
  <si>
    <t>Рентгенопозитивни тупфери  размер 3</t>
  </si>
  <si>
    <t>От памучна марля, 20 нишки/ см2, нестерилни, рентгенопозитивна нишка от полипропилен, за кръвоспиране и третиране на рани размер 3</t>
  </si>
  <si>
    <t>Самозалепваща хирургична лента 5 м х 5 см</t>
  </si>
  <si>
    <t>от порест пластмасов филм</t>
  </si>
  <si>
    <t xml:space="preserve">брой руло </t>
  </si>
  <si>
    <t>марлен бинт 5/5</t>
  </si>
  <si>
    <t xml:space="preserve">марлен със завършени краища </t>
  </si>
  <si>
    <t>марлен бинт  10/10</t>
  </si>
  <si>
    <t>марлен бинт  10/16</t>
  </si>
  <si>
    <t xml:space="preserve"> бинт  </t>
  </si>
  <si>
    <t>Ластичен прикрепящ бинт с постоянна еластичност прибл. 85% с лек компресивен ефект, сплитка лито, 66% CO, 33% PA, 1% EL, подлежи на пране и стерилизация, 71г/кв.м.,размер 10см / 5 м.</t>
  </si>
  <si>
    <t>Супер еластичен прикрепящ бинт от мек крепов материал (вискоза и полиамид) с високо съдържение на натурални нишки, еластичност прибл. 155%, устойчив на високи температури, подлежи на стерилизация (пара 134º), тегло 27гр/кв.м.-6см/4м</t>
  </si>
  <si>
    <t>Супер еластичен прикрепящ бинт от мек крепов материал (вискоза и полиамид) с високо съдържение на натурални нишки, еластичност прибл. 155%, устойчив на високи температури, подлежи на стерилизация (пара 134º), тегло 27гр/кв.м.-10см/4м</t>
  </si>
  <si>
    <t xml:space="preserve">памук </t>
  </si>
  <si>
    <t>80гр.</t>
  </si>
  <si>
    <t>опаковка по 80 гр.</t>
  </si>
  <si>
    <t>памук</t>
  </si>
  <si>
    <t>естествен 1000 гр.</t>
  </si>
  <si>
    <t xml:space="preserve">памперси </t>
  </si>
  <si>
    <t>за над 80кг.</t>
  </si>
  <si>
    <t>компрес микулич</t>
  </si>
  <si>
    <t>компрес микулич 4 дипли, 17 нишки</t>
  </si>
  <si>
    <t>Стерилна хипоалергична лепенка за абокат 8 х 6 см</t>
  </si>
  <si>
    <t xml:space="preserve">Стерилен хипоалергичен пластир за фиксиране на интравенозна канюла с незалепващ абсорбционен компрес, да предотвратява залепване на компреса върху мястото на убождане.Пластирът съдържа хипоалергично акрилно лепило, дишащ вълнест материал, прорез за увиване около тръбата и допълнителен компрес за омекотяване. </t>
  </si>
  <si>
    <t>Стерилна хипоалергична превръзка</t>
  </si>
  <si>
    <t>За фиксиране на канюли и интраженозни  катетри с прорез от ненъкан текстил</t>
  </si>
  <si>
    <t>За фиксиране на канюли и интравенозни  катетри с прорез прозрачна</t>
  </si>
  <si>
    <t>Стерилна водоустойчива хипоалергична превръзка за абокат 8 х 6 см</t>
  </si>
  <si>
    <t>Стерилен хипоалергичен пластир за фиксиране на интравенозна канюла с незалепващ абсорбционен компрес, да предотвратява залепване на компреса върху мястото на убождане. Пластирът съдържа хипоалергично акрилно лепило, дишащ вълнест материал, прорез за увиване около тръбата и допълнителен компрес за омекотяване. - ПРОЗРАЧЕН</t>
  </si>
  <si>
    <t>Стерилна самофиксираща се превръзка за канюли от мек нетъкан материал с прозрачен прозорец за мониториране и прорез; овална форма; размер 9 х 7 см, 50 бр./опаковка</t>
  </si>
  <si>
    <t>Дренажи и сонди</t>
  </si>
  <si>
    <t xml:space="preserve">кер дренаж </t>
  </si>
  <si>
    <t xml:space="preserve"> №6-№ 24</t>
  </si>
  <si>
    <t>бр.</t>
  </si>
  <si>
    <t xml:space="preserve">Сет </t>
  </si>
  <si>
    <t>За нефростома</t>
  </si>
  <si>
    <t xml:space="preserve">Coloplast Porges/ Дания </t>
  </si>
  <si>
    <t xml:space="preserve">Сонда </t>
  </si>
  <si>
    <t xml:space="preserve"> №6- №10 със заоблен край</t>
  </si>
  <si>
    <t xml:space="preserve">Сонда за хранене </t>
  </si>
  <si>
    <t>за недоносени</t>
  </si>
  <si>
    <t>MPI - Германия</t>
  </si>
  <si>
    <t xml:space="preserve">Сонда назодуоденални </t>
  </si>
  <si>
    <t>№ 12-№ 24 с дължина 1,5м</t>
  </si>
  <si>
    <t xml:space="preserve">Сонда ректална </t>
  </si>
  <si>
    <t>№ 28</t>
  </si>
  <si>
    <t xml:space="preserve">Дренаж гофриран латекс </t>
  </si>
  <si>
    <t>36/6</t>
  </si>
  <si>
    <t xml:space="preserve"> 23/5</t>
  </si>
  <si>
    <t xml:space="preserve">Система </t>
  </si>
  <si>
    <t>За ентерално хранене - гравитационна с мултиконектор</t>
  </si>
  <si>
    <t>Торакален дрен</t>
  </si>
  <si>
    <t>№ 30</t>
  </si>
  <si>
    <t>Сонда за хранене</t>
  </si>
  <si>
    <t>перкутанна</t>
  </si>
  <si>
    <t xml:space="preserve">Стомашна сонда </t>
  </si>
  <si>
    <t>(за ентерално хранене)от мек ПВХ № 14- № 22</t>
  </si>
  <si>
    <t>Дренаж редон</t>
  </si>
  <si>
    <t>№ 10 -№ 20</t>
  </si>
  <si>
    <t xml:space="preserve">Вакум аспиратор за редон дренаж </t>
  </si>
  <si>
    <t>Тип хармоника 500 мл.  № 10- № 20</t>
  </si>
  <si>
    <t>Затворена система за вземане на периферна кръв:</t>
  </si>
  <si>
    <t>Микроконтейнери за периферна кръв с  EDTA за кръвна картина</t>
  </si>
  <si>
    <t xml:space="preserve"> компект с дозираща капилярка-200мкл</t>
  </si>
  <si>
    <t>KABE-Германия/
компект с дозираща капилярка-200мкл</t>
  </si>
  <si>
    <t xml:space="preserve">Микроконтейнери за периферна кръв за серум </t>
  </si>
  <si>
    <t xml:space="preserve">  компект с дозираща капилярка-200мкл</t>
  </si>
  <si>
    <t>Затворена система за вземане на венозна кръв:</t>
  </si>
  <si>
    <t xml:space="preserve">епруветки за серум за биохимия </t>
  </si>
  <si>
    <t>аспирация с бутало-2,6 мл.</t>
  </si>
  <si>
    <t>KABE-Германия/
аспирация с бутало 
2,6 мл.</t>
  </si>
  <si>
    <t>аспирация с бутало-4,4 мл</t>
  </si>
  <si>
    <t>KABE-Германия/
аспирация с бутал
4,4 мл</t>
  </si>
  <si>
    <t xml:space="preserve"> епруветки за серум за биохимия </t>
  </si>
  <si>
    <t>аспирация с бутало - 7,5 мл.</t>
  </si>
  <si>
    <t>KABE-Германия/
аспирация с бутало 
7,5 мл.</t>
  </si>
  <si>
    <t xml:space="preserve">епруветки за хемостаза </t>
  </si>
  <si>
    <t>аспирация с бутало  -2,9мл</t>
  </si>
  <si>
    <t>KABE-Германия/
аспирация с бутало
2,9мл</t>
  </si>
  <si>
    <t xml:space="preserve">епруветки за СУЕ </t>
  </si>
  <si>
    <t>аспирация с бутало</t>
  </si>
  <si>
    <t>KABE-Германия/
аспирация с бутало</t>
  </si>
  <si>
    <t xml:space="preserve">Епруветка за СУЕ </t>
  </si>
  <si>
    <t>по Вестергриин 3.5 мл к-т с луер накрайник</t>
  </si>
  <si>
    <t>KABE-Германия/
по Вестергриин 3.5мл к-т с луер накрайник</t>
  </si>
  <si>
    <t xml:space="preserve">Епруветка за плазма </t>
  </si>
  <si>
    <t>Li heparin 2.0 - 3.0 мл</t>
  </si>
  <si>
    <t>KABE-Германия/
Li heparin 2.0 - 3.0 мл</t>
  </si>
  <si>
    <t>Игли комплект с холдери</t>
  </si>
  <si>
    <t xml:space="preserve"> № 20G-№ 21G № 22Gстерилни съвместими с епрувевтките за серум и биохимия</t>
  </si>
  <si>
    <t>KABE-Германия/
стерилни комплект с холдери 20G-№ 21G № 22</t>
  </si>
  <si>
    <t xml:space="preserve">Адаптер </t>
  </si>
  <si>
    <t>за инжекции към епруветките</t>
  </si>
  <si>
    <t>KABE-Германия/
адаптер за инжекции към епруветките</t>
  </si>
  <si>
    <t>за абокати към епруветките</t>
  </si>
  <si>
    <t>KABE-Германия/
адаптер за абокати към епруветките</t>
  </si>
  <si>
    <t xml:space="preserve">Микроепруветка с капаче </t>
  </si>
  <si>
    <t>тип "Е ПЕНДОРФ" 1,5мл</t>
  </si>
  <si>
    <t>Biosigma - Италия/ 
епруветка тип Епендорф</t>
  </si>
  <si>
    <t xml:space="preserve">Епруветка цилиндрична </t>
  </si>
  <si>
    <t>височина 7,5 или 5,5-диаметър 12мм</t>
  </si>
  <si>
    <t>Biosigma/Италия/
цилиндрична епруветка, 3мл.
187/BSA059</t>
  </si>
  <si>
    <t>Медицински консумативи - Тръби, маски, канюли</t>
  </si>
  <si>
    <t xml:space="preserve">Тръби ендотрахеални </t>
  </si>
  <si>
    <t>с балон № 5 -№ 9</t>
  </si>
  <si>
    <t>Beromed-Германия</t>
  </si>
  <si>
    <t xml:space="preserve">Канюли трахеостомни </t>
  </si>
  <si>
    <t>с балон от № 7-№ 9</t>
  </si>
  <si>
    <t>SUMI-Полша</t>
  </si>
  <si>
    <t xml:space="preserve">Въздуховоди назални </t>
  </si>
  <si>
    <t>№ 6 -№9</t>
  </si>
  <si>
    <t>Въздуховоди орални</t>
  </si>
  <si>
    <t>№ 4 -№ 8</t>
  </si>
  <si>
    <t xml:space="preserve">Стопери </t>
  </si>
  <si>
    <t>Комбиниран стопер за катетри и спринцовки (luer lock/luer slip, мъжко/женско),червен син или бял цвят за лесно разпонаване, 100 броя в кутия</t>
  </si>
  <si>
    <t>KDM-Германия</t>
  </si>
  <si>
    <t>Трипътни кранчета</t>
  </si>
  <si>
    <t>Устойчиви на агресивни медикаменти и алкохол-съдържащи дезинфектанти</t>
  </si>
  <si>
    <t>Трипътно кранче</t>
  </si>
  <si>
    <t xml:space="preserve"> Трипътно кранче с налягане до 4 bar, въртене на 360°, радиално и аксиално подвижно фиксиране, прозрачен корпус, без удължител, различни цветове, устойчиво на  емулсии,цитостатици и агресивни медикаменти</t>
  </si>
  <si>
    <t>Назални кислородни катетри</t>
  </si>
  <si>
    <t xml:space="preserve">Кислородни маски </t>
  </si>
  <si>
    <t>Salter Labs/ САЩ</t>
  </si>
  <si>
    <t xml:space="preserve">Защитни маски </t>
  </si>
  <si>
    <t>Защитни респираторни маски тип ЕN149/FFP3  плик с клапа</t>
  </si>
  <si>
    <t xml:space="preserve">Маски </t>
  </si>
  <si>
    <t>за анестезия</t>
  </si>
  <si>
    <t xml:space="preserve">VBM/Германия </t>
  </si>
  <si>
    <t xml:space="preserve">ларингеална маска  </t>
  </si>
  <si>
    <t>№ 4-№ 5</t>
  </si>
  <si>
    <t xml:space="preserve">Аспирационен катетър </t>
  </si>
  <si>
    <t>от мек ПВХ</t>
  </si>
  <si>
    <t xml:space="preserve">Тръба шлаух аспирационна </t>
  </si>
  <si>
    <t>с два конектора 210смСН25</t>
  </si>
  <si>
    <t xml:space="preserve"> с два конектора 300смСН30</t>
  </si>
  <si>
    <t xml:space="preserve">Набор аспирационнен </t>
  </si>
  <si>
    <t>G15/210см с регулиращ отвор</t>
  </si>
  <si>
    <t>CH22/210см   CH24/210см с канюла</t>
  </si>
  <si>
    <t xml:space="preserve">Набор аспирационнен  </t>
  </si>
  <si>
    <t>CH22/210см   тип YANKANER</t>
  </si>
  <si>
    <t xml:space="preserve">Канюла аспирационна </t>
  </si>
  <si>
    <t>CH22</t>
  </si>
  <si>
    <t>Канюли за инфузия</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</si>
  <si>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14G, /2,2 x 50 mm/, 343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</si>
  <si>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16G, /1,7 x 50 mm/, 196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</si>
  <si>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катетъра18G, /1,3 x 33 mm/, 96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</si>
  <si>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18G, /1,3 x 45 mm/, 103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</si>
  <si>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20G, /1,1 x 33 mm/, 61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</si>
  <si>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22G, /0,9 x 25 mm/, 36 ml/min</t>
  </si>
  <si>
    <t>с инкорпориран порт със самоактивиращ се предпазен механизъм. Тънкостенен катетър от полиуретан (PUR) с полирана повърхност и атравматичен профил;Четири вградени рентгенопозитивни ленти по цялата дължина на катетъра  24 G, /0,7 x 19 mm/, 22 ml/min</t>
  </si>
  <si>
    <t>Интравенозна канюла (периф.венозен катетър)</t>
  </si>
  <si>
    <t>с инжекционен порт ( клапан )от полиуретанот G14  до  G22</t>
  </si>
  <si>
    <t xml:space="preserve">Мандрен </t>
  </si>
  <si>
    <t xml:space="preserve">за интравенозна канюла с клапан </t>
  </si>
  <si>
    <t xml:space="preserve">Набор </t>
  </si>
  <si>
    <t>с игла за плеврална пункция</t>
  </si>
  <si>
    <t xml:space="preserve"> Катетри</t>
  </si>
  <si>
    <t xml:space="preserve">катетри </t>
  </si>
  <si>
    <t>Набор със стентове (протези) бъбрек-мехур (“Дабъл Джей”) за ретроградно и антеградно поставяне. Катетър от полиуретан, полирани и силиконизирани повърхности, цветна маркирери за дължината, странични и централен отвори. Навити бъбречен и мехурен краища, напълно рентгено-позитивен. Телен стоманен водач 1,1 (0,6) х 900 mm, притискаща щипка и др. приспособления. Дебелини от Ch 6 и 7,5 ( 3,8 и 4,6 мм) Дължина на катетъра 25 см и 27.5 см</t>
  </si>
  <si>
    <t xml:space="preserve">Уретрални катетри нелатон  </t>
  </si>
  <si>
    <t>за възрастни-10,12,14,16,18,20,22</t>
  </si>
  <si>
    <t>Катетри тиман</t>
  </si>
  <si>
    <t>№14,16,18,20,22</t>
  </si>
  <si>
    <t>Катетри пецер</t>
  </si>
  <si>
    <t>№20,22,24,26</t>
  </si>
  <si>
    <t>Катетри уретeрални</t>
  </si>
  <si>
    <t xml:space="preserve"> № 4,5,6,7</t>
  </si>
  <si>
    <t>Фолиев катетър</t>
  </si>
  <si>
    <t xml:space="preserve"> от№10  до `24 латексов , двупътен</t>
  </si>
  <si>
    <t>Уретерални стендове № 6</t>
  </si>
  <si>
    <t xml:space="preserve">Уретерален стент Дабъл J, отворен/затворен връх или двойно отворен - сет; Размери: 6FR, ; дължина: 24, 26, 28 или 30 см; Материал: полиуретан. Маркировка за точно позициониране, рентгенопозитивен.Сетът съдържа: Уретерален стент дабъл J, тип Пигтейл, затворен/отворен връх или двойно отворен; дренажни отвори по тялото и опашките;                                                                                                                                           - бутало с дължина 40 см;- 2 клампи в сетовете със затворен връх.  </t>
  </si>
  <si>
    <t>Уретерални стендове № 7</t>
  </si>
  <si>
    <t xml:space="preserve">Уретерален стент Дабъл J, отворен/затворен връх или двойно отворен - сет; Размери: 7FR, ; дължина: 24, 26, 28 или 30 см; Материал: полиуретан. Маркировка за точно позициониране, рентгенопозитивен.Сетът съдържа: Уретерален стент дабъл J, тип Пигтейл, затворен/отворен връх или двойно отворен; дренажни отвори по тялото и опашките;                                                                                                                                           - бутало с дължина 40 см; - 2 клампи в сетовете със затворен връх.  </t>
  </si>
  <si>
    <t>Трипътен уретрален катетър</t>
  </si>
  <si>
    <t xml:space="preserve"> от № 18 до № 24</t>
  </si>
  <si>
    <t xml:space="preserve">Фолиев(двупътен) Нелатон катетър с балон   </t>
  </si>
  <si>
    <t>от № 10 до №22 - 100% силиконов дължина 40 см. Да не съдържа латекс и ПВЦ.Стерилен и ренгенопозитивен.</t>
  </si>
  <si>
    <t xml:space="preserve">Трансуретрален Нелатон катетър </t>
  </si>
  <si>
    <t>от мед.полиетилен-40см</t>
  </si>
  <si>
    <t>Трансуретрален Тиман катетър</t>
  </si>
  <si>
    <t>Нефростомен сет размер   6FR/24 cm   6FR/34 cm . Дължина 800 мм. Водач 0.035". С еднопътно кранче.</t>
  </si>
  <si>
    <t>Сетът съдържа: Катетър питгейл от полиуретан 6 FR/с дължини 24 или 34 см ,с еднопътно кранче. Водач твърд, нееластичен, с флексибилен J-връх 1,5 мм, дължина 800 мм от неръждаема стомана с покритие PTFE, диаметър 0,035"; пункционна игла от 2 части, градуирана с видимост на ултразвук, 18G/1,30 мм, дължина 20 cм; 2 дилататора 8FR/12FR, атравматични, рентгенопозитивни; адаптер към уринаторен сак.</t>
  </si>
  <si>
    <t>Нефростомен сет размер   8FR/24 cm   8FR/34 cm . Дължина 800 мм. Водач 0.035". С еднопътно кранче.</t>
  </si>
  <si>
    <t>Сетът съдържа: Катетър питгейл от полиуретан 8 FR/с дължини 24 или 34 см ,с еднопътно кранче. Водач твърд, нееластичен, с флексибилен J-връх 1,5 мм, дължина 800 мм от неръждаема стомана с покритие PTFE, диаметър 0,035"; пункционна игла от 2 части, градуирана с видимост на ултразвук, 18G/1,30 мм, дължина 20 cм; 2 дилататора 8FR/12FR, атравматични, рентгенопозитивни; адаптер към уринаторен сак.</t>
  </si>
  <si>
    <t>Нефростомен сет размер   10.5FR/30 cm . Дължина 800 мм. Водач 0.035". С еднопътно кранче.</t>
  </si>
  <si>
    <t>Сетът съдържа: Катетър питгейл от полиуретан 10.5 FR/с дължини 30 см ,с еднопътно кранче. Водач твърд, нееластичен, с флексибилен J-връх 1,5 мм, дължина 800 мм от неръждаема стомана с покритие PTFE, диаметър 0,035"; пункционна игла от 2 части, градуирана с видимост на ултразвук, 18G/1,30 мм, дължина 20 cм; 2 дилататора 8FR/12FR, атравматични, рентгенопозитивни; адаптер към уринаторен сак.</t>
  </si>
  <si>
    <t xml:space="preserve">Набор със стентове (протези) бъбрек-мехур (“Дабъл Джей”) </t>
  </si>
  <si>
    <t>за ретроградно поставяне</t>
  </si>
  <si>
    <t xml:space="preserve">Затворена система </t>
  </si>
  <si>
    <t>Затворена система за измерване на урина.Мерителна камера с 3 отдела; прецизно измерване до 50 ml, общ мерителен обем 500 ml; два филтъра – за капковата камера и за мерителя; нормално отворена анти-рефлуксна клапа; вградена защита срещу препълване; специален изход без латекс за едновременно изпразване на всички мерителни камери;
Свързващ шлаух със странично затварящ плъзгач, влизащ под 45º в мерителя;
Със сменяема колекторна торба с изливно приспособление; автоматично затварящ се порт; надеждно конусно фиксиране и странично закрепване към мерителя; 
Закрепване – с еластични закрепващи ленти или вградена окачалка, стерилна.</t>
  </si>
  <si>
    <t xml:space="preserve">Торба </t>
  </si>
  <si>
    <t>Деконтаминираща постелка</t>
  </si>
  <si>
    <t>Многопластовото антибактериално покритие има бактериостатични и антимикробни свойства.
Съдържа 1,2 Benzoisotiazolin -3. Ефективен срещу бактерии, гъбички и дрожди. 45x115 Цвят син или зелен.
Състояща се от 30 листа.</t>
  </si>
  <si>
    <t>опаковка по 30 бр.</t>
  </si>
  <si>
    <t>Sterylab-Италия</t>
  </si>
  <si>
    <t>опак. по 30 бр.</t>
  </si>
  <si>
    <t>Многопластовото антибактериално покритие има бактериостатични и антимикробни свойства.
Съдържа 1,2 Benzoisotiazolin -3. Ефективен срещу бактерии, гъбички и дрожди. 60x115Цвят син или зелен.
Състояща се от 30 листа.</t>
  </si>
  <si>
    <t>Ръкавици, шапки, маски, калцуни</t>
  </si>
  <si>
    <t xml:space="preserve">Нестерилни ръкавици от синтетичен нитрил </t>
  </si>
  <si>
    <t>Нестерилни ръкавици от синтетичен нитрил с вътрешно полимерно покритие, без съдържание на латекс и пудра, грапави в областта на пръстите, силно еластични и устойчиви на късане, дължина 240 мм, дебелина 0,10 мм, цвят- бял, 100 бр./оп.</t>
  </si>
  <si>
    <t>оп 100бр.</t>
  </si>
  <si>
    <t>оп. 100 бр.</t>
  </si>
  <si>
    <t>Нестерилни предпазни ръкавици за работа с цитостатици и с удължен маншет</t>
  </si>
  <si>
    <t>Нестерилни ръкавици от синтетичен нитрил с дълъг маншет без пудра</t>
  </si>
  <si>
    <t>оп 100 бр.</t>
  </si>
  <si>
    <t>Нестерилни винилни ръкавици</t>
  </si>
  <si>
    <t>Нестерилна винилова ръкавица,без съдържание на латекс и без пудра. Да има съдържание на поливинилхлорид. Да не съдържат диоктил-фталат или диетилхексилфталат, а само диизононил фталат. Да отговарят на 67/548/EEC, EN 455 1-4,EN 420,EN 374 1-3, PPE 89/686/EEC. Да са с ръбче. Дебелина на стените - на дланта  0,065мм на пръстите 0,045мм на маншета 0,04мм.Да отговарят на AQL 1,5.Минимална сила на скъсване по време на срока на годност да е 3,6 N</t>
  </si>
  <si>
    <t>Нестерилни ръкавици -латексови с пудра</t>
  </si>
  <si>
    <t>Нестерилна латексова ръкавица с пудра. Да е с ръбче,улесняващо поставянето и. Да отговаря на EN 420,EN 374 1-3,PPE 89/686/EEC категория III и EN 455 1-4. Дебелина на стените - на дланта 0,08мм на пръстите 0,10мм на маншета 0,055мм.Да отговарят на AQL 1,5.Минимална сила на скъсване по време на срока на годност да е 6 N</t>
  </si>
  <si>
    <t>Хирургични стерилни ръкавици № от 5,5 до 9  с вътрешен синтетичен слой от полиуретан</t>
  </si>
  <si>
    <t>Хирургични ръкавици - стерилни хипоалергични без пудра № от 5,5 до 9 - с ръб, фини, да отговарят на EN 455 1-4 и EN 374-3. Гама стерилизирани. Без пудра,с вътрешен слой от полиуретан.Напълно анатомични със закривени пръсти. Дебелина на пръстите 0,2мм на дланта 0,185 на маншета 0.145 мм. Минимална сила на скъсване по време на срока на годност да е мин. 9N. AQL 1,0</t>
  </si>
  <si>
    <t>чифт</t>
  </si>
  <si>
    <t>Хирургични стерилни ръкавици №5,5 6, 6.5, 7, 7.5, 8,8,5,9</t>
  </si>
  <si>
    <t>Стерилни, хирургични, анатомични ръкавици с две CE сертификации като мед. изделия и като ЛПС, от чист, натурален латекс, без пудра, съдържание на водо-разтворими протеини &lt; 30µг/г, в съотв. с EN455  и EN374, без съдържание на меркаптобензотиазоли и тиурами, AQL 0,65, издръжливост на сила на опън ≥9,0 N, р-ри 5,5 - 9
Дебелина на маншет 0,18 мм, дебелина на дланта 0,20 мм, дебелина на върха на пръста 0,22 мм, дължина 295 мм</t>
  </si>
  <si>
    <t>Хирургични стерилни ръкавици № 6, 6.5, 7, 7.5, 8</t>
  </si>
  <si>
    <t>От натурален гумен латекс покрити с алое вера,с полимерен слой против навлажняване на ръцете  с микровлакна с двойна зашита и с маншет против смъкване№ 6, 6.5, 7, 7.5, 8 по 50 в опаковка.</t>
  </si>
  <si>
    <t>WRP - Малайзия</t>
  </si>
  <si>
    <t>Хирургични стерилни ръкавици  №6, 6.5, 7, 7.5, 8</t>
  </si>
  <si>
    <t>От натурален гумен латекс ,с полимерен слой против навлажняване на ръцете  с микровлакна с двойна зашита и с маншет против смъкване №6, 6.5, 7, 7.5, 8 по 50 вопаковка</t>
  </si>
  <si>
    <t>Ръкавици полиетиленови</t>
  </si>
  <si>
    <t>SOFT- BOURNAS MEDICALS - Гърция</t>
  </si>
  <si>
    <t xml:space="preserve">Калцуни </t>
  </si>
  <si>
    <t xml:space="preserve">Престилки еднократни </t>
  </si>
  <si>
    <t xml:space="preserve"> Еднократна нестерилна защитна престилка за работа с цитостатици</t>
  </si>
  <si>
    <t>GVS-Италия</t>
  </si>
  <si>
    <t xml:space="preserve">Еднократни операционни шапки </t>
  </si>
  <si>
    <t>Шлем от нетъкан материал, въздухопропускливи, напълно покриват главата и врата, със специална лента за попиване на потта, 100 бр./опаковка</t>
  </si>
  <si>
    <t xml:space="preserve">Еднократни операционни сестрински шапки </t>
  </si>
  <si>
    <t>От нетъкан материал, въздухопропускливи, особено леки, с еластичен ръб, 100 бр./опаковка</t>
  </si>
  <si>
    <t xml:space="preserve">Еднократни операционни  шапки </t>
  </si>
  <si>
    <t>От нетъкан материал , въздухопропускливи, подходящи за прибиране на дълга коса, с еластичен ръб 100бр в опаковка</t>
  </si>
  <si>
    <t>Еднократни операционни маски  50 бр./опаковка</t>
  </si>
  <si>
    <t>Трислойни, от мек нетъкан, хипоалергичен материал, без латекс, с междинен филтър с висока степен на филтриране, с носен фиксатор, с връзки, за чувствителна кожа, цвят – зелен,  50 бр./опаковка</t>
  </si>
  <si>
    <t>Еднократни операционни маски</t>
  </si>
  <si>
    <t xml:space="preserve"> 3-слойни, от нетъкан материал, с ластик,</t>
  </si>
  <si>
    <t xml:space="preserve">стерилен еднократен операционен комплект за коремни операции </t>
  </si>
  <si>
    <t>Съдържащ 1 чаршаф за опер. Маса 140 х 190 см, 1 чувал за маса за инструменти 80 х 145 см, 2 лепящи чаршафа 75 х 90 см, 1 лепящ чаршаф 200 х 175 см, 1 лепящ чаршаф 150 х 240 см, 4 кърпи 33 х 33 см, 1 лепяща лента 10 х 50 см съгласно изискванията на директива EN 13795 за хирургични чаршафи</t>
  </si>
  <si>
    <t>стерилен еднократен операционен комплект за лапароскопски процедури при пациент в легнала позиция с разтворени крака</t>
  </si>
  <si>
    <t>Съдържащ 1 чаршаф за операционна маса 140 х 190 см, 1 чувал за маса за инструменти 80 х 145 см, 1 лапароскопски чаршаф с крачоли и с прозрачен джоб за инструменти 300 х 250 см, 2 кърпи  33 х 33 см съгласно изискванията на директива EN 13795 за хирургични чаршафи</t>
  </si>
  <si>
    <t xml:space="preserve">Еднократен стерилен сет  </t>
  </si>
  <si>
    <t>За малки операции</t>
  </si>
  <si>
    <t>стерилни еднократни престилки размер М-XXL</t>
  </si>
  <si>
    <t>Стерилна престилка, възпрепятстваща преминаването на течности и бактерии, двойно опакована в SMS и CSR, с две кърпи, висока въздухопропускливост, съединяване на ръбовете и връзките чрез ултразвуково слепване, комбинирана лента велкро и адхезив около врата и двойно припокриване на гърба, цветово кодиране на бието, различни по цвят вътрешен и външен слой, размери M, L, XL, XXL</t>
  </si>
  <si>
    <t>Стерилна престилка с допълнителни усилени зони в предната част и на ръкавите, възпрепятстваща преминаването на течности и бактерии, двойно опакована в SMS и CSR, с две кърпи, висока въздухопропускливост, съединяване на ръбовете и връзките чрез ултразвуково слепване, комбинирана лента велкро и адхезив около врата и двойно припокриване на гърба, цветово кодиране на бието, различни по цвят вътрешен и външен слой, размери M, L, XL, XXL</t>
  </si>
  <si>
    <t>Eднократни стерилни 3-слойни операционни чаршафи размер 75 х 90 см, 30 бр./кашон</t>
  </si>
  <si>
    <t xml:space="preserve">От мек нетъкан материал, възпрепятстващи преминаването на течности и бактерии размер 75 х 90 см, </t>
  </si>
  <si>
    <t>Eднократни стерилни 3-слойни операционни чаршафи 100 х 150 см, 20 бр./кашон</t>
  </si>
  <si>
    <t xml:space="preserve">От мек нетъкан материал, възпрепятстващи преминаването на течности и бактерии 100 х 150 см, </t>
  </si>
  <si>
    <t>Eднократни стерилни 3-слойни операционни чаршафи 150 х 240 см, 8 бр./кашон</t>
  </si>
  <si>
    <t xml:space="preserve">От мек нетъкан материал, възпрепятстващи преминаването на течности и бактерии 150 х 240 см, </t>
  </si>
  <si>
    <t>Eднократни стерилни 3-слойни операционни чаршафи размер 50 х 50 см, 90 бр./кашон</t>
  </si>
  <si>
    <t xml:space="preserve">От мек нетъкан материал, възпрепятстващи преминаването на течности и бактерии, с лепяща част размер 50 х 50 см, </t>
  </si>
  <si>
    <t xml:space="preserve"> Eднократни стерилни 3-слойни операционни чаршафи  75 х 90 см, 30 бр./кашон</t>
  </si>
  <si>
    <t xml:space="preserve">От мек нетъкан материал, възпрепятстващи преминаването на течности и бактерии, с лепяща част 75 х 90 см, </t>
  </si>
  <si>
    <t xml:space="preserve"> Eднократни стерилни 3-слойни операционни чаршафи 150 х 175 см, 9 бр./кашон</t>
  </si>
  <si>
    <t>От мек нетъкан материал, възпрепятстващи преминаването на течности и бактерии, с лепяща част 150 х 175 см, 9 бр./кашон</t>
  </si>
  <si>
    <t xml:space="preserve"> Eднократни стерилни 3-слойни операционни чаршафи 150 х 240 см, 8 бр./кашон</t>
  </si>
  <si>
    <t>От мек нетъкан материал, възпрепятстващи преминаването на течности и бактерии, с лепяща част 150 х 240 см,</t>
  </si>
  <si>
    <t xml:space="preserve">Стерилен еднократен операц. сет </t>
  </si>
  <si>
    <t>за всички видове коремни и гръдни  операции</t>
  </si>
  <si>
    <t>Антимикробно инцизионно фолио 15 х 20 см.</t>
  </si>
  <si>
    <t>с размер на отвора 10 х 20 см.</t>
  </si>
  <si>
    <t>бр./ кутия</t>
  </si>
  <si>
    <t>Антимикробно инцизионно фолио 44 х 35 см.</t>
  </si>
  <si>
    <t>с размер на отвора 34 х 35 см.</t>
  </si>
  <si>
    <t>Антимикробно инцизионно фолио 56 х 60 см.</t>
  </si>
  <si>
    <t>с размер на отвора 56 х 60 см.</t>
  </si>
  <si>
    <t>Антимикробно инцизионно фолио56 х 85 см.</t>
  </si>
  <si>
    <t>с размер на отвора 56 х 85 см.</t>
  </si>
  <si>
    <t xml:space="preserve"> Медицински консумативи - Спринцовки</t>
  </si>
  <si>
    <t xml:space="preserve">Спринцовки инсулинови </t>
  </si>
  <si>
    <t>1сс. с игла</t>
  </si>
  <si>
    <t xml:space="preserve">Спринцовки 50 мл.  </t>
  </si>
  <si>
    <t>за хранене с представка</t>
  </si>
  <si>
    <t xml:space="preserve"> за перфузор</t>
  </si>
  <si>
    <t>Двукомпонентни  еднократни спринцовки</t>
  </si>
  <si>
    <t xml:space="preserve"> с обем  2  мл</t>
  </si>
  <si>
    <t xml:space="preserve">Двукомпонентни  еднократни спринцовки  </t>
  </si>
  <si>
    <t>с обем 5мл</t>
  </si>
  <si>
    <t>с обем 10мл</t>
  </si>
  <si>
    <t>с обем  20 мл</t>
  </si>
  <si>
    <t>с обем  50 мл</t>
  </si>
  <si>
    <t xml:space="preserve">Трикомпонентни еднократни спринцовки </t>
  </si>
  <si>
    <t>с обем 2 мл</t>
  </si>
  <si>
    <t>с обем  5 мл</t>
  </si>
  <si>
    <t>с обем  10 мл</t>
  </si>
  <si>
    <t>с обем  20  мл</t>
  </si>
  <si>
    <t xml:space="preserve">Спринцовки 5 мл.  </t>
  </si>
  <si>
    <t>Оригинална трикомпонентна спринцовка за перфузор, луер-лок, без игла. Материал – полипропилен, специално обработени плъзгащи повърхности, прозрачен цилиндър. Неизтриваща се градуировка, нанесена под ъгъл 45 градуса, спрямо ориентацията на спринцовката. Обем - 50 мл, устойчива на налягане до 9 bar. Т-образна форма на петата на буталото за сигурно захващане от помпата. Фабрично изработен фиксатор на предната част на спринцовката за сигурно захващане към помпата, съвместима с перфузор Space на BBraun</t>
  </si>
  <si>
    <t xml:space="preserve">Спринцовки 10 мл.  </t>
  </si>
  <si>
    <t xml:space="preserve">Спринцовки 20 мл.  </t>
  </si>
  <si>
    <t>Спринцовки 200cс за инжектор</t>
  </si>
  <si>
    <t>Инжектор за контрастно вещество ASA-200E CT</t>
  </si>
  <si>
    <t>Системи</t>
  </si>
  <si>
    <t xml:space="preserve">Система за перфузор </t>
  </si>
  <si>
    <t>Удължител за перфузор 150 см, съвместим с перфузорна спринцовка, вътрешен лумен 1,5мм, обем за обезвъздушаване 2,6 мл, луер-лок винтови връзки</t>
  </si>
  <si>
    <t>Удължител за перфузор 150 см, съвместим с перфузорна спринцовка, вътрешен лумен 1,5мм, обем за обезвъздушаване 2,6 мл, луер-лок винтови връзки-без съдържание на LATEX ; DEHP</t>
  </si>
  <si>
    <t xml:space="preserve">Системи за вливания </t>
  </si>
  <si>
    <t>на инфузионни разтвори с метална игла</t>
  </si>
  <si>
    <t xml:space="preserve">Системи за хемотрансфузия </t>
  </si>
  <si>
    <t>С пласмасова игла</t>
  </si>
  <si>
    <t>Интравенозна система</t>
  </si>
  <si>
    <t>от полиуретан за вливане на цитостатици, с пластмасова игла с въздуховзимащ канал с бактериален филтър и капаче; винтова връзка към пациента; не съдържаща DEHP и PVC, снабдена с  филтър за бактерий и частици 0.2 µm</t>
  </si>
  <si>
    <t>за различни контейнери 180 cm, с пластмасова игла с въздуховзимащ канал с бактериален филтър и капаче, хидрофобен филтър предпазващ от протичане и контаминация позволяващ автоматично обезвъздушаване; винтова връзка към пациента; устойчива на налягане 2 bar; не съдържаща DEHP</t>
  </si>
  <si>
    <t>Аспиратор за многодозови флакони</t>
  </si>
  <si>
    <t>с интегрирана възвратна клапа, снабден с въздушен компенсатор с 0.45µm бактериален филтър и 5µm филтър за частици; капаче за покриване на аспирационния порт.</t>
  </si>
  <si>
    <t xml:space="preserve">Уринаторни торби с клапан </t>
  </si>
  <si>
    <t>с клапан 1.5 м,  2000  мл</t>
  </si>
  <si>
    <t>с клапан 1.5 м, 2000 мл стерилни</t>
  </si>
  <si>
    <t xml:space="preserve">Бътерфлай-метална канюла </t>
  </si>
  <si>
    <t>за краткотрайно инжектиране / инфузия / трансфузия  №,22, 23, 24, 25</t>
  </si>
  <si>
    <t xml:space="preserve">Интравенозна система </t>
  </si>
  <si>
    <t xml:space="preserve">Интравенозна система за подаване на инфузионни разтвори. Универсална гравитационна интравенозна система с пластмасова игла, за твърди и деформируеми контейнери, с регулатор градуиран за точно дозиране на мл/ч, клапан за подаване на въздух, снабден с бактериален филтър и капаче, капкова камера за 20 капки = 1 мл; 15 µm фил, дължина 150 см </t>
  </si>
  <si>
    <t xml:space="preserve">Аспиратор за многодозови флакони </t>
  </si>
  <si>
    <t>С бактериален филтър, устойчив на цитостатици / хемо-аерозол задържащ/,капаче за покриване на аспирационния порт,обем 2,4мл.,скорост на проток/дест. вода/над 30мл./мин.</t>
  </si>
  <si>
    <t>Трансфузионна система за сакове с двустепенен филтър  и специално острие, 150cm</t>
  </si>
  <si>
    <t>За сакове с двустепенен филтър и специално острие</t>
  </si>
  <si>
    <t xml:space="preserve">Набори </t>
  </si>
  <si>
    <t>за катетърна епидурална анестезия, съдържащ Епидурален катетър, Епидурална игла 16 G или 18 G,  катетърен конектор, плосък епидурален филтър 0.2 µm с лепенка и спринцовка за аспириране без усилие.</t>
  </si>
  <si>
    <t>Самозареждаща се трипортова интравенозна система за инфузия</t>
  </si>
  <si>
    <t>устойчива на цитостатици с възвратни клапи на всики порт, допълнителен инжекционен порт за добавки без игла. Да не съдържа DEHP и Latex</t>
  </si>
  <si>
    <t>Еднопортова свързваща система между контейнер и трипортова система за инфузия</t>
  </si>
  <si>
    <t xml:space="preserve"> устойчива на цитостатици.</t>
  </si>
  <si>
    <t xml:space="preserve">Трансферираща прозрачна капачка </t>
  </si>
  <si>
    <t>За асептично преливане на флуиди м/у екофлакони и стъклени контейнери с диаметър до 20 mm</t>
  </si>
  <si>
    <t xml:space="preserve">Линия за връзка на разтворителя с дозатор </t>
  </si>
  <si>
    <t xml:space="preserve">Комплект за дозатор с 50 ml спринцовка </t>
  </si>
  <si>
    <t>Препаративна  линия (PVC без фталати) с Y- клапа  за добавяне на медикамента и с универсален адаптор</t>
  </si>
  <si>
    <t>Препаративна  линия (PVC без фталати) с Y- клапа  за добавяне на медикамента и Luer Lock конектор</t>
  </si>
  <si>
    <t>Препаративна  линия (PVC без фталати) с Y- клапа  за добавяне на медикамента и Luer Lock конектор за Фоточуствителни медикаменти</t>
  </si>
  <si>
    <t>Херметичен адаптер-порт за флакони</t>
  </si>
  <si>
    <t>Херметичен адаптер Мъжки Luer Lock за спринцовки</t>
  </si>
  <si>
    <t>Универсален вентилиран адаптер за флакони</t>
  </si>
  <si>
    <t>Универсален вентилиран адаптер за флакони (13, 20 или 28 мм) с клампа</t>
  </si>
  <si>
    <t>Универсален вентилиран Clave конектор (спайк) с обратна клапа</t>
  </si>
  <si>
    <t>Препаративна линия с вентилиран спайк, херметичен Clave конектор и обратна клапа</t>
  </si>
  <si>
    <t xml:space="preserve"> Затворена Система за ръчно приготвяне  на цитостатици</t>
  </si>
  <si>
    <t>Затворена Система за разтваряне на цитостатици, включваща конектори за флаконите с лекарства, накрайници за спринцовките и конектори за контейнерите за пациента (сакове, стъклени или пластмасови банки). Свързващите херметични клапи да са съвместими с Luer конус и/или Luer Lock стандартни връзки. Системата да позволява избор от различни размери и захвати (само спайкове, спайкове с клипс клампа или циркулярна клампа за по-сигурно захващане на различни по размер и обем флакони. Системата да включва необходимата бройка накрайници и адаптери за приготвяне на цялата необходима доза.</t>
  </si>
  <si>
    <t>Подлоги, уринатори и термометри</t>
  </si>
  <si>
    <t>Колостомна(илиостомна)торба</t>
  </si>
  <si>
    <t xml:space="preserve">голяма мека плочка с екстракт от алое,прозрачна, самозалепваща се,изрязване до 70мм ширина и 55мм дълбочина. </t>
  </si>
  <si>
    <t>Подлоги</t>
  </si>
  <si>
    <t>Уринатори</t>
  </si>
  <si>
    <t xml:space="preserve">Иригатори с наконечник </t>
  </si>
  <si>
    <t>еднократен</t>
  </si>
  <si>
    <t>Термометри</t>
  </si>
  <si>
    <t>електронни</t>
  </si>
  <si>
    <t>HHH -Германия</t>
  </si>
  <si>
    <t>стаен</t>
  </si>
  <si>
    <t xml:space="preserve">Термометър </t>
  </si>
  <si>
    <t>спиртен</t>
  </si>
  <si>
    <t>Катетри ЦВК</t>
  </si>
  <si>
    <t xml:space="preserve">ЦВК- набор за катетеризация на v.cava по техниката катетър през катетър </t>
  </si>
  <si>
    <t>Еднолумунен катетър централно венозен катетър от полиуретан по техниката катетър през катетъреднолуменов G14/45см./за v.jugularis , v.subclavia/, G16/45см./за v.jugularis , v.subclavia/, G16/32см./за v.jugularis , v.subclavia/</t>
  </si>
  <si>
    <t>ЦВК- набор  по техниката катетър през катетър .</t>
  </si>
  <si>
    <t>Центр. венозен катетър /Зелдингер/двулуменов Duo-стандарт 20см./за v.sbclavia/с мек връх, непрозрачен рентгенопозитивен, с прозрачно външно удължение, маркировка за дължината, фиксаторен клипс, капачка за безопасност монтирана на изходите на станичните лумени. S или V интродюсерна канюла G18, 70мм, непрегъваем J-водач с гъвкав ръб, дилататор</t>
  </si>
  <si>
    <t>ЦВК- набор за катетеризация на v.cava по техниката катетър в/у  водач .</t>
  </si>
  <si>
    <t>Центр. венозен катетър /Зелдингер/ еднолуменов G14/16/18/20см./за v.subclavia/ с мек връх, непрозрачен рентгенопозитивен, с прозрачно външно удължение, маркировка за дължината, фиксаторен клипс, капачка за безопасност монтирани на изходите на станичните лумени. S интродюсерна канюла G18, 70мм, непрегъваем J-водач с гъвкав ръб, дилататор.</t>
  </si>
  <si>
    <t>Електроди и апарат за кръвно налягане</t>
  </si>
  <si>
    <t>Електроди за ЕКГ за възрастни</t>
  </si>
  <si>
    <t>за възрастни</t>
  </si>
  <si>
    <t>Leonhard Lang/Австрия</t>
  </si>
  <si>
    <t>Вакум електроди (помпички)</t>
  </si>
  <si>
    <t>Ceracarta- Италия</t>
  </si>
  <si>
    <t>Еднократни залепващи електроди за възрастни</t>
  </si>
  <si>
    <t>апарат за RR</t>
  </si>
  <si>
    <t>стетоскоп</t>
  </si>
  <si>
    <t>с единичен лумен шлаух, без педиатричен адаптор, с нагласяема диафрагма, с едностранен гръден накрайник, меко уплътняващ с гаранция минимум 3 години</t>
  </si>
  <si>
    <t>Медицински консумативи - игли</t>
  </si>
  <si>
    <t xml:space="preserve">Игли спинални </t>
  </si>
  <si>
    <t>Игла за спинална анестезия и диагностична лумбална пункция
Заточване на върха по Квинке; Полиран вътрешен лумен за бързо изтичане на ликвор; Ергономична прозрачна ръкохватка с кристално - прозрачна призма за визуално идентифициране на ликвора; мандрен с цветово кодиране на диаметъра; 
Диаметър G 18, 19, 20, 22, 25, 27 дължина 88 мм</t>
  </si>
  <si>
    <t>Мускулна игла</t>
  </si>
  <si>
    <t xml:space="preserve"> №G21     0,80 x120mm</t>
  </si>
  <si>
    <t xml:space="preserve"> №20G x2,75    0,90x70mm</t>
  </si>
  <si>
    <t xml:space="preserve">Биопсична игла </t>
  </si>
  <si>
    <t>Биопсична игла</t>
  </si>
  <si>
    <t xml:space="preserve">Стандартни игли </t>
  </si>
  <si>
    <t>за мускулно, подкожно, венозно, артериално и специално приложение от G20-G30</t>
  </si>
  <si>
    <t>за мускулно, подкожно, венозно, артериално и специално приложение от G18,G19</t>
  </si>
  <si>
    <t>Игли за портове</t>
  </si>
  <si>
    <t>Игли за портове извити  под 90 градуса с крилца за лесна фиксация и удължител  с клампа ,подходящи и за вливания под високо налягане/до325psi/22,4bar дълвина на иглата 20мм</t>
  </si>
  <si>
    <t>Игли за портове извити  под 90 градуса с крилца за лесна фиксация и удължител  с клампа ,подходящи и за вливания под високо налягане/до325psi/22,4bar дълвина на иглата 10мм</t>
  </si>
  <si>
    <t>Игла за автоматична биопсия</t>
  </si>
  <si>
    <t>Биопсична игла съвместима с биопсичен пистолет Moller Medical Blue.Цветово кодирана според размера на иглата, с ехогеничен връх.Биопсичен сектор на иглата за добиване на проба с размер 19 мм., за еднократна употерба.Размери на иглата:14G/дължини :10 см, 12 см, 16см, 20 см. ;16G/дължини :10 см, 16 см, 20 см, 25 см ;18G/дължини :10 см, 16 см, 20 см, 25 см, 30 см ;20G/дължини :10 см, 16 см, 20 см.</t>
  </si>
  <si>
    <t>Коаксиална канюла за автоматична биопсия</t>
  </si>
  <si>
    <t xml:space="preserve">съвместима с биопсични пистолети Moller Medical Blue и ProMag; размери: 19, 17, 15, или 13 G, различни дължини; стерилна, за еднократна употреба </t>
  </si>
  <si>
    <t>Хирургични игли, хирургически остриета и хирургичен инструментариум</t>
  </si>
  <si>
    <t>игли хирургични</t>
  </si>
  <si>
    <t xml:space="preserve"> G  oт000 до16   федериращо ухо</t>
  </si>
  <si>
    <t>дузина</t>
  </si>
  <si>
    <t>TNI-Германия</t>
  </si>
  <si>
    <t xml:space="preserve">игли хирургични </t>
  </si>
  <si>
    <t>GR  oт000 до16   федериращо ухо</t>
  </si>
  <si>
    <t xml:space="preserve">игли хирургически </t>
  </si>
  <si>
    <t>GА от 000 до 9  федериращо ухо</t>
  </si>
  <si>
    <t>GАR от 000 до 9  федериращо ухо</t>
  </si>
  <si>
    <t xml:space="preserve">Игли хирургически </t>
  </si>
  <si>
    <t>РВ от 00 до 8  федериращо ухо</t>
  </si>
  <si>
    <t>РH от 00 до 8  федериращо ухо</t>
  </si>
  <si>
    <t>B от 000до16  федериращо ухо</t>
  </si>
  <si>
    <t xml:space="preserve">игли хирургични  </t>
  </si>
  <si>
    <t>Ferguson от 1до 6  федериращо ухо</t>
  </si>
  <si>
    <t>Игла хирургична, мускулна, кръгла , 1/2 кръг, от 34 до 63 см., висококачествена стомана. GR</t>
  </si>
  <si>
    <t>Игла хирургична, мускулна, режеща , 1/2 кръг, от 20 до 54 см., висококачествена стомана.  R</t>
  </si>
  <si>
    <t>Игла хирургична, кожна, режеща , 3/8 кръг, от 20 до 54 см., висококачествена стомана.  B</t>
  </si>
  <si>
    <t>Игла хирургична, кожна, кръгла , 1/2 кръг, от 26 до 45 см., висококачествена стомана.  GAR</t>
  </si>
  <si>
    <t>Игла хирургична, чревна, кръгла , 1/2 кръг, от 18 до 30 см., висококачествена стомана.  PB</t>
  </si>
  <si>
    <t>Игла хирургична, чревна, кръгла , 5/8 кръг, от 18 до 30 см., висококачествена стомана.  PH</t>
  </si>
  <si>
    <t>Игли хирургични</t>
  </si>
  <si>
    <t>С федериращо ухо от високо качествена стомана с триъгален външно режещ връх  GA от 000 до 16</t>
  </si>
  <si>
    <t>С федериращо ухо от високо качествена стомана с триъгален външно режещ връх  GAR от 000 до 16</t>
  </si>
  <si>
    <t>С федериращо ухо от високо качествена стомана с триъгален външно режещ връх  G от 000 до 16</t>
  </si>
  <si>
    <t>С федериращо ухо от високо качествена стомана с триъгален външно режещ връх  GR от 000 до 16</t>
  </si>
  <si>
    <t xml:space="preserve">хирургически  остриета </t>
  </si>
  <si>
    <t xml:space="preserve">Острие - лезвие за скалпел от карбонова стомана № 10 - 25 </t>
  </si>
  <si>
    <t xml:space="preserve">еднократни стерилни скалпели </t>
  </si>
  <si>
    <t>с пластмасова дръжка</t>
  </si>
  <si>
    <t xml:space="preserve">Тел </t>
  </si>
  <si>
    <t>за лапаросинтеза</t>
  </si>
  <si>
    <t xml:space="preserve">Стерилен чорап </t>
  </si>
  <si>
    <t>за оптичен кабел за лапароскопска камера</t>
  </si>
  <si>
    <t>Лапароскопска торбичка</t>
  </si>
  <si>
    <t>Лапароскопска торбичка 160x180мм</t>
  </si>
  <si>
    <t>Контейнери, лансети, предметни и покривни стъкла</t>
  </si>
  <si>
    <t xml:space="preserve">лансети </t>
  </si>
  <si>
    <t>еднократни стерилни опаковки от 500 броя</t>
  </si>
  <si>
    <t>Heinz Herenz - Германия</t>
  </si>
  <si>
    <t>презервативи</t>
  </si>
  <si>
    <t>Контейнери</t>
  </si>
  <si>
    <t>стерилни 30 мл с капачка на винт</t>
  </si>
  <si>
    <t>Biosigma - Италия</t>
  </si>
  <si>
    <t>стерилни 40 мл</t>
  </si>
  <si>
    <t>Firatmed-Турция
10-40 мл.
8870000102</t>
  </si>
  <si>
    <t>стерилни 30 мл</t>
  </si>
  <si>
    <t>четки за цитонамзка</t>
  </si>
  <si>
    <t>стандартни</t>
  </si>
  <si>
    <t xml:space="preserve">Предметни стъкла </t>
  </si>
  <si>
    <t>с матиран край и шлифовани ръбове</t>
  </si>
  <si>
    <t>1опак.50бр.</t>
  </si>
  <si>
    <t>Biosigma - Италия/Предметни стъкла SILVER,двойно матиран край, шлифовани, 26х76мм, 50 бр./оп.</t>
  </si>
  <si>
    <t>турникет</t>
  </si>
  <si>
    <t>автоклавируем</t>
  </si>
  <si>
    <t>латексов на ленти</t>
  </si>
  <si>
    <t xml:space="preserve"> ЕКГ - хартия</t>
  </si>
  <si>
    <t>ЕКГ хартия</t>
  </si>
  <si>
    <t xml:space="preserve"> апарат "Шилер АТ" 101 -80/70/315</t>
  </si>
  <si>
    <t xml:space="preserve">апарат"Шилер-КАРДИОВИТ АТ 102"-210х280х180 -дипляна </t>
  </si>
  <si>
    <t>Contec ECG 1200G-210х30</t>
  </si>
  <si>
    <t xml:space="preserve"> апарат "Шилер АТ" -2 PLUS/CS200/-210/280/215</t>
  </si>
  <si>
    <t>ASPEL RED/GREY 112мм/25 м</t>
  </si>
  <si>
    <t>ГРАСПЕРИ, ДИСЕКТОРИ, НОЖИЦИ, ИГЛИ ЗА ИНСУФЛАЦИЯ</t>
  </si>
  <si>
    <t>Мултиклипапликатор за еднократна употреба</t>
  </si>
  <si>
    <t>размер "среден-голям" с 20 автоматично излизащи титанови клипса с латерални и трансверзални нарези по повърхността</t>
  </si>
  <si>
    <t>през 5 мм троакар, размер "среден-голям" с 15 автоматично излизащи титанови клипса с латерални и трансверзални нарези по повърхността,</t>
  </si>
  <si>
    <t>Клипапликатор за отворена хирургия</t>
  </si>
  <si>
    <t xml:space="preserve">за многократна употреба за резорбируеми клипси с заключване и дължина 27,5см. -  М/L ;L </t>
  </si>
  <si>
    <t>Клипапликатор за ендоскопска  хирургия</t>
  </si>
  <si>
    <t xml:space="preserve">дължина 33см за многократна употреба за резорбируеми клипси с заключване </t>
  </si>
  <si>
    <t>Граспер</t>
  </si>
  <si>
    <t xml:space="preserve"> тип Бабкок с диаметър 10mm</t>
  </si>
  <si>
    <t xml:space="preserve">Граспер </t>
  </si>
  <si>
    <t>тип наковалня с диаметър 10мм</t>
  </si>
  <si>
    <t xml:space="preserve">с диаметър 5mm с едри зъбци, с палец за застопоряване </t>
  </si>
  <si>
    <t>Дисектор</t>
  </si>
  <si>
    <t>със закривен връх с извод за монополарна каутеризация, с диаметър 5mm</t>
  </si>
  <si>
    <t xml:space="preserve">Бабкок </t>
  </si>
  <si>
    <t xml:space="preserve"> с палец за застопорявяне</t>
  </si>
  <si>
    <t>Игла за инсуфлация 120мм</t>
  </si>
  <si>
    <t>с индикатор за проникване в кухина</t>
  </si>
  <si>
    <t>Ножици</t>
  </si>
  <si>
    <t xml:space="preserve">със закривен връх за ендоскопска хирургия, с диаметър 5mm </t>
  </si>
  <si>
    <t>с диаметър 5 мм- атравматичен, прозорчест с хоризонтални зъби, с две активни рамена в комплект с изолирана тръба 310 мм и ръкохватка със заключване и извод за коагулация</t>
  </si>
  <si>
    <t>Екартьор / ретрактор /</t>
  </si>
  <si>
    <t>сгъваем за лапароскопска хирургия - с три пръста, вертикал до 50 градуса, регулируем</t>
  </si>
  <si>
    <t>Форцепс 10 мм, с две активни рамена, с два до три зъба / тип крокодил /, в комплект с изолирана тръба и ръкохватка за заключване</t>
  </si>
  <si>
    <t>ТРОАКАРИ</t>
  </si>
  <si>
    <t>Троакар с автоматично задействаща се защита на острието</t>
  </si>
  <si>
    <t>прозрачна канюла 75мм и диаметър 5мм, с вграден стабилизатор в канюлата, за еднократна употреба</t>
  </si>
  <si>
    <t>Троакари без нож</t>
  </si>
  <si>
    <t>с вграден редуктор, с прозрачно острие, с възможност за поставяне под оптичен контрол, прозрачна канюла 100мм и диаметър 5мм, с вграден стабилизатор, за еднократна употреба</t>
  </si>
  <si>
    <t xml:space="preserve"> с вграден редуктор, с прозрачно острие, с възможност за поставяне под оптичен контрол, прозрачна канюла 100мм и диаметър 12мм, с вграден стабилизатор, за еднократна употреба</t>
  </si>
  <si>
    <t xml:space="preserve">Обтуратор без нож,5 мм диаметър,100мм дължина </t>
  </si>
  <si>
    <t xml:space="preserve">Обтуратор без нож,12 мм диаметър,100мм дължина </t>
  </si>
  <si>
    <t>Канюла за троакари BASX троакари без нож, 5 мм диаметър, 100мм дължина</t>
  </si>
  <si>
    <t>Канюла за троакари BASX троакари без нож, 12 мм диаметър, 100мм дължина</t>
  </si>
  <si>
    <t>КОНСУМАТИВИ ЗА УЛТРАЗВУКОВ СКАЛПЕЛ</t>
  </si>
  <si>
    <t>Ножици, за ендоскопска хирургия</t>
  </si>
  <si>
    <t>36см, с бутони за ръчно активиране, вградени в ръкохватката, за хемостаза на съдове до 5мм диаметър</t>
  </si>
  <si>
    <t>Ножици, за конвенционална хирургия</t>
  </si>
  <si>
    <t xml:space="preserve"> 23 см, с бутони за ръчно активиране, вградени в ръкохватката, за хемостаза на съдове до 5мм диаметър</t>
  </si>
  <si>
    <t>Ножици, 9 см. Дължина, 16 мм активно острие</t>
  </si>
  <si>
    <t xml:space="preserve"> с бутони за ръчна активация вградени в ръкохватката</t>
  </si>
  <si>
    <t>Ножици, 17 см. дължина, 16 мм активно острие</t>
  </si>
  <si>
    <t>с бутони за ръчна активация вградени в ръкохватката</t>
  </si>
  <si>
    <t>Ръкохватка за инструменти ултразвуков генератор</t>
  </si>
  <si>
    <t>за многократна употрeба /95 стерилизации/ съвместима с ултразвукови инструменти -Harmonic ace</t>
  </si>
  <si>
    <t>за многократна употрeба /100 стерилизации/ съвместима с ултразвукови инструменти -Harmonic Focus</t>
  </si>
  <si>
    <t>Ръкохватка еднократна с бутони за рязане и коагулация за електрокаутер.</t>
  </si>
  <si>
    <t>Ретрактор за лапароскопски операции</t>
  </si>
  <si>
    <t>КОНСУМАТИВИ ЗА Биполярен нож/ ENSEAL</t>
  </si>
  <si>
    <t>Ножици, за ендоскопска хирургия, 35см</t>
  </si>
  <si>
    <t>с бутони за ръчно активиране, вградени в ръкохватката, за хемостаза на съдове до 7мм диаметър</t>
  </si>
  <si>
    <t>Ножици, за конвенционална хирургия, 25 см</t>
  </si>
  <si>
    <t>Ножици за отворена за биполярен нож</t>
  </si>
  <si>
    <t>с дължина 22см ;дължина на челюстите 40мм.;с бутони за ръчно активиране за едновременно рязане и коагулация на съдове до 7мм.диаметър.</t>
  </si>
  <si>
    <t>предпазни очила</t>
  </si>
  <si>
    <t>КОНСУМАТИВИ за стерилизатор - автоклав</t>
  </si>
  <si>
    <t>Бови дик тест DIN A4</t>
  </si>
  <si>
    <t>еднократен тест с промяна на цвета след стерилизационния цикьл показващ вьзможни проблеми на стерилизатора</t>
  </si>
  <si>
    <t>100 бр в кутия</t>
  </si>
  <si>
    <t>VP Stericlin, Германия</t>
  </si>
  <si>
    <t>Индикаторни ленти</t>
  </si>
  <si>
    <t>за контрол на стерилизацията за пара за 121 и 134 градуса с промяна в цвета след стерилизационния цикьл</t>
  </si>
  <si>
    <t>250 бр в кутия</t>
  </si>
  <si>
    <t>InformerMed, Полша / SPS, САЩ</t>
  </si>
  <si>
    <t>Адхезивна лента с индикатор за стерилизация 134°</t>
  </si>
  <si>
    <t>самозалепваща,подходяща за разл. повьрхности текстил ,хартия ,метал с промяна на цвета след цикьла-19 мм/50м ролка</t>
  </si>
  <si>
    <t>ролка</t>
  </si>
  <si>
    <t>1 ролка</t>
  </si>
  <si>
    <t>Адхезивна лента без индикатор за стерилизация /лепенка/</t>
  </si>
  <si>
    <t>25мм/50м</t>
  </si>
  <si>
    <t>Ролки гладко фолио за стерилизация с 3 индикатора  за пара, формалдехид етиленов окис с размер 7,5/200 м</t>
  </si>
  <si>
    <t>съответствие с всички международни стандарти, както следва - EN ISO11607 и EN 868 за опаковащите материали и  EN ISO 11140 / EN 867 за индикаторите. ISO 9001; 70g/m²плътност на медицинската хартия</t>
  </si>
  <si>
    <t>Medifit, Италия</t>
  </si>
  <si>
    <t>Ролки гладко фолио за стерилизация с 3 индикатора  за пара, формалдехид етиленов окис с размер 10/200 м</t>
  </si>
  <si>
    <t>Ролки гладко фолио за стерилизация с 3 индикатора  за пара, формалдехид етиленов окис с размер 20/200 м</t>
  </si>
  <si>
    <t>Ролки гладко фолио за стерилизация с 3 индикатора  за пара, формалдехид етиленов окис с размер 30/200 м</t>
  </si>
  <si>
    <t xml:space="preserve"> Обособена позиция № 2 - Реактиви и консумативи за отделение образна диагностика</t>
  </si>
  <si>
    <t>Рентгенови филми, проявител, фиксаж, гел за ехограф, принтерна хартия за ехограф, фолии за ретгенови касети</t>
  </si>
  <si>
    <t>Контакген гел за ехограф</t>
  </si>
  <si>
    <t>туба 5 л.</t>
  </si>
  <si>
    <t>5 л.</t>
  </si>
  <si>
    <t>Принтерна хартия за ехограф-К61В 110 мм. х 20 м. Ролка</t>
  </si>
  <si>
    <t>Принтерна хартия за ехограф- Mitsubishi К61В 110 мм. х 20 м. Ролка</t>
  </si>
  <si>
    <t>опак. Х 4бр.</t>
  </si>
  <si>
    <t>CR касети с фолии 35/35</t>
  </si>
  <si>
    <t>съвместими с дигитализираща система Agfa ADC Compact</t>
  </si>
  <si>
    <t>бр</t>
  </si>
  <si>
    <t>CR касети с фолии 35/43</t>
  </si>
  <si>
    <t>CR касети с фолии 24/30</t>
  </si>
  <si>
    <t>CR мамографски касети с фолии 24/30</t>
  </si>
  <si>
    <t>съвместими с дигитализираща система Agfa CR 75 Mammo Digiteizer</t>
  </si>
  <si>
    <t>CR мамографски касети с фолии 18/24</t>
  </si>
  <si>
    <t>Обособена позиция №3 - Реактиви и консумативи за хистология и цитология</t>
  </si>
  <si>
    <t xml:space="preserve"> Консумативи за хистологични и цитологични оцветявания в  група </t>
  </si>
  <si>
    <t>Участниците трябва да оферират едновременно номенклатури от №1 до №26 на ОП №3  от един и същ производител, ISO 9001, да имат СЕ марка и да отговарят на изискванията на ISO 13485 и ЕС Директива 98/79</t>
  </si>
  <si>
    <t>Хемалаун по Харис</t>
  </si>
  <si>
    <t>Опаковка не по-голяма от 1 л</t>
  </si>
  <si>
    <t>л</t>
  </si>
  <si>
    <t>Хематоксилин разтвор по Майер</t>
  </si>
  <si>
    <t>Хематоксилин разтвор модифициран по Gill-II за микроскопия</t>
  </si>
  <si>
    <t>Опаковка не по-голяма от 5 л</t>
  </si>
  <si>
    <t>Хематоксилин разтвор модифициран по Gill-III за микроскопия</t>
  </si>
  <si>
    <t>Хематоксилин кристали</t>
  </si>
  <si>
    <t>Суха субстанция 25 гр</t>
  </si>
  <si>
    <t>Еозин - суха субстанция</t>
  </si>
  <si>
    <t>Еозин Y (жълтеникав)(C.I. 45380) суха субстанция 25 гр.</t>
  </si>
  <si>
    <t>Еозин Y- 1 % воден разтвор за микроскопия</t>
  </si>
  <si>
    <t>опаковки</t>
  </si>
  <si>
    <t xml:space="preserve">Кисел фуксин </t>
  </si>
  <si>
    <t>Кит за оцветяване по Gomori за микроскопия</t>
  </si>
  <si>
    <t>Опаковка от 100 теста</t>
  </si>
  <si>
    <t>кит</t>
  </si>
  <si>
    <t>Кит за оцветяване по Congo Red по Highman</t>
  </si>
  <si>
    <t>PAS кит за микроскопия</t>
  </si>
  <si>
    <t>Кит с 500 мл. Реактиви</t>
  </si>
  <si>
    <t>PAS Алциан блу - кит за микроскопия</t>
  </si>
  <si>
    <t>Кит за оцветяване Orcein</t>
  </si>
  <si>
    <t>Кит по Ziehl - Neelsen за микробактерии в хистологични срези</t>
  </si>
  <si>
    <t>Perls  кит за определяне на желязо</t>
  </si>
  <si>
    <t>Опаковка от 60 теста</t>
  </si>
  <si>
    <t>Кит за оцветяване по Weigert</t>
  </si>
  <si>
    <t>Кит по Weigert Van Gieson еластични влакна</t>
  </si>
  <si>
    <t>Кит Alcian Yellow Toluidine Blue за Helicobakter pylori в тъканни срези</t>
  </si>
  <si>
    <t>Кит по Masson Goldner/trichrome/</t>
  </si>
  <si>
    <t>Кит по Masson Fontana</t>
  </si>
  <si>
    <t>Кит по Oil red за мазнини</t>
  </si>
  <si>
    <t xml:space="preserve">Кит по Grocott за гъбички </t>
  </si>
  <si>
    <t>Кит по May Grunwald Giemsa за цитологични натривки</t>
  </si>
  <si>
    <t>Giemsa Кит  за Helicobakter pylori тъканни срези</t>
  </si>
  <si>
    <t>Опаковка от 75 теста</t>
  </si>
  <si>
    <t>Giemsa разтвор за цитологични натривки</t>
  </si>
  <si>
    <t>Опаковка до 1 л.</t>
  </si>
  <si>
    <t>Кит за оцветяване на натривки по Diff Quick метод</t>
  </si>
  <si>
    <t>Кит с 1000 мл. Реактиви</t>
  </si>
  <si>
    <t>Реактиви и консумативи за хистология и цитология в група</t>
  </si>
  <si>
    <t>Участниците трябва да оферират едновременно номенклатури от №27 до №37 на ОП №3  от един и същ производител, ISO 9001, да имат СЕ марка и да отговарят на изискванията на ISO 13485 и ЕС Директива 98/79</t>
  </si>
  <si>
    <t>Микротомни ножове нисък профил с два елипсовидни отвора за рутинна употреба</t>
  </si>
  <si>
    <t>Кутия по 50 бр.</t>
  </si>
  <si>
    <t>кутия</t>
  </si>
  <si>
    <t>Leica, Германия (art.No. 14035838382 )</t>
  </si>
  <si>
    <t>50 бр.</t>
  </si>
  <si>
    <t>Микротомни ножове нисък профил с два елипсовидни отвора за твърди метали</t>
  </si>
  <si>
    <t>Leica, Германия (art.No. 14035843497 )</t>
  </si>
  <si>
    <t>Покривни стъкла 24 х 24 мм</t>
  </si>
  <si>
    <t>Опаковка от 100 бр.</t>
  </si>
  <si>
    <t>Покривни стъкла 20 х 20 мм</t>
  </si>
  <si>
    <t>Покривни стъкла 24 х 36 мм</t>
  </si>
  <si>
    <t>Покривни стъкла 24 х 50 мм</t>
  </si>
  <si>
    <t>Адхезивни предметни стъкла за ИХХ, двойно матирани, скосени ъгли по 45°, 1.0 мм дебелина</t>
  </si>
  <si>
    <t>Опаковка от 72 бр.</t>
  </si>
  <si>
    <t>Leica, Германия (art.No. 3800200Е)</t>
  </si>
  <si>
    <t>72 бр.</t>
  </si>
  <si>
    <t>Касети хистологични със странични прорези за по- добра обмяна на реактивите, 45° наклон на повърхността  за надписване.</t>
  </si>
  <si>
    <t>Leica, Германия (art.No. 39CL-550-X)</t>
  </si>
  <si>
    <t>1000 бр.</t>
  </si>
  <si>
    <t>Касети биопсични със странични прорези и наклонени странични стени под тъп ъгъл за по-добра обмяна на реактивите, 0.67 мм отвори</t>
  </si>
  <si>
    <t>Leica, Германия (art.No. 39CL-605-X)</t>
  </si>
  <si>
    <t>500 бр.</t>
  </si>
  <si>
    <t>Касети биопсични със странични прорези и наклонени странични стени под тъп ъгъл за по-добра обмяна на реактивите, 0.26 мм отвори</t>
  </si>
  <si>
    <t>Leica, Германия (art.No. 39CL-625-X)</t>
  </si>
  <si>
    <t>Дунапренови подложки за хистологични касети</t>
  </si>
  <si>
    <t>Участниците трябва да оферират едновременно номенклатури от №38 до №61 на ОП №3  от един и същ производител, ISO 9001, да имат СЕ марка и да отговарят на изискванията на ISO 13485 и ЕС Директива 98/79</t>
  </si>
  <si>
    <t>Абсолютен алкохол</t>
  </si>
  <si>
    <t>Опаковка до 5 л.</t>
  </si>
  <si>
    <t>BioGnost, Хърватска  (art.No. H100-5L)</t>
  </si>
  <si>
    <t>5 л</t>
  </si>
  <si>
    <t>Декалцинираща течност бърз разтвор</t>
  </si>
  <si>
    <t>Leica, Германия (art.No.3800421Е)</t>
  </si>
  <si>
    <t>1 л</t>
  </si>
  <si>
    <t>Декалцинираща течност с едновременна фиксация</t>
  </si>
  <si>
    <t>Leica, Германия (art.No.3800401)</t>
  </si>
  <si>
    <t>Парафин хистологичен за импрегниране на тъкани и отливане на хистологични блокчета</t>
  </si>
  <si>
    <t>Парафин на гранули на основата на високопречистени парафини и полимери с ниско молекулно тегло, без  DMSO, температура на топене 56 °С, опаковка до 5 кг</t>
  </si>
  <si>
    <t>Leica, Германия (art.No.39602012)</t>
  </si>
  <si>
    <t>5 кг. опак.</t>
  </si>
  <si>
    <t>Ксилол хистологичен</t>
  </si>
  <si>
    <t>Avantor-Baker Mallincrodt-Холандия</t>
  </si>
  <si>
    <t>Ацетон хистологичен</t>
  </si>
  <si>
    <t>Формалдехид 10% неутрално буфериран, за хистология</t>
  </si>
  <si>
    <t>Заместител на формалин</t>
  </si>
  <si>
    <t>Bouin фиксатор</t>
  </si>
  <si>
    <t>Опаковка до 2.5 л.</t>
  </si>
  <si>
    <t>BioGnost, Хърватска  (art.No. BOU-OT-1L)</t>
  </si>
  <si>
    <t>Лепило за замразяващ  микротом</t>
  </si>
  <si>
    <t>Среда за замразяващ микротом, синя, водоразтворима, опаковка до 200 мл.</t>
  </si>
  <si>
    <t>Leica, Германия (art.No. 3801481)</t>
  </si>
  <si>
    <t>118 ml.</t>
  </si>
  <si>
    <t>Среда за замразяващ микротом, безцветна прозрачна, водоразтворима, опаковка до 200 мл.</t>
  </si>
  <si>
    <t>Leica, Германия (art.No. 14020108926)</t>
  </si>
  <si>
    <t>125 ml</t>
  </si>
  <si>
    <t>Заместител на ксилол</t>
  </si>
  <si>
    <t>Синтетичен неароматен заместител на ксилол, опаковка до 5 л</t>
  </si>
  <si>
    <t>Лепило за покривни стъкла</t>
  </si>
  <si>
    <t>Опаковка до 500 мл</t>
  </si>
  <si>
    <t>Leica, Германия (art.No.3808600E)</t>
  </si>
  <si>
    <t>500 ml</t>
  </si>
  <si>
    <t>Лепило за покривни стъкла, водоразтворимо, подходящо за ИХХ</t>
  </si>
  <si>
    <t>Опаковка до 50 мл</t>
  </si>
  <si>
    <t>мл</t>
  </si>
  <si>
    <t>BioGnost, Хърватска  (art.No. BМА-100)</t>
  </si>
  <si>
    <t>100 мл</t>
  </si>
  <si>
    <t>Комплект кит от 3/три/бои с апликатор за маркиране на резекционните линии</t>
  </si>
  <si>
    <t>BioGnost, Хърватска (art.No. 3408-SET)</t>
  </si>
  <si>
    <t>5x50ml</t>
  </si>
  <si>
    <t>Разтвор за почистване на парафин на основата на минерални масла в алкохолна среда</t>
  </si>
  <si>
    <t>Опаковка до 200 мл</t>
  </si>
  <si>
    <t>Дезинфектант за криостат</t>
  </si>
  <si>
    <t>Специализиран за нискотемпературно приложение опаковка от 0.35 мл.</t>
  </si>
  <si>
    <t>Leica, Германия (art.No. 14038742801)</t>
  </si>
  <si>
    <t>350 ml.</t>
  </si>
  <si>
    <t>Маркер-тънкописец за надписване на  стъкла и касети, перманетен, устойчив на вода и хистологични реактиви</t>
  </si>
  <si>
    <t>Leica, Германия (art.No. 3801880)</t>
  </si>
  <si>
    <t>Връхчета за пипети бели</t>
  </si>
  <si>
    <t>Опаковка 500 бр.</t>
  </si>
  <si>
    <t>Biosigma - Италия/
Връхчета за автоматични пипети 0.5-10</t>
  </si>
  <si>
    <t>Връхчета за пипети сини</t>
  </si>
  <si>
    <t>Biosigma - Италия/
Връхчета за автоматични пипети</t>
  </si>
  <si>
    <t>Връхчета за пипети жълти</t>
  </si>
  <si>
    <t>Biosigma - Италия/
жълти връхчета за автоматични пипети</t>
  </si>
  <si>
    <t>Еднократни пипети Пастьор, 1 мм</t>
  </si>
  <si>
    <t>Biosigma - Италия/ Еднократни пипети Пастьор, 1 мм</t>
  </si>
  <si>
    <t>Еднократни пипети Пастьор, 2 мм</t>
  </si>
  <si>
    <t>Biosigma - Италия/ Еднократни пипети Пастьор, 3 мм</t>
  </si>
  <si>
    <t>Еднократни пипети Пастьор, 3 мм</t>
  </si>
  <si>
    <t xml:space="preserve">Хим. Вещества </t>
  </si>
  <si>
    <t>ISO 9001</t>
  </si>
  <si>
    <t>Калиев йодат 100 г</t>
  </si>
  <si>
    <t>г</t>
  </si>
  <si>
    <t>Натриев йодат-100 г</t>
  </si>
  <si>
    <t>Калиев бихромат 250 г</t>
  </si>
  <si>
    <t>Натриев сулфат</t>
  </si>
  <si>
    <t>Натриев сулфат безводен ХЧ ACS, ISO,Reag. Ph Eur</t>
  </si>
  <si>
    <t>кг</t>
  </si>
  <si>
    <t>Тимол</t>
  </si>
  <si>
    <t>300 гр.</t>
  </si>
  <si>
    <t xml:space="preserve">Солна киселина димяща 37% </t>
  </si>
  <si>
    <t>Азотна киселина 65 %</t>
  </si>
  <si>
    <t xml:space="preserve">Сярна киселина 95-97% </t>
  </si>
  <si>
    <t xml:space="preserve">Оксалова киселина </t>
  </si>
  <si>
    <t>Пропанол - 1 l</t>
  </si>
  <si>
    <t xml:space="preserve">Алуминиевокалиев сулфат </t>
  </si>
  <si>
    <t>кг.</t>
  </si>
  <si>
    <t xml:space="preserve">Алуминиево-амониев сулфат </t>
  </si>
  <si>
    <t xml:space="preserve">Алуминиевоамониев сулфат додекахидрат ХЧр </t>
  </si>
  <si>
    <t>Живачен(II) хлорид 50 г.</t>
  </si>
  <si>
    <t> Тетрахлорзлатна(III) киселина трихидрат 99.5% ХЧ-50 грама</t>
  </si>
  <si>
    <t>Калиев метабисулфит</t>
  </si>
  <si>
    <t>Калиев дисулфит ХЧ-25 грама</t>
  </si>
  <si>
    <t>Натриев тиосулфат пентахидрат -1 кг.</t>
  </si>
  <si>
    <t>Метанол</t>
  </si>
  <si>
    <t>Опаковка от 1 л</t>
  </si>
  <si>
    <t>Течен парафин</t>
  </si>
  <si>
    <t>Глицерол/глицерин/</t>
  </si>
  <si>
    <t xml:space="preserve">Водороден пероксид 30% H2O2 </t>
  </si>
  <si>
    <t>Имунохистохимични антитела и реактиви</t>
  </si>
  <si>
    <t>1. Продуктите да са за ИН-ВИТРО диагностика/IVD/CE/                            2.Единен стандартизиран протокол за работа с всички антитела на български език.                                                         3. Оферираните антитела да са съответния клон, посочен в техническата спецификация/ТС/.                                    4. Оферираните ИХХ продукти да съответстват  на ТС.                                 5. Каталог и инструкции за употреба на български език на хартиен и магнитен носител.                                                  6.Антителата и общите разтвори да са от един производител.</t>
  </si>
  <si>
    <t>Естроген рецептори</t>
  </si>
  <si>
    <t>Монокл. Заешки анти чов.естроген рецептор алфа, клон ЕР1, готов за употреба-6 мл.</t>
  </si>
  <si>
    <t>1 опаковка /60 теста/</t>
  </si>
  <si>
    <t>Прогестерон рецептори</t>
  </si>
  <si>
    <t>Монокл. миши античов.прогестерон рецептор, клон PgR 636, готов за употреба-6 мл.</t>
  </si>
  <si>
    <t>HER 2</t>
  </si>
  <si>
    <t>Поликл.заешки анти чов.HER 2 концентрат с разреждане минимум 1:600-0.2 мл.</t>
  </si>
  <si>
    <t>1 опаковка /0.2 мл./</t>
  </si>
  <si>
    <t>Hercep Test</t>
  </si>
  <si>
    <t>Реактив ендогенна пероксидаза, антитяло, разтвор за възстановяване, 10 контролни слайда, DAB</t>
  </si>
  <si>
    <t>1 опаковка</t>
  </si>
  <si>
    <t>Разредител за антитела</t>
  </si>
  <si>
    <t>Разредител за антитела-стабилност над 6 месеца на разтв.антитяло - 50 мл.</t>
  </si>
  <si>
    <t>1 опаковка /50 мл./</t>
  </si>
  <si>
    <t>Буфер за антигенно възстановяване, депарафиниране и рехидратация с pH 6</t>
  </si>
  <si>
    <t>Концентрат х 50 за антигенно възстановяване, депарафиниране и рехидратация с рН 6- 90 мл.</t>
  </si>
  <si>
    <t>1 опаковка /90 мл./</t>
  </si>
  <si>
    <t>Универсална декстранова визуализираща система с включени буфери за антигенно възстановяване и промиване</t>
  </si>
  <si>
    <t>1 опаковка/400 теста/</t>
  </si>
  <si>
    <t>Маркер за ИХХ</t>
  </si>
  <si>
    <t>Leica, Германия (art.No.PEN)</t>
  </si>
  <si>
    <t xml:space="preserve"> 1 бр.</t>
  </si>
  <si>
    <t>Друг вид антитела</t>
  </si>
  <si>
    <t>1. Продуктите да са за ИН-ВИТРО диагностика/IV/CE/                            2.Единен стандартизиран протокол за работа с всички антитела на български език.                                                         3. Оферираните антитела да са съответния клон, посочен в техническата спецификация/ТС/.                                    4. Оферираните ИХХ продукти да съответстват  на ТС.                                     5. Каталог и инструкции за употреба на български език на хартиен и магнитен носител.                                              6.Антителата и общите разтвори да са от един производител.</t>
  </si>
  <si>
    <t>Ки-67</t>
  </si>
  <si>
    <t>Монокл. миши античов. Ki-67, клон MIB-1, готов за употреба 6 мл</t>
  </si>
  <si>
    <t>1 оп.  (60 теста)</t>
  </si>
  <si>
    <t>S-100</t>
  </si>
  <si>
    <t>Поликлонален заешки античов. S-100, готов за употреба 6 мл</t>
  </si>
  <si>
    <t>Мелан А</t>
  </si>
  <si>
    <t>Монокл.  миши анти чов.Melan-A, клон A103, готов за употреба– 6 мл</t>
  </si>
  <si>
    <t>Меланозома</t>
  </si>
  <si>
    <t>Монокл.  миши анти чов.Melanosome, клон HMB-45, готов за употреба– 6 мл</t>
  </si>
  <si>
    <t>ПАН цитокератин</t>
  </si>
  <si>
    <t>Монокл. миши античов.Cytokeratin, клон AE1/AE3, готов за употреба 6 мл</t>
  </si>
  <si>
    <t>Виментин</t>
  </si>
  <si>
    <t>Монокл. миши античов.Vimentin, клон V9, готов за употреба 6 мл</t>
  </si>
  <si>
    <t>Дезмин</t>
  </si>
  <si>
    <t>Монокл. миши античов.Desmin, клон D33, готов за употреба 6 мл</t>
  </si>
  <si>
    <t>Гладко-мускулен актин</t>
  </si>
  <si>
    <t>Монокл. миши античов.Smooth muscle actin, клон 1A4, готов за употреба 6 мл</t>
  </si>
  <si>
    <t>Цитокератин 5/6</t>
  </si>
  <si>
    <t>Монокл. миши античов.Cytokeratin5/6, клон D5/16B4, готов за употреба 6 мл</t>
  </si>
  <si>
    <t>Е-кадхерин</t>
  </si>
  <si>
    <t>Монокл. миши античов.E-cadherin, клон NCH-38, готов за употреба 6 мл</t>
  </si>
  <si>
    <t>Епителиален мембранен антиген /ЕМА/</t>
  </si>
  <si>
    <t>Монокл. миши античов.EMA, клон E29, готов за употреба 6 мл</t>
  </si>
  <si>
    <t>Тироиден трнскр. Фактор ( TTF-1)</t>
  </si>
  <si>
    <t>Монокл. миши античов.TTF-1, клон 8G7G3/1, готов за употреба 6 мл</t>
  </si>
  <si>
    <t>Високо-молекулен цитокератин</t>
  </si>
  <si>
    <t>Монокл. миши античов.Cytokeratin HMW, клон 34BetaE12, готов за употреба, 6 мл</t>
  </si>
  <si>
    <t>Алфа –метил ацил КоА рецемаза(AMACR)</t>
  </si>
  <si>
    <t>Монокл. заешки античов.AMACR, клон 13H4, готов за употреба, 6 мл</t>
  </si>
  <si>
    <t>СД 117, с-кит</t>
  </si>
  <si>
    <t>Поликлонален заешки античов. СД 117, с-кит, концентрат с мин. разреждане 1:300, 0,2 мл</t>
  </si>
  <si>
    <t>1 оп.  (0.2 мл)</t>
  </si>
  <si>
    <t>HMB 45</t>
  </si>
  <si>
    <t>Оцветител по Perls</t>
  </si>
  <si>
    <t>BioGnost, Хърватска (art.No.HP-100T)</t>
  </si>
  <si>
    <t xml:space="preserve"> 1 кит / опак. от 100 теста</t>
  </si>
  <si>
    <t>Филтърна хартия-F110</t>
  </si>
  <si>
    <t>малки листчета-бели</t>
  </si>
  <si>
    <t>Парафин</t>
  </si>
  <si>
    <t>с добавен ниско молекулярен пластичен полимер</t>
  </si>
  <si>
    <t>опаковка по 5 кг.</t>
  </si>
  <si>
    <t xml:space="preserve"> Обособена позиция № 4- Реактиви и консумативи  за Клинична лаборатория</t>
  </si>
  <si>
    <t>Пакет реагент</t>
  </si>
  <si>
    <t>Натриев електрод</t>
  </si>
  <si>
    <t>Калиев електрод</t>
  </si>
  <si>
    <t>Калциев електрод</t>
  </si>
  <si>
    <t>Референтен електрод</t>
  </si>
  <si>
    <t>Рн електрод</t>
  </si>
  <si>
    <t>Принтерна хартия</t>
  </si>
  <si>
    <t>бр. ролки</t>
  </si>
  <si>
    <t>Миещ разтвор</t>
  </si>
  <si>
    <t>Клапа</t>
  </si>
  <si>
    <t>Тюбинг за ролкова клапа</t>
  </si>
  <si>
    <t>Тюбинг за иглата</t>
  </si>
  <si>
    <t>Реактиви за урина</t>
  </si>
  <si>
    <t>Тест ленти за алб. + захар</t>
  </si>
  <si>
    <t>Тест ленти EM-Combina 2 GP за алб. + захар, кат. N: E22023</t>
  </si>
  <si>
    <t>Analyticon - Германия/
глюкоза и протеин</t>
  </si>
  <si>
    <t>6,60/100бр.</t>
  </si>
  <si>
    <t>Тест ленти за кето тела</t>
  </si>
  <si>
    <t>Тест ленти EM-Combina K за кето тела кат. N: E22093</t>
  </si>
  <si>
    <t>Analyticon - Германия
глюкоза, аскорбинова киселина, кетони</t>
  </si>
  <si>
    <t>Тест ленти бил. + уробил.</t>
  </si>
  <si>
    <t>Тест ленти EM-Combina 2 BU бил. + уробил. Кат. N: E22024</t>
  </si>
  <si>
    <t>Analyticon - Германия/ Combi Screen 11SYS , глюкоза, аскорбинова киселина, кетони, протеин, РН, кръв, нитрити, левкоцити, специфично тегло, билирубин, уробилиноген</t>
  </si>
  <si>
    <t>20,64/ 100бр.оп.</t>
  </si>
  <si>
    <t>Тест ленти, 11 показателя, комбинирани с левкоцити и отн. т.</t>
  </si>
  <si>
    <t>Тест ленти EM-Combina 11 (pH, протеин, глюкоза, кръв, кетони,билирубин, уробилиноген, отн. тегло,
нитрити, левкоцити, аскорбинова к-на) кат. N: E22112</t>
  </si>
  <si>
    <t>Analyticon - Германия/
Combi Screen 11SYS , глюкоза, аскорбинова киселина, кетони, протеин, РН, кръв, нитрити, левкоцити, специфично тегло, билирубин, уробилиноген</t>
  </si>
  <si>
    <t>Реактиви за хематологичен анализатор ЕРМА АСЕ 210</t>
  </si>
  <si>
    <t>Ролкова касета</t>
  </si>
  <si>
    <t>Комплект тюбинг външен</t>
  </si>
  <si>
    <t>Лизант х 500 мл.</t>
  </si>
  <si>
    <t>Дилуент х 20.0 л.</t>
  </si>
  <si>
    <t>туби х 20л.</t>
  </si>
  <si>
    <t>Миещ разтвор х 5.0 л.</t>
  </si>
  <si>
    <t>туби х 5л.</t>
  </si>
  <si>
    <t>Контролна кръв 3 диф. норма</t>
  </si>
  <si>
    <t>фл.х 4.5мл.</t>
  </si>
  <si>
    <t>Тюбинг на помпа</t>
  </si>
  <si>
    <t>Тюбинг на клапа</t>
  </si>
  <si>
    <t>Комплект вътрешен тюбинг</t>
  </si>
  <si>
    <t>Спринцовки за апарата</t>
  </si>
  <si>
    <t>Други реактиви и консумативи</t>
  </si>
  <si>
    <t>Контейнери за СУЕ  „Грейнер” х 50 в опаковка</t>
  </si>
  <si>
    <t>Greiner bio-one/ Австрия
Контейнери за СУЕ  „Грейнер” х 50 в опаковка</t>
  </si>
  <si>
    <t>Хемаколор - експресна боя</t>
  </si>
  <si>
    <t>оп. 3 х 500</t>
  </si>
  <si>
    <t>Bio Gnost - Хърватска</t>
  </si>
  <si>
    <t>3x500</t>
  </si>
  <si>
    <t>С - реактивен протеин</t>
  </si>
  <si>
    <t>тест</t>
  </si>
  <si>
    <t>CRP -BioSystems/ Испания</t>
  </si>
  <si>
    <t>Антистрептолизинов титър латексова проба</t>
  </si>
  <si>
    <t>ASO -BioSystems/ Испания</t>
  </si>
  <si>
    <t xml:space="preserve">Контролен серум нормален човешки субстрат </t>
  </si>
  <si>
    <t>опаковка по 10 фл.</t>
  </si>
  <si>
    <t>Контролен серум човешки, норма -BioSystems/ Испания</t>
  </si>
  <si>
    <t>5 флакона х 5 мл.</t>
  </si>
  <si>
    <t xml:space="preserve">Контролен серум висок човешки субстрат </t>
  </si>
  <si>
    <t>Контролен серум човешки висок -BioSystems/ Испания</t>
  </si>
  <si>
    <t>Контролен материал за електролити</t>
  </si>
  <si>
    <t>оп.ампули по 10 фл</t>
  </si>
  <si>
    <t>Контрол за HDL холестерол</t>
  </si>
  <si>
    <t>HDL cho. Control -BioSystems/ Испания</t>
  </si>
  <si>
    <t>3х1мл.</t>
  </si>
  <si>
    <t>Калибратор за HDL хол.</t>
  </si>
  <si>
    <t>BioSystems/ Испания/ ХОЛЕСТЕРОЛ HDL/LDL CALIBRATOR 1ml.</t>
  </si>
  <si>
    <t>1мл.</t>
  </si>
  <si>
    <t>Количество белтък в урината</t>
  </si>
  <si>
    <t>BioSystems/ Испания</t>
  </si>
  <si>
    <t>4х60</t>
  </si>
  <si>
    <t>Статив за контейнери за СУЕ - „Грейнер”</t>
  </si>
  <si>
    <t>Статив за СУЕ Грайнер</t>
  </si>
  <si>
    <t>Стъкла за натривки</t>
  </si>
  <si>
    <t>С-реактив Протеин калибратор за алфа васерман</t>
  </si>
  <si>
    <t>Alfa Wassermann - Холандия</t>
  </si>
  <si>
    <t>6х1</t>
  </si>
  <si>
    <t>Жълти наконечници</t>
  </si>
  <si>
    <t>Микроконтейнери за периферна кръв с ЕДТА с капилярки</t>
  </si>
  <si>
    <t>Сини наконечници</t>
  </si>
  <si>
    <t>Пикочна киселина</t>
  </si>
  <si>
    <t>Uric Acid -BioSystems/ Испания</t>
  </si>
  <si>
    <t>1x200ml./1x5ml.</t>
  </si>
  <si>
    <t>Реактиви за апарат затворена система" Mini VIDAS"</t>
  </si>
  <si>
    <t>Реактив Тропонин</t>
  </si>
  <si>
    <t>оп. х 60</t>
  </si>
  <si>
    <t>TPSA</t>
  </si>
  <si>
    <t>CA 19-9</t>
  </si>
  <si>
    <t>оп. х 30</t>
  </si>
  <si>
    <t>CA 15-3</t>
  </si>
  <si>
    <t>CA 125</t>
  </si>
  <si>
    <t>CEA</t>
  </si>
  <si>
    <t>TSH</t>
  </si>
  <si>
    <t>FT-4</t>
  </si>
  <si>
    <t>ролки</t>
  </si>
  <si>
    <t>AFP</t>
  </si>
  <si>
    <t>HCG</t>
  </si>
  <si>
    <t>Д-Димер</t>
  </si>
  <si>
    <t>Реактиви и консумативи за коагулометър "Тромботаймер"</t>
  </si>
  <si>
    <t>Кювети</t>
  </si>
  <si>
    <t>Кювети за коагулометър "Thrombotimer" (1000 бр. в к-т)</t>
  </si>
  <si>
    <t>опаковка х 1000</t>
  </si>
  <si>
    <t>Сачми</t>
  </si>
  <si>
    <t>Съчми за коагулометър "Thrombotimer" (1000 бр. в к-т)</t>
  </si>
  <si>
    <t>Микрокювети и магнитни бъркалки</t>
  </si>
  <si>
    <t>оп. х 1000 бр.</t>
  </si>
  <si>
    <t>Biosigma - Италия/BSA77</t>
  </si>
  <si>
    <t>Тромбопластин стандартизиран Technoplastin</t>
  </si>
  <si>
    <t>Dutch Diadnostics B.V./Холандия</t>
  </si>
  <si>
    <t>10х2</t>
  </si>
  <si>
    <t>АРТТ - течно</t>
  </si>
  <si>
    <t>оп. 2 х 5 мл.</t>
  </si>
  <si>
    <t>APTT 6x2.5/ 1x15 CaCL</t>
  </si>
  <si>
    <t>Фибриноген</t>
  </si>
  <si>
    <t>оп. 5 х 5 мл.</t>
  </si>
  <si>
    <t>Fibrinogen 10x1 мл/ 2х60 Immidazole buffer/ 1x1ml control plasma</t>
  </si>
  <si>
    <t>Контролна плазма - нормал с обявена % активност ПВ. АПТТ секунди. Фибриноген - г/л</t>
  </si>
  <si>
    <t>оп. 5 х 1 мл.</t>
  </si>
  <si>
    <t>4х1</t>
  </si>
  <si>
    <t>Контролна плазма - анормал с обявена % активност ПВ. АПТТ секунди, фибриноген-г/л</t>
  </si>
  <si>
    <t>Калибрационна плазма</t>
  </si>
  <si>
    <t>Калциев хлорид 25 ммол/л</t>
  </si>
  <si>
    <t>BIOLABO Буфер за каолин кефалиново време (CaCl 0.025M) (60 ml)</t>
  </si>
  <si>
    <t>разтвор/мл.</t>
  </si>
  <si>
    <t>4x16</t>
  </si>
  <si>
    <t>Имидазол буфер</t>
  </si>
  <si>
    <t>оп. х  90 мл.</t>
  </si>
  <si>
    <t>4x15</t>
  </si>
  <si>
    <t>Автоматични пипети постоянен обем 50 мкл.</t>
  </si>
  <si>
    <t>Автоматични пипети постоянен обем 50 мкл. Кат. N: FA - 50</t>
  </si>
  <si>
    <t>Автоматични пипети постоянен обем 100 мкл.</t>
  </si>
  <si>
    <t>Автоматични пипети постоянен обем 50 мкл. Кат. N: FA - 100</t>
  </si>
  <si>
    <t>Автоматични пипети постоянен обем 1000 мкл.</t>
  </si>
  <si>
    <t>Автоматични пипети постоянен обем 50 мкл. Кат. N: FA - 1000</t>
  </si>
  <si>
    <t>Автоматични пипети постоянен обем 200 мкл.</t>
  </si>
  <si>
    <t>Автоматични пипети постоянен обем 50 мкл. Кат. N: FA - 200</t>
  </si>
  <si>
    <t>Автоматични пипети постоянен обем 500 мкл.</t>
  </si>
  <si>
    <t>Автоматични пипети постоянен обем 50 мкл. Кат. N: FA - 500</t>
  </si>
  <si>
    <t>Стъклени пипети лабораторни, крайни-5.0 мл.</t>
  </si>
  <si>
    <t>Heinz Herentz/ Германия</t>
  </si>
  <si>
    <t>стъклени пипети лабораторни, крайни-10.0 мл.</t>
  </si>
  <si>
    <t>Реактиви и консумативи за Алфа васерман</t>
  </si>
  <si>
    <t>Магнезий</t>
  </si>
  <si>
    <t>6х30 опаковка</t>
  </si>
  <si>
    <t>6x12</t>
  </si>
  <si>
    <t>Калций</t>
  </si>
  <si>
    <t>6x30</t>
  </si>
  <si>
    <t>Фосфор</t>
  </si>
  <si>
    <t>Т.Билирубин</t>
  </si>
  <si>
    <t>5х30 опаковка</t>
  </si>
  <si>
    <t>Д.Билирубин</t>
  </si>
  <si>
    <t>Т.Протеин</t>
  </si>
  <si>
    <t>Желязо</t>
  </si>
  <si>
    <t>1х 120 мл/опаковка</t>
  </si>
  <si>
    <t>3x30/1x5</t>
  </si>
  <si>
    <t>ЖСК</t>
  </si>
  <si>
    <t>Триглицериди</t>
  </si>
  <si>
    <t>Холестерол</t>
  </si>
  <si>
    <t>ХДЛ холестерол</t>
  </si>
  <si>
    <t>1x30/1x10</t>
  </si>
  <si>
    <t>С-реактивен протеин</t>
  </si>
  <si>
    <t>4x12/1x8</t>
  </si>
  <si>
    <t>СРК</t>
  </si>
  <si>
    <t>6х12 опаковка</t>
  </si>
  <si>
    <t>Алфа амилаза обща</t>
  </si>
  <si>
    <t>6х6 опаковка</t>
  </si>
  <si>
    <t>6x6</t>
  </si>
  <si>
    <t>Контролен серум CRP</t>
  </si>
  <si>
    <t>3х1 опаковка</t>
  </si>
  <si>
    <t>3x1</t>
  </si>
  <si>
    <t>Алкална фосфатаза</t>
  </si>
  <si>
    <t>ГГТ</t>
  </si>
  <si>
    <t>АСАТ</t>
  </si>
  <si>
    <t>АЛАТ</t>
  </si>
  <si>
    <t>Албумин</t>
  </si>
  <si>
    <t>Урея</t>
  </si>
  <si>
    <t>Креатинин</t>
  </si>
  <si>
    <t>Глюкоза-РАР</t>
  </si>
  <si>
    <t>Реакционни кювети</t>
  </si>
  <si>
    <t>4х1000 опаковка</t>
  </si>
  <si>
    <t>4x1000</t>
  </si>
  <si>
    <t>Купички за серум</t>
  </si>
  <si>
    <t>1x1000</t>
  </si>
  <si>
    <t>Дилуент</t>
  </si>
  <si>
    <t>2.5 л.</t>
  </si>
  <si>
    <t>3x750ml.</t>
  </si>
  <si>
    <t>Капачка за шише дилуент</t>
  </si>
  <si>
    <t>АСЕ сар 500</t>
  </si>
  <si>
    <t>опаковка х 500</t>
  </si>
  <si>
    <t>1x500</t>
  </si>
  <si>
    <t>СК-МВ</t>
  </si>
  <si>
    <t>R1(6x6)+R2(6x6)</t>
  </si>
  <si>
    <t>ЛДХ</t>
  </si>
  <si>
    <t>5x10/2x6</t>
  </si>
  <si>
    <t>6х30мл./ опаковка</t>
  </si>
  <si>
    <t>Реактиви за апарат д-р Ланге</t>
  </si>
  <si>
    <t>20x12 опаковка</t>
  </si>
  <si>
    <t>4х100 опаковка</t>
  </si>
  <si>
    <t xml:space="preserve">Алфа амилаза </t>
  </si>
  <si>
    <t>опаковка 10 х 6 мл.</t>
  </si>
  <si>
    <t>Хлориди</t>
  </si>
  <si>
    <t>Желязо/ЖСК</t>
  </si>
  <si>
    <t>опакоковка</t>
  </si>
  <si>
    <t>Са общ арсеназо</t>
  </si>
  <si>
    <t>АФ</t>
  </si>
  <si>
    <t>опаковка 4х250 мл.</t>
  </si>
  <si>
    <t>Пластмасови микрокювети</t>
  </si>
  <si>
    <t>опаковка х 100</t>
  </si>
  <si>
    <t>Реактиви и консумативи за имунологичен анализатор AIA 360, тип затворена система</t>
  </si>
  <si>
    <t xml:space="preserve">TOSOH Реактив TSH (20 теста) </t>
  </si>
  <si>
    <t>20 тест/оп.</t>
  </si>
  <si>
    <t>TSH калибратор</t>
  </si>
  <si>
    <t xml:space="preserve">TOSOH Калибратор TSH </t>
  </si>
  <si>
    <t>1х6</t>
  </si>
  <si>
    <t xml:space="preserve">TOSOH Реактиви FT4 (20 теста) </t>
  </si>
  <si>
    <t>FT-4 калибратор</t>
  </si>
  <si>
    <t xml:space="preserve">TOSOH Калибратор FT4 </t>
  </si>
  <si>
    <t>bHCG II</t>
  </si>
  <si>
    <t xml:space="preserve">TOSOH Реактив B-HCGII (20 теста) </t>
  </si>
  <si>
    <t>bHCG II калибратор</t>
  </si>
  <si>
    <t xml:space="preserve">TOSOH Калибратор β-HCGII  </t>
  </si>
  <si>
    <t>Тропонин - cTnl 3rd-gen</t>
  </si>
  <si>
    <t xml:space="preserve">TOSOH Реактив cTnl 3rd-Gen (20 теста) </t>
  </si>
  <si>
    <t>Тропонин - cTnl 3rd-gen - калибр.</t>
  </si>
  <si>
    <t xml:space="preserve">TOSOH Калибратор cTnl 3rd-Gen </t>
  </si>
  <si>
    <t>СЕА</t>
  </si>
  <si>
    <t xml:space="preserve">TOSOH Реактив CEA (20 теста) </t>
  </si>
  <si>
    <t>СЕА - калибратор</t>
  </si>
  <si>
    <t xml:space="preserve">TOSOH Калибратор CEA </t>
  </si>
  <si>
    <t>1х2</t>
  </si>
  <si>
    <t xml:space="preserve">TOSOH Реактив AFP (20 теста) </t>
  </si>
  <si>
    <t>AFP - калибратор</t>
  </si>
  <si>
    <t>TOSOH Калибратор AFP</t>
  </si>
  <si>
    <t>PSA II -общ</t>
  </si>
  <si>
    <t xml:space="preserve">TOSOH Реактив PSAII (20 теста) </t>
  </si>
  <si>
    <t>PSA II -общ - калибратор</t>
  </si>
  <si>
    <t>TOSOH Калибратор PSAII</t>
  </si>
  <si>
    <t xml:space="preserve">TOSOH Реактив SLa  (GI-19-9) (20 теста) </t>
  </si>
  <si>
    <t>CA 19-9 - калибратор</t>
  </si>
  <si>
    <t xml:space="preserve">TOSOH Калибратор SLa </t>
  </si>
  <si>
    <t>СА 15-3</t>
  </si>
  <si>
    <t xml:space="preserve">TOSOH Реактив 27.29 (BR- 15-3) (20 теста) </t>
  </si>
  <si>
    <t>СА 15-3 - калибратор</t>
  </si>
  <si>
    <t>TOSOH Калибратор 27.29</t>
  </si>
  <si>
    <t>СА 125</t>
  </si>
  <si>
    <t xml:space="preserve">TOSOH Реактив OVCA (CA-125) (20 теста) </t>
  </si>
  <si>
    <t>СА 125 - калибратор</t>
  </si>
  <si>
    <t xml:space="preserve">TOSOH Калибратор OVCA </t>
  </si>
  <si>
    <t>Дилуент концентрат</t>
  </si>
  <si>
    <t>TOSOH Дилуент концентрат (4x100 ml)</t>
  </si>
  <si>
    <t>4х100</t>
  </si>
  <si>
    <t xml:space="preserve">Дилуент 27.29 </t>
  </si>
  <si>
    <t>TOSOH Дилуент 27.29 (4x100 ml)</t>
  </si>
  <si>
    <t>Контролен материал Multi-analyte</t>
  </si>
  <si>
    <t>TOSOH Контролен материал Multi-analyte (2x3mlx3нива)</t>
  </si>
  <si>
    <t xml:space="preserve"> 2 x 3ml х 3нива</t>
  </si>
  <si>
    <t xml:space="preserve">Реактив Substrate II </t>
  </si>
  <si>
    <t>TOSOH Реактив Substrate II (2x100 ml)</t>
  </si>
  <si>
    <t>2x100</t>
  </si>
  <si>
    <t>Миещ концентрат</t>
  </si>
  <si>
    <t>TOSOH Миещ концентрат (4x100 ml)</t>
  </si>
  <si>
    <t>Стандартизиращи купички</t>
  </si>
  <si>
    <t>TOSOH Стандартизиращи купички (20 бр. в к-т)</t>
  </si>
  <si>
    <t>20 бр./кут.</t>
  </si>
  <si>
    <t>Купички за пробата за AIA</t>
  </si>
  <si>
    <t>Купички за пробата за AIA (500 бр. в к-т)</t>
  </si>
  <si>
    <t>500 бр. / кут.</t>
  </si>
  <si>
    <t>Хеликобактер пилори - касети</t>
  </si>
  <si>
    <t>фекален тест</t>
  </si>
  <si>
    <t>серумен тест</t>
  </si>
  <si>
    <t>Biosigma/ Италия</t>
  </si>
  <si>
    <t>Микроалбумин+стандарт /турбидиметричен метод/</t>
  </si>
  <si>
    <t>оп.</t>
  </si>
  <si>
    <t>Реактив за Гликиран Нв - А1С1</t>
  </si>
  <si>
    <t>1x60мл. HbA1C direct</t>
  </si>
  <si>
    <t>Калибратор за Гликиран Нв - А1С1</t>
  </si>
  <si>
    <t>4x0.5ml.</t>
  </si>
  <si>
    <t>Контрол за Гликиран Нв - А1С1</t>
  </si>
  <si>
    <t>0.5мл.</t>
  </si>
  <si>
    <t>Тест за окултна кръв</t>
  </si>
  <si>
    <t>25 теста/оп.</t>
  </si>
  <si>
    <t>Контролен серум СК, СК-МВ 2 х 2 мл</t>
  </si>
  <si>
    <t>Ревматоиден фактор</t>
  </si>
  <si>
    <t>0,18/тест</t>
  </si>
  <si>
    <t>Тест ленти за глюкомер GLUCO DR</t>
  </si>
  <si>
    <t>Лепенка за стерилизация с индикатор суха стерилизация - 19 мм/50м</t>
  </si>
  <si>
    <t>Консумативи за биохимичен анализатор " Селектра"</t>
  </si>
  <si>
    <t>Желязо ферен VTL / ферозин</t>
  </si>
  <si>
    <t>Липаза</t>
  </si>
  <si>
    <t>HbA1c</t>
  </si>
  <si>
    <t xml:space="preserve">HbA1c CALIBRATOR SET 4 x 0,5mL </t>
  </si>
  <si>
    <t>HbA1c CONTROL   L+ H</t>
  </si>
  <si>
    <t>Креатинин PAP / Jaffe</t>
  </si>
  <si>
    <t>Микропротеин</t>
  </si>
  <si>
    <t>Контролен материал норма</t>
  </si>
  <si>
    <t>Контролен материал патология</t>
  </si>
  <si>
    <t>Калибратор биохимия</t>
  </si>
  <si>
    <t>Киселинен разтвор</t>
  </si>
  <si>
    <t>Системен почистващ разтвор</t>
  </si>
  <si>
    <t>Системен разтвор</t>
  </si>
  <si>
    <t>Реагентни контейнери 10X10  mL</t>
  </si>
  <si>
    <t>Реагентни контейнери 30X25  mL</t>
  </si>
  <si>
    <t>Кюветен ротор</t>
  </si>
  <si>
    <t>Чашки за проби</t>
  </si>
  <si>
    <t>Адаптeр 25 mL→10 mL</t>
  </si>
  <si>
    <t>Педиатричен адаптeр комплект</t>
  </si>
  <si>
    <t>Ethicon Endo Surgery LLC
(Johnsons&amp;Johnson)</t>
  </si>
  <si>
    <t>6 бр/кут</t>
  </si>
  <si>
    <t>12 бр/кут</t>
  </si>
  <si>
    <t>1 бр/кут</t>
  </si>
  <si>
    <t>Участник</t>
  </si>
  <si>
    <t>Екос Медика ООД</t>
  </si>
  <si>
    <t>МТИ ООД</t>
  </si>
  <si>
    <t>Unimax Medical</t>
  </si>
  <si>
    <t>"Агарта-ЦМ" ЕООД</t>
  </si>
  <si>
    <t>Mercator</t>
  </si>
  <si>
    <t>Papatya</t>
  </si>
  <si>
    <t>Момина Крепост</t>
  </si>
  <si>
    <t>Well Lead</t>
  </si>
  <si>
    <t>Chirana</t>
  </si>
  <si>
    <t>Heyton</t>
  </si>
  <si>
    <t xml:space="preserve">
Многопластовото антибактериално покритие има бактериостатични и антимикробни свойства.
Съдържа 1,2 Benzoisotiazolin -3. Ефективен срещу бактерии, гъбички и дрожди. 45x115 Цвят син или зелен.
Състояща се от 30 листа.</t>
  </si>
  <si>
    <t>Чанълмед Груп</t>
  </si>
  <si>
    <t xml:space="preserve">
Многопластовото антибактериално покритие има бактериостатични и антимикробни свойства.
Съдържа 1,2 Benzoisotiazolin -3. Ефективен срещу бактерии, гъбички и дрожди. 60x115Цвят син или зелен.
Състояща се от 30 листа.</t>
  </si>
  <si>
    <t>Ръкавици, стерилни от нитрил без пудра. Размер S, M, L.Да отговарят на EN 455 1-4, 
EN 420, EN 374 1-3.С микро набраздена повърхност за по-добър захват.  Дебелина на стените - на дланта мин. 0,07мм, на пръстите 0,12мм, на маншета 0,05мм. Дължина 290 мм. Минимална сила на скъсване по време на срока на годност да е 6N</t>
  </si>
  <si>
    <t>Semperit</t>
  </si>
  <si>
    <t>Dastex</t>
  </si>
  <si>
    <t>1сс. С игла</t>
  </si>
  <si>
    <t>Aries</t>
  </si>
  <si>
    <t>Джянгсу Фейксия</t>
  </si>
  <si>
    <t>Булмар МЛ ООД</t>
  </si>
  <si>
    <t>топ 100/200</t>
  </si>
  <si>
    <t>1 бр.</t>
  </si>
  <si>
    <t>Кардива Солусионес</t>
  </si>
  <si>
    <t>50 бр/опаковка</t>
  </si>
  <si>
    <t xml:space="preserve">Кардива Солусионес </t>
  </si>
  <si>
    <t>30 бр./кашон</t>
  </si>
  <si>
    <t>20 бр./кашон</t>
  </si>
  <si>
    <t>8 бр./кашон</t>
  </si>
  <si>
    <t>90 бр./кашон</t>
  </si>
  <si>
    <t>Купро -94 ООД</t>
  </si>
  <si>
    <t>Troge medical</t>
  </si>
  <si>
    <t>ФАРКОЛ АД</t>
  </si>
  <si>
    <t>AS Forans</t>
  </si>
  <si>
    <t>Стерилен хипоалергичен пластир за фиксиране на интравенозна канюла с незалепващ абсорбционен компрес, да предотвратява залепване на компреса върху мястото на убождане.Пластирът съдържа хипоалергично акрилно лепило, дишащ вълнест материал, прорез за увиван</t>
  </si>
  <si>
    <t>Chirana T injacta</t>
  </si>
  <si>
    <t>Changshu Taining Medical Equipment. Co., Ltd</t>
  </si>
  <si>
    <t xml:space="preserve">Хелти Глав </t>
  </si>
  <si>
    <t xml:space="preserve">Ансел </t>
  </si>
  <si>
    <t>Ръкавици, стерилни от нитрил без пудра. Размер S, M, L.Да отговарят на EN 455 1-4, 
EN 420, EN 374 1-3.С микро набраздена повърхност за по-добър захват.  Дебелина на стените - на дланта мин. 0,07мм, на пръстите 0,12мм, на маншета 0,05мм. Дължина 290 мм. М</t>
  </si>
  <si>
    <t xml:space="preserve">Райс Спа </t>
  </si>
  <si>
    <t>Нестерилна винилова ръкавица,без съдържание на латекс и без пудра. Да има съдържание на поливинилхлорид. Да не съдържат диоктил-фталат или диетилхексилфталат, а само диизононил фталат. Да отговарят на 67/548/EEC, EN 455 1-4,EN 420,EN 374 1-3, PPE 89/686/E</t>
  </si>
  <si>
    <t xml:space="preserve">Лебоо </t>
  </si>
  <si>
    <t>Нестерилна латексова ръкавица с пудра. Да е с ръбче,улесняващо поставянето и. Да отговаря на EN 420,EN 374 1-3,PPE 89/686/EEC категория III и EN 455 1-4. Дебелина на стените - на дланта 0,08мм на пръстите 0,10мм на маншета 0,055мм.Да отговарят на AQL 1,5.</t>
  </si>
  <si>
    <t xml:space="preserve">Ти Джи Медикал </t>
  </si>
  <si>
    <t>Хирургични ръкавици - стерилни хипоалергични без пудра № от 5,5 до 9 - с ръб, фини, да отговарят на EN 455 1-4 и EN 374-3. Гама стерилизирани. Без пудра,с вътрешен слой от полиуретан.Напълно анатомични със закривени пръсти. Дебелина на пръстите 0,2мм на д</t>
  </si>
  <si>
    <t>Стерилни, хирургични, анатомични ръкавици с две CE сертификации като мед. изделия и като ЛПС, от чист, натурален латекс, без пудра, съдържание на водо-разтворими протеини &lt; 30µг/г, в съотв. с EN455  и EN374, без съдържание на меркаптобензотиазоли и тиурам</t>
  </si>
  <si>
    <t>Нингбо Уникмед</t>
  </si>
  <si>
    <t>Ченълмед</t>
  </si>
  <si>
    <t>Лебоо</t>
  </si>
  <si>
    <t xml:space="preserve">Дина Хитекс </t>
  </si>
  <si>
    <t>Тио Медикал</t>
  </si>
  <si>
    <t xml:space="preserve">Urotech </t>
  </si>
  <si>
    <t>Биомедика България ЕООД</t>
  </si>
  <si>
    <t xml:space="preserve">Moller Medical </t>
  </si>
  <si>
    <t>MAGX-0230, MAGNESIUM XYLIDYL</t>
  </si>
  <si>
    <t>Elitech,Франция</t>
  </si>
  <si>
    <t>Лабекс Инженеринг ООД</t>
  </si>
  <si>
    <t>263 т</t>
  </si>
  <si>
    <t>8x8,8 ml</t>
  </si>
  <si>
    <t>CALA-0250, CALCIUM ARSENAZO</t>
  </si>
  <si>
    <t>684 т</t>
  </si>
  <si>
    <t>12x20 ml</t>
  </si>
  <si>
    <t>PHOS-0230, PHOSPHORUS</t>
  </si>
  <si>
    <t>342 т</t>
  </si>
  <si>
    <t>6x20 ml</t>
  </si>
  <si>
    <t xml:space="preserve">BITO-0600, Bilirubin Total 4+1 </t>
  </si>
  <si>
    <t>716 т</t>
  </si>
  <si>
    <t>2x125 ml</t>
  </si>
  <si>
    <t xml:space="preserve">BIDI-0600, Bilirubin Direct 4+1  </t>
  </si>
  <si>
    <t>PROB-0700, Total Protein PLUS</t>
  </si>
  <si>
    <t>2866 т</t>
  </si>
  <si>
    <t>4x250 ml</t>
  </si>
  <si>
    <t>FEFE-0230, IRON FERENE</t>
  </si>
  <si>
    <t>212 т</t>
  </si>
  <si>
    <t>4x18,5 ml</t>
  </si>
  <si>
    <t>FECA-0050, Iron TIBC</t>
  </si>
  <si>
    <t>50 т</t>
  </si>
  <si>
    <t>50 t</t>
  </si>
  <si>
    <t>TGML-0250, TRIGL MONO SL</t>
  </si>
  <si>
    <t>CHSL-0250, CHOLESTEROL SL</t>
  </si>
  <si>
    <t>HDLL-0230, CHOLEST.HDL SL 2G</t>
  </si>
  <si>
    <t>288 т</t>
  </si>
  <si>
    <t>4x28 ml</t>
  </si>
  <si>
    <t>LPSL-0230, LIPASE SL</t>
  </si>
  <si>
    <t>120 т</t>
  </si>
  <si>
    <t>4x9,2 ml</t>
  </si>
  <si>
    <t xml:space="preserve">ICRP-0400, CRP IP </t>
  </si>
  <si>
    <t>178 т</t>
  </si>
  <si>
    <t>5 ml+2x25 ml</t>
  </si>
  <si>
    <t>CKSL-0230, CK NAC SL</t>
  </si>
  <si>
    <t>320 т</t>
  </si>
  <si>
    <t>4x25 ml</t>
  </si>
  <si>
    <t>HBAC-0240, HbA1c</t>
  </si>
  <si>
    <t>89 т</t>
  </si>
  <si>
    <t>1x32 ml</t>
  </si>
  <si>
    <t xml:space="preserve">HBAC-0043, HbA1c CALIBRATOR SET 4 x 0,5mL </t>
  </si>
  <si>
    <t>4x0,5 mL</t>
  </si>
  <si>
    <t>HBAC-0049, HbA1c CONTROL   L+ H</t>
  </si>
  <si>
    <t>AMSL-0230, AMYLASE SL</t>
  </si>
  <si>
    <t>PASL-0230, ALP (DEA) SL</t>
  </si>
  <si>
    <t>GISL-0250, GAMMA-GT PLUS SL</t>
  </si>
  <si>
    <t>576 т</t>
  </si>
  <si>
    <t>8x25 ml</t>
  </si>
  <si>
    <t>ASSL-0250, AST/GOT 4+1 SL</t>
  </si>
  <si>
    <t>528 т</t>
  </si>
  <si>
    <t>ALSL-0250, ALT/GPT 4+1 SL</t>
  </si>
  <si>
    <t>ALBU-0700, Albumin BCG</t>
  </si>
  <si>
    <t>URSL-0250, UREA UV</t>
  </si>
  <si>
    <t>CRSL-0250, CREATININE PAP SL</t>
  </si>
  <si>
    <t>664 т</t>
  </si>
  <si>
    <t>8x28 ml</t>
  </si>
  <si>
    <t>GPSL-0250, GLUCOSE PAP SL</t>
  </si>
  <si>
    <t>CMSL-0230, CK-MB SL</t>
  </si>
  <si>
    <t>CHLO-0250, CHLORIDE</t>
  </si>
  <si>
    <t>LLSL-0230, LDH-L SL</t>
  </si>
  <si>
    <t>PRTU-0250, MICROPROTEIN PLUS</t>
  </si>
  <si>
    <t>867 т</t>
  </si>
  <si>
    <t>AUML-0250, URIC ACID MONO SL</t>
  </si>
  <si>
    <t>816 т</t>
  </si>
  <si>
    <t>CONT-0060, Elitrol I Normal</t>
  </si>
  <si>
    <t xml:space="preserve">10х5 </t>
  </si>
  <si>
    <t>10 x 5 mL</t>
  </si>
  <si>
    <t>CONT-0160, Elitrol II Abnormal</t>
  </si>
  <si>
    <t>CALI-0550, ELICAL 2 Multiparametric Calibrator</t>
  </si>
  <si>
    <t xml:space="preserve">4х3 </t>
  </si>
  <si>
    <t>4 x 3 mL</t>
  </si>
  <si>
    <t>SLHC-5900-EE, ACID SOLUTION</t>
  </si>
  <si>
    <t>1 L</t>
  </si>
  <si>
    <t>SLNA-5900-EE, SYSTEM CLEANING SOLUTION</t>
  </si>
  <si>
    <t>SLSY-5900-EE, SYSTEM SOLUTION</t>
  </si>
  <si>
    <t>CVTL-1010, EMPTY VIALS+CAPS 10X10  mL</t>
  </si>
  <si>
    <t>10 x 10 mL</t>
  </si>
  <si>
    <t>CVTL-2530, EMPTY VIALS+CAPS 30X25  mL</t>
  </si>
  <si>
    <t>30 x 25 mL</t>
  </si>
  <si>
    <t>6002-706, CUVETTE ROTOR KIT</t>
  </si>
  <si>
    <t>1 x 3 pcs</t>
  </si>
  <si>
    <t>3062-021, SAMPLE CUPS</t>
  </si>
  <si>
    <t>1000 pcs</t>
  </si>
  <si>
    <t>4100-687, ADAPTOR 25 mL→10 mL</t>
  </si>
  <si>
    <t>1 pc</t>
  </si>
  <si>
    <t>6002-828, PEDIATRIC ADAPTER SET</t>
  </si>
  <si>
    <t>10 pc</t>
  </si>
  <si>
    <t>ДАКО</t>
  </si>
  <si>
    <t>ОМНИМЕД ООД</t>
  </si>
  <si>
    <t>60 теста</t>
  </si>
  <si>
    <t>0.2 мл</t>
  </si>
  <si>
    <t>1 комплект</t>
  </si>
  <si>
    <t>50 мл</t>
  </si>
  <si>
    <t>90 мл</t>
  </si>
  <si>
    <t>400 теста</t>
  </si>
  <si>
    <t>1 брой</t>
  </si>
  <si>
    <t>bioMerieux, France</t>
  </si>
  <si>
    <t>ИНТЕР БИЗНЕС 91 ЕООД</t>
  </si>
  <si>
    <t>оп. х 60 теста</t>
  </si>
  <si>
    <t>оп. х 30 теста</t>
  </si>
  <si>
    <t>оп. х 10 ролки</t>
  </si>
  <si>
    <t>Ще бъдат предоставени безплатно глюкомери според необходимостта!</t>
  </si>
  <si>
    <t>B.Braun Melsungen AG, Germany</t>
  </si>
  <si>
    <t>Б.Браун Медикал ЕООД</t>
  </si>
  <si>
    <t>B.Braun Hospicare Ltd. Ireland</t>
  </si>
  <si>
    <t xml:space="preserve">Набор за супрапубичен дренаж на пикочен мехур. Катетър от полиуретан, навит перфориран край или катетър от силикон, балон с обем 5 ml и навит перфориран (прав) край. Дебелини от Ch 5, 10, 12, 15 (2,9; 4,0; 4,8) Дължина 65 см, маркировки за дължина.Разцепващ се отделим интродюсер. С (без) уринаторна торба, стерилен. Основни набори и набори за замяна.Специални набори за педиатрия и за микропедиатрия.
</t>
  </si>
  <si>
    <t xml:space="preserve">Торба за събиране на урина за затворена система.Обем от 1,5 л съвместима с ОП 215
</t>
  </si>
  <si>
    <t>Bio Optica</t>
  </si>
  <si>
    <t>„Ди Ем Джи Клиник” ЕООД</t>
  </si>
  <si>
    <t>25 гр./оп.</t>
  </si>
  <si>
    <t xml:space="preserve"> 100 теста/ кит</t>
  </si>
  <si>
    <t>60 теста/ кит</t>
  </si>
  <si>
    <t>75 теста/ кит</t>
  </si>
  <si>
    <t xml:space="preserve"> 3 * 1 л/ кит</t>
  </si>
  <si>
    <t>pfm medical/ FEATHER</t>
  </si>
  <si>
    <t>50 бр./ оп</t>
  </si>
  <si>
    <t>200 бр./ оп</t>
  </si>
  <si>
    <t>100 бр./ оп</t>
  </si>
  <si>
    <t>72 бр./ оп</t>
  </si>
  <si>
    <t>500 бр./ оп</t>
  </si>
  <si>
    <t>2 кг./оп</t>
  </si>
  <si>
    <t>100  мл./ оп</t>
  </si>
  <si>
    <t>500  мл./ оп</t>
  </si>
  <si>
    <t>30  мл./ оп</t>
  </si>
  <si>
    <t>3 бр./кит</t>
  </si>
  <si>
    <t>200 мл./ оп</t>
  </si>
  <si>
    <t>10 бр./ оп</t>
  </si>
  <si>
    <t>1000 бр./ оп</t>
  </si>
  <si>
    <t>100 бр./оп</t>
  </si>
  <si>
    <t>2 кг,/оп.</t>
  </si>
  <si>
    <t>Salts Healthcare, UK</t>
  </si>
  <si>
    <t>"Ка-М Медикъл" ЕООД</t>
  </si>
  <si>
    <t xml:space="preserve">полуавтоматична игла за биопсия на меки тъкани. Гравиран връх, за визуализация под ехографски контролДължина: 20см
Диаметър: 18/20G
Дължина на режещ регмент: 20мм
Дължина на коаксиалната игла: 11/11.5см
Диаметър на коаксиалната игла: 16/19G
</t>
  </si>
  <si>
    <t>RI.MOS, Italy</t>
  </si>
  <si>
    <t xml:space="preserve">полуавтоматична игла за биопсия на меки тъкани. Гравиран връх, за визуализация под ехографски контролДължина: 15см
Диаметър: 18/20G
Дължина на режещ регмент: 20мм
Дължина на коаксиалната игла: 11/11.5см
Диаметър на коаксиалната игла: 16/19G
</t>
  </si>
  <si>
    <t>Laprosurge, UK</t>
  </si>
  <si>
    <t>Purple Surgical, UK</t>
  </si>
  <si>
    <t>Медика АД</t>
  </si>
  <si>
    <t>"Софарма Трейдинг"АД</t>
  </si>
  <si>
    <t>200м.</t>
  </si>
  <si>
    <t>МОНОПОЛ ЕООД</t>
  </si>
  <si>
    <t>HARTMANN RICO SPOL. SRO</t>
  </si>
  <si>
    <t>опаковка 6 бр.</t>
  </si>
  <si>
    <t>опаковка по 10 бр.</t>
  </si>
  <si>
    <t>От 100% полиестерен нетъкан материал с незалепваща подложка от абсорбираща вискоза, адхезив без колофон; със заоблени краища,размер 20 х 10 см,с подложка 16 x 5,5 см ,  25 бр./опаковка</t>
  </si>
  <si>
    <t>От 100% полиестерен нетъкан материал с незалепваща подложка от абсорбираща вискоза, адхезив без колофон; със заоблени краища,размер 25 х 10 см,с подложка 20,5  x 5,5 см , 25 бр./опаковка</t>
  </si>
  <si>
    <t>От 100% полиестерен нетъкан материал с незалепваща подложка от абсорбираща вискоза, адхезив без колофон; със заоблени краища,размер 35 х 10 см, с подложка 30,5 x 5,5 см ,  25 бр./опаковка</t>
  </si>
  <si>
    <t xml:space="preserve">опаковка по 25 бр. </t>
  </si>
  <si>
    <t>опаковка по 3 бр.</t>
  </si>
  <si>
    <t>опаковка по 5 бр.</t>
  </si>
  <si>
    <t>опаковка по 1000 бр.</t>
  </si>
  <si>
    <t>АЛИВИО</t>
  </si>
  <si>
    <t>опаковка по 50 бр.</t>
  </si>
  <si>
    <t>CHANGZHOU HEKANG MEDICAL INSTR.</t>
  </si>
  <si>
    <t>Момина крепост АД</t>
  </si>
  <si>
    <t>SHANGHAI CHANNELMED IMPORT &amp; EXPORT</t>
  </si>
  <si>
    <t>ZHEJIANG GONGDONG MEDIC.TECHNOL.CO,</t>
  </si>
  <si>
    <t>оп.100 бр.</t>
  </si>
  <si>
    <t>VOGT MEDICAL VERTRIEB GMBH</t>
  </si>
  <si>
    <t>SA LABORATOIRES EUROMEDIS</t>
  </si>
  <si>
    <t>опаковка по100 бр.</t>
  </si>
  <si>
    <t>оп 50 бр.</t>
  </si>
  <si>
    <t>HARTMANN</t>
  </si>
  <si>
    <t>36бр.</t>
  </si>
  <si>
    <t>оп 36 бр.</t>
  </si>
  <si>
    <t>оп 35 бр.</t>
  </si>
  <si>
    <t>оп 20 бр.</t>
  </si>
  <si>
    <t>оп 13 бр.</t>
  </si>
  <si>
    <t>оп 40 бр.</t>
  </si>
  <si>
    <t>оп 14 бр.</t>
  </si>
  <si>
    <t>оп 12 бр.</t>
  </si>
  <si>
    <t>оп 25 бр.</t>
  </si>
  <si>
    <t>оп 10 бр.</t>
  </si>
  <si>
    <t>LUMED SRL</t>
  </si>
  <si>
    <t>оп.50 бр.</t>
  </si>
  <si>
    <t>оп.20 бр.</t>
  </si>
  <si>
    <t>Medica  Corporation</t>
  </si>
  <si>
    <t>ЕТГ ЕООД</t>
  </si>
  <si>
    <t>брой - 800 мл</t>
  </si>
  <si>
    <t>Murol</t>
  </si>
  <si>
    <t>комплект тюбинги</t>
  </si>
  <si>
    <t>ERMA</t>
  </si>
  <si>
    <t>3 м</t>
  </si>
  <si>
    <t>опак.х500мл.</t>
  </si>
  <si>
    <t>Avantor</t>
  </si>
  <si>
    <t>500 мл</t>
  </si>
  <si>
    <t>20 л</t>
  </si>
  <si>
    <t>4.5 мл</t>
  </si>
  <si>
    <t>Контролна кръв 3 диф. ниска</t>
  </si>
  <si>
    <t>фл.х 4.5 мл.</t>
  </si>
  <si>
    <t>4 броя</t>
  </si>
  <si>
    <t>3х1 м</t>
  </si>
  <si>
    <t>2 бр О-ринг</t>
  </si>
  <si>
    <t>Teco Diagnostics</t>
  </si>
  <si>
    <t>100 теста</t>
  </si>
  <si>
    <t>Fortress Diagnostics</t>
  </si>
  <si>
    <t>10х5 мл</t>
  </si>
  <si>
    <t>2 нива х10 мл</t>
  </si>
  <si>
    <t>6х60 мл</t>
  </si>
  <si>
    <t>4х120 мл</t>
  </si>
  <si>
    <t>2х70 мл, 2х30 мл</t>
  </si>
  <si>
    <t>4x120 мл</t>
  </si>
  <si>
    <t>2х125 мл, 1х65мл</t>
  </si>
  <si>
    <t>4х250 мл</t>
  </si>
  <si>
    <t>4х70 мл, 2х50 мл</t>
  </si>
  <si>
    <t>10x6 мл</t>
  </si>
  <si>
    <t>5х100 мл, 2х50 мл</t>
  </si>
  <si>
    <t>10х15 мл</t>
  </si>
  <si>
    <t>5х100 мл, 1х100 мл</t>
  </si>
  <si>
    <t>20х12 мл</t>
  </si>
  <si>
    <t>6х30мл./опаковка</t>
  </si>
  <si>
    <t>2х125 мл</t>
  </si>
  <si>
    <t>10х15 мл./опаковка</t>
  </si>
  <si>
    <t>2х100 мл./опаковка</t>
  </si>
  <si>
    <t>5x100 мл, 1x100 мл</t>
  </si>
  <si>
    <t>6х100 мл</t>
  </si>
  <si>
    <t>2х20мл, 1х8мл</t>
  </si>
  <si>
    <t>5х100мл, 2х50мл</t>
  </si>
  <si>
    <t>10х10 мл</t>
  </si>
  <si>
    <t>2x75 мл, 2x15 мл</t>
  </si>
  <si>
    <t>6x100 мл</t>
  </si>
  <si>
    <t>Шаосинг Фучинг Хелт Продуктс Ко, Лтд</t>
  </si>
  <si>
    <t>Истлинк България ООД</t>
  </si>
  <si>
    <t>Ролон роло</t>
  </si>
  <si>
    <t>Хангджоу Йонинер Фармасютикъл Ко, Лтд</t>
  </si>
  <si>
    <t>12 бр</t>
  </si>
  <si>
    <t>12  бр</t>
  </si>
  <si>
    <t>СЕПА МЕНСУДЖАТ САНАИ ВЕ ТИДЖАРЕТ А.С.</t>
  </si>
  <si>
    <t>100 бр</t>
  </si>
  <si>
    <t>Zhanjiang Star Enterprise Co. Ltd.</t>
  </si>
  <si>
    <t>Changzhou Citi Zhong You Medical Devisce Co.Ltd</t>
  </si>
  <si>
    <t>Чангджоу Хуанканг Медикал Дивайс Ко</t>
  </si>
  <si>
    <t>Shanghai Kindly Enterprise Development Group Co</t>
  </si>
  <si>
    <t>Хангджоу Шанйоу Медикал Екуипмент Ко, Лтд</t>
  </si>
  <si>
    <t>Топ Глав Медикъл Сдн. Бхд.</t>
  </si>
  <si>
    <t>50 бр</t>
  </si>
  <si>
    <t>Уcи Юшоу Медикъл Аплайънсиз Ко. Лтд</t>
  </si>
  <si>
    <t>Чангджоу Медикал Аплайансис Дженерал Фактори КоЛтд</t>
  </si>
  <si>
    <t xml:space="preserve">Kangfu Medical Equipment factory </t>
  </si>
  <si>
    <t xml:space="preserve">Shanghai Litu Medical Appliances Co. Ltd  </t>
  </si>
  <si>
    <t>Уси Медикал Инструмент Фактори</t>
  </si>
  <si>
    <t>ДКМД – Джъндзян Киндли Медикал Дивайзис Ко. Лтд., Китай/ 1 брой</t>
  </si>
  <si>
    <t xml:space="preserve">Медико (Хуайин) Ко. Лтд., </t>
  </si>
  <si>
    <t>10 бр</t>
  </si>
  <si>
    <t>Гуанджоу Гуансянг Ентърпрайзис Груп Ко Лтд</t>
  </si>
  <si>
    <t>Ситотест Лабуеър Манифактуринг Ко. Лтд,</t>
  </si>
  <si>
    <t xml:space="preserve">Дзянсу Яда Текнолоджи Груп Ко, Лтд., </t>
  </si>
  <si>
    <t xml:space="preserve">Гунгджоу Импрув Медикал Инструмънтс Ко, Лтд </t>
  </si>
  <si>
    <t>Тиендзин Гранд Пейпър Индъстри Ко. Лтд.</t>
  </si>
  <si>
    <t xml:space="preserve">Анцин Канминна Пекинг Ко., Лтд., </t>
  </si>
  <si>
    <t>Thermo Fisher Scientific</t>
  </si>
  <si>
    <t>"ГРИН БГ" ООД</t>
  </si>
  <si>
    <t>50 бр./кутия</t>
  </si>
  <si>
    <t>100 бр./опак.</t>
  </si>
  <si>
    <t>72 бр./опак.</t>
  </si>
  <si>
    <t>500 бр./опак.</t>
  </si>
  <si>
    <t>1000 бр./опак.</t>
  </si>
  <si>
    <t>Кислородни маски - за възрастни и деца</t>
  </si>
  <si>
    <t>Yilkal medikal, Турция</t>
  </si>
  <si>
    <t>ЕЛПАК - ЛИЗИНГ ЕООД</t>
  </si>
  <si>
    <t xml:space="preserve">Ръкавици полиетиленови, опаковка от 100 броя, </t>
  </si>
  <si>
    <t>Nurteks Tekstil, Турция</t>
  </si>
  <si>
    <t>Калцуни , опаковка от 100 броя</t>
  </si>
  <si>
    <t>Еднократни операционни шапки тип боне по 100 бр в опаковка</t>
  </si>
  <si>
    <t xml:space="preserve"> 3-слойни, от нетъкан материал, с ластик или връзка, опакова х 50 бр</t>
  </si>
  <si>
    <t>Стерилни уринаторни торби / Т – клапан и бутни/дръпни клапан, капацитет на събиране : 2000 мл, с анти-рефлукс клапан, подсилени дупки за захващане</t>
  </si>
  <si>
    <t>Термометър електронен Thermo</t>
  </si>
  <si>
    <t>Medel Group S.p.A, Италия</t>
  </si>
  <si>
    <t>Вакум електроди (помпички) с никелова част и гумен пръстен</t>
  </si>
  <si>
    <t>Fiab, Италия</t>
  </si>
  <si>
    <t>Апарат за кръвно налягане LD71</t>
  </si>
  <si>
    <t>Little doctor, Китай</t>
  </si>
  <si>
    <t>Апарат за кръвно налягане LD81 със стетоскоп и голям метален анероиден манометър</t>
  </si>
  <si>
    <t>стетоскоп LD - prof-1 с единичен лумен шлаух, без педиатричен адаптор, с нагласяема диафрагма, с едностранен гръден накрайник, меко уплътняващ с гаранция минимум 3 години</t>
  </si>
  <si>
    <t>Eднократни стерилни лансети, опаковка от 100 броя</t>
  </si>
  <si>
    <t>Nurteks Teksil, Турция</t>
  </si>
  <si>
    <t>автоклавируем, памучен турникет CIN002 40х2,5 см</t>
  </si>
  <si>
    <t xml:space="preserve">Fazzini, S.R.L, Италия </t>
  </si>
  <si>
    <t>Турникет латексов на ленти LAC</t>
  </si>
  <si>
    <t>Термохартия  "Шилер АТ" 101 -80/70/300, каталожен номер: CMSC012</t>
  </si>
  <si>
    <t>Lumed, Испания</t>
  </si>
  <si>
    <t>Термохартия "Шилер-КАРДИОВИТ АТ 102"-210х280х200 -каталожен номер: CMOB012/P</t>
  </si>
  <si>
    <t>Хартия за Contec ECG 1200G-210х30, каталожен номер: BMCO004</t>
  </si>
  <si>
    <t>Хартия за апарат "Шилер АТ" -2 PLUS/CS200/-210/280/215, каталожен номер: CMSC010/P</t>
  </si>
  <si>
    <t>Хартия за ASPEL RED/GREY 112мм/25 м, каталожен номер: BMAS001</t>
  </si>
  <si>
    <t>Контакген гел за ехограф Aqua Sound clear/basic трансмисивен гел, кубитейнер 5000 мл, каталожен номер: UCU/UBU 5000</t>
  </si>
  <si>
    <t xml:space="preserve"> Ultragel, Унгария</t>
  </si>
  <si>
    <t>Принтерна хартия за ехограф- Mitsubishi К61В 110 мм. х 20 м. ролка</t>
  </si>
  <si>
    <t>Ceracarta, Испания</t>
  </si>
  <si>
    <t>Accumax, Индия</t>
  </si>
  <si>
    <t>Тест ленти за глюкомер GLUCO DR, опаковка от 50 бр.</t>
  </si>
  <si>
    <t>Аllmedicus Co, Ltd</t>
  </si>
  <si>
    <t>Вакутест Кима</t>
  </si>
  <si>
    <t>Химтекс ООД</t>
  </si>
  <si>
    <t>Нормакс</t>
  </si>
  <si>
    <t>Делталаб</t>
  </si>
  <si>
    <t>Ветро дизайн</t>
  </si>
  <si>
    <t>Бурнас медикалс</t>
  </si>
  <si>
    <t>Панреак</t>
  </si>
  <si>
    <t>3х500</t>
  </si>
  <si>
    <t>РСР ЕООД</t>
  </si>
  <si>
    <t>Dahlhausen</t>
  </si>
  <si>
    <t>Fresenius Kabi</t>
  </si>
  <si>
    <t>Unomedical/Convatec</t>
  </si>
  <si>
    <t>Convatec/Stomadress closed/62446</t>
  </si>
  <si>
    <t>Класиране</t>
  </si>
  <si>
    <t>Стойност взета в предвид при класирането</t>
  </si>
  <si>
    <t>не отговаря на ТС -50/100 мл.</t>
  </si>
  <si>
    <r>
      <t>Интравенозна система за подаване на инфузионни разтвори. Универсална гравитационна интравенозна система с пластмасова игла, за твърди и деформируеми контейнери, самообезвъздушаваща се и филтър за бързо пълнене, клапан за подаване на въздух, снабден с бактериален филтър и капаче, капкова камера за 20 капки = 1 мл; 15 µm фил, без латекс, без ПВЦ и без DEHP, Материал полиуретан - съвместим с агресини медикаменти и цитостатици.</t>
    </r>
    <r>
      <rPr>
        <b/>
        <sz val="10"/>
        <rFont val="Times New Roman"/>
        <family val="1"/>
        <charset val="204"/>
      </rPr>
      <t>UV - фотозащитена за светлочувствителни медикаменти.</t>
    </r>
  </si>
  <si>
    <r>
      <rPr>
        <sz val="10"/>
        <color indexed="8"/>
        <rFont val="Arial"/>
        <family val="2"/>
        <charset val="204"/>
      </rPr>
      <t>Основна инфузионна линия 180 см (PVC без фталати) с Y- клапа  за добавяне на медикамента</t>
    </r>
  </si>
  <si>
    <r>
      <rPr>
        <sz val="10"/>
        <color indexed="8"/>
        <rFont val="Arial"/>
        <family val="2"/>
        <charset val="204"/>
      </rPr>
      <t>Основна инфузионна линия 180 см (PVC без фталати) с Y- клапа  за добавяне на медикамента за фоточуствителни медикаменти</t>
    </r>
  </si>
  <si>
    <r>
      <rPr>
        <sz val="10"/>
        <color indexed="8"/>
        <rFont val="Arial"/>
        <family val="2"/>
        <charset val="204"/>
      </rPr>
      <t>Основна инфузионна линия 180 см (PVC без фталати) с Y- клапа  за добавяне на медикамента и вграден on-line 0,2µm филтър (Taxol, Erbitux и др.)</t>
    </r>
  </si>
  <si>
    <r>
      <t>Едно-компонентна</t>
    </r>
    <r>
      <rPr>
        <sz val="10"/>
        <color indexed="8"/>
        <rFont val="Times New Roman"/>
        <family val="1"/>
        <charset val="204"/>
      </rPr>
      <t> </t>
    </r>
    <r>
      <rPr>
        <sz val="10"/>
        <color indexed="63"/>
        <rFont val="Times New Roman"/>
        <family val="1"/>
        <charset val="204"/>
      </rPr>
      <t xml:space="preserve"> източваща се торбичка. Овално оформен фланец за по-добро сцепление. Обогатена с медицински Манука Мед с анти-бактериални свойства за подтискане на възпаления. С филтър за премахване на миризмите. С вградена система за затваряне (велкро) за лесен дренаж. С разделен заден капак за по-лесно позициониране на торбата и мониторинг на изхода. </t>
    </r>
  </si>
  <si>
    <t>Хуайн Медикал Инструментс Ко, Лтд</t>
  </si>
  <si>
    <t>мл.</t>
  </si>
  <si>
    <t xml:space="preserve">не отговаря на ТС </t>
  </si>
  <si>
    <t>100 гр.</t>
  </si>
  <si>
    <t>не отговаря на изискванията на Възложителя</t>
  </si>
  <si>
    <t>118 мл</t>
  </si>
  <si>
    <t>100 мл.</t>
  </si>
  <si>
    <t>отстранен не поддържа цената</t>
  </si>
  <si>
    <t>Класиране на участниците по процедура с предмет: Доставка на медицински консумативи и реактиви  по Приложение 1 за нуждите на “КОЦ- Шумен”  ЕООД за обособена позиция №1</t>
  </si>
  <si>
    <t>не представя моста</t>
  </si>
  <si>
    <t>ПРИЛОЖЕНИЕ 2</t>
  </si>
  <si>
    <t>ПРИЛОЖЕНИЕ 1</t>
  </si>
  <si>
    <t>ПРИЛОЖЕНИЕ 3</t>
  </si>
  <si>
    <t>ПРИЛОЖЕНИЕ 4</t>
  </si>
  <si>
    <t>Първи места на участниците по процедура с предмет: Доставка на медицински консумативи и реактиви  по Приложение 1 за нуждите на “КОЦ- Шумен”  ЕООД за обособена позиция №1</t>
  </si>
  <si>
    <t>Липса на участници</t>
  </si>
  <si>
    <t>Участници предложени за отстраняване</t>
  </si>
</sst>
</file>

<file path=xl/styles.xml><?xml version="1.0" encoding="utf-8"?>
<styleSheet xmlns="http://schemas.openxmlformats.org/spreadsheetml/2006/main">
  <numFmts count="18">
    <numFmt numFmtId="43" formatCode="_-* #,##0.00\ _л_в_._-;\-* #,##0.00\ _л_в_._-;_-* &quot;-&quot;??\ _л_в_._-;_-@_-"/>
    <numFmt numFmtId="164" formatCode="_-* #,##0.00\ _л_в_-;\-* #,##0.00\ _л_в_-;_-* &quot;-&quot;??\ _л_в_-;_-@_-"/>
    <numFmt numFmtId="165" formatCode="#,##0.00_ ;\-#,##0.00\ "/>
    <numFmt numFmtId="166" formatCode="0.00000"/>
    <numFmt numFmtId="167" formatCode="0.00000;[Red]0.00000"/>
    <numFmt numFmtId="168" formatCode="_-* #,##0.00\ _л_в_-;\-* #,##0.00\ _л_в_-;_-* \-??\ _л_в_-;_-@_-"/>
    <numFmt numFmtId="169" formatCode="0.00;[Red]0.00"/>
    <numFmt numFmtId="170" formatCode="#,##0.000"/>
    <numFmt numFmtId="171" formatCode="0.000"/>
    <numFmt numFmtId="172" formatCode="0.0000"/>
    <numFmt numFmtId="173" formatCode="#,##0.00000_ ;\-#,##0.00000\ "/>
    <numFmt numFmtId="174" formatCode="#,##0.00000"/>
    <numFmt numFmtId="175" formatCode="#,##0.00\ &quot;лв&quot;"/>
    <numFmt numFmtId="176" formatCode="#,##0.00\ &quot;лв.&quot;"/>
    <numFmt numFmtId="177" formatCode="#,##0.000\ &quot;лв.&quot;"/>
    <numFmt numFmtId="178" formatCode="#,##0.0000\ &quot;лв.&quot;"/>
    <numFmt numFmtId="179" formatCode="#,##0.0000"/>
    <numFmt numFmtId="180" formatCode="0.000;[Red]0.000"/>
  </numFmts>
  <fonts count="44">
    <font>
      <sz val="11"/>
      <color theme="1"/>
      <name val="Calibri"/>
      <family val="2"/>
      <charset val="204"/>
      <scheme val="minor"/>
    </font>
    <font>
      <sz val="11"/>
      <color theme="1"/>
      <name val="Calibri"/>
      <family val="2"/>
      <charset val="204"/>
      <scheme val="minor"/>
    </font>
    <font>
      <b/>
      <sz val="10"/>
      <name val="Arial"/>
      <family val="2"/>
      <charset val="204"/>
    </font>
    <font>
      <sz val="10"/>
      <color rgb="FFFF0000"/>
      <name val="Arial"/>
      <family val="2"/>
      <charset val="204"/>
    </font>
    <font>
      <b/>
      <sz val="12"/>
      <name val="Times New Roman"/>
      <family val="1"/>
      <charset val="204"/>
    </font>
    <font>
      <sz val="12"/>
      <name val="Times New Roman"/>
      <family val="1"/>
      <charset val="204"/>
    </font>
    <font>
      <b/>
      <sz val="11"/>
      <name val="Times New Roman"/>
      <family val="1"/>
      <charset val="204"/>
    </font>
    <font>
      <sz val="11"/>
      <name val="Arial"/>
      <family val="2"/>
      <charset val="204"/>
    </font>
    <font>
      <sz val="11"/>
      <name val="Times New Roman"/>
      <family val="1"/>
      <charset val="204"/>
    </font>
    <font>
      <sz val="11"/>
      <color indexed="8"/>
      <name val="Calibri"/>
      <family val="2"/>
      <charset val="238"/>
    </font>
    <font>
      <sz val="10"/>
      <color rgb="FFFF0000"/>
      <name val="Arial"/>
      <family val="2"/>
    </font>
    <font>
      <sz val="11"/>
      <color theme="1"/>
      <name val="Times New Roman"/>
      <family val="1"/>
      <charset val="204"/>
    </font>
    <font>
      <sz val="10"/>
      <name val="Arial"/>
      <family val="2"/>
      <charset val="204"/>
    </font>
    <font>
      <b/>
      <sz val="9"/>
      <color indexed="81"/>
      <name val="Tahoma"/>
      <family val="2"/>
      <charset val="204"/>
    </font>
    <font>
      <sz val="9"/>
      <color indexed="81"/>
      <name val="Tahoma"/>
      <family val="2"/>
      <charset val="204"/>
    </font>
    <font>
      <sz val="11"/>
      <color indexed="8"/>
      <name val="Times New Roman"/>
      <family val="1"/>
      <charset val="204"/>
    </font>
    <font>
      <sz val="11"/>
      <color rgb="FF000000"/>
      <name val="Times New Roman"/>
      <family val="1"/>
      <charset val="204"/>
    </font>
    <font>
      <sz val="10"/>
      <name val="Times New Roman"/>
      <family val="1"/>
      <charset val="204"/>
    </font>
    <font>
      <sz val="10"/>
      <color indexed="8"/>
      <name val="Times New Roman"/>
      <family val="1"/>
      <charset val="204"/>
    </font>
    <font>
      <b/>
      <sz val="9"/>
      <color indexed="8"/>
      <name val="Tahoma"/>
      <family val="2"/>
      <charset val="204"/>
    </font>
    <font>
      <sz val="10"/>
      <name val="Arial"/>
      <family val="2"/>
    </font>
    <font>
      <sz val="8"/>
      <name val="Times New Roman"/>
      <family val="1"/>
      <charset val="204"/>
    </font>
    <font>
      <sz val="9"/>
      <name val="Times New Roman"/>
      <family val="1"/>
      <charset val="204"/>
    </font>
    <font>
      <u/>
      <sz val="8"/>
      <color indexed="12"/>
      <name val="Arial"/>
      <family val="2"/>
      <charset val="204"/>
    </font>
    <font>
      <sz val="10"/>
      <color theme="1"/>
      <name val="Arial"/>
      <family val="2"/>
      <charset val="204"/>
    </font>
    <font>
      <sz val="10"/>
      <color indexed="8"/>
      <name val="Arial"/>
      <family val="2"/>
    </font>
    <font>
      <b/>
      <sz val="10"/>
      <color rgb="FF000000"/>
      <name val="Times New Roman"/>
      <family val="1"/>
      <charset val="204"/>
    </font>
    <font>
      <b/>
      <sz val="10"/>
      <color rgb="FFFF0000"/>
      <name val="Arial"/>
      <family val="2"/>
      <charset val="204"/>
    </font>
    <font>
      <sz val="11"/>
      <name val="Calibri"/>
      <family val="2"/>
      <charset val="204"/>
      <scheme val="minor"/>
    </font>
    <font>
      <sz val="11"/>
      <color rgb="FFFF0000"/>
      <name val="Arial"/>
      <family val="2"/>
      <charset val="204"/>
    </font>
    <font>
      <sz val="10"/>
      <color theme="1"/>
      <name val="Calibri"/>
      <family val="2"/>
      <charset val="204"/>
      <scheme val="minor"/>
    </font>
    <font>
      <b/>
      <sz val="10"/>
      <name val="Times New Roman"/>
      <family val="1"/>
      <charset val="204"/>
    </font>
    <font>
      <sz val="10"/>
      <color rgb="FFFF0000"/>
      <name val="Times New Roman"/>
      <family val="1"/>
      <charset val="204"/>
    </font>
    <font>
      <b/>
      <sz val="10"/>
      <color rgb="FFFF0000"/>
      <name val="Times New Roman"/>
      <family val="1"/>
      <charset val="204"/>
    </font>
    <font>
      <u/>
      <sz val="10"/>
      <color indexed="12"/>
      <name val="Arial"/>
      <family val="2"/>
      <charset val="204"/>
    </font>
    <font>
      <b/>
      <i/>
      <sz val="10"/>
      <name val="Times New Roman"/>
      <family val="1"/>
      <charset val="204"/>
    </font>
    <font>
      <sz val="10"/>
      <color theme="1"/>
      <name val="Times New Roman"/>
      <family val="1"/>
      <charset val="204"/>
    </font>
    <font>
      <u/>
      <sz val="10"/>
      <color theme="10"/>
      <name val="Calibri"/>
      <family val="2"/>
      <charset val="204"/>
    </font>
    <font>
      <u/>
      <sz val="10"/>
      <color theme="1"/>
      <name val="Calibri"/>
      <family val="2"/>
      <charset val="204"/>
    </font>
    <font>
      <sz val="10"/>
      <name val="Calibri"/>
      <family val="2"/>
      <charset val="204"/>
    </font>
    <font>
      <sz val="10"/>
      <color indexed="8"/>
      <name val="Arial"/>
      <family val="2"/>
      <charset val="204"/>
    </font>
    <font>
      <sz val="10"/>
      <color rgb="FF222222"/>
      <name val="Times New Roman"/>
      <family val="1"/>
      <charset val="204"/>
    </font>
    <font>
      <sz val="10"/>
      <color indexed="63"/>
      <name val="Times New Roman"/>
      <family val="1"/>
      <charset val="204"/>
    </font>
    <font>
      <b/>
      <sz val="10"/>
      <color indexed="8"/>
      <name val="Times New Roman"/>
      <family val="1"/>
      <charset val="204"/>
    </font>
  </fonts>
  <fills count="23">
    <fill>
      <patternFill patternType="none"/>
    </fill>
    <fill>
      <patternFill patternType="gray125"/>
    </fill>
    <fill>
      <patternFill patternType="solid">
        <fgColor indexed="42"/>
        <bgColor indexed="64"/>
      </patternFill>
    </fill>
    <fill>
      <patternFill patternType="solid">
        <fgColor indexed="9"/>
        <bgColor indexed="64"/>
      </patternFill>
    </fill>
    <fill>
      <patternFill patternType="solid">
        <fgColor indexed="47"/>
        <bgColor indexed="64"/>
      </patternFill>
    </fill>
    <fill>
      <patternFill patternType="solid">
        <fgColor indexed="43"/>
        <bgColor indexed="64"/>
      </patternFill>
    </fill>
    <fill>
      <patternFill patternType="solid">
        <fgColor theme="0"/>
        <bgColor indexed="64"/>
      </patternFill>
    </fill>
    <fill>
      <patternFill patternType="solid">
        <fgColor indexed="9"/>
        <bgColor indexed="26"/>
      </patternFill>
    </fill>
    <fill>
      <patternFill patternType="solid">
        <fgColor theme="0"/>
        <bgColor indexed="26"/>
      </patternFill>
    </fill>
    <fill>
      <patternFill patternType="solid">
        <fgColor indexed="47"/>
        <bgColor indexed="22"/>
      </patternFill>
    </fill>
    <fill>
      <patternFill patternType="solid">
        <fgColor theme="0"/>
        <bgColor indexed="22"/>
      </patternFill>
    </fill>
    <fill>
      <patternFill patternType="solid">
        <fgColor theme="0"/>
        <bgColor indexed="27"/>
      </patternFill>
    </fill>
    <fill>
      <patternFill patternType="solid">
        <fgColor rgb="FFFFFF00"/>
        <bgColor indexed="64"/>
      </patternFill>
    </fill>
    <fill>
      <patternFill patternType="solid">
        <fgColor indexed="9"/>
        <bgColor indexed="2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8" tint="0.79998168889431442"/>
        <bgColor indexed="27"/>
      </patternFill>
    </fill>
    <fill>
      <patternFill patternType="solid">
        <fgColor theme="6" tint="0.79998168889431442"/>
        <bgColor indexed="64"/>
      </patternFill>
    </fill>
    <fill>
      <patternFill patternType="solid">
        <fgColor theme="9" tint="0.59999389629810485"/>
        <bgColor indexed="22"/>
      </patternFill>
    </fill>
    <fill>
      <patternFill patternType="solid">
        <fgColor theme="9" tint="0.79998168889431442"/>
        <bgColor indexed="22"/>
      </patternFill>
    </fill>
    <fill>
      <patternFill patternType="solid">
        <fgColor theme="9" tint="0.79998168889431442"/>
        <bgColor indexed="64"/>
      </patternFill>
    </fill>
    <fill>
      <patternFill patternType="solid">
        <fgColor theme="9" tint="0.79998168889431442"/>
        <bgColor indexed="27"/>
      </patternFill>
    </fill>
    <fill>
      <patternFill patternType="solid">
        <fgColor theme="9" tint="0.79998168889431442"/>
        <bgColor indexed="26"/>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medium">
        <color indexed="64"/>
      </left>
      <right style="medium">
        <color indexed="64"/>
      </right>
      <top style="slantDashDot">
        <color indexed="64"/>
      </top>
      <bottom style="slantDashDot">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9" fillId="0" borderId="0"/>
    <xf numFmtId="0" fontId="12" fillId="0" borderId="0"/>
    <xf numFmtId="168" fontId="12" fillId="0" borderId="0" applyFill="0" applyBorder="0" applyAlignment="0" applyProtection="0"/>
    <xf numFmtId="0" fontId="12" fillId="0" borderId="0"/>
    <xf numFmtId="0" fontId="12" fillId="0" borderId="0"/>
    <xf numFmtId="0" fontId="12" fillId="0" borderId="0"/>
    <xf numFmtId="0" fontId="23" fillId="0" borderId="0" applyNumberFormat="0" applyFill="0" applyBorder="0" applyAlignment="0" applyProtection="0">
      <alignment vertical="top"/>
      <protection locked="0"/>
    </xf>
  </cellStyleXfs>
  <cellXfs count="1220">
    <xf numFmtId="0" fontId="0" fillId="0" borderId="0" xfId="0"/>
    <xf numFmtId="0" fontId="0" fillId="0" borderId="0" xfId="0" applyAlignment="1">
      <alignment vertical="center"/>
    </xf>
    <xf numFmtId="0" fontId="3" fillId="0" borderId="0" xfId="0" applyFont="1" applyAlignment="1">
      <alignment vertical="center"/>
    </xf>
    <xf numFmtId="0" fontId="0" fillId="0" borderId="0" xfId="0" applyAlignment="1">
      <alignment horizontal="right"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0" fontId="6" fillId="2" borderId="1" xfId="1" applyNumberFormat="1" applyFont="1" applyFill="1" applyBorder="1" applyAlignment="1">
      <alignment horizontal="center" vertical="center" wrapText="1"/>
    </xf>
    <xf numFmtId="0" fontId="7" fillId="0" borderId="0" xfId="0" applyFont="1" applyAlignment="1">
      <alignment vertical="center"/>
    </xf>
    <xf numFmtId="0" fontId="10" fillId="0" borderId="0" xfId="0" applyFont="1" applyAlignment="1">
      <alignment vertical="center"/>
    </xf>
    <xf numFmtId="0" fontId="12" fillId="0" borderId="0" xfId="0" applyFont="1" applyAlignment="1">
      <alignment vertical="center"/>
    </xf>
    <xf numFmtId="0" fontId="8" fillId="7" borderId="1" xfId="3" applyNumberFormat="1" applyFont="1" applyFill="1" applyBorder="1" applyAlignment="1">
      <alignment vertical="center"/>
    </xf>
    <xf numFmtId="0" fontId="8" fillId="8" borderId="2" xfId="3" applyNumberFormat="1" applyFont="1" applyFill="1" applyBorder="1" applyAlignment="1">
      <alignment vertical="center" wrapText="1"/>
    </xf>
    <xf numFmtId="0" fontId="8" fillId="9" borderId="1" xfId="3" applyNumberFormat="1" applyFont="1" applyFill="1" applyBorder="1" applyAlignment="1">
      <alignment vertical="center"/>
    </xf>
    <xf numFmtId="0" fontId="8" fillId="9" borderId="1" xfId="3" applyNumberFormat="1" applyFont="1" applyFill="1" applyBorder="1" applyAlignment="1">
      <alignment horizontal="left" vertical="center" wrapText="1"/>
    </xf>
    <xf numFmtId="0" fontId="8" fillId="9" borderId="1" xfId="3" applyNumberFormat="1" applyFont="1" applyFill="1" applyBorder="1" applyAlignment="1">
      <alignment horizontal="center" vertical="center" wrapText="1"/>
    </xf>
    <xf numFmtId="0" fontId="8" fillId="10" borderId="1" xfId="3" applyNumberFormat="1" applyFont="1" applyFill="1" applyBorder="1" applyAlignment="1">
      <alignment horizontal="center" vertical="center" wrapText="1"/>
    </xf>
    <xf numFmtId="0" fontId="8" fillId="10" borderId="2" xfId="3" applyNumberFormat="1" applyFont="1" applyFill="1" applyBorder="1" applyAlignment="1">
      <alignment horizontal="center" vertical="center" wrapText="1"/>
    </xf>
    <xf numFmtId="0" fontId="8" fillId="10" borderId="1" xfId="3" applyNumberFormat="1" applyFont="1" applyFill="1" applyBorder="1" applyAlignment="1">
      <alignment vertical="center"/>
    </xf>
    <xf numFmtId="0" fontId="8" fillId="10" borderId="1" xfId="3" applyNumberFormat="1" applyFont="1" applyFill="1" applyBorder="1" applyAlignment="1">
      <alignment horizontal="left" vertical="center" wrapText="1"/>
    </xf>
    <xf numFmtId="0" fontId="8" fillId="10" borderId="2" xfId="3" applyNumberFormat="1" applyFont="1" applyFill="1" applyBorder="1" applyAlignment="1">
      <alignment vertical="center" wrapText="1"/>
    </xf>
    <xf numFmtId="2" fontId="8" fillId="10" borderId="2" xfId="4" applyNumberFormat="1" applyFont="1" applyFill="1" applyBorder="1" applyAlignment="1" applyProtection="1">
      <alignment vertical="center"/>
    </xf>
    <xf numFmtId="0" fontId="2" fillId="5" borderId="1" xfId="0" applyNumberFormat="1" applyFont="1" applyFill="1" applyBorder="1" applyAlignment="1">
      <alignment horizontal="left" vertical="center" wrapText="1"/>
    </xf>
    <xf numFmtId="0" fontId="8" fillId="0" borderId="1" xfId="3" applyNumberFormat="1" applyFont="1" applyBorder="1" applyAlignment="1">
      <alignment vertical="center" wrapText="1"/>
    </xf>
    <xf numFmtId="0" fontId="8" fillId="0" borderId="1" xfId="3" applyNumberFormat="1" applyFont="1" applyBorder="1" applyAlignment="1">
      <alignment horizontal="left" vertical="center" wrapText="1"/>
    </xf>
    <xf numFmtId="0" fontId="8" fillId="6" borderId="2" xfId="3" applyNumberFormat="1" applyFont="1" applyFill="1" applyBorder="1" applyAlignment="1">
      <alignment vertical="center" wrapText="1"/>
    </xf>
    <xf numFmtId="2" fontId="8" fillId="11" borderId="2" xfId="4" applyNumberFormat="1" applyFont="1" applyFill="1" applyBorder="1" applyAlignment="1" applyProtection="1">
      <alignment vertical="center" wrapText="1"/>
    </xf>
    <xf numFmtId="0" fontId="8" fillId="9" borderId="1" xfId="3" applyNumberFormat="1" applyFont="1" applyFill="1" applyBorder="1" applyAlignment="1">
      <alignment vertical="center" wrapText="1"/>
    </xf>
    <xf numFmtId="49" fontId="7" fillId="0" borderId="1" xfId="0" applyNumberFormat="1" applyFont="1" applyFill="1" applyBorder="1" applyAlignment="1" applyProtection="1">
      <alignment horizontal="center" vertical="center" wrapText="1"/>
      <protection locked="0"/>
    </xf>
    <xf numFmtId="0" fontId="8" fillId="7" borderId="1" xfId="3" applyNumberFormat="1" applyFont="1" applyFill="1" applyBorder="1" applyAlignment="1">
      <alignment horizontal="left" vertical="center" wrapText="1"/>
    </xf>
    <xf numFmtId="2" fontId="8" fillId="10" borderId="2" xfId="4" applyNumberFormat="1" applyFont="1" applyFill="1" applyBorder="1" applyAlignment="1" applyProtection="1">
      <alignment vertical="center" wrapText="1"/>
    </xf>
    <xf numFmtId="1" fontId="7" fillId="0" borderId="1" xfId="1" applyNumberFormat="1" applyFont="1" applyFill="1" applyBorder="1" applyAlignment="1">
      <alignment horizontal="center" vertical="center" wrapText="1"/>
    </xf>
    <xf numFmtId="4" fontId="7" fillId="0" borderId="1" xfId="1" applyNumberFormat="1" applyFont="1" applyFill="1" applyBorder="1" applyAlignment="1">
      <alignment horizontal="right" vertical="center" wrapText="1"/>
    </xf>
    <xf numFmtId="0" fontId="8" fillId="10" borderId="1" xfId="3" applyNumberFormat="1" applyFont="1" applyFill="1" applyBorder="1" applyAlignment="1">
      <alignment vertical="center" wrapText="1"/>
    </xf>
    <xf numFmtId="0" fontId="2" fillId="12" borderId="1" xfId="0" applyNumberFormat="1" applyFont="1" applyFill="1" applyBorder="1" applyAlignment="1">
      <alignment horizontal="left" vertical="center" wrapText="1"/>
    </xf>
    <xf numFmtId="2" fontId="8" fillId="8" borderId="2" xfId="4" applyNumberFormat="1" applyFont="1" applyFill="1" applyBorder="1" applyAlignment="1" applyProtection="1">
      <alignment vertical="center" wrapText="1"/>
    </xf>
    <xf numFmtId="1" fontId="7" fillId="0" borderId="1" xfId="0" applyNumberFormat="1" applyFont="1" applyFill="1" applyBorder="1" applyAlignment="1" applyProtection="1">
      <alignment horizontal="center" vertical="center" wrapText="1"/>
      <protection locked="0"/>
    </xf>
    <xf numFmtId="169" fontId="7" fillId="0" borderId="1" xfId="0" applyNumberFormat="1" applyFont="1" applyFill="1" applyBorder="1" applyAlignment="1" applyProtection="1">
      <alignment horizontal="right" vertical="center" wrapText="1"/>
      <protection locked="0"/>
    </xf>
    <xf numFmtId="0" fontId="8" fillId="0" borderId="2" xfId="3" applyNumberFormat="1" applyFont="1" applyFill="1" applyBorder="1" applyAlignment="1">
      <alignment vertical="center" wrapText="1"/>
    </xf>
    <xf numFmtId="2" fontId="8" fillId="0" borderId="2" xfId="4" applyNumberFormat="1" applyFont="1" applyFill="1" applyBorder="1" applyAlignment="1" applyProtection="1">
      <alignment vertical="center" wrapText="1"/>
    </xf>
    <xf numFmtId="170" fontId="7" fillId="0" borderId="1" xfId="1" applyNumberFormat="1" applyFont="1" applyFill="1" applyBorder="1" applyAlignment="1">
      <alignment horizontal="right" vertical="center" wrapText="1"/>
    </xf>
    <xf numFmtId="0" fontId="7" fillId="0" borderId="1" xfId="0" applyFont="1" applyFill="1" applyBorder="1" applyAlignment="1">
      <alignment horizontal="right" vertical="center"/>
    </xf>
    <xf numFmtId="49" fontId="7" fillId="0" borderId="1" xfId="0" applyNumberFormat="1" applyFont="1" applyFill="1" applyBorder="1" applyAlignment="1">
      <alignment horizontal="center" vertical="center" wrapText="1"/>
    </xf>
    <xf numFmtId="0" fontId="6" fillId="5" borderId="1" xfId="0" applyNumberFormat="1" applyFont="1" applyFill="1" applyBorder="1" applyAlignment="1">
      <alignment vertical="center" wrapText="1"/>
    </xf>
    <xf numFmtId="0" fontId="6" fillId="5" borderId="1" xfId="0" applyNumberFormat="1" applyFont="1" applyFill="1" applyBorder="1" applyAlignment="1">
      <alignment horizontal="left" vertical="center" wrapText="1"/>
    </xf>
    <xf numFmtId="0" fontId="8" fillId="0" borderId="1" xfId="0" applyNumberFormat="1" applyFont="1" applyFill="1" applyBorder="1" applyAlignment="1">
      <alignment vertical="center" wrapText="1"/>
    </xf>
    <xf numFmtId="0" fontId="8" fillId="6" borderId="2" xfId="0" applyNumberFormat="1" applyFont="1" applyFill="1" applyBorder="1" applyAlignment="1">
      <alignment vertical="center" wrapText="1"/>
    </xf>
    <xf numFmtId="2" fontId="8" fillId="6" borderId="2" xfId="1" applyNumberFormat="1" applyFont="1" applyFill="1" applyBorder="1" applyAlignment="1">
      <alignment vertical="center" wrapText="1"/>
    </xf>
    <xf numFmtId="0" fontId="8" fillId="0" borderId="1" xfId="3" applyNumberFormat="1" applyFont="1" applyFill="1" applyBorder="1" applyAlignment="1">
      <alignment vertical="center" wrapText="1"/>
    </xf>
    <xf numFmtId="0" fontId="8" fillId="10" borderId="2" xfId="3" applyNumberFormat="1" applyFont="1" applyFill="1" applyBorder="1" applyAlignment="1">
      <alignment horizontal="right" vertical="center" wrapText="1"/>
    </xf>
    <xf numFmtId="0" fontId="2" fillId="5" borderId="1" xfId="0" applyNumberFormat="1" applyFont="1" applyFill="1" applyBorder="1" applyAlignment="1">
      <alignment horizontal="center" vertical="center" wrapText="1"/>
    </xf>
    <xf numFmtId="0" fontId="2" fillId="5" borderId="1" xfId="0" applyNumberFormat="1" applyFont="1" applyFill="1" applyBorder="1" applyAlignment="1">
      <alignment vertical="center" wrapText="1"/>
    </xf>
    <xf numFmtId="0" fontId="8" fillId="0" borderId="1" xfId="3" applyFont="1" applyBorder="1" applyAlignment="1">
      <alignment horizontal="left" vertical="center" wrapText="1"/>
    </xf>
    <xf numFmtId="2" fontId="8" fillId="11" borderId="1" xfId="4" applyNumberFormat="1" applyFont="1" applyFill="1" applyBorder="1" applyAlignment="1" applyProtection="1">
      <alignment vertical="center" wrapText="1"/>
    </xf>
    <xf numFmtId="0" fontId="8" fillId="10" borderId="2" xfId="3" applyFont="1" applyFill="1" applyBorder="1" applyAlignment="1">
      <alignment vertical="center" wrapText="1"/>
    </xf>
    <xf numFmtId="0" fontId="8" fillId="0" borderId="1" xfId="3" applyNumberFormat="1" applyFont="1" applyBorder="1" applyAlignment="1">
      <alignment vertical="center"/>
    </xf>
    <xf numFmtId="2" fontId="8" fillId="11" borderId="2" xfId="4" applyNumberFormat="1" applyFont="1" applyFill="1" applyBorder="1" applyAlignment="1" applyProtection="1">
      <alignment vertical="center"/>
    </xf>
    <xf numFmtId="49" fontId="7" fillId="0" borderId="1" xfId="1" applyNumberFormat="1" applyFont="1" applyFill="1" applyBorder="1" applyAlignment="1">
      <alignment horizontal="center" vertical="center" wrapText="1"/>
    </xf>
    <xf numFmtId="167" fontId="7" fillId="0" borderId="1" xfId="0" applyNumberFormat="1" applyFont="1" applyFill="1" applyBorder="1" applyAlignment="1" applyProtection="1">
      <alignment horizontal="right" vertical="center"/>
      <protection locked="0"/>
    </xf>
    <xf numFmtId="167" fontId="7" fillId="0" borderId="1" xfId="0" applyNumberFormat="1" applyFont="1" applyFill="1" applyBorder="1" applyAlignment="1">
      <alignment horizontal="right" vertical="center"/>
    </xf>
    <xf numFmtId="1" fontId="7" fillId="0" borderId="1" xfId="0" applyNumberFormat="1" applyFont="1" applyFill="1" applyBorder="1" applyAlignment="1">
      <alignment horizontal="center" vertical="center" wrapText="1"/>
    </xf>
    <xf numFmtId="166" fontId="7" fillId="0" borderId="1" xfId="0" applyNumberFormat="1" applyFont="1" applyFill="1" applyBorder="1" applyAlignment="1">
      <alignment horizontal="right" vertical="center"/>
    </xf>
    <xf numFmtId="166" fontId="7" fillId="0" borderId="1" xfId="1" applyNumberFormat="1" applyFont="1" applyFill="1" applyBorder="1" applyAlignment="1">
      <alignment horizontal="right" vertical="center" wrapText="1"/>
    </xf>
    <xf numFmtId="0" fontId="8" fillId="6" borderId="2" xfId="3" applyFont="1" applyFill="1" applyBorder="1" applyAlignment="1" applyProtection="1">
      <alignment vertical="center" wrapText="1"/>
      <protection locked="0"/>
    </xf>
    <xf numFmtId="0" fontId="8" fillId="6" borderId="2" xfId="3" applyFont="1" applyFill="1" applyBorder="1" applyAlignment="1">
      <alignment vertical="center" wrapText="1"/>
    </xf>
    <xf numFmtId="0" fontId="8" fillId="0" borderId="1" xfId="3" applyFont="1" applyBorder="1" applyAlignment="1">
      <alignment vertical="center" wrapText="1"/>
    </xf>
    <xf numFmtId="167" fontId="8" fillId="10" borderId="2" xfId="4" applyNumberFormat="1" applyFont="1" applyFill="1" applyBorder="1" applyAlignment="1" applyProtection="1">
      <alignment vertical="center"/>
    </xf>
    <xf numFmtId="167" fontId="7" fillId="0" borderId="1" xfId="1" applyNumberFormat="1" applyFont="1" applyFill="1" applyBorder="1" applyAlignment="1">
      <alignment horizontal="right" vertical="center" wrapText="1"/>
    </xf>
    <xf numFmtId="0" fontId="8" fillId="8" borderId="2" xfId="3" applyFont="1" applyFill="1" applyBorder="1" applyAlignment="1">
      <alignment vertical="center" wrapText="1"/>
    </xf>
    <xf numFmtId="166" fontId="8" fillId="8" borderId="2" xfId="4" applyNumberFormat="1" applyFont="1" applyFill="1" applyBorder="1" applyAlignment="1" applyProtection="1">
      <alignment vertical="center" wrapText="1"/>
    </xf>
    <xf numFmtId="166" fontId="7" fillId="0" borderId="2" xfId="1" applyNumberFormat="1" applyFont="1" applyFill="1" applyBorder="1" applyAlignment="1">
      <alignment horizontal="right" vertical="center" wrapText="1"/>
    </xf>
    <xf numFmtId="0" fontId="8" fillId="6" borderId="13" xfId="3" applyNumberFormat="1" applyFont="1" applyFill="1" applyBorder="1" applyAlignment="1">
      <alignment vertical="center" wrapText="1"/>
    </xf>
    <xf numFmtId="2" fontId="8" fillId="11" borderId="13" xfId="4" applyNumberFormat="1" applyFont="1" applyFill="1" applyBorder="1" applyAlignment="1" applyProtection="1">
      <alignment vertical="center"/>
    </xf>
    <xf numFmtId="0" fontId="8" fillId="0" borderId="14" xfId="3" applyNumberFormat="1" applyFont="1" applyBorder="1" applyAlignment="1">
      <alignment vertical="center"/>
    </xf>
    <xf numFmtId="2" fontId="8" fillId="6" borderId="13" xfId="4" applyNumberFormat="1" applyFont="1" applyFill="1" applyBorder="1" applyAlignment="1" applyProtection="1">
      <alignment vertical="center"/>
    </xf>
    <xf numFmtId="0" fontId="8" fillId="0" borderId="4" xfId="3" applyNumberFormat="1" applyFont="1" applyBorder="1" applyAlignment="1">
      <alignment vertical="center"/>
    </xf>
    <xf numFmtId="0" fontId="8" fillId="0" borderId="4" xfId="3" applyNumberFormat="1" applyFont="1" applyBorder="1" applyAlignment="1">
      <alignment vertical="center" wrapText="1"/>
    </xf>
    <xf numFmtId="0" fontId="8" fillId="0" borderId="4" xfId="3" applyFont="1" applyBorder="1" applyAlignment="1">
      <alignment vertical="center" wrapText="1"/>
    </xf>
    <xf numFmtId="0" fontId="8" fillId="0" borderId="4" xfId="6" applyFont="1" applyBorder="1" applyAlignment="1">
      <alignment vertical="center" wrapText="1"/>
    </xf>
    <xf numFmtId="0" fontId="6" fillId="14" borderId="4" xfId="3" applyNumberFormat="1" applyFont="1" applyFill="1" applyBorder="1" applyAlignment="1">
      <alignment vertical="center" wrapText="1"/>
    </xf>
    <xf numFmtId="0" fontId="8" fillId="0" borderId="4" xfId="3" applyFont="1" applyFill="1" applyBorder="1" applyAlignment="1">
      <alignment vertical="center" wrapText="1"/>
    </xf>
    <xf numFmtId="0" fontId="8" fillId="0" borderId="4" xfId="3" applyNumberFormat="1" applyFont="1" applyFill="1" applyBorder="1" applyAlignment="1">
      <alignment vertical="center" wrapText="1"/>
    </xf>
    <xf numFmtId="1" fontId="8" fillId="6" borderId="13" xfId="4" applyNumberFormat="1" applyFont="1" applyFill="1" applyBorder="1" applyAlignment="1" applyProtection="1">
      <alignment vertical="center" wrapText="1"/>
    </xf>
    <xf numFmtId="2" fontId="8" fillId="6" borderId="13" xfId="3" applyNumberFormat="1" applyFont="1" applyFill="1" applyBorder="1" applyAlignment="1">
      <alignment vertical="center"/>
    </xf>
    <xf numFmtId="1" fontId="7" fillId="0" borderId="1" xfId="4" applyNumberFormat="1" applyFont="1" applyFill="1" applyBorder="1" applyAlignment="1" applyProtection="1">
      <alignment horizontal="center" vertical="center" wrapText="1"/>
    </xf>
    <xf numFmtId="0" fontId="8" fillId="0" borderId="13" xfId="3" applyNumberFormat="1" applyFont="1" applyFill="1" applyBorder="1" applyAlignment="1">
      <alignment vertical="center" wrapText="1"/>
    </xf>
    <xf numFmtId="2" fontId="7" fillId="0" borderId="2" xfId="3" applyNumberFormat="1" applyFont="1" applyFill="1" applyBorder="1" applyAlignment="1">
      <alignment horizontal="center" vertical="center"/>
    </xf>
    <xf numFmtId="1" fontId="8" fillId="6" borderId="2" xfId="4" applyNumberFormat="1" applyFont="1" applyFill="1" applyBorder="1" applyAlignment="1" applyProtection="1">
      <alignment vertical="center" wrapText="1"/>
    </xf>
    <xf numFmtId="2" fontId="8" fillId="6" borderId="2" xfId="3" applyNumberFormat="1" applyFont="1" applyFill="1" applyBorder="1" applyAlignment="1">
      <alignment vertical="center"/>
    </xf>
    <xf numFmtId="0" fontId="8" fillId="0" borderId="1" xfId="0" applyFont="1" applyBorder="1" applyAlignment="1">
      <alignment vertical="center"/>
    </xf>
    <xf numFmtId="2" fontId="8" fillId="6" borderId="2" xfId="0" applyNumberFormat="1" applyFont="1" applyFill="1" applyBorder="1" applyAlignment="1">
      <alignment vertical="center"/>
    </xf>
    <xf numFmtId="0" fontId="4" fillId="6" borderId="1" xfId="0" applyNumberFormat="1" applyFont="1" applyFill="1" applyBorder="1" applyAlignment="1" applyProtection="1">
      <alignment horizontal="center" vertical="center" wrapText="1"/>
      <protection locked="0"/>
    </xf>
    <xf numFmtId="0" fontId="8" fillId="0" borderId="1" xfId="0" applyNumberFormat="1" applyFont="1" applyFill="1" applyBorder="1" applyAlignment="1">
      <alignment wrapText="1"/>
    </xf>
    <xf numFmtId="0" fontId="8" fillId="0" borderId="1" xfId="0" applyNumberFormat="1" applyFont="1" applyBorder="1" applyAlignment="1">
      <alignment horizontal="left" vertical="top" wrapText="1"/>
    </xf>
    <xf numFmtId="0" fontId="8" fillId="6" borderId="2" xfId="0" applyNumberFormat="1" applyFont="1" applyFill="1" applyBorder="1" applyAlignment="1">
      <alignment vertical="top" wrapText="1"/>
    </xf>
    <xf numFmtId="166" fontId="8" fillId="6" borderId="2" xfId="1" applyNumberFormat="1" applyFont="1" applyFill="1" applyBorder="1" applyAlignment="1">
      <alignment wrapText="1"/>
    </xf>
    <xf numFmtId="0" fontId="17" fillId="0" borderId="1"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0" fontId="17" fillId="0" borderId="1" xfId="0" applyFont="1" applyFill="1" applyBorder="1" applyAlignment="1">
      <alignment vertical="center" wrapText="1"/>
    </xf>
    <xf numFmtId="0" fontId="17" fillId="0" borderId="1" xfId="0" applyNumberFormat="1" applyFont="1" applyFill="1" applyBorder="1" applyAlignment="1">
      <alignment horizontal="left" vertical="center"/>
    </xf>
    <xf numFmtId="0" fontId="8" fillId="0" borderId="1" xfId="0" applyFont="1" applyBorder="1" applyAlignment="1"/>
    <xf numFmtId="0" fontId="8" fillId="6" borderId="1" xfId="7" applyNumberFormat="1" applyFont="1" applyFill="1" applyBorder="1" applyAlignment="1">
      <alignment horizontal="left" vertical="top" wrapText="1"/>
    </xf>
    <xf numFmtId="0" fontId="16" fillId="6" borderId="1" xfId="0" applyFont="1" applyFill="1" applyBorder="1" applyAlignment="1">
      <alignment wrapText="1"/>
    </xf>
    <xf numFmtId="0" fontId="8" fillId="0" borderId="1" xfId="3" applyNumberFormat="1" applyFont="1" applyFill="1" applyBorder="1" applyAlignment="1">
      <alignment wrapText="1"/>
    </xf>
    <xf numFmtId="0" fontId="8" fillId="0" borderId="1" xfId="3" applyNumberFormat="1" applyFont="1" applyBorder="1" applyAlignment="1">
      <alignment horizontal="left" vertical="top" wrapText="1"/>
    </xf>
    <xf numFmtId="0" fontId="8" fillId="6" borderId="2" xfId="3" applyNumberFormat="1" applyFont="1" applyFill="1" applyBorder="1" applyAlignment="1">
      <alignment vertical="top" wrapText="1"/>
    </xf>
    <xf numFmtId="2" fontId="8" fillId="11" borderId="2" xfId="4" applyNumberFormat="1" applyFont="1" applyFill="1" applyBorder="1" applyAlignment="1" applyProtection="1">
      <alignment wrapText="1"/>
    </xf>
    <xf numFmtId="2" fontId="8" fillId="10" borderId="2" xfId="4" applyNumberFormat="1" applyFont="1" applyFill="1" applyBorder="1" applyAlignment="1" applyProtection="1">
      <alignment wrapText="1"/>
    </xf>
    <xf numFmtId="0" fontId="8" fillId="0" borderId="1" xfId="3" applyNumberFormat="1" applyFont="1" applyBorder="1" applyAlignment="1">
      <alignment wrapText="1"/>
    </xf>
    <xf numFmtId="0" fontId="8" fillId="0" borderId="1" xfId="3" applyFont="1" applyBorder="1" applyAlignment="1">
      <alignment horizontal="left" wrapText="1"/>
    </xf>
    <xf numFmtId="0" fontId="8" fillId="0" borderId="1" xfId="3" applyFont="1" applyBorder="1" applyAlignment="1">
      <alignment horizontal="left" vertical="top" wrapText="1"/>
    </xf>
    <xf numFmtId="0" fontId="8" fillId="0" borderId="1" xfId="3" applyNumberFormat="1" applyFont="1" applyBorder="1" applyAlignment="1">
      <alignment horizontal="center" vertical="top" wrapText="1"/>
    </xf>
    <xf numFmtId="2" fontId="8" fillId="11" borderId="2" xfId="4" applyNumberFormat="1" applyFont="1" applyFill="1" applyBorder="1" applyAlignment="1" applyProtection="1">
      <alignment vertical="top" wrapText="1"/>
    </xf>
    <xf numFmtId="0" fontId="8" fillId="10" borderId="1" xfId="3" applyNumberFormat="1" applyFont="1" applyFill="1" applyBorder="1" applyAlignment="1">
      <alignment wrapText="1"/>
    </xf>
    <xf numFmtId="0" fontId="8" fillId="0" borderId="1" xfId="3" applyNumberFormat="1" applyFont="1" applyBorder="1" applyAlignment="1">
      <alignment horizontal="left" wrapText="1"/>
    </xf>
    <xf numFmtId="0" fontId="8" fillId="0" borderId="1" xfId="3" applyNumberFormat="1" applyFont="1" applyBorder="1" applyAlignment="1">
      <alignment horizontal="center" wrapText="1"/>
    </xf>
    <xf numFmtId="0" fontId="10" fillId="0" borderId="0" xfId="0" applyFont="1"/>
    <xf numFmtId="2" fontId="8" fillId="11" borderId="1" xfId="4" applyNumberFormat="1" applyFont="1" applyFill="1" applyBorder="1" applyAlignment="1" applyProtection="1">
      <alignment wrapText="1"/>
    </xf>
    <xf numFmtId="2" fontId="8" fillId="10" borderId="1" xfId="4" applyNumberFormat="1" applyFont="1" applyFill="1" applyBorder="1" applyAlignment="1" applyProtection="1">
      <alignment wrapText="1"/>
    </xf>
    <xf numFmtId="0" fontId="8" fillId="7" borderId="1" xfId="3" applyNumberFormat="1" applyFont="1" applyFill="1" applyBorder="1" applyAlignment="1">
      <alignment horizontal="left" vertical="top" wrapText="1"/>
    </xf>
    <xf numFmtId="0" fontId="22" fillId="6" borderId="2" xfId="3" applyNumberFormat="1" applyFont="1" applyFill="1" applyBorder="1" applyAlignment="1">
      <alignment vertical="top" wrapText="1"/>
    </xf>
    <xf numFmtId="2" fontId="6" fillId="10" borderId="1" xfId="4" applyNumberFormat="1" applyFont="1" applyFill="1" applyBorder="1" applyAlignment="1" applyProtection="1">
      <alignment wrapText="1"/>
    </xf>
    <xf numFmtId="169" fontId="8" fillId="11" borderId="1" xfId="4" applyNumberFormat="1" applyFont="1" applyFill="1" applyBorder="1" applyAlignment="1" applyProtection="1">
      <alignment wrapText="1"/>
    </xf>
    <xf numFmtId="0" fontId="22" fillId="0" borderId="1" xfId="3" applyNumberFormat="1" applyFont="1" applyBorder="1" applyAlignment="1">
      <alignment horizontal="left" wrapText="1"/>
    </xf>
    <xf numFmtId="0" fontId="12" fillId="0" borderId="0" xfId="0" applyFont="1"/>
    <xf numFmtId="0" fontId="24" fillId="0" borderId="0" xfId="0" applyFont="1"/>
    <xf numFmtId="0" fontId="17" fillId="0" borderId="1" xfId="2" applyFont="1" applyFill="1" applyBorder="1" applyAlignment="1">
      <alignment horizontal="left" vertical="center" wrapText="1"/>
    </xf>
    <xf numFmtId="0" fontId="25" fillId="0" borderId="0" xfId="0" applyFont="1" applyAlignment="1">
      <alignment wrapText="1"/>
    </xf>
    <xf numFmtId="0" fontId="25" fillId="0" borderId="0" xfId="0" applyFont="1" applyFill="1" applyAlignment="1">
      <alignment wrapText="1"/>
    </xf>
    <xf numFmtId="0" fontId="12" fillId="0" borderId="0" xfId="0" applyFont="1" applyFill="1"/>
    <xf numFmtId="164" fontId="5" fillId="6" borderId="1" xfId="0" applyNumberFormat="1" applyFont="1" applyFill="1" applyBorder="1" applyAlignment="1"/>
    <xf numFmtId="0" fontId="8" fillId="10" borderId="2" xfId="4" applyNumberFormat="1" applyFont="1" applyFill="1" applyBorder="1" applyAlignment="1" applyProtection="1">
      <alignment wrapText="1"/>
    </xf>
    <xf numFmtId="0" fontId="8" fillId="10" borderId="2" xfId="3" applyNumberFormat="1" applyFont="1" applyFill="1" applyBorder="1" applyAlignment="1">
      <alignment vertical="top" wrapText="1"/>
    </xf>
    <xf numFmtId="0" fontId="8" fillId="0" borderId="1" xfId="3" applyNumberFormat="1" applyFont="1" applyBorder="1" applyAlignment="1"/>
    <xf numFmtId="0" fontId="8" fillId="7" borderId="1" xfId="3" applyNumberFormat="1" applyFont="1" applyFill="1" applyBorder="1" applyAlignment="1">
      <alignment horizontal="left" wrapText="1"/>
    </xf>
    <xf numFmtId="172" fontId="8" fillId="11" borderId="2" xfId="3" applyNumberFormat="1" applyFont="1" applyFill="1" applyBorder="1" applyAlignment="1" applyProtection="1">
      <alignment vertical="center"/>
      <protection locked="0"/>
    </xf>
    <xf numFmtId="0" fontId="8" fillId="10" borderId="2" xfId="3" applyNumberFormat="1" applyFont="1" applyFill="1" applyBorder="1" applyAlignment="1">
      <alignment wrapText="1"/>
    </xf>
    <xf numFmtId="0" fontId="8" fillId="10" borderId="1" xfId="3" applyNumberFormat="1" applyFont="1" applyFill="1" applyBorder="1" applyAlignment="1"/>
    <xf numFmtId="0" fontId="8" fillId="10" borderId="1" xfId="3" applyNumberFormat="1" applyFont="1" applyFill="1" applyBorder="1" applyAlignment="1">
      <alignment horizontal="left" vertical="top" wrapText="1"/>
    </xf>
    <xf numFmtId="0" fontId="8" fillId="10" borderId="1" xfId="3" applyNumberFormat="1" applyFont="1" applyFill="1" applyBorder="1" applyAlignment="1">
      <alignment horizontal="left" wrapText="1"/>
    </xf>
    <xf numFmtId="0" fontId="17" fillId="6" borderId="1" xfId="0" applyNumberFormat="1" applyFont="1" applyFill="1" applyBorder="1" applyAlignment="1">
      <alignment horizontal="center" vertical="center" wrapText="1"/>
    </xf>
    <xf numFmtId="176" fontId="17" fillId="6" borderId="1" xfId="1" applyNumberFormat="1" applyFont="1" applyFill="1" applyBorder="1" applyAlignment="1">
      <alignment horizontal="center" vertical="center" wrapText="1"/>
    </xf>
    <xf numFmtId="177" fontId="17" fillId="6" borderId="1" xfId="1" applyNumberFormat="1" applyFont="1" applyFill="1" applyBorder="1" applyAlignment="1">
      <alignment horizontal="center" vertical="center" wrapText="1"/>
    </xf>
    <xf numFmtId="177" fontId="17" fillId="6" borderId="1" xfId="1" applyNumberFormat="1" applyFont="1" applyFill="1" applyBorder="1" applyAlignment="1">
      <alignment horizontal="center" vertical="center"/>
    </xf>
    <xf numFmtId="0" fontId="17" fillId="6" borderId="1" xfId="0" applyNumberFormat="1" applyFont="1" applyFill="1" applyBorder="1" applyAlignment="1">
      <alignment horizontal="center" vertical="center"/>
    </xf>
    <xf numFmtId="176" fontId="17" fillId="6" borderId="1" xfId="1" applyNumberFormat="1" applyFont="1" applyFill="1" applyBorder="1" applyAlignment="1">
      <alignment horizontal="center" vertical="center"/>
    </xf>
    <xf numFmtId="176" fontId="8" fillId="10" borderId="2" xfId="4" applyNumberFormat="1" applyFont="1" applyFill="1" applyBorder="1" applyAlignment="1" applyProtection="1">
      <alignment vertical="center"/>
    </xf>
    <xf numFmtId="176" fontId="5" fillId="6" borderId="1" xfId="1" applyNumberFormat="1" applyFont="1" applyFill="1" applyBorder="1" applyAlignment="1">
      <alignment vertical="center"/>
    </xf>
    <xf numFmtId="0" fontId="8" fillId="10" borderId="2" xfId="4" applyNumberFormat="1" applyFont="1" applyFill="1" applyBorder="1" applyAlignment="1" applyProtection="1">
      <alignment horizontal="center" vertical="center" wrapText="1"/>
    </xf>
    <xf numFmtId="176" fontId="17" fillId="10" borderId="2" xfId="4" applyNumberFormat="1" applyFont="1" applyFill="1" applyBorder="1" applyAlignment="1" applyProtection="1">
      <alignment vertical="center" wrapText="1"/>
    </xf>
    <xf numFmtId="176" fontId="8" fillId="11" borderId="2" xfId="4" applyNumberFormat="1" applyFont="1" applyFill="1" applyBorder="1" applyAlignment="1" applyProtection="1">
      <alignment vertical="center" wrapText="1"/>
    </xf>
    <xf numFmtId="176" fontId="8" fillId="10" borderId="2" xfId="4" applyNumberFormat="1" applyFont="1" applyFill="1" applyBorder="1" applyAlignment="1" applyProtection="1">
      <alignment vertical="center" wrapText="1"/>
    </xf>
    <xf numFmtId="0" fontId="8" fillId="6" borderId="2" xfId="3" applyNumberFormat="1" applyFont="1" applyFill="1" applyBorder="1" applyAlignment="1">
      <alignment horizontal="center" vertical="center" wrapText="1"/>
    </xf>
    <xf numFmtId="176" fontId="8" fillId="11" borderId="1" xfId="4" applyNumberFormat="1" applyFont="1" applyFill="1" applyBorder="1" applyAlignment="1" applyProtection="1">
      <alignment vertical="center" wrapText="1"/>
    </xf>
    <xf numFmtId="177" fontId="8" fillId="10" borderId="2" xfId="4" applyNumberFormat="1" applyFont="1" applyFill="1" applyBorder="1" applyAlignment="1" applyProtection="1">
      <alignment vertical="center" wrapText="1"/>
    </xf>
    <xf numFmtId="177" fontId="8" fillId="10" borderId="1" xfId="4" applyNumberFormat="1" applyFont="1" applyFill="1" applyBorder="1" applyAlignment="1" applyProtection="1">
      <alignment vertical="center" wrapText="1"/>
    </xf>
    <xf numFmtId="176" fontId="8" fillId="10" borderId="1" xfId="4" applyNumberFormat="1" applyFont="1" applyFill="1" applyBorder="1" applyAlignment="1" applyProtection="1">
      <alignment vertical="center" wrapText="1"/>
    </xf>
    <xf numFmtId="176" fontId="17" fillId="11" borderId="2" xfId="4" applyNumberFormat="1" applyFont="1" applyFill="1" applyBorder="1" applyAlignment="1" applyProtection="1">
      <alignment vertical="center" wrapText="1"/>
    </xf>
    <xf numFmtId="0" fontId="8" fillId="6" borderId="2" xfId="0" applyNumberFormat="1" applyFont="1" applyFill="1" applyBorder="1" applyAlignment="1">
      <alignment horizontal="center" vertical="center" wrapText="1"/>
    </xf>
    <xf numFmtId="176" fontId="8" fillId="6" borderId="2" xfId="1" applyNumberFormat="1" applyFont="1" applyFill="1" applyBorder="1" applyAlignment="1">
      <alignment vertical="center" wrapText="1"/>
    </xf>
    <xf numFmtId="0" fontId="8" fillId="0" borderId="1" xfId="0" applyNumberFormat="1" applyFont="1" applyBorder="1" applyAlignment="1">
      <alignment horizontal="left" wrapText="1"/>
    </xf>
    <xf numFmtId="0" fontId="15" fillId="0" borderId="1" xfId="0" applyNumberFormat="1" applyFont="1" applyBorder="1" applyAlignment="1">
      <alignment horizontal="left" wrapText="1"/>
    </xf>
    <xf numFmtId="176" fontId="8" fillId="6" borderId="1" xfId="1" applyNumberFormat="1" applyFont="1" applyFill="1" applyBorder="1" applyAlignment="1">
      <alignment vertical="center" wrapText="1"/>
    </xf>
    <xf numFmtId="0" fontId="8" fillId="6" borderId="2" xfId="4" applyNumberFormat="1" applyFont="1" applyFill="1" applyBorder="1" applyAlignment="1" applyProtection="1">
      <alignment horizontal="center" vertical="center" wrapText="1"/>
    </xf>
    <xf numFmtId="176" fontId="17" fillId="6" borderId="2" xfId="1" applyNumberFormat="1" applyFont="1" applyFill="1" applyBorder="1" applyAlignment="1">
      <alignment vertical="center"/>
    </xf>
    <xf numFmtId="0" fontId="17" fillId="15" borderId="1" xfId="0" applyNumberFormat="1" applyFont="1" applyFill="1" applyBorder="1" applyAlignment="1">
      <alignment horizontal="left" vertical="center" wrapText="1"/>
    </xf>
    <xf numFmtId="0" fontId="0" fillId="0" borderId="1" xfId="0" applyBorder="1" applyAlignment="1">
      <alignment vertical="center"/>
    </xf>
    <xf numFmtId="0" fontId="0" fillId="0" borderId="1" xfId="0" applyBorder="1"/>
    <xf numFmtId="2" fontId="2" fillId="0" borderId="2" xfId="0" applyNumberFormat="1" applyFont="1" applyFill="1" applyBorder="1" applyAlignment="1">
      <alignment vertical="center" wrapText="1"/>
    </xf>
    <xf numFmtId="2" fontId="2" fillId="15" borderId="2" xfId="0" applyNumberFormat="1" applyFont="1" applyFill="1" applyBorder="1" applyAlignment="1">
      <alignment vertical="center" wrapText="1"/>
    </xf>
    <xf numFmtId="176" fontId="17" fillId="6" borderId="2" xfId="1" applyNumberFormat="1" applyFont="1" applyFill="1" applyBorder="1" applyAlignment="1">
      <alignment vertical="center" wrapText="1"/>
    </xf>
    <xf numFmtId="177" fontId="17" fillId="6" borderId="2" xfId="1" applyNumberFormat="1" applyFont="1" applyFill="1" applyBorder="1" applyAlignment="1">
      <alignment vertical="center"/>
    </xf>
    <xf numFmtId="0" fontId="0" fillId="6" borderId="1" xfId="0" applyFill="1" applyBorder="1"/>
    <xf numFmtId="0" fontId="12" fillId="0" borderId="1" xfId="0" applyFont="1" applyBorder="1" applyAlignment="1">
      <alignment vertical="center"/>
    </xf>
    <xf numFmtId="0" fontId="0" fillId="6" borderId="1" xfId="0" applyFill="1" applyBorder="1" applyAlignment="1">
      <alignment vertical="center"/>
    </xf>
    <xf numFmtId="0" fontId="17" fillId="15" borderId="1" xfId="0" applyNumberFormat="1" applyFont="1" applyFill="1" applyBorder="1" applyAlignment="1">
      <alignment horizontal="center" vertical="center" wrapText="1"/>
    </xf>
    <xf numFmtId="176" fontId="17" fillId="15" borderId="1" xfId="1" applyNumberFormat="1" applyFont="1" applyFill="1" applyBorder="1" applyAlignment="1">
      <alignment horizontal="center" vertical="center" wrapText="1"/>
    </xf>
    <xf numFmtId="176" fontId="17" fillId="15" borderId="2" xfId="1" applyNumberFormat="1" applyFont="1" applyFill="1" applyBorder="1" applyAlignment="1">
      <alignment vertical="center" wrapText="1"/>
    </xf>
    <xf numFmtId="177" fontId="17" fillId="15" borderId="1" xfId="1" applyNumberFormat="1" applyFont="1" applyFill="1" applyBorder="1" applyAlignment="1">
      <alignment horizontal="center" vertical="center" wrapText="1"/>
    </xf>
    <xf numFmtId="177" fontId="17" fillId="15" borderId="1" xfId="1" applyNumberFormat="1" applyFont="1" applyFill="1" applyBorder="1" applyAlignment="1">
      <alignment horizontal="center" vertical="center"/>
    </xf>
    <xf numFmtId="0" fontId="17" fillId="15" borderId="1" xfId="0" applyNumberFormat="1" applyFont="1" applyFill="1" applyBorder="1" applyAlignment="1">
      <alignment horizontal="center" vertical="center"/>
    </xf>
    <xf numFmtId="178" fontId="17" fillId="15" borderId="2" xfId="1" applyNumberFormat="1" applyFont="1" applyFill="1" applyBorder="1" applyAlignment="1">
      <alignment vertical="center"/>
    </xf>
    <xf numFmtId="178" fontId="17" fillId="15" borderId="1" xfId="1" applyNumberFormat="1" applyFont="1" applyFill="1" applyBorder="1" applyAlignment="1">
      <alignment horizontal="right" vertical="center"/>
    </xf>
    <xf numFmtId="177" fontId="17" fillId="6" borderId="1" xfId="1" applyNumberFormat="1" applyFont="1" applyFill="1" applyBorder="1" applyAlignment="1">
      <alignment horizontal="right" vertical="center"/>
    </xf>
    <xf numFmtId="176" fontId="17" fillId="15" borderId="1" xfId="1" applyNumberFormat="1" applyFont="1" applyFill="1" applyBorder="1" applyAlignment="1">
      <alignment horizontal="right" vertical="center" wrapText="1"/>
    </xf>
    <xf numFmtId="176" fontId="17" fillId="6" borderId="1" xfId="1" applyNumberFormat="1" applyFont="1" applyFill="1" applyBorder="1" applyAlignment="1">
      <alignment horizontal="right" vertical="center" wrapText="1"/>
    </xf>
    <xf numFmtId="177" fontId="17" fillId="6" borderId="1" xfId="1" applyNumberFormat="1" applyFont="1" applyFill="1" applyBorder="1" applyAlignment="1">
      <alignment horizontal="right" vertical="center" wrapText="1"/>
    </xf>
    <xf numFmtId="177" fontId="17" fillId="15" borderId="1" xfId="1" applyNumberFormat="1" applyFont="1" applyFill="1" applyBorder="1" applyAlignment="1">
      <alignment horizontal="right" vertical="center" wrapText="1"/>
    </xf>
    <xf numFmtId="177" fontId="17" fillId="15" borderId="1" xfId="1" applyNumberFormat="1" applyFont="1" applyFill="1" applyBorder="1" applyAlignment="1">
      <alignment horizontal="right" vertical="center"/>
    </xf>
    <xf numFmtId="176" fontId="17" fillId="6" borderId="1" xfId="1" applyNumberFormat="1" applyFont="1" applyFill="1" applyBorder="1" applyAlignment="1">
      <alignment horizontal="right" vertical="center"/>
    </xf>
    <xf numFmtId="176" fontId="17" fillId="6" borderId="1" xfId="1" applyNumberFormat="1" applyFont="1" applyFill="1" applyBorder="1" applyAlignment="1" applyProtection="1">
      <alignment horizontal="right" vertical="center" wrapText="1"/>
      <protection locked="0"/>
    </xf>
    <xf numFmtId="0" fontId="12" fillId="15" borderId="1" xfId="0" applyFont="1" applyFill="1" applyBorder="1" applyAlignment="1">
      <alignment vertical="center" wrapText="1"/>
    </xf>
    <xf numFmtId="0" fontId="17" fillId="15" borderId="1" xfId="0" applyFont="1" applyFill="1" applyBorder="1" applyAlignment="1">
      <alignment vertical="center" wrapText="1"/>
    </xf>
    <xf numFmtId="2" fontId="2" fillId="0" borderId="2" xfId="0" applyNumberFormat="1" applyFont="1" applyFill="1" applyBorder="1" applyAlignment="1">
      <alignment horizontal="right" vertical="center" wrapText="1"/>
    </xf>
    <xf numFmtId="2" fontId="27" fillId="15" borderId="2" xfId="0" applyNumberFormat="1" applyFont="1" applyFill="1" applyBorder="1" applyAlignment="1">
      <alignment vertical="center" wrapText="1"/>
    </xf>
    <xf numFmtId="2" fontId="27" fillId="0" borderId="2" xfId="0" applyNumberFormat="1" applyFont="1" applyFill="1" applyBorder="1" applyAlignment="1">
      <alignment vertical="center" wrapText="1"/>
    </xf>
    <xf numFmtId="0" fontId="7" fillId="17" borderId="1" xfId="0" applyFont="1" applyFill="1" applyBorder="1" applyAlignment="1">
      <alignment vertical="center" wrapText="1"/>
    </xf>
    <xf numFmtId="0" fontId="3" fillId="15" borderId="0" xfId="0" applyFont="1" applyFill="1" applyAlignment="1">
      <alignment vertical="center"/>
    </xf>
    <xf numFmtId="0" fontId="17" fillId="15" borderId="1" xfId="2" applyFont="1" applyFill="1" applyBorder="1" applyAlignment="1">
      <alignment horizontal="left" vertical="center" wrapText="1"/>
    </xf>
    <xf numFmtId="0" fontId="17" fillId="15" borderId="1" xfId="0" applyNumberFormat="1" applyFont="1" applyFill="1" applyBorder="1" applyAlignment="1">
      <alignment horizontal="left" vertical="center"/>
    </xf>
    <xf numFmtId="0" fontId="26" fillId="15" borderId="0" xfId="0" applyFont="1" applyFill="1" applyAlignment="1">
      <alignment horizontal="center" wrapText="1"/>
    </xf>
    <xf numFmtId="0" fontId="3" fillId="15" borderId="1" xfId="0" applyFont="1" applyFill="1" applyBorder="1" applyAlignment="1">
      <alignment vertical="center"/>
    </xf>
    <xf numFmtId="0" fontId="3" fillId="0" borderId="1" xfId="0" applyFont="1" applyBorder="1" applyAlignment="1">
      <alignment vertical="center"/>
    </xf>
    <xf numFmtId="0" fontId="25" fillId="15" borderId="0" xfId="0" applyFont="1" applyFill="1" applyAlignment="1">
      <alignment wrapText="1"/>
    </xf>
    <xf numFmtId="0" fontId="25" fillId="15" borderId="1" xfId="0" applyFont="1" applyFill="1" applyBorder="1" applyAlignment="1">
      <alignment wrapText="1"/>
    </xf>
    <xf numFmtId="0" fontId="25" fillId="0" borderId="1" xfId="0" applyFont="1" applyBorder="1" applyAlignment="1">
      <alignment wrapText="1"/>
    </xf>
    <xf numFmtId="176" fontId="17" fillId="15" borderId="1" xfId="1" applyNumberFormat="1" applyFont="1" applyFill="1" applyBorder="1" applyAlignment="1">
      <alignment horizontal="right" vertical="center"/>
    </xf>
    <xf numFmtId="177" fontId="17" fillId="15" borderId="2" xfId="1" applyNumberFormat="1" applyFont="1" applyFill="1" applyBorder="1" applyAlignment="1">
      <alignment vertical="center"/>
    </xf>
    <xf numFmtId="176" fontId="17" fillId="15" borderId="2" xfId="1" applyNumberFormat="1" applyFont="1" applyFill="1" applyBorder="1" applyAlignment="1">
      <alignment vertical="center"/>
    </xf>
    <xf numFmtId="176" fontId="17" fillId="15" borderId="1" xfId="1" applyNumberFormat="1" applyFont="1" applyFill="1" applyBorder="1" applyAlignment="1" applyProtection="1">
      <alignment vertical="center" wrapText="1"/>
      <protection locked="0"/>
    </xf>
    <xf numFmtId="0" fontId="6" fillId="2" borderId="1" xfId="0" applyNumberFormat="1" applyFont="1" applyFill="1" applyBorder="1" applyAlignment="1">
      <alignment horizontal="right" vertical="center" wrapText="1"/>
    </xf>
    <xf numFmtId="0" fontId="8" fillId="7" borderId="1" xfId="3" applyNumberFormat="1" applyFont="1" applyFill="1" applyBorder="1" applyAlignment="1">
      <alignment horizontal="right" vertical="center" wrapText="1"/>
    </xf>
    <xf numFmtId="0" fontId="8" fillId="10" borderId="1" xfId="3" applyNumberFormat="1" applyFont="1" applyFill="1" applyBorder="1" applyAlignment="1">
      <alignment horizontal="right" vertical="center" wrapText="1"/>
    </xf>
    <xf numFmtId="0" fontId="8" fillId="10" borderId="1" xfId="3" applyNumberFormat="1" applyFont="1" applyFill="1" applyBorder="1" applyAlignment="1">
      <alignment horizontal="right" wrapText="1"/>
    </xf>
    <xf numFmtId="0" fontId="3" fillId="0" borderId="0" xfId="0" applyFont="1" applyAlignment="1">
      <alignment horizontal="right" vertical="center"/>
    </xf>
    <xf numFmtId="0" fontId="8" fillId="18" borderId="1" xfId="3" applyNumberFormat="1" applyFont="1" applyFill="1" applyBorder="1" applyAlignment="1"/>
    <xf numFmtId="0" fontId="8" fillId="18" borderId="1" xfId="3" applyNumberFormat="1" applyFont="1" applyFill="1" applyBorder="1" applyAlignment="1">
      <alignment horizontal="left" vertical="top" wrapText="1"/>
    </xf>
    <xf numFmtId="0" fontId="8" fillId="18" borderId="1" xfId="3" applyNumberFormat="1" applyFont="1" applyFill="1" applyBorder="1" applyAlignment="1">
      <alignment horizontal="left" wrapText="1"/>
    </xf>
    <xf numFmtId="0" fontId="8" fillId="18" borderId="1" xfId="3" applyNumberFormat="1" applyFont="1" applyFill="1" applyBorder="1" applyAlignment="1">
      <alignment horizontal="right" vertical="center" wrapText="1"/>
    </xf>
    <xf numFmtId="0" fontId="8" fillId="18" borderId="2" xfId="3" applyNumberFormat="1" applyFont="1" applyFill="1" applyBorder="1" applyAlignment="1">
      <alignment wrapText="1"/>
    </xf>
    <xf numFmtId="2" fontId="8" fillId="18" borderId="2" xfId="4" applyNumberFormat="1" applyFont="1" applyFill="1" applyBorder="1" applyAlignment="1" applyProtection="1">
      <alignment horizontal="right" vertical="center"/>
    </xf>
    <xf numFmtId="0" fontId="8" fillId="18" borderId="1" xfId="3" applyNumberFormat="1" applyFont="1" applyFill="1" applyBorder="1" applyAlignment="1">
      <alignment horizontal="right" wrapText="1"/>
    </xf>
    <xf numFmtId="0" fontId="8" fillId="18" borderId="2" xfId="3" applyNumberFormat="1" applyFont="1" applyFill="1" applyBorder="1" applyAlignment="1">
      <alignment horizontal="center" vertical="center" wrapText="1"/>
    </xf>
    <xf numFmtId="176" fontId="8" fillId="18" borderId="2" xfId="4" applyNumberFormat="1" applyFont="1" applyFill="1" applyBorder="1" applyAlignment="1" applyProtection="1">
      <alignment horizontal="right" vertical="center"/>
    </xf>
    <xf numFmtId="0" fontId="8" fillId="18" borderId="1" xfId="3" applyNumberFormat="1" applyFont="1" applyFill="1" applyBorder="1" applyAlignment="1">
      <alignment vertical="center"/>
    </xf>
    <xf numFmtId="0" fontId="8" fillId="18" borderId="1" xfId="3" applyNumberFormat="1" applyFont="1" applyFill="1" applyBorder="1" applyAlignment="1">
      <alignment horizontal="left" vertical="center" wrapText="1"/>
    </xf>
    <xf numFmtId="0" fontId="8" fillId="18" borderId="1" xfId="3" applyNumberFormat="1" applyFont="1" applyFill="1" applyBorder="1" applyAlignment="1">
      <alignment horizontal="center" vertical="center" wrapText="1"/>
    </xf>
    <xf numFmtId="0" fontId="8" fillId="19" borderId="1" xfId="3" applyNumberFormat="1" applyFont="1" applyFill="1" applyBorder="1" applyAlignment="1">
      <alignment vertical="center"/>
    </xf>
    <xf numFmtId="0" fontId="8" fillId="19" borderId="1" xfId="3" applyNumberFormat="1" applyFont="1" applyFill="1" applyBorder="1" applyAlignment="1">
      <alignment horizontal="left" vertical="center" wrapText="1"/>
    </xf>
    <xf numFmtId="0" fontId="8" fillId="19" borderId="1" xfId="3" applyNumberFormat="1" applyFont="1" applyFill="1" applyBorder="1" applyAlignment="1">
      <alignment horizontal="right" vertical="center" wrapText="1"/>
    </xf>
    <xf numFmtId="0" fontId="8" fillId="19" borderId="2" xfId="3" applyNumberFormat="1" applyFont="1" applyFill="1" applyBorder="1" applyAlignment="1">
      <alignment vertical="center" wrapText="1"/>
    </xf>
    <xf numFmtId="0" fontId="0" fillId="20" borderId="1" xfId="0" applyFill="1" applyBorder="1" applyAlignment="1">
      <alignment vertical="center"/>
    </xf>
    <xf numFmtId="0" fontId="8" fillId="18" borderId="2" xfId="3" applyNumberFormat="1" applyFont="1" applyFill="1" applyBorder="1" applyAlignment="1">
      <alignment vertical="center" wrapText="1"/>
    </xf>
    <xf numFmtId="0" fontId="8" fillId="20" borderId="1" xfId="3" applyNumberFormat="1" applyFont="1" applyFill="1" applyBorder="1" applyAlignment="1">
      <alignment wrapText="1"/>
    </xf>
    <xf numFmtId="0" fontId="8" fillId="20" borderId="1" xfId="3" applyNumberFormat="1" applyFont="1" applyFill="1" applyBorder="1" applyAlignment="1">
      <alignment horizontal="left" vertical="top" wrapText="1"/>
    </xf>
    <xf numFmtId="0" fontId="8" fillId="20" borderId="1" xfId="3" applyNumberFormat="1" applyFont="1" applyFill="1" applyBorder="1" applyAlignment="1">
      <alignment horizontal="left" wrapText="1"/>
    </xf>
    <xf numFmtId="0" fontId="8" fillId="20" borderId="2" xfId="3" applyNumberFormat="1" applyFont="1" applyFill="1" applyBorder="1" applyAlignment="1">
      <alignment vertical="top" wrapText="1"/>
    </xf>
    <xf numFmtId="0" fontId="4" fillId="20" borderId="1" xfId="0" applyNumberFormat="1" applyFont="1" applyFill="1" applyBorder="1" applyAlignment="1" applyProtection="1">
      <alignment horizontal="center" vertical="center" wrapText="1"/>
      <protection locked="0"/>
    </xf>
    <xf numFmtId="2" fontId="8" fillId="21" borderId="1" xfId="4" applyNumberFormat="1" applyFont="1" applyFill="1" applyBorder="1" applyAlignment="1" applyProtection="1">
      <alignment wrapText="1"/>
    </xf>
    <xf numFmtId="0" fontId="0" fillId="20" borderId="1" xfId="0" applyFill="1" applyBorder="1"/>
    <xf numFmtId="0" fontId="8" fillId="6" borderId="1" xfId="3" applyNumberFormat="1" applyFont="1" applyFill="1" applyBorder="1" applyAlignment="1">
      <alignment wrapText="1"/>
    </xf>
    <xf numFmtId="0" fontId="8" fillId="6" borderId="1" xfId="3" applyNumberFormat="1" applyFont="1" applyFill="1" applyBorder="1" applyAlignment="1">
      <alignment horizontal="left" vertical="top" wrapText="1"/>
    </xf>
    <xf numFmtId="0" fontId="8" fillId="6" borderId="1" xfId="3" applyNumberFormat="1" applyFont="1" applyFill="1" applyBorder="1" applyAlignment="1">
      <alignment horizontal="left" wrapText="1"/>
    </xf>
    <xf numFmtId="0" fontId="8" fillId="19" borderId="1" xfId="3" applyNumberFormat="1" applyFont="1" applyFill="1" applyBorder="1" applyAlignment="1">
      <alignment wrapText="1"/>
    </xf>
    <xf numFmtId="0" fontId="8" fillId="19" borderId="1" xfId="3" applyNumberFormat="1" applyFont="1" applyFill="1" applyBorder="1" applyAlignment="1">
      <alignment horizontal="left" vertical="top" wrapText="1"/>
    </xf>
    <xf numFmtId="0" fontId="8" fillId="19" borderId="1" xfId="3" applyNumberFormat="1" applyFont="1" applyFill="1" applyBorder="1" applyAlignment="1">
      <alignment horizontal="left" wrapText="1"/>
    </xf>
    <xf numFmtId="2" fontId="8" fillId="19" borderId="1" xfId="4" applyNumberFormat="1" applyFont="1" applyFill="1" applyBorder="1" applyAlignment="1" applyProtection="1">
      <alignment wrapText="1"/>
    </xf>
    <xf numFmtId="0" fontId="22" fillId="20" borderId="2" xfId="3" applyNumberFormat="1" applyFont="1" applyFill="1" applyBorder="1" applyAlignment="1">
      <alignment vertical="top" wrapText="1"/>
    </xf>
    <xf numFmtId="2" fontId="6" fillId="22" borderId="1" xfId="4" applyNumberFormat="1" applyFont="1" applyFill="1" applyBorder="1" applyAlignment="1" applyProtection="1">
      <alignment wrapText="1"/>
    </xf>
    <xf numFmtId="0" fontId="8" fillId="22" borderId="2" xfId="4" applyNumberFormat="1" applyFont="1" applyFill="1" applyBorder="1" applyAlignment="1" applyProtection="1">
      <alignment wrapText="1"/>
    </xf>
    <xf numFmtId="2" fontId="8" fillId="22" borderId="2" xfId="4" applyNumberFormat="1" applyFont="1" applyFill="1" applyBorder="1" applyAlignment="1" applyProtection="1">
      <alignment wrapText="1"/>
    </xf>
    <xf numFmtId="164" fontId="5" fillId="20" borderId="1" xfId="0" applyNumberFormat="1" applyFont="1" applyFill="1" applyBorder="1" applyAlignment="1"/>
    <xf numFmtId="0" fontId="8" fillId="22" borderId="2" xfId="4" applyNumberFormat="1" applyFont="1" applyFill="1" applyBorder="1" applyAlignment="1" applyProtection="1">
      <alignment horizontal="center" vertical="center" wrapText="1"/>
    </xf>
    <xf numFmtId="176" fontId="17" fillId="22" borderId="2" xfId="4" applyNumberFormat="1" applyFont="1" applyFill="1" applyBorder="1" applyAlignment="1" applyProtection="1">
      <alignment vertical="center" wrapText="1"/>
    </xf>
    <xf numFmtId="176" fontId="5" fillId="20" borderId="1" xfId="1" applyNumberFormat="1" applyFont="1" applyFill="1" applyBorder="1" applyAlignment="1">
      <alignment vertical="center"/>
    </xf>
    <xf numFmtId="0" fontId="8" fillId="20" borderId="1" xfId="3" applyNumberFormat="1" applyFont="1" applyFill="1" applyBorder="1" applyAlignment="1">
      <alignment vertical="center" wrapText="1"/>
    </xf>
    <xf numFmtId="0" fontId="8" fillId="20" borderId="1" xfId="3" applyNumberFormat="1" applyFont="1" applyFill="1" applyBorder="1" applyAlignment="1">
      <alignment horizontal="left" vertical="center" wrapText="1"/>
    </xf>
    <xf numFmtId="0" fontId="8" fillId="20" borderId="2" xfId="3" applyNumberFormat="1" applyFont="1" applyFill="1" applyBorder="1" applyAlignment="1">
      <alignment vertical="center" wrapText="1"/>
    </xf>
    <xf numFmtId="2" fontId="8" fillId="22" borderId="2" xfId="4" applyNumberFormat="1" applyFont="1" applyFill="1" applyBorder="1" applyAlignment="1" applyProtection="1">
      <alignment vertical="center" wrapText="1"/>
    </xf>
    <xf numFmtId="49" fontId="7" fillId="20" borderId="1" xfId="0" applyNumberFormat="1" applyFont="1" applyFill="1" applyBorder="1" applyAlignment="1" applyProtection="1">
      <alignment horizontal="center" vertical="center" wrapText="1"/>
      <protection locked="0"/>
    </xf>
    <xf numFmtId="1" fontId="7" fillId="20" borderId="1" xfId="0" applyNumberFormat="1" applyFont="1" applyFill="1" applyBorder="1" applyAlignment="1" applyProtection="1">
      <alignment horizontal="center" vertical="center" wrapText="1"/>
      <protection locked="0"/>
    </xf>
    <xf numFmtId="169" fontId="7" fillId="20" borderId="1" xfId="0" applyNumberFormat="1" applyFont="1" applyFill="1" applyBorder="1" applyAlignment="1" applyProtection="1">
      <alignment horizontal="right" vertical="center" wrapText="1"/>
      <protection locked="0"/>
    </xf>
    <xf numFmtId="176" fontId="8" fillId="21" borderId="2" xfId="4" applyNumberFormat="1" applyFont="1" applyFill="1" applyBorder="1" applyAlignment="1" applyProtection="1">
      <alignment vertical="center" wrapText="1"/>
    </xf>
    <xf numFmtId="2" fontId="8" fillId="21" borderId="2" xfId="4" applyNumberFormat="1" applyFont="1" applyFill="1" applyBorder="1" applyAlignment="1" applyProtection="1">
      <alignment wrapText="1"/>
    </xf>
    <xf numFmtId="49" fontId="7" fillId="6" borderId="1" xfId="0" applyNumberFormat="1" applyFont="1" applyFill="1" applyBorder="1" applyAlignment="1" applyProtection="1">
      <alignment horizontal="center" vertical="center" wrapText="1"/>
      <protection locked="0"/>
    </xf>
    <xf numFmtId="2" fontId="7" fillId="6" borderId="1" xfId="1" applyNumberFormat="1" applyFont="1" applyFill="1" applyBorder="1" applyAlignment="1">
      <alignment horizontal="right" vertical="center" wrapText="1"/>
    </xf>
    <xf numFmtId="1" fontId="7" fillId="20" borderId="1" xfId="1" applyNumberFormat="1" applyFont="1" applyFill="1" applyBorder="1" applyAlignment="1">
      <alignment horizontal="center" vertical="center" wrapText="1"/>
    </xf>
    <xf numFmtId="2" fontId="7" fillId="20" borderId="1" xfId="1" applyNumberFormat="1" applyFont="1" applyFill="1" applyBorder="1" applyAlignment="1">
      <alignment horizontal="right" vertical="center" wrapText="1"/>
    </xf>
    <xf numFmtId="2" fontId="0" fillId="6" borderId="1" xfId="0" applyNumberFormat="1" applyFill="1" applyBorder="1"/>
    <xf numFmtId="0" fontId="8" fillId="20" borderId="2" xfId="3" applyNumberFormat="1" applyFont="1" applyFill="1" applyBorder="1" applyAlignment="1">
      <alignment horizontal="center" vertical="center" wrapText="1"/>
    </xf>
    <xf numFmtId="176" fontId="8" fillId="21" borderId="1" xfId="4" applyNumberFormat="1" applyFont="1" applyFill="1" applyBorder="1" applyAlignment="1" applyProtection="1">
      <alignment vertical="center" wrapText="1"/>
    </xf>
    <xf numFmtId="2" fontId="8" fillId="20" borderId="2" xfId="4" applyNumberFormat="1" applyFont="1" applyFill="1" applyBorder="1" applyAlignment="1" applyProtection="1">
      <alignment vertical="center" wrapText="1"/>
    </xf>
    <xf numFmtId="177" fontId="8" fillId="21" borderId="2" xfId="4" applyNumberFormat="1" applyFont="1" applyFill="1" applyBorder="1" applyAlignment="1" applyProtection="1">
      <alignment vertical="center" wrapText="1"/>
    </xf>
    <xf numFmtId="177" fontId="8" fillId="19" borderId="1" xfId="4" applyNumberFormat="1" applyFont="1" applyFill="1" applyBorder="1" applyAlignment="1" applyProtection="1">
      <alignment vertical="center" wrapText="1"/>
    </xf>
    <xf numFmtId="170" fontId="7" fillId="20" borderId="1" xfId="1" applyNumberFormat="1" applyFont="1" applyFill="1" applyBorder="1" applyAlignment="1">
      <alignment horizontal="right" vertical="center" wrapText="1"/>
    </xf>
    <xf numFmtId="0" fontId="8" fillId="19" borderId="1" xfId="3" applyNumberFormat="1" applyFont="1" applyFill="1" applyBorder="1" applyAlignment="1">
      <alignment vertical="center" wrapText="1"/>
    </xf>
    <xf numFmtId="2" fontId="8" fillId="19" borderId="2" xfId="4" applyNumberFormat="1" applyFont="1" applyFill="1" applyBorder="1" applyAlignment="1" applyProtection="1">
      <alignment vertical="center" wrapText="1"/>
    </xf>
    <xf numFmtId="0" fontId="8" fillId="19" borderId="2" xfId="3" applyNumberFormat="1" applyFont="1" applyFill="1" applyBorder="1" applyAlignment="1">
      <alignment horizontal="center" vertical="center" wrapText="1"/>
    </xf>
    <xf numFmtId="176" fontId="8" fillId="19" borderId="2" xfId="4" applyNumberFormat="1" applyFont="1" applyFill="1" applyBorder="1" applyAlignment="1" applyProtection="1">
      <alignment vertical="center" wrapText="1"/>
    </xf>
    <xf numFmtId="2" fontId="8" fillId="19" borderId="2" xfId="4" applyNumberFormat="1" applyFont="1" applyFill="1" applyBorder="1" applyAlignment="1" applyProtection="1">
      <alignment wrapText="1"/>
    </xf>
    <xf numFmtId="0" fontId="1" fillId="20" borderId="1" xfId="0" applyFont="1" applyFill="1" applyBorder="1" applyAlignment="1">
      <alignment vertical="center"/>
    </xf>
    <xf numFmtId="0" fontId="6" fillId="20" borderId="1" xfId="0" applyNumberFormat="1" applyFont="1" applyFill="1" applyBorder="1" applyAlignment="1" applyProtection="1">
      <alignment horizontal="center" vertical="center" wrapText="1"/>
      <protection locked="0"/>
    </xf>
    <xf numFmtId="0" fontId="1" fillId="20" borderId="1" xfId="0" applyFont="1" applyFill="1" applyBorder="1"/>
    <xf numFmtId="4" fontId="7" fillId="20" borderId="1" xfId="1" applyNumberFormat="1" applyFont="1" applyFill="1" applyBorder="1" applyAlignment="1">
      <alignment horizontal="right" vertical="center" wrapText="1"/>
    </xf>
    <xf numFmtId="0" fontId="6" fillId="10" borderId="1" xfId="3" applyNumberFormat="1" applyFont="1" applyFill="1" applyBorder="1" applyAlignment="1">
      <alignment horizontal="right" vertical="center" wrapText="1"/>
    </xf>
    <xf numFmtId="0" fontId="8" fillId="6" borderId="1" xfId="3" applyNumberFormat="1" applyFont="1" applyFill="1" applyBorder="1" applyAlignment="1">
      <alignment horizontal="right" vertical="top" wrapText="1"/>
    </xf>
    <xf numFmtId="0" fontId="8" fillId="19" borderId="1" xfId="3" applyNumberFormat="1" applyFont="1" applyFill="1" applyBorder="1" applyAlignment="1">
      <alignment horizontal="right" vertical="top" wrapText="1"/>
    </xf>
    <xf numFmtId="0" fontId="8" fillId="7" borderId="1" xfId="3" applyNumberFormat="1" applyFont="1" applyFill="1" applyBorder="1" applyAlignment="1">
      <alignment horizontal="right" vertical="top" wrapText="1"/>
    </xf>
    <xf numFmtId="0" fontId="8" fillId="0" borderId="1" xfId="3" applyNumberFormat="1" applyFont="1" applyBorder="1" applyAlignment="1">
      <alignment horizontal="right" vertical="top" wrapText="1"/>
    </xf>
    <xf numFmtId="0" fontId="8" fillId="20" borderId="1" xfId="3" applyNumberFormat="1" applyFont="1" applyFill="1" applyBorder="1" applyAlignment="1">
      <alignment horizontal="right" vertical="top" wrapText="1"/>
    </xf>
    <xf numFmtId="0" fontId="8" fillId="20" borderId="1" xfId="3" applyNumberFormat="1" applyFont="1" applyFill="1" applyBorder="1" applyAlignment="1">
      <alignment horizontal="right" vertical="center" wrapText="1"/>
    </xf>
    <xf numFmtId="0" fontId="8" fillId="10" borderId="1" xfId="3" applyNumberFormat="1" applyFont="1" applyFill="1" applyBorder="1" applyAlignment="1">
      <alignment horizontal="right" vertical="top" wrapText="1"/>
    </xf>
    <xf numFmtId="0" fontId="8" fillId="0" borderId="1" xfId="3" applyNumberFormat="1" applyFont="1" applyBorder="1" applyAlignment="1">
      <alignment horizontal="right" vertical="center" wrapText="1"/>
    </xf>
    <xf numFmtId="0" fontId="8" fillId="9" borderId="1" xfId="3" applyNumberFormat="1" applyFont="1" applyFill="1" applyBorder="1" applyAlignment="1">
      <alignment horizontal="right" vertical="center" wrapText="1"/>
    </xf>
    <xf numFmtId="0" fontId="8" fillId="0" borderId="1" xfId="0" applyNumberFormat="1" applyFont="1" applyBorder="1" applyAlignment="1">
      <alignment horizontal="right" vertical="top" wrapText="1"/>
    </xf>
    <xf numFmtId="0" fontId="8" fillId="3" borderId="1" xfId="0" applyNumberFormat="1" applyFont="1" applyFill="1" applyBorder="1" applyAlignment="1">
      <alignment horizontal="right" vertical="top" wrapText="1"/>
    </xf>
    <xf numFmtId="0" fontId="8" fillId="0" borderId="1" xfId="0" applyNumberFormat="1" applyFont="1" applyBorder="1" applyAlignment="1">
      <alignment horizontal="right" vertical="center" wrapText="1"/>
    </xf>
    <xf numFmtId="0" fontId="8" fillId="0" borderId="1" xfId="3" applyFont="1" applyBorder="1" applyAlignment="1">
      <alignment horizontal="right" wrapText="1"/>
    </xf>
    <xf numFmtId="0" fontId="8" fillId="0" borderId="1" xfId="3" applyFont="1" applyBorder="1" applyAlignment="1">
      <alignment horizontal="right" vertical="center" wrapText="1"/>
    </xf>
    <xf numFmtId="0" fontId="8" fillId="6" borderId="2" xfId="3" applyNumberFormat="1" applyFont="1" applyFill="1" applyBorder="1" applyAlignment="1">
      <alignment horizontal="right" vertical="top" wrapText="1"/>
    </xf>
    <xf numFmtId="0" fontId="8" fillId="20" borderId="2" xfId="3" applyNumberFormat="1" applyFont="1" applyFill="1" applyBorder="1" applyAlignment="1">
      <alignment horizontal="right" vertical="top" wrapText="1"/>
    </xf>
    <xf numFmtId="0" fontId="21" fillId="6" borderId="2" xfId="3" applyNumberFormat="1" applyFont="1" applyFill="1" applyBorder="1" applyAlignment="1">
      <alignment horizontal="right" vertical="top" wrapText="1"/>
    </xf>
    <xf numFmtId="0" fontId="21" fillId="20" borderId="2" xfId="3" applyNumberFormat="1" applyFont="1" applyFill="1" applyBorder="1" applyAlignment="1">
      <alignment horizontal="right" vertical="top" wrapText="1"/>
    </xf>
    <xf numFmtId="0" fontId="8" fillId="22" borderId="2" xfId="4" applyNumberFormat="1" applyFont="1" applyFill="1" applyBorder="1" applyAlignment="1" applyProtection="1">
      <alignment horizontal="right" wrapText="1"/>
    </xf>
    <xf numFmtId="0" fontId="8" fillId="22" borderId="2" xfId="4" applyNumberFormat="1" applyFont="1" applyFill="1" applyBorder="1" applyAlignment="1" applyProtection="1">
      <alignment horizontal="right" vertical="center" wrapText="1"/>
    </xf>
    <xf numFmtId="0" fontId="8" fillId="10" borderId="2" xfId="4" applyNumberFormat="1" applyFont="1" applyFill="1" applyBorder="1" applyAlignment="1" applyProtection="1">
      <alignment horizontal="right" wrapText="1"/>
    </xf>
    <xf numFmtId="0" fontId="8" fillId="10" borderId="2" xfId="4" applyNumberFormat="1" applyFont="1" applyFill="1" applyBorder="1" applyAlignment="1" applyProtection="1">
      <alignment horizontal="right" vertical="center" wrapText="1"/>
    </xf>
    <xf numFmtId="0" fontId="8" fillId="8" borderId="2" xfId="4" applyNumberFormat="1" applyFont="1" applyFill="1" applyBorder="1" applyAlignment="1" applyProtection="1">
      <alignment horizontal="right" vertical="center" wrapText="1"/>
    </xf>
    <xf numFmtId="1" fontId="7" fillId="20" borderId="1" xfId="0" applyNumberFormat="1" applyFont="1" applyFill="1" applyBorder="1" applyAlignment="1" applyProtection="1">
      <alignment horizontal="right" vertical="center" wrapText="1"/>
      <protection locked="0"/>
    </xf>
    <xf numFmtId="1" fontId="7" fillId="6" borderId="1" xfId="1" applyNumberFormat="1" applyFont="1" applyFill="1" applyBorder="1" applyAlignment="1">
      <alignment horizontal="right" vertical="center" wrapText="1"/>
    </xf>
    <xf numFmtId="1" fontId="7" fillId="20" borderId="1" xfId="1" applyNumberFormat="1" applyFont="1" applyFill="1" applyBorder="1" applyAlignment="1">
      <alignment horizontal="right" vertical="center" wrapText="1"/>
    </xf>
    <xf numFmtId="1" fontId="7" fillId="0" borderId="1" xfId="0" applyNumberFormat="1" applyFont="1" applyFill="1" applyBorder="1" applyAlignment="1" applyProtection="1">
      <alignment horizontal="right" vertical="center" wrapText="1"/>
      <protection locked="0"/>
    </xf>
    <xf numFmtId="0" fontId="8" fillId="20" borderId="2" xfId="3" applyNumberFormat="1" applyFont="1" applyFill="1" applyBorder="1" applyAlignment="1">
      <alignment horizontal="right" vertical="center" wrapText="1"/>
    </xf>
    <xf numFmtId="0" fontId="8" fillId="0" borderId="2" xfId="4" applyNumberFormat="1" applyFont="1" applyFill="1" applyBorder="1" applyAlignment="1" applyProtection="1">
      <alignment horizontal="right" vertical="center" wrapText="1"/>
    </xf>
    <xf numFmtId="0" fontId="8" fillId="10" borderId="2" xfId="3" applyNumberFormat="1" applyFont="1" applyFill="1" applyBorder="1" applyAlignment="1">
      <alignment horizontal="right" vertical="top" wrapText="1"/>
    </xf>
    <xf numFmtId="0" fontId="8" fillId="0" borderId="2" xfId="3" applyNumberFormat="1" applyFont="1" applyFill="1" applyBorder="1" applyAlignment="1">
      <alignment horizontal="right" vertical="center" wrapText="1"/>
    </xf>
    <xf numFmtId="0" fontId="8" fillId="6" borderId="2" xfId="3" applyNumberFormat="1" applyFont="1" applyFill="1" applyBorder="1" applyAlignment="1">
      <alignment horizontal="right" vertical="center" wrapText="1"/>
    </xf>
    <xf numFmtId="0" fontId="8" fillId="19" borderId="2" xfId="3" applyNumberFormat="1" applyFont="1" applyFill="1" applyBorder="1" applyAlignment="1">
      <alignment horizontal="right" vertical="center" wrapText="1"/>
    </xf>
    <xf numFmtId="1" fontId="7" fillId="0" borderId="1" xfId="1" applyNumberFormat="1" applyFont="1" applyFill="1" applyBorder="1" applyAlignment="1">
      <alignment horizontal="right" vertical="center" wrapText="1"/>
    </xf>
    <xf numFmtId="0" fontId="17" fillId="6" borderId="2" xfId="3" applyNumberFormat="1" applyFont="1" applyFill="1" applyBorder="1" applyAlignment="1">
      <alignment horizontal="right" vertical="top" wrapText="1"/>
    </xf>
    <xf numFmtId="1" fontId="7" fillId="0" borderId="1" xfId="0" applyNumberFormat="1" applyFont="1" applyFill="1" applyBorder="1" applyAlignment="1">
      <alignment horizontal="right" vertical="center"/>
    </xf>
    <xf numFmtId="0" fontId="8" fillId="6" borderId="2" xfId="0" applyNumberFormat="1" applyFont="1" applyFill="1" applyBorder="1" applyAlignment="1">
      <alignment horizontal="right" vertical="center" wrapText="1"/>
    </xf>
    <xf numFmtId="1" fontId="7" fillId="20" borderId="2" xfId="4" applyNumberFormat="1" applyFont="1" applyFill="1" applyBorder="1" applyAlignment="1" applyProtection="1">
      <alignment horizontal="right" vertical="center" wrapText="1"/>
    </xf>
    <xf numFmtId="2" fontId="7" fillId="20" borderId="2" xfId="4" applyNumberFormat="1" applyFont="1" applyFill="1" applyBorder="1" applyAlignment="1" applyProtection="1">
      <alignment vertical="center" wrapText="1"/>
    </xf>
    <xf numFmtId="0" fontId="22" fillId="19" borderId="1" xfId="3" applyNumberFormat="1" applyFont="1" applyFill="1" applyBorder="1" applyAlignment="1">
      <alignment horizontal="left" wrapText="1"/>
    </xf>
    <xf numFmtId="176" fontId="8" fillId="19" borderId="1" xfId="4" applyNumberFormat="1" applyFont="1" applyFill="1" applyBorder="1" applyAlignment="1" applyProtection="1">
      <alignment vertical="center" wrapText="1"/>
    </xf>
    <xf numFmtId="0" fontId="8" fillId="10" borderId="1" xfId="3" applyNumberFormat="1" applyFont="1" applyFill="1" applyBorder="1" applyAlignment="1">
      <alignment horizontal="right" vertical="center"/>
    </xf>
    <xf numFmtId="0" fontId="8" fillId="3" borderId="1" xfId="3" applyNumberFormat="1" applyFont="1" applyFill="1" applyBorder="1" applyAlignment="1">
      <alignment horizontal="right" vertical="top" wrapText="1"/>
    </xf>
    <xf numFmtId="0" fontId="8" fillId="22" borderId="1" xfId="4" applyNumberFormat="1" applyFont="1" applyFill="1" applyBorder="1" applyAlignment="1" applyProtection="1">
      <alignment horizontal="right" wrapText="1"/>
    </xf>
    <xf numFmtId="0" fontId="8" fillId="22" borderId="1" xfId="4" applyNumberFormat="1" applyFont="1" applyFill="1" applyBorder="1" applyAlignment="1" applyProtection="1">
      <alignment horizontal="right" vertical="center" wrapText="1"/>
    </xf>
    <xf numFmtId="0" fontId="8" fillId="10" borderId="1" xfId="4" applyNumberFormat="1" applyFont="1" applyFill="1" applyBorder="1" applyAlignment="1" applyProtection="1">
      <alignment horizontal="right" wrapText="1"/>
    </xf>
    <xf numFmtId="0" fontId="8" fillId="10" borderId="1" xfId="4" applyNumberFormat="1" applyFont="1" applyFill="1" applyBorder="1" applyAlignment="1" applyProtection="1">
      <alignment horizontal="right" vertical="center" wrapText="1"/>
    </xf>
    <xf numFmtId="0" fontId="8" fillId="13" borderId="1" xfId="4" applyNumberFormat="1" applyFont="1" applyFill="1" applyBorder="1" applyAlignment="1" applyProtection="1">
      <alignment horizontal="right" vertical="center" wrapText="1"/>
    </xf>
    <xf numFmtId="0" fontId="8" fillId="13" borderId="1" xfId="4" applyNumberFormat="1" applyFont="1" applyFill="1" applyBorder="1" applyAlignment="1" applyProtection="1">
      <alignment horizontal="right" wrapText="1"/>
    </xf>
    <xf numFmtId="0" fontId="8" fillId="13" borderId="1" xfId="3" applyNumberFormat="1" applyFont="1" applyFill="1" applyBorder="1" applyAlignment="1">
      <alignment horizontal="right" vertical="top" wrapText="1"/>
    </xf>
    <xf numFmtId="0" fontId="8" fillId="6" borderId="1" xfId="3" applyNumberFormat="1" applyFont="1" applyFill="1" applyBorder="1" applyAlignment="1">
      <alignment horizontal="right" vertical="center" wrapText="1"/>
    </xf>
    <xf numFmtId="171" fontId="8" fillId="19" borderId="1" xfId="3" applyNumberFormat="1" applyFont="1" applyFill="1" applyBorder="1" applyAlignment="1">
      <alignment horizontal="right" vertical="center" wrapText="1"/>
    </xf>
    <xf numFmtId="171" fontId="8" fillId="19" borderId="2" xfId="3" applyNumberFormat="1" applyFont="1" applyFill="1" applyBorder="1" applyAlignment="1">
      <alignment horizontal="right" vertical="center" wrapText="1"/>
    </xf>
    <xf numFmtId="171" fontId="8" fillId="19" borderId="1" xfId="3" applyNumberFormat="1" applyFont="1" applyFill="1" applyBorder="1" applyAlignment="1">
      <alignment horizontal="right" vertical="top" wrapText="1"/>
    </xf>
    <xf numFmtId="0" fontId="17" fillId="19" borderId="1" xfId="3" applyNumberFormat="1" applyFont="1" applyFill="1" applyBorder="1" applyAlignment="1">
      <alignment horizontal="left" vertical="top" wrapText="1"/>
    </xf>
    <xf numFmtId="0" fontId="17" fillId="20" borderId="2" xfId="3" applyNumberFormat="1" applyFont="1" applyFill="1" applyBorder="1" applyAlignment="1">
      <alignment horizontal="right" vertical="top" wrapText="1"/>
    </xf>
    <xf numFmtId="49" fontId="7" fillId="20" borderId="1" xfId="0" applyNumberFormat="1" applyFont="1" applyFill="1" applyBorder="1" applyAlignment="1">
      <alignment horizontal="center" vertical="center" wrapText="1"/>
    </xf>
    <xf numFmtId="0" fontId="8" fillId="20" borderId="1" xfId="0" applyNumberFormat="1" applyFont="1" applyFill="1" applyBorder="1" applyAlignment="1">
      <alignment wrapText="1"/>
    </xf>
    <xf numFmtId="0" fontId="8" fillId="20" borderId="1" xfId="0" applyNumberFormat="1" applyFont="1" applyFill="1" applyBorder="1" applyAlignment="1">
      <alignment horizontal="left" vertical="top" wrapText="1"/>
    </xf>
    <xf numFmtId="0" fontId="8" fillId="20" borderId="1" xfId="0" applyNumberFormat="1" applyFont="1" applyFill="1" applyBorder="1" applyAlignment="1">
      <alignment horizontal="right" vertical="top" wrapText="1"/>
    </xf>
    <xf numFmtId="0" fontId="8" fillId="20" borderId="2" xfId="0" applyNumberFormat="1" applyFont="1" applyFill="1" applyBorder="1" applyAlignment="1">
      <alignment horizontal="center" vertical="center" wrapText="1"/>
    </xf>
    <xf numFmtId="0" fontId="8" fillId="20" borderId="2" xfId="0" applyNumberFormat="1" applyFont="1" applyFill="1" applyBorder="1" applyAlignment="1">
      <alignment horizontal="right" vertical="center" wrapText="1"/>
    </xf>
    <xf numFmtId="176" fontId="8" fillId="20" borderId="2" xfId="1" applyNumberFormat="1" applyFont="1" applyFill="1" applyBorder="1" applyAlignment="1">
      <alignment vertical="center" wrapText="1"/>
    </xf>
    <xf numFmtId="0" fontId="8" fillId="20" borderId="1" xfId="0" applyNumberFormat="1" applyFont="1" applyFill="1" applyBorder="1" applyAlignment="1">
      <alignment horizontal="left" wrapText="1"/>
    </xf>
    <xf numFmtId="176" fontId="8" fillId="20" borderId="1" xfId="1" applyNumberFormat="1" applyFont="1" applyFill="1" applyBorder="1" applyAlignment="1">
      <alignment vertical="center" wrapText="1"/>
    </xf>
    <xf numFmtId="0" fontId="8" fillId="20" borderId="2" xfId="0" applyNumberFormat="1" applyFont="1" applyFill="1" applyBorder="1" applyAlignment="1">
      <alignment vertical="top" wrapText="1"/>
    </xf>
    <xf numFmtId="166" fontId="8" fillId="20" borderId="2" xfId="1" applyNumberFormat="1" applyFont="1" applyFill="1" applyBorder="1" applyAlignment="1">
      <alignment wrapText="1"/>
    </xf>
    <xf numFmtId="2" fontId="8" fillId="19" borderId="1" xfId="4" applyNumberFormat="1" applyFont="1" applyFill="1" applyBorder="1" applyAlignment="1" applyProtection="1">
      <alignment vertical="center" wrapText="1"/>
    </xf>
    <xf numFmtId="0" fontId="8" fillId="20" borderId="1" xfId="3" applyFont="1" applyFill="1" applyBorder="1" applyAlignment="1">
      <alignment horizontal="left" wrapText="1"/>
    </xf>
    <xf numFmtId="0" fontId="8" fillId="20" borderId="1" xfId="3" applyFont="1" applyFill="1" applyBorder="1" applyAlignment="1">
      <alignment horizontal="right" wrapText="1"/>
    </xf>
    <xf numFmtId="0" fontId="8" fillId="20" borderId="1" xfId="3" applyFont="1" applyFill="1" applyBorder="1" applyAlignment="1">
      <alignment horizontal="left" vertical="top" wrapText="1"/>
    </xf>
    <xf numFmtId="165" fontId="7" fillId="0" borderId="2" xfId="0" applyNumberFormat="1" applyFont="1" applyFill="1" applyBorder="1" applyAlignment="1">
      <alignment horizontal="right" vertical="center"/>
    </xf>
    <xf numFmtId="176" fontId="8" fillId="6" borderId="2" xfId="1" applyNumberFormat="1" applyFont="1" applyFill="1" applyBorder="1" applyAlignment="1">
      <alignment vertical="center"/>
    </xf>
    <xf numFmtId="0" fontId="0" fillId="0" borderId="0" xfId="0" applyFont="1" applyAlignment="1">
      <alignment vertical="center"/>
    </xf>
    <xf numFmtId="164" fontId="8" fillId="6" borderId="2" xfId="0" applyNumberFormat="1" applyFont="1" applyFill="1" applyBorder="1" applyAlignment="1">
      <alignment horizontal="right" vertical="center"/>
    </xf>
    <xf numFmtId="0" fontId="0" fillId="0" borderId="1" xfId="0" applyFont="1" applyBorder="1" applyAlignment="1">
      <alignment vertical="center"/>
    </xf>
    <xf numFmtId="0" fontId="28" fillId="0" borderId="1" xfId="3" applyNumberFormat="1" applyFont="1" applyBorder="1" applyAlignment="1"/>
    <xf numFmtId="0" fontId="28" fillId="0" borderId="1" xfId="3" applyNumberFormat="1" applyFont="1" applyBorder="1" applyAlignment="1">
      <alignment horizontal="left" wrapText="1"/>
    </xf>
    <xf numFmtId="175" fontId="28" fillId="0" borderId="1" xfId="1" applyNumberFormat="1" applyFont="1" applyFill="1" applyBorder="1" applyAlignment="1">
      <alignment horizontal="right"/>
    </xf>
    <xf numFmtId="175" fontId="28" fillId="6" borderId="2" xfId="0" applyNumberFormat="1" applyFont="1" applyFill="1" applyBorder="1" applyAlignment="1"/>
    <xf numFmtId="0" fontId="0" fillId="0" borderId="1" xfId="0" applyFont="1" applyBorder="1"/>
    <xf numFmtId="0" fontId="0" fillId="0" borderId="0" xfId="0" applyFont="1"/>
    <xf numFmtId="175" fontId="28" fillId="11" borderId="2" xfId="4" applyNumberFormat="1" applyFont="1" applyFill="1" applyBorder="1" applyAlignment="1" applyProtection="1"/>
    <xf numFmtId="175" fontId="28" fillId="0" borderId="1" xfId="1" applyNumberFormat="1" applyFont="1" applyFill="1" applyBorder="1" applyAlignment="1">
      <alignment horizontal="left"/>
    </xf>
    <xf numFmtId="0" fontId="28" fillId="7" borderId="1" xfId="3" applyNumberFormat="1" applyFont="1" applyFill="1" applyBorder="1" applyAlignment="1">
      <alignment horizontal="left" wrapText="1"/>
    </xf>
    <xf numFmtId="0" fontId="28" fillId="10" borderId="2" xfId="3" applyFont="1" applyFill="1" applyBorder="1" applyAlignment="1" applyProtection="1">
      <alignment vertical="center" wrapText="1"/>
      <protection locked="0"/>
    </xf>
    <xf numFmtId="0" fontId="28" fillId="0" borderId="1" xfId="3" applyNumberFormat="1" applyFont="1" applyBorder="1" applyAlignment="1">
      <alignment horizontal="left" vertical="top" wrapText="1"/>
    </xf>
    <xf numFmtId="0" fontId="28" fillId="6" borderId="2" xfId="3" applyFont="1" applyFill="1" applyBorder="1" applyAlignment="1" applyProtection="1">
      <alignment horizontal="center" vertical="center" wrapText="1"/>
      <protection locked="0"/>
    </xf>
    <xf numFmtId="175" fontId="28" fillId="11" borderId="2" xfId="3" applyNumberFormat="1" applyFont="1" applyFill="1" applyBorder="1" applyAlignment="1" applyProtection="1">
      <alignment vertical="center"/>
      <protection locked="0"/>
    </xf>
    <xf numFmtId="0" fontId="28" fillId="10" borderId="2" xfId="3" applyNumberFormat="1" applyFont="1" applyFill="1" applyBorder="1" applyAlignment="1">
      <alignment wrapText="1"/>
    </xf>
    <xf numFmtId="0" fontId="28" fillId="10" borderId="2" xfId="3" applyNumberFormat="1" applyFont="1" applyFill="1" applyBorder="1" applyAlignment="1">
      <alignment horizontal="center" wrapText="1"/>
    </xf>
    <xf numFmtId="164" fontId="8" fillId="0" borderId="2" xfId="0" applyNumberFormat="1" applyFont="1" applyFill="1" applyBorder="1" applyAlignment="1">
      <alignment horizontal="right" vertical="center"/>
    </xf>
    <xf numFmtId="164" fontId="8" fillId="6" borderId="2" xfId="0" applyNumberFormat="1" applyFont="1" applyFill="1" applyBorder="1" applyAlignment="1"/>
    <xf numFmtId="0" fontId="6" fillId="6" borderId="1" xfId="0" applyNumberFormat="1" applyFont="1" applyFill="1" applyBorder="1" applyAlignment="1" applyProtection="1">
      <alignment horizontal="left" vertical="center" wrapText="1"/>
      <protection locked="0"/>
    </xf>
    <xf numFmtId="0" fontId="8" fillId="6" borderId="1" xfId="0" applyNumberFormat="1" applyFont="1" applyFill="1" applyBorder="1" applyAlignment="1">
      <alignment horizontal="center" vertical="center"/>
    </xf>
    <xf numFmtId="0" fontId="28" fillId="10" borderId="2" xfId="3" applyFont="1" applyFill="1" applyBorder="1" applyAlignment="1">
      <alignment wrapText="1"/>
    </xf>
    <xf numFmtId="0" fontId="28" fillId="10" borderId="2" xfId="3" applyFont="1" applyFill="1" applyBorder="1" applyAlignment="1">
      <alignment horizontal="center" wrapText="1"/>
    </xf>
    <xf numFmtId="175" fontId="28" fillId="10" borderId="2" xfId="4" applyNumberFormat="1" applyFont="1" applyFill="1" applyBorder="1" applyAlignment="1" applyProtection="1">
      <alignment wrapText="1"/>
    </xf>
    <xf numFmtId="0" fontId="28" fillId="6" borderId="2" xfId="3" applyNumberFormat="1" applyFont="1" applyFill="1" applyBorder="1" applyAlignment="1">
      <alignment wrapText="1"/>
    </xf>
    <xf numFmtId="0" fontId="28" fillId="6" borderId="2" xfId="3" applyNumberFormat="1" applyFont="1" applyFill="1" applyBorder="1" applyAlignment="1">
      <alignment horizontal="center" wrapText="1"/>
    </xf>
    <xf numFmtId="175" fontId="28" fillId="10" borderId="2" xfId="4" applyNumberFormat="1" applyFont="1" applyFill="1" applyBorder="1" applyAlignment="1" applyProtection="1"/>
    <xf numFmtId="0" fontId="28" fillId="6" borderId="2" xfId="3" applyFont="1" applyFill="1" applyBorder="1" applyAlignment="1">
      <alignment wrapText="1"/>
    </xf>
    <xf numFmtId="0" fontId="28" fillId="6" borderId="2" xfId="3" applyFont="1" applyFill="1" applyBorder="1" applyAlignment="1">
      <alignment horizontal="center" wrapText="1"/>
    </xf>
    <xf numFmtId="175" fontId="28" fillId="11" borderId="2" xfId="4" applyNumberFormat="1" applyFont="1" applyFill="1" applyBorder="1" applyAlignment="1" applyProtection="1">
      <alignment wrapText="1"/>
    </xf>
    <xf numFmtId="164" fontId="28" fillId="6" borderId="2" xfId="3" applyNumberFormat="1" applyFont="1" applyFill="1" applyBorder="1" applyAlignment="1">
      <alignment horizontal="center" wrapText="1"/>
    </xf>
    <xf numFmtId="175" fontId="28" fillId="0" borderId="1" xfId="0" applyNumberFormat="1" applyFont="1" applyBorder="1" applyAlignment="1"/>
    <xf numFmtId="175" fontId="28" fillId="0" borderId="2" xfId="0" applyNumberFormat="1" applyFont="1" applyBorder="1" applyAlignment="1"/>
    <xf numFmtId="0" fontId="28" fillId="0" borderId="4" xfId="3" applyNumberFormat="1" applyFont="1" applyBorder="1" applyAlignment="1">
      <alignment vertical="center"/>
    </xf>
    <xf numFmtId="1" fontId="28" fillId="6" borderId="2" xfId="4" applyNumberFormat="1" applyFont="1" applyFill="1" applyBorder="1" applyAlignment="1" applyProtection="1">
      <alignment vertical="center" wrapText="1"/>
    </xf>
    <xf numFmtId="1" fontId="28" fillId="6" borderId="2" xfId="4" applyNumberFormat="1" applyFont="1" applyFill="1" applyBorder="1" applyAlignment="1" applyProtection="1">
      <alignment horizontal="center" vertical="center" wrapText="1"/>
    </xf>
    <xf numFmtId="175" fontId="28" fillId="6" borderId="2" xfId="3" applyNumberFormat="1" applyFont="1" applyFill="1" applyBorder="1" applyAlignment="1">
      <alignment vertical="center"/>
    </xf>
    <xf numFmtId="0" fontId="28" fillId="0" borderId="1" xfId="0" applyFont="1" applyBorder="1" applyAlignment="1"/>
    <xf numFmtId="0" fontId="28" fillId="6" borderId="1" xfId="7" applyNumberFormat="1" applyFont="1" applyFill="1" applyBorder="1" applyAlignment="1">
      <alignment horizontal="left" vertical="top" wrapText="1"/>
    </xf>
    <xf numFmtId="2" fontId="0" fillId="6" borderId="1" xfId="7" applyNumberFormat="1" applyFont="1" applyFill="1" applyBorder="1" applyAlignment="1">
      <alignment horizontal="right" wrapText="1"/>
    </xf>
    <xf numFmtId="2" fontId="0" fillId="6" borderId="2" xfId="7" applyNumberFormat="1" applyFont="1" applyFill="1" applyBorder="1" applyAlignment="1">
      <alignment horizontal="right" wrapText="1"/>
    </xf>
    <xf numFmtId="0" fontId="0" fillId="6" borderId="1" xfId="7" applyNumberFormat="1" applyFont="1" applyFill="1" applyBorder="1" applyAlignment="1">
      <alignment horizontal="center" wrapText="1"/>
    </xf>
    <xf numFmtId="0" fontId="0" fillId="6" borderId="1" xfId="0" applyFont="1" applyFill="1" applyBorder="1" applyAlignment="1">
      <alignment horizontal="center"/>
    </xf>
    <xf numFmtId="0" fontId="0" fillId="6" borderId="6" xfId="7" applyNumberFormat="1" applyFont="1" applyFill="1" applyBorder="1" applyAlignment="1">
      <alignment horizontal="center" wrapText="1"/>
    </xf>
    <xf numFmtId="0" fontId="0" fillId="6" borderId="1" xfId="0" applyFont="1" applyFill="1" applyBorder="1"/>
    <xf numFmtId="0" fontId="0" fillId="0" borderId="0" xfId="0" applyFont="1" applyAlignment="1">
      <alignment horizontal="right" vertical="center"/>
    </xf>
    <xf numFmtId="164" fontId="28" fillId="0" borderId="1" xfId="0" applyNumberFormat="1" applyFont="1" applyFill="1" applyBorder="1" applyAlignment="1">
      <alignment horizontal="center" wrapText="1"/>
    </xf>
    <xf numFmtId="2" fontId="8" fillId="11" borderId="2" xfId="4" applyNumberFormat="1" applyFont="1" applyFill="1" applyBorder="1" applyAlignment="1" applyProtection="1">
      <alignment horizontal="center" vertical="center" wrapText="1"/>
    </xf>
    <xf numFmtId="0" fontId="28" fillId="6" borderId="2" xfId="7" applyNumberFormat="1" applyFont="1" applyFill="1" applyBorder="1" applyAlignment="1">
      <alignment horizontal="center" wrapText="1"/>
    </xf>
    <xf numFmtId="0" fontId="0" fillId="6" borderId="2" xfId="0" applyFont="1" applyFill="1" applyBorder="1" applyAlignment="1">
      <alignment horizontal="center" wrapText="1"/>
    </xf>
    <xf numFmtId="168" fontId="28" fillId="6" borderId="2" xfId="3" applyNumberFormat="1" applyFont="1" applyFill="1" applyBorder="1" applyAlignment="1">
      <alignment horizontal="center" wrapText="1"/>
    </xf>
    <xf numFmtId="0" fontId="28" fillId="0" borderId="1" xfId="0" applyFont="1" applyBorder="1" applyAlignment="1">
      <alignment horizontal="center" wrapText="1"/>
    </xf>
    <xf numFmtId="1" fontId="7" fillId="0" borderId="1" xfId="3" applyNumberFormat="1" applyFont="1" applyFill="1" applyBorder="1" applyAlignment="1">
      <alignment horizontal="center" vertical="center" wrapText="1"/>
    </xf>
    <xf numFmtId="0" fontId="8" fillId="6" borderId="2" xfId="0" applyFont="1" applyFill="1" applyBorder="1" applyAlignment="1">
      <alignment vertical="center" wrapText="1"/>
    </xf>
    <xf numFmtId="0" fontId="0" fillId="0" borderId="1" xfId="0" applyFont="1" applyFill="1" applyBorder="1" applyAlignment="1">
      <alignment horizontal="center" wrapText="1"/>
    </xf>
    <xf numFmtId="0" fontId="0" fillId="6" borderId="1" xfId="0" applyFont="1" applyFill="1" applyBorder="1" applyAlignment="1">
      <alignment horizontal="center" wrapText="1"/>
    </xf>
    <xf numFmtId="0" fontId="29" fillId="0" borderId="0" xfId="0" applyFont="1" applyAlignment="1">
      <alignment vertical="center" wrapText="1"/>
    </xf>
    <xf numFmtId="0" fontId="8" fillId="6" borderId="2" xfId="3" applyNumberFormat="1" applyFont="1" applyFill="1" applyBorder="1" applyAlignment="1">
      <alignment horizontal="left" vertical="center"/>
    </xf>
    <xf numFmtId="49" fontId="7" fillId="0" borderId="1" xfId="0" applyNumberFormat="1" applyFont="1" applyFill="1" applyBorder="1" applyAlignment="1" applyProtection="1">
      <alignment horizontal="left" vertical="center" wrapText="1"/>
      <protection locked="0"/>
    </xf>
    <xf numFmtId="0" fontId="8" fillId="10" borderId="2" xfId="3" applyNumberFormat="1" applyFont="1" applyFill="1" applyBorder="1" applyAlignment="1">
      <alignment horizontal="left" vertical="center" wrapText="1"/>
    </xf>
    <xf numFmtId="0" fontId="8" fillId="8" borderId="2" xfId="3" applyNumberFormat="1" applyFont="1" applyFill="1" applyBorder="1" applyAlignment="1">
      <alignment horizontal="left" vertical="center"/>
    </xf>
    <xf numFmtId="0" fontId="8" fillId="6" borderId="2" xfId="3" applyFont="1" applyFill="1" applyBorder="1" applyAlignment="1" applyProtection="1">
      <alignment horizontal="left" vertical="center" wrapText="1"/>
      <protection locked="0"/>
    </xf>
    <xf numFmtId="0" fontId="8" fillId="6" borderId="2" xfId="3" applyFont="1" applyFill="1" applyBorder="1" applyAlignment="1">
      <alignment horizontal="left" vertical="center" wrapText="1"/>
    </xf>
    <xf numFmtId="0" fontId="8" fillId="6" borderId="2" xfId="3" applyNumberFormat="1" applyFont="1" applyFill="1" applyBorder="1" applyAlignment="1">
      <alignment horizontal="left" vertical="center" wrapText="1"/>
    </xf>
    <xf numFmtId="0" fontId="8" fillId="10" borderId="2" xfId="3" applyNumberFormat="1" applyFont="1" applyFill="1" applyBorder="1" applyAlignment="1">
      <alignment horizontal="left" vertical="center"/>
    </xf>
    <xf numFmtId="0" fontId="8" fillId="8" borderId="2" xfId="3" applyFont="1" applyFill="1" applyBorder="1" applyAlignment="1">
      <alignment horizontal="left" vertical="center" wrapText="1"/>
    </xf>
    <xf numFmtId="0" fontId="8" fillId="6" borderId="13" xfId="3" applyNumberFormat="1" applyFont="1" applyFill="1" applyBorder="1" applyAlignment="1">
      <alignment horizontal="left" vertical="center" wrapText="1"/>
    </xf>
    <xf numFmtId="0" fontId="8" fillId="6" borderId="13" xfId="3" applyNumberFormat="1" applyFont="1" applyFill="1" applyBorder="1" applyAlignment="1">
      <alignment horizontal="left" vertical="center"/>
    </xf>
    <xf numFmtId="1" fontId="8" fillId="6" borderId="13" xfId="4" applyNumberFormat="1" applyFont="1" applyFill="1" applyBorder="1" applyAlignment="1" applyProtection="1">
      <alignment horizontal="left" vertical="center" wrapText="1"/>
    </xf>
    <xf numFmtId="0" fontId="8" fillId="0" borderId="13" xfId="3" applyNumberFormat="1" applyFont="1" applyFill="1" applyBorder="1" applyAlignment="1">
      <alignment horizontal="left" vertical="center" wrapText="1"/>
    </xf>
    <xf numFmtId="1" fontId="8" fillId="6" borderId="2" xfId="4" applyNumberFormat="1" applyFont="1" applyFill="1" applyBorder="1" applyAlignment="1" applyProtection="1">
      <alignment horizontal="left" vertical="center" wrapText="1"/>
    </xf>
    <xf numFmtId="0" fontId="8" fillId="6" borderId="2" xfId="0" applyFont="1" applyFill="1" applyBorder="1" applyAlignment="1">
      <alignment horizontal="left" vertical="center"/>
    </xf>
    <xf numFmtId="0" fontId="29" fillId="0" borderId="0" xfId="0" applyFont="1" applyAlignment="1">
      <alignment horizontal="left" vertical="center"/>
    </xf>
    <xf numFmtId="175" fontId="28" fillId="0" borderId="1" xfId="1" applyNumberFormat="1" applyFont="1" applyFill="1" applyBorder="1" applyAlignment="1">
      <alignment horizontal="right" wrapText="1"/>
    </xf>
    <xf numFmtId="175" fontId="28" fillId="0" borderId="1" xfId="1" applyNumberFormat="1" applyFont="1" applyFill="1" applyBorder="1" applyAlignment="1">
      <alignment horizontal="left" wrapText="1"/>
    </xf>
    <xf numFmtId="0" fontId="28" fillId="6" borderId="2" xfId="7" applyNumberFormat="1" applyFont="1" applyFill="1" applyBorder="1" applyAlignment="1">
      <alignment wrapText="1"/>
    </xf>
    <xf numFmtId="0" fontId="0" fillId="6" borderId="2" xfId="0" applyFont="1" applyFill="1" applyBorder="1" applyAlignment="1">
      <alignment wrapText="1"/>
    </xf>
    <xf numFmtId="0" fontId="8" fillId="6" borderId="2" xfId="7" applyNumberFormat="1" applyFont="1" applyFill="1" applyBorder="1" applyAlignment="1">
      <alignment wrapText="1"/>
    </xf>
    <xf numFmtId="0" fontId="28" fillId="20" borderId="1" xfId="3" applyNumberFormat="1" applyFont="1" applyFill="1" applyBorder="1" applyAlignment="1"/>
    <xf numFmtId="0" fontId="28" fillId="20" borderId="1" xfId="3" applyNumberFormat="1" applyFont="1" applyFill="1" applyBorder="1" applyAlignment="1">
      <alignment horizontal="left" wrapText="1"/>
    </xf>
    <xf numFmtId="175" fontId="28" fillId="20" borderId="1" xfId="1" applyNumberFormat="1" applyFont="1" applyFill="1" applyBorder="1" applyAlignment="1">
      <alignment horizontal="right" wrapText="1"/>
    </xf>
    <xf numFmtId="175" fontId="28" fillId="20" borderId="1" xfId="1" applyNumberFormat="1" applyFont="1" applyFill="1" applyBorder="1" applyAlignment="1">
      <alignment horizontal="left"/>
    </xf>
    <xf numFmtId="0" fontId="28" fillId="20" borderId="2" xfId="3" applyNumberFormat="1" applyFont="1" applyFill="1" applyBorder="1" applyAlignment="1">
      <alignment horizontal="center" wrapText="1"/>
    </xf>
    <xf numFmtId="175" fontId="28" fillId="21" borderId="2" xfId="4" applyNumberFormat="1" applyFont="1" applyFill="1" applyBorder="1" applyAlignment="1" applyProtection="1"/>
    <xf numFmtId="175" fontId="28" fillId="20" borderId="2" xfId="0" applyNumberFormat="1" applyFont="1" applyFill="1" applyBorder="1" applyAlignment="1"/>
    <xf numFmtId="0" fontId="0" fillId="20" borderId="1" xfId="0" applyFont="1" applyFill="1" applyBorder="1"/>
    <xf numFmtId="49" fontId="7" fillId="20" borderId="1" xfId="0" applyNumberFormat="1" applyFont="1" applyFill="1" applyBorder="1" applyAlignment="1" applyProtection="1">
      <alignment horizontal="left" vertical="center" wrapText="1"/>
      <protection locked="0"/>
    </xf>
    <xf numFmtId="165" fontId="7" fillId="20" borderId="2" xfId="0" applyNumberFormat="1" applyFont="1" applyFill="1" applyBorder="1" applyAlignment="1">
      <alignment horizontal="right" vertical="center"/>
    </xf>
    <xf numFmtId="0" fontId="0" fillId="20" borderId="1" xfId="0" applyFont="1" applyFill="1" applyBorder="1" applyAlignment="1">
      <alignment vertical="center"/>
    </xf>
    <xf numFmtId="0" fontId="8" fillId="20" borderId="1" xfId="3" applyNumberFormat="1" applyFont="1" applyFill="1" applyBorder="1" applyAlignment="1">
      <alignment vertical="center"/>
    </xf>
    <xf numFmtId="0" fontId="8" fillId="20" borderId="2" xfId="3" applyNumberFormat="1" applyFont="1" applyFill="1" applyBorder="1" applyAlignment="1">
      <alignment horizontal="left" vertical="center"/>
    </xf>
    <xf numFmtId="2" fontId="8" fillId="21" borderId="2" xfId="4" applyNumberFormat="1" applyFont="1" applyFill="1" applyBorder="1" applyAlignment="1" applyProtection="1">
      <alignment vertical="center"/>
    </xf>
    <xf numFmtId="164" fontId="8" fillId="20" borderId="2" xfId="0" applyNumberFormat="1" applyFont="1" applyFill="1" applyBorder="1" applyAlignment="1">
      <alignment horizontal="right" vertical="center"/>
    </xf>
    <xf numFmtId="0" fontId="28" fillId="20" borderId="2" xfId="3" applyNumberFormat="1" applyFont="1" applyFill="1" applyBorder="1" applyAlignment="1">
      <alignment wrapText="1"/>
    </xf>
    <xf numFmtId="0" fontId="28" fillId="22" borderId="1" xfId="3" applyNumberFormat="1" applyFont="1" applyFill="1" applyBorder="1" applyAlignment="1">
      <alignment horizontal="left" wrapText="1"/>
    </xf>
    <xf numFmtId="0" fontId="28" fillId="22" borderId="2" xfId="3" applyNumberFormat="1" applyFont="1" applyFill="1" applyBorder="1" applyAlignment="1">
      <alignment wrapText="1"/>
    </xf>
    <xf numFmtId="0" fontId="28" fillId="22" borderId="2" xfId="3" applyNumberFormat="1" applyFont="1" applyFill="1" applyBorder="1" applyAlignment="1">
      <alignment horizontal="center" wrapText="1"/>
    </xf>
    <xf numFmtId="0" fontId="8" fillId="20" borderId="1" xfId="3" applyNumberFormat="1" applyFont="1" applyFill="1" applyBorder="1" applyAlignment="1"/>
    <xf numFmtId="0" fontId="8" fillId="22" borderId="1" xfId="3" applyNumberFormat="1" applyFont="1" applyFill="1" applyBorder="1" applyAlignment="1">
      <alignment horizontal="left" wrapText="1"/>
    </xf>
    <xf numFmtId="0" fontId="8" fillId="20" borderId="2" xfId="4" applyNumberFormat="1" applyFont="1" applyFill="1" applyBorder="1" applyAlignment="1" applyProtection="1">
      <alignment horizontal="center" vertical="center" wrapText="1"/>
    </xf>
    <xf numFmtId="0" fontId="6" fillId="20" borderId="1" xfId="0" applyNumberFormat="1" applyFont="1" applyFill="1" applyBorder="1" applyAlignment="1" applyProtection="1">
      <alignment horizontal="left" vertical="center" wrapText="1"/>
      <protection locked="0"/>
    </xf>
    <xf numFmtId="176" fontId="8" fillId="21" borderId="2" xfId="3" applyNumberFormat="1" applyFont="1" applyFill="1" applyBorder="1" applyAlignment="1" applyProtection="1">
      <alignment vertical="center"/>
      <protection locked="0"/>
    </xf>
    <xf numFmtId="49" fontId="7" fillId="20" borderId="1" xfId="1" applyNumberFormat="1" applyFont="1" applyFill="1" applyBorder="1" applyAlignment="1">
      <alignment horizontal="center" vertical="center" wrapText="1"/>
    </xf>
    <xf numFmtId="167" fontId="7" fillId="20" borderId="1" xfId="0" applyNumberFormat="1" applyFont="1" applyFill="1" applyBorder="1" applyAlignment="1" applyProtection="1">
      <alignment horizontal="right" vertical="center"/>
      <protection locked="0"/>
    </xf>
    <xf numFmtId="0" fontId="28" fillId="19" borderId="1" xfId="3" applyNumberFormat="1" applyFont="1" applyFill="1" applyBorder="1" applyAlignment="1">
      <alignment horizontal="left" vertical="top" wrapText="1"/>
    </xf>
    <xf numFmtId="0" fontId="28" fillId="19" borderId="1" xfId="3" applyNumberFormat="1" applyFont="1" applyFill="1" applyBorder="1" applyAlignment="1">
      <alignment horizontal="left" wrapText="1"/>
    </xf>
    <xf numFmtId="0" fontId="28" fillId="19" borderId="2" xfId="3" applyFont="1" applyFill="1" applyBorder="1" applyAlignment="1" applyProtection="1">
      <alignment vertical="center" wrapText="1"/>
      <protection locked="0"/>
    </xf>
    <xf numFmtId="0" fontId="28" fillId="19" borderId="2" xfId="3" applyFont="1" applyFill="1" applyBorder="1" applyAlignment="1" applyProtection="1">
      <alignment horizontal="center" vertical="center" wrapText="1"/>
      <protection locked="0"/>
    </xf>
    <xf numFmtId="175" fontId="28" fillId="19" borderId="2" xfId="3" applyNumberFormat="1" applyFont="1" applyFill="1" applyBorder="1" applyAlignment="1" applyProtection="1">
      <alignment vertical="center"/>
      <protection locked="0"/>
    </xf>
    <xf numFmtId="0" fontId="8" fillId="13" borderId="1" xfId="3" applyFont="1" applyFill="1" applyBorder="1" applyAlignment="1">
      <alignment horizontal="right" vertical="center" wrapText="1"/>
    </xf>
    <xf numFmtId="0" fontId="28" fillId="3" borderId="1" xfId="3" applyNumberFormat="1" applyFont="1" applyFill="1" applyBorder="1" applyAlignment="1">
      <alignment horizontal="right"/>
    </xf>
    <xf numFmtId="0" fontId="28" fillId="20" borderId="1" xfId="3" applyNumberFormat="1" applyFont="1" applyFill="1" applyBorder="1" applyAlignment="1">
      <alignment horizontal="right"/>
    </xf>
    <xf numFmtId="0" fontId="8" fillId="3" borderId="1" xfId="3" applyNumberFormat="1" applyFont="1" applyFill="1" applyBorder="1" applyAlignment="1">
      <alignment horizontal="right" vertical="center"/>
    </xf>
    <xf numFmtId="0" fontId="8" fillId="20" borderId="1" xfId="3" applyNumberFormat="1" applyFont="1" applyFill="1" applyBorder="1" applyAlignment="1">
      <alignment horizontal="right" vertical="center"/>
    </xf>
    <xf numFmtId="0" fontId="28" fillId="22" borderId="1" xfId="3" applyNumberFormat="1" applyFont="1" applyFill="1" applyBorder="1" applyAlignment="1">
      <alignment horizontal="right"/>
    </xf>
    <xf numFmtId="0" fontId="8" fillId="7" borderId="1" xfId="3" applyNumberFormat="1" applyFont="1" applyFill="1" applyBorder="1" applyAlignment="1">
      <alignment horizontal="right" vertical="center"/>
    </xf>
    <xf numFmtId="0" fontId="8" fillId="20" borderId="1" xfId="4" applyNumberFormat="1" applyFont="1" applyFill="1" applyBorder="1" applyAlignment="1" applyProtection="1">
      <alignment horizontal="right" vertical="center" wrapText="1"/>
    </xf>
    <xf numFmtId="0" fontId="8" fillId="3" borderId="1" xfId="4" applyNumberFormat="1" applyFont="1" applyFill="1" applyBorder="1" applyAlignment="1" applyProtection="1">
      <alignment horizontal="right" vertical="center" wrapText="1"/>
    </xf>
    <xf numFmtId="0" fontId="28" fillId="19" borderId="1" xfId="3" applyFont="1" applyFill="1" applyBorder="1" applyAlignment="1" applyProtection="1">
      <alignment horizontal="right" vertical="center" wrapText="1"/>
      <protection locked="0"/>
    </xf>
    <xf numFmtId="0" fontId="8" fillId="19" borderId="1" xfId="3" applyFont="1" applyFill="1" applyBorder="1" applyAlignment="1" applyProtection="1">
      <alignment horizontal="right" vertical="center" wrapText="1"/>
      <protection locked="0"/>
    </xf>
    <xf numFmtId="0" fontId="28" fillId="3" borderId="1" xfId="3" applyFont="1" applyFill="1" applyBorder="1" applyAlignment="1" applyProtection="1">
      <alignment horizontal="right" vertical="center" wrapText="1"/>
      <protection locked="0"/>
    </xf>
    <xf numFmtId="0" fontId="8" fillId="3" borderId="1" xfId="3" applyFont="1" applyFill="1" applyBorder="1" applyAlignment="1" applyProtection="1">
      <alignment horizontal="right" vertical="center" wrapText="1"/>
      <protection locked="0"/>
    </xf>
    <xf numFmtId="0" fontId="28" fillId="7" borderId="1" xfId="3" applyNumberFormat="1" applyFont="1" applyFill="1" applyBorder="1" applyAlignment="1">
      <alignment horizontal="right" wrapText="1"/>
    </xf>
    <xf numFmtId="0" fontId="28" fillId="10" borderId="1" xfId="3" applyNumberFormat="1" applyFont="1" applyFill="1" applyBorder="1" applyAlignment="1">
      <alignment horizontal="right"/>
    </xf>
    <xf numFmtId="0" fontId="8" fillId="13" borderId="1" xfId="3" applyFont="1" applyFill="1" applyBorder="1" applyAlignment="1" applyProtection="1">
      <alignment horizontal="right" vertical="center" wrapText="1"/>
      <protection locked="0"/>
    </xf>
    <xf numFmtId="0" fontId="8" fillId="3" borderId="1" xfId="3" applyNumberFormat="1" applyFont="1" applyFill="1" applyBorder="1" applyAlignment="1">
      <alignment horizontal="right" wrapText="1"/>
    </xf>
    <xf numFmtId="0" fontId="8" fillId="3" borderId="1" xfId="3" applyFont="1" applyFill="1" applyBorder="1" applyAlignment="1">
      <alignment horizontal="right" vertical="center" wrapText="1"/>
    </xf>
    <xf numFmtId="0" fontId="8" fillId="7" borderId="1" xfId="3" applyFont="1" applyFill="1" applyBorder="1" applyAlignment="1">
      <alignment horizontal="right" vertical="center" wrapText="1"/>
    </xf>
    <xf numFmtId="0" fontId="28" fillId="3" borderId="1" xfId="3" applyNumberFormat="1" applyFont="1" applyFill="1" applyBorder="1" applyAlignment="1">
      <alignment horizontal="right" wrapText="1"/>
    </xf>
    <xf numFmtId="0" fontId="28" fillId="13" borderId="1" xfId="3" applyFont="1" applyFill="1" applyBorder="1" applyAlignment="1">
      <alignment horizontal="right" wrapText="1"/>
    </xf>
    <xf numFmtId="0" fontId="28" fillId="3" borderId="1" xfId="3" applyFont="1" applyFill="1" applyBorder="1" applyAlignment="1">
      <alignment horizontal="right" wrapText="1"/>
    </xf>
    <xf numFmtId="0" fontId="8" fillId="10" borderId="1" xfId="3" applyFont="1" applyFill="1" applyBorder="1" applyAlignment="1">
      <alignment horizontal="right" vertical="center" wrapText="1"/>
    </xf>
    <xf numFmtId="0" fontId="8" fillId="3" borderId="4" xfId="3" applyNumberFormat="1" applyFont="1" applyFill="1" applyBorder="1" applyAlignment="1">
      <alignment horizontal="right" vertical="center" wrapText="1"/>
    </xf>
    <xf numFmtId="0" fontId="8" fillId="3" borderId="4" xfId="3" applyNumberFormat="1" applyFont="1" applyFill="1" applyBorder="1" applyAlignment="1">
      <alignment horizontal="right" vertical="center"/>
    </xf>
    <xf numFmtId="0" fontId="8" fillId="0" borderId="4" xfId="3" applyNumberFormat="1" applyFont="1" applyFill="1" applyBorder="1" applyAlignment="1">
      <alignment horizontal="right" vertical="center"/>
    </xf>
    <xf numFmtId="1" fontId="8" fillId="0" borderId="4" xfId="4" applyNumberFormat="1" applyFont="1" applyFill="1" applyBorder="1" applyAlignment="1" applyProtection="1">
      <alignment horizontal="right" vertical="center" wrapText="1"/>
    </xf>
    <xf numFmtId="0" fontId="8" fillId="0" borderId="4" xfId="3" applyNumberFormat="1" applyFont="1" applyFill="1" applyBorder="1" applyAlignment="1">
      <alignment horizontal="right" vertical="center" wrapText="1"/>
    </xf>
    <xf numFmtId="1" fontId="28" fillId="0" borderId="1" xfId="4" applyNumberFormat="1" applyFont="1" applyFill="1" applyBorder="1" applyAlignment="1" applyProtection="1">
      <alignment horizontal="right" vertical="center" wrapText="1"/>
    </xf>
    <xf numFmtId="1" fontId="8" fillId="0" borderId="1" xfId="4" applyNumberFormat="1" applyFont="1" applyFill="1" applyBorder="1" applyAlignment="1" applyProtection="1">
      <alignment horizontal="right" vertical="center" wrapText="1"/>
    </xf>
    <xf numFmtId="0" fontId="8" fillId="3" borderId="1" xfId="0" applyFont="1" applyFill="1" applyBorder="1" applyAlignment="1">
      <alignment horizontal="right" vertical="center"/>
    </xf>
    <xf numFmtId="0" fontId="28" fillId="6" borderId="1" xfId="7" applyNumberFormat="1" applyFont="1" applyFill="1" applyBorder="1" applyAlignment="1">
      <alignment horizontal="right"/>
    </xf>
    <xf numFmtId="0" fontId="8" fillId="6" borderId="1" xfId="7" applyNumberFormat="1" applyFont="1" applyFill="1" applyBorder="1" applyAlignment="1">
      <alignment horizontal="right"/>
    </xf>
    <xf numFmtId="0" fontId="0" fillId="6" borderId="1" xfId="0" applyFont="1" applyFill="1" applyBorder="1" applyAlignment="1">
      <alignment horizontal="right"/>
    </xf>
    <xf numFmtId="0" fontId="11" fillId="6" borderId="1" xfId="0" applyFont="1" applyFill="1" applyBorder="1" applyAlignment="1">
      <alignment horizontal="right"/>
    </xf>
    <xf numFmtId="0" fontId="29" fillId="0" borderId="0" xfId="0" applyFont="1" applyAlignment="1">
      <alignment horizontal="right" vertical="center"/>
    </xf>
    <xf numFmtId="169" fontId="7" fillId="0" borderId="1" xfId="0" applyNumberFormat="1" applyFont="1" applyFill="1" applyBorder="1" applyAlignment="1">
      <alignment horizontal="right" vertical="center"/>
    </xf>
    <xf numFmtId="0" fontId="28" fillId="19" borderId="1" xfId="3" applyNumberFormat="1" applyFont="1" applyFill="1" applyBorder="1" applyAlignment="1">
      <alignment horizontal="right" wrapText="1"/>
    </xf>
    <xf numFmtId="0" fontId="28" fillId="19" borderId="2" xfId="3" applyNumberFormat="1" applyFont="1" applyFill="1" applyBorder="1" applyAlignment="1">
      <alignment wrapText="1"/>
    </xf>
    <xf numFmtId="0" fontId="28" fillId="19" borderId="2" xfId="3" applyNumberFormat="1" applyFont="1" applyFill="1" applyBorder="1" applyAlignment="1">
      <alignment horizontal="center" wrapText="1"/>
    </xf>
    <xf numFmtId="169" fontId="7" fillId="0" borderId="1" xfId="0" applyNumberFormat="1" applyFont="1" applyFill="1" applyBorder="1" applyAlignment="1" applyProtection="1">
      <alignment horizontal="right" vertical="center"/>
      <protection locked="0"/>
    </xf>
    <xf numFmtId="0" fontId="28" fillId="19" borderId="1" xfId="3" applyNumberFormat="1" applyFont="1" applyFill="1" applyBorder="1" applyAlignment="1">
      <alignment horizontal="right"/>
    </xf>
    <xf numFmtId="2" fontId="28" fillId="19" borderId="2" xfId="4" applyNumberFormat="1" applyFont="1" applyFill="1" applyBorder="1" applyAlignment="1" applyProtection="1">
      <alignment horizontal="center" wrapText="1"/>
    </xf>
    <xf numFmtId="1" fontId="7" fillId="20" borderId="1" xfId="0" applyNumberFormat="1" applyFont="1" applyFill="1" applyBorder="1" applyAlignment="1">
      <alignment horizontal="center" vertical="center" wrapText="1"/>
    </xf>
    <xf numFmtId="166" fontId="7" fillId="20" borderId="1" xfId="0" applyNumberFormat="1" applyFont="1" applyFill="1" applyBorder="1" applyAlignment="1">
      <alignment horizontal="right" vertical="center" wrapText="1"/>
    </xf>
    <xf numFmtId="0" fontId="8" fillId="6" borderId="1" xfId="3" applyNumberFormat="1" applyFont="1" applyFill="1" applyBorder="1" applyAlignment="1">
      <alignment vertical="center"/>
    </xf>
    <xf numFmtId="0" fontId="8" fillId="22" borderId="1" xfId="3" applyNumberFormat="1" applyFont="1" applyFill="1" applyBorder="1" applyAlignment="1">
      <alignment horizontal="left" vertical="center" wrapText="1"/>
    </xf>
    <xf numFmtId="0" fontId="8" fillId="20" borderId="1" xfId="3" applyFont="1" applyFill="1" applyBorder="1" applyAlignment="1" applyProtection="1">
      <alignment horizontal="right" vertical="center" wrapText="1"/>
      <protection locked="0"/>
    </xf>
    <xf numFmtId="166" fontId="7" fillId="20" borderId="1" xfId="0" applyNumberFormat="1" applyFont="1" applyFill="1" applyBorder="1" applyAlignment="1">
      <alignment horizontal="right" vertical="center"/>
    </xf>
    <xf numFmtId="166" fontId="7" fillId="20" borderId="1" xfId="1" applyNumberFormat="1" applyFont="1" applyFill="1" applyBorder="1" applyAlignment="1">
      <alignment horizontal="right" vertical="center" wrapText="1"/>
    </xf>
    <xf numFmtId="0" fontId="8" fillId="19" borderId="1" xfId="3" applyNumberFormat="1" applyFont="1" applyFill="1" applyBorder="1" applyAlignment="1">
      <alignment horizontal="right" wrapText="1"/>
    </xf>
    <xf numFmtId="0" fontId="8" fillId="20" borderId="1" xfId="3" applyNumberFormat="1" applyFont="1" applyFill="1" applyBorder="1" applyAlignment="1">
      <alignment horizontal="center" vertical="top" wrapText="1"/>
    </xf>
    <xf numFmtId="2" fontId="8" fillId="19" borderId="2" xfId="4" applyNumberFormat="1" applyFont="1" applyFill="1" applyBorder="1" applyAlignment="1" applyProtection="1">
      <alignment vertical="top" wrapText="1"/>
    </xf>
    <xf numFmtId="2" fontId="8" fillId="21" borderId="2" xfId="4" applyNumberFormat="1" applyFont="1" applyFill="1" applyBorder="1" applyAlignment="1" applyProtection="1">
      <alignment vertical="top" wrapText="1"/>
    </xf>
    <xf numFmtId="0" fontId="8" fillId="19" borderId="1" xfId="5" applyFont="1" applyFill="1" applyBorder="1" applyAlignment="1">
      <alignment vertical="center" wrapText="1"/>
    </xf>
    <xf numFmtId="0" fontId="8" fillId="19" borderId="2" xfId="3" applyNumberFormat="1" applyFont="1" applyFill="1" applyBorder="1" applyAlignment="1">
      <alignment horizontal="left" vertical="center" wrapText="1"/>
    </xf>
    <xf numFmtId="2" fontId="8" fillId="19" borderId="2" xfId="4" applyNumberFormat="1" applyFont="1" applyFill="1" applyBorder="1" applyAlignment="1" applyProtection="1">
      <alignment vertical="center"/>
    </xf>
    <xf numFmtId="0" fontId="8" fillId="6" borderId="1" xfId="5" applyFont="1" applyFill="1" applyBorder="1" applyAlignment="1">
      <alignment vertical="center" wrapText="1"/>
    </xf>
    <xf numFmtId="0" fontId="0" fillId="6" borderId="1" xfId="0" applyFont="1" applyFill="1" applyBorder="1" applyAlignment="1">
      <alignment vertical="center"/>
    </xf>
    <xf numFmtId="0" fontId="8" fillId="19" borderId="1" xfId="3" applyFont="1" applyFill="1" applyBorder="1" applyAlignment="1">
      <alignment horizontal="right" vertical="center" wrapText="1"/>
    </xf>
    <xf numFmtId="0" fontId="8" fillId="19" borderId="1" xfId="3" applyNumberFormat="1" applyFont="1" applyFill="1" applyBorder="1" applyAlignment="1">
      <alignment horizontal="right" vertical="center"/>
    </xf>
    <xf numFmtId="0" fontId="8" fillId="19" borderId="2" xfId="3" applyNumberFormat="1" applyFont="1" applyFill="1" applyBorder="1" applyAlignment="1">
      <alignment wrapText="1"/>
    </xf>
    <xf numFmtId="2" fontId="8" fillId="19" borderId="2" xfId="4" applyNumberFormat="1" applyFont="1" applyFill="1" applyBorder="1" applyAlignment="1" applyProtection="1">
      <alignment horizontal="center" vertical="center" wrapText="1"/>
    </xf>
    <xf numFmtId="0" fontId="8" fillId="20" borderId="1" xfId="0" applyNumberFormat="1" applyFont="1" applyFill="1" applyBorder="1" applyAlignment="1">
      <alignment horizontal="center" vertical="center"/>
    </xf>
    <xf numFmtId="0" fontId="0" fillId="20" borderId="0" xfId="0" applyFont="1" applyFill="1"/>
    <xf numFmtId="167" fontId="7" fillId="20" borderId="1" xfId="1" applyNumberFormat="1" applyFont="1" applyFill="1" applyBorder="1" applyAlignment="1">
      <alignment horizontal="right" vertical="center" wrapText="1"/>
    </xf>
    <xf numFmtId="2" fontId="8" fillId="21" borderId="2" xfId="4" applyNumberFormat="1" applyFont="1" applyFill="1" applyBorder="1" applyAlignment="1" applyProtection="1">
      <alignment horizontal="center" vertical="center" wrapText="1"/>
    </xf>
    <xf numFmtId="49" fontId="7" fillId="6" borderId="1" xfId="0" applyNumberFormat="1" applyFont="1" applyFill="1" applyBorder="1" applyAlignment="1">
      <alignment horizontal="center" vertical="center" wrapText="1"/>
    </xf>
    <xf numFmtId="49" fontId="7" fillId="6" borderId="1" xfId="0" applyNumberFormat="1" applyFont="1" applyFill="1" applyBorder="1" applyAlignment="1" applyProtection="1">
      <alignment horizontal="left" vertical="center" wrapText="1"/>
      <protection locked="0"/>
    </xf>
    <xf numFmtId="1" fontId="7" fillId="6" borderId="1" xfId="1" applyNumberFormat="1" applyFont="1" applyFill="1" applyBorder="1" applyAlignment="1">
      <alignment horizontal="center" vertical="center" wrapText="1"/>
    </xf>
    <xf numFmtId="166" fontId="7" fillId="6" borderId="1" xfId="1" applyNumberFormat="1" applyFont="1" applyFill="1" applyBorder="1" applyAlignment="1">
      <alignment horizontal="right" vertical="center" wrapText="1"/>
    </xf>
    <xf numFmtId="165" fontId="7" fillId="6" borderId="2" xfId="0" applyNumberFormat="1" applyFont="1" applyFill="1" applyBorder="1" applyAlignment="1">
      <alignment horizontal="right" vertical="center"/>
    </xf>
    <xf numFmtId="0" fontId="8" fillId="22" borderId="1" xfId="3" applyFont="1" applyFill="1" applyBorder="1" applyAlignment="1">
      <alignment horizontal="right" vertical="center" wrapText="1"/>
    </xf>
    <xf numFmtId="0" fontId="28" fillId="20" borderId="1" xfId="3" applyNumberFormat="1" applyFont="1" applyFill="1" applyBorder="1" applyAlignment="1">
      <alignment horizontal="left" vertical="top" wrapText="1"/>
    </xf>
    <xf numFmtId="0" fontId="28" fillId="20" borderId="1" xfId="3" applyNumberFormat="1" applyFont="1" applyFill="1" applyBorder="1" applyAlignment="1">
      <alignment horizontal="right" wrapText="1"/>
    </xf>
    <xf numFmtId="0" fontId="28" fillId="20" borderId="2" xfId="7" applyNumberFormat="1" applyFont="1" applyFill="1" applyBorder="1" applyAlignment="1">
      <alignment wrapText="1"/>
    </xf>
    <xf numFmtId="2" fontId="28" fillId="20" borderId="1" xfId="0" applyNumberFormat="1" applyFont="1" applyFill="1" applyBorder="1" applyAlignment="1">
      <alignment horizontal="center" wrapText="1"/>
    </xf>
    <xf numFmtId="175" fontId="28" fillId="21" borderId="1" xfId="4" applyNumberFormat="1" applyFont="1" applyFill="1" applyBorder="1" applyAlignment="1" applyProtection="1"/>
    <xf numFmtId="0" fontId="28" fillId="10" borderId="1" xfId="3" applyNumberFormat="1" applyFont="1" applyFill="1" applyBorder="1" applyAlignment="1">
      <alignment vertical="center"/>
    </xf>
    <xf numFmtId="0" fontId="28" fillId="10" borderId="1" xfId="3" applyNumberFormat="1" applyFont="1" applyFill="1" applyBorder="1" applyAlignment="1">
      <alignment horizontal="left" vertical="top" wrapText="1"/>
    </xf>
    <xf numFmtId="0" fontId="28" fillId="10" borderId="1" xfId="3" applyNumberFormat="1" applyFont="1" applyFill="1" applyBorder="1" applyAlignment="1">
      <alignment horizontal="left" wrapText="1"/>
    </xf>
    <xf numFmtId="0" fontId="28" fillId="10" borderId="1" xfId="3" applyFont="1" applyFill="1" applyBorder="1" applyAlignment="1">
      <alignment horizontal="right" wrapText="1"/>
    </xf>
    <xf numFmtId="175" fontId="28" fillId="6" borderId="1" xfId="1" applyNumberFormat="1" applyFont="1" applyFill="1" applyBorder="1" applyAlignment="1">
      <alignment horizontal="left"/>
    </xf>
    <xf numFmtId="0" fontId="28" fillId="20" borderId="2" xfId="7" applyNumberFormat="1" applyFont="1" applyFill="1" applyBorder="1" applyAlignment="1">
      <alignment horizontal="center" wrapText="1"/>
    </xf>
    <xf numFmtId="0" fontId="28" fillId="20" borderId="1" xfId="3" applyFont="1" applyFill="1" applyBorder="1" applyAlignment="1">
      <alignment horizontal="right" wrapText="1"/>
    </xf>
    <xf numFmtId="0" fontId="0" fillId="20" borderId="2" xfId="0" applyFont="1" applyFill="1" applyBorder="1" applyAlignment="1">
      <alignment wrapText="1"/>
    </xf>
    <xf numFmtId="0" fontId="0" fillId="20" borderId="2" xfId="0" applyFont="1" applyFill="1" applyBorder="1" applyAlignment="1">
      <alignment horizontal="center" wrapText="1"/>
    </xf>
    <xf numFmtId="0" fontId="8" fillId="20" borderId="1" xfId="3" applyFont="1" applyFill="1" applyBorder="1" applyAlignment="1">
      <alignment horizontal="right" vertical="center" wrapText="1"/>
    </xf>
    <xf numFmtId="175" fontId="28" fillId="19" borderId="2" xfId="4" applyNumberFormat="1" applyFont="1" applyFill="1" applyBorder="1" applyAlignment="1" applyProtection="1">
      <alignment wrapText="1"/>
    </xf>
    <xf numFmtId="2" fontId="0" fillId="20" borderId="1" xfId="0" applyNumberFormat="1" applyFont="1" applyFill="1" applyBorder="1"/>
    <xf numFmtId="2" fontId="0" fillId="20" borderId="1" xfId="0" applyNumberFormat="1" applyFont="1" applyFill="1" applyBorder="1" applyAlignment="1">
      <alignment vertical="center"/>
    </xf>
    <xf numFmtId="2" fontId="0" fillId="6" borderId="1" xfId="0" applyNumberFormat="1" applyFont="1" applyFill="1" applyBorder="1"/>
    <xf numFmtId="2" fontId="0" fillId="6" borderId="1" xfId="0" applyNumberFormat="1" applyFont="1" applyFill="1" applyBorder="1" applyAlignment="1">
      <alignment vertical="center"/>
    </xf>
    <xf numFmtId="0" fontId="8" fillId="0" borderId="1" xfId="3" applyNumberFormat="1" applyFont="1" applyFill="1" applyBorder="1" applyAlignment="1">
      <alignment horizontal="left" vertical="center" wrapText="1"/>
    </xf>
    <xf numFmtId="0" fontId="8" fillId="6" borderId="1" xfId="3" applyNumberFormat="1" applyFont="1" applyFill="1" applyBorder="1" applyAlignment="1">
      <alignment horizontal="left" vertical="center" wrapText="1"/>
    </xf>
    <xf numFmtId="0" fontId="8" fillId="0" borderId="14" xfId="3" applyNumberFormat="1" applyFont="1" applyBorder="1" applyAlignment="1">
      <alignment horizontal="left" vertical="center" wrapText="1"/>
    </xf>
    <xf numFmtId="0" fontId="8" fillId="0" borderId="4" xfId="3" applyNumberFormat="1" applyFont="1" applyBorder="1" applyAlignment="1">
      <alignment horizontal="left" vertical="center" wrapText="1"/>
    </xf>
    <xf numFmtId="0" fontId="8" fillId="0" borderId="4" xfId="3" applyNumberFormat="1" applyFont="1" applyFill="1" applyBorder="1" applyAlignment="1">
      <alignment horizontal="left" vertical="center" wrapText="1"/>
    </xf>
    <xf numFmtId="0" fontId="28" fillId="0" borderId="1" xfId="3" applyNumberFormat="1" applyFont="1" applyFill="1" applyBorder="1" applyAlignment="1">
      <alignment horizontal="left" wrapText="1"/>
    </xf>
    <xf numFmtId="0" fontId="8" fillId="0" borderId="1" xfId="0" applyFont="1" applyBorder="1" applyAlignment="1">
      <alignment horizontal="left" vertical="center"/>
    </xf>
    <xf numFmtId="0" fontId="28" fillId="0" borderId="1" xfId="0" applyFont="1" applyBorder="1" applyAlignment="1">
      <alignment horizontal="left"/>
    </xf>
    <xf numFmtId="0" fontId="8" fillId="0" borderId="1" xfId="0" applyFont="1" applyBorder="1" applyAlignment="1">
      <alignment horizontal="left"/>
    </xf>
    <xf numFmtId="0" fontId="0" fillId="0" borderId="0" xfId="0" applyFont="1" applyAlignment="1">
      <alignment horizontal="left" vertical="center"/>
    </xf>
    <xf numFmtId="2" fontId="0" fillId="0" borderId="1" xfId="0" applyNumberFormat="1" applyFont="1" applyBorder="1" applyAlignment="1">
      <alignment vertical="center"/>
    </xf>
    <xf numFmtId="0" fontId="28" fillId="20" borderId="2" xfId="3" applyFont="1" applyFill="1" applyBorder="1" applyAlignment="1">
      <alignment wrapText="1"/>
    </xf>
    <xf numFmtId="0" fontId="28" fillId="20" borderId="2" xfId="3" applyFont="1" applyFill="1" applyBorder="1" applyAlignment="1">
      <alignment horizontal="center" wrapText="1"/>
    </xf>
    <xf numFmtId="175" fontId="28" fillId="21" borderId="2" xfId="4" applyNumberFormat="1" applyFont="1" applyFill="1" applyBorder="1" applyAlignment="1" applyProtection="1">
      <alignment wrapText="1"/>
    </xf>
    <xf numFmtId="1" fontId="7" fillId="20" borderId="2" xfId="4" applyNumberFormat="1" applyFont="1" applyFill="1" applyBorder="1" applyAlignment="1" applyProtection="1">
      <alignment horizontal="center" vertical="center" wrapText="1"/>
    </xf>
    <xf numFmtId="166" fontId="7" fillId="20" borderId="2" xfId="4" applyNumberFormat="1" applyFont="1" applyFill="1" applyBorder="1" applyAlignment="1" applyProtection="1">
      <alignment vertical="center" wrapText="1"/>
    </xf>
    <xf numFmtId="164" fontId="28" fillId="20" borderId="2" xfId="3" applyNumberFormat="1" applyFont="1" applyFill="1" applyBorder="1" applyAlignment="1">
      <alignment horizontal="center" wrapText="1"/>
    </xf>
    <xf numFmtId="0" fontId="28" fillId="6" borderId="1" xfId="3" applyNumberFormat="1" applyFont="1" applyFill="1" applyBorder="1" applyAlignment="1">
      <alignment horizontal="left" vertical="top" wrapText="1"/>
    </xf>
    <xf numFmtId="0" fontId="28" fillId="6" borderId="1" xfId="3" applyNumberFormat="1" applyFont="1" applyFill="1" applyBorder="1" applyAlignment="1">
      <alignment horizontal="left" wrapText="1"/>
    </xf>
    <xf numFmtId="0" fontId="28" fillId="6" borderId="1" xfId="3" applyFont="1" applyFill="1" applyBorder="1" applyAlignment="1">
      <alignment horizontal="right" wrapText="1"/>
    </xf>
    <xf numFmtId="0" fontId="8" fillId="6" borderId="1" xfId="3" applyFont="1" applyFill="1" applyBorder="1" applyAlignment="1">
      <alignment horizontal="right" vertical="center" wrapText="1"/>
    </xf>
    <xf numFmtId="0" fontId="28" fillId="19" borderId="1" xfId="3" applyFont="1" applyFill="1" applyBorder="1" applyAlignment="1">
      <alignment horizontal="right" wrapText="1"/>
    </xf>
    <xf numFmtId="175" fontId="28" fillId="19" borderId="2" xfId="4" applyNumberFormat="1" applyFont="1" applyFill="1" applyBorder="1" applyAlignment="1" applyProtection="1"/>
    <xf numFmtId="168" fontId="28" fillId="20" borderId="2" xfId="3" applyNumberFormat="1" applyFont="1" applyFill="1" applyBorder="1" applyAlignment="1">
      <alignment horizontal="center" wrapText="1"/>
    </xf>
    <xf numFmtId="166" fontId="7" fillId="20" borderId="2" xfId="1" applyNumberFormat="1" applyFont="1" applyFill="1" applyBorder="1" applyAlignment="1">
      <alignment horizontal="right" vertical="center" wrapText="1"/>
    </xf>
    <xf numFmtId="1" fontId="7" fillId="20" borderId="1" xfId="4" applyNumberFormat="1" applyFont="1" applyFill="1" applyBorder="1" applyAlignment="1" applyProtection="1">
      <alignment horizontal="center" vertical="center" wrapText="1"/>
    </xf>
    <xf numFmtId="166" fontId="7" fillId="20" borderId="2" xfId="4" applyNumberFormat="1" applyFont="1" applyFill="1" applyBorder="1" applyAlignment="1" applyProtection="1">
      <alignment vertical="center"/>
    </xf>
    <xf numFmtId="0" fontId="28" fillId="19" borderId="1" xfId="3" applyNumberFormat="1" applyFont="1" applyFill="1" applyBorder="1" applyAlignment="1"/>
    <xf numFmtId="0" fontId="8" fillId="20" borderId="4" xfId="3" applyNumberFormat="1" applyFont="1" applyFill="1" applyBorder="1" applyAlignment="1">
      <alignment vertical="center"/>
    </xf>
    <xf numFmtId="0" fontId="8" fillId="20" borderId="4" xfId="3" applyNumberFormat="1" applyFont="1" applyFill="1" applyBorder="1" applyAlignment="1">
      <alignment vertical="center" wrapText="1"/>
    </xf>
    <xf numFmtId="0" fontId="8" fillId="20" borderId="4" xfId="3" applyNumberFormat="1" applyFont="1" applyFill="1" applyBorder="1" applyAlignment="1">
      <alignment horizontal="left" vertical="center" wrapText="1"/>
    </xf>
    <xf numFmtId="1" fontId="8" fillId="20" borderId="4" xfId="4" applyNumberFormat="1" applyFont="1" applyFill="1" applyBorder="1" applyAlignment="1" applyProtection="1">
      <alignment horizontal="right" vertical="center" wrapText="1"/>
    </xf>
    <xf numFmtId="0" fontId="8" fillId="20" borderId="4" xfId="3" applyNumberFormat="1" applyFont="1" applyFill="1" applyBorder="1" applyAlignment="1">
      <alignment horizontal="right" vertical="center"/>
    </xf>
    <xf numFmtId="2" fontId="7" fillId="20" borderId="2" xfId="4" applyNumberFormat="1" applyFont="1" applyFill="1" applyBorder="1" applyAlignment="1" applyProtection="1">
      <alignment vertical="center"/>
    </xf>
    <xf numFmtId="0" fontId="8" fillId="20" borderId="15" xfId="3" applyNumberFormat="1" applyFont="1" applyFill="1" applyBorder="1" applyAlignment="1">
      <alignment vertical="center" wrapText="1"/>
    </xf>
    <xf numFmtId="0" fontId="8" fillId="20" borderId="15" xfId="3" applyNumberFormat="1" applyFont="1" applyFill="1" applyBorder="1" applyAlignment="1">
      <alignment horizontal="left" vertical="center" wrapText="1"/>
    </xf>
    <xf numFmtId="1" fontId="8" fillId="20" borderId="15" xfId="4" applyNumberFormat="1" applyFont="1" applyFill="1" applyBorder="1" applyAlignment="1" applyProtection="1">
      <alignment horizontal="right" vertical="center" wrapText="1"/>
    </xf>
    <xf numFmtId="1" fontId="7" fillId="20" borderId="1" xfId="3" applyNumberFormat="1" applyFont="1" applyFill="1" applyBorder="1" applyAlignment="1">
      <alignment horizontal="center" vertical="center" wrapText="1"/>
    </xf>
    <xf numFmtId="1" fontId="8" fillId="20" borderId="1" xfId="4" applyNumberFormat="1" applyFont="1" applyFill="1" applyBorder="1" applyAlignment="1" applyProtection="1">
      <alignment horizontal="right" vertical="center" wrapText="1"/>
    </xf>
    <xf numFmtId="1" fontId="8" fillId="20" borderId="2" xfId="4" applyNumberFormat="1" applyFont="1" applyFill="1" applyBorder="1" applyAlignment="1" applyProtection="1">
      <alignment vertical="center" wrapText="1"/>
    </xf>
    <xf numFmtId="2" fontId="8" fillId="20" borderId="2" xfId="3" applyNumberFormat="1" applyFont="1" applyFill="1" applyBorder="1" applyAlignment="1">
      <alignment horizontal="center" vertical="center" wrapText="1"/>
    </xf>
    <xf numFmtId="1" fontId="8" fillId="20" borderId="2" xfId="4" applyNumberFormat="1" applyFont="1" applyFill="1" applyBorder="1" applyAlignment="1" applyProtection="1">
      <alignment horizontal="center" vertical="center" wrapText="1"/>
    </xf>
    <xf numFmtId="1" fontId="8" fillId="20" borderId="2" xfId="4" applyNumberFormat="1" applyFont="1" applyFill="1" applyBorder="1" applyAlignment="1" applyProtection="1">
      <alignment horizontal="left" vertical="center" wrapText="1"/>
    </xf>
    <xf numFmtId="172" fontId="8" fillId="20" borderId="2" xfId="3" applyNumberFormat="1" applyFont="1" applyFill="1" applyBorder="1" applyAlignment="1">
      <alignment horizontal="center" vertical="center"/>
    </xf>
    <xf numFmtId="164" fontId="8" fillId="20" borderId="2" xfId="0" applyNumberFormat="1" applyFont="1" applyFill="1" applyBorder="1" applyAlignment="1">
      <alignment horizontal="center" vertical="center"/>
    </xf>
    <xf numFmtId="0" fontId="28" fillId="20" borderId="1" xfId="0" applyFont="1" applyFill="1" applyBorder="1" applyAlignment="1"/>
    <xf numFmtId="0" fontId="28" fillId="20" borderId="1" xfId="7" applyNumberFormat="1" applyFont="1" applyFill="1" applyBorder="1" applyAlignment="1">
      <alignment horizontal="left" vertical="top" wrapText="1"/>
    </xf>
    <xf numFmtId="0" fontId="28" fillId="20" borderId="1" xfId="0" applyFont="1" applyFill="1" applyBorder="1" applyAlignment="1">
      <alignment horizontal="left"/>
    </xf>
    <xf numFmtId="0" fontId="28" fillId="20" borderId="1" xfId="7" applyNumberFormat="1" applyFont="1" applyFill="1" applyBorder="1" applyAlignment="1">
      <alignment horizontal="right"/>
    </xf>
    <xf numFmtId="0" fontId="8" fillId="20" borderId="1" xfId="0" applyFont="1" applyFill="1" applyBorder="1" applyAlignment="1"/>
    <xf numFmtId="0" fontId="8" fillId="20" borderId="1" xfId="7" applyNumberFormat="1" applyFont="1" applyFill="1" applyBorder="1" applyAlignment="1">
      <alignment horizontal="left" vertical="top" wrapText="1"/>
    </xf>
    <xf numFmtId="0" fontId="8" fillId="20" borderId="1" xfId="0" applyFont="1" applyFill="1" applyBorder="1" applyAlignment="1">
      <alignment horizontal="left"/>
    </xf>
    <xf numFmtId="0" fontId="8" fillId="20" borderId="1" xfId="7" applyNumberFormat="1" applyFont="1" applyFill="1" applyBorder="1" applyAlignment="1">
      <alignment horizontal="right"/>
    </xf>
    <xf numFmtId="0" fontId="8" fillId="20" borderId="2" xfId="7" applyNumberFormat="1" applyFont="1" applyFill="1" applyBorder="1" applyAlignment="1">
      <alignment wrapText="1"/>
    </xf>
    <xf numFmtId="0" fontId="0" fillId="20" borderId="1" xfId="7" applyNumberFormat="1" applyFont="1" applyFill="1" applyBorder="1" applyAlignment="1">
      <alignment horizontal="center" wrapText="1"/>
    </xf>
    <xf numFmtId="2" fontId="0" fillId="20" borderId="1" xfId="7" applyNumberFormat="1" applyFont="1" applyFill="1" applyBorder="1" applyAlignment="1">
      <alignment horizontal="right" wrapText="1"/>
    </xf>
    <xf numFmtId="2" fontId="0" fillId="20" borderId="2" xfId="7" applyNumberFormat="1" applyFont="1" applyFill="1" applyBorder="1" applyAlignment="1">
      <alignment horizontal="right" wrapText="1"/>
    </xf>
    <xf numFmtId="0" fontId="8" fillId="0" borderId="14" xfId="3" applyFont="1" applyBorder="1" applyAlignment="1">
      <alignment vertical="center" wrapText="1"/>
    </xf>
    <xf numFmtId="0" fontId="28" fillId="0" borderId="1" xfId="3" applyNumberFormat="1" applyFont="1" applyFill="1" applyBorder="1" applyAlignment="1">
      <alignment wrapText="1"/>
    </xf>
    <xf numFmtId="0" fontId="28" fillId="20" borderId="1" xfId="0" applyFont="1" applyFill="1" applyBorder="1" applyAlignment="1">
      <alignment wrapText="1"/>
    </xf>
    <xf numFmtId="0" fontId="8" fillId="20" borderId="1" xfId="0" applyFont="1" applyFill="1" applyBorder="1" applyAlignment="1">
      <alignment wrapText="1"/>
    </xf>
    <xf numFmtId="0" fontId="28" fillId="0" borderId="1" xfId="0" applyFont="1" applyBorder="1" applyAlignment="1">
      <alignment wrapText="1"/>
    </xf>
    <xf numFmtId="0" fontId="8" fillId="0" borderId="1" xfId="0" applyFont="1" applyBorder="1" applyAlignment="1">
      <alignment wrapText="1"/>
    </xf>
    <xf numFmtId="0" fontId="0" fillId="0" borderId="0" xfId="0" applyFont="1" applyAlignment="1">
      <alignment vertical="center" wrapText="1"/>
    </xf>
    <xf numFmtId="0" fontId="0" fillId="20" borderId="1" xfId="0" applyFont="1" applyFill="1" applyBorder="1" applyAlignment="1">
      <alignment horizontal="right"/>
    </xf>
    <xf numFmtId="0" fontId="11" fillId="20" borderId="1" xfId="0" applyFont="1" applyFill="1" applyBorder="1" applyAlignment="1">
      <alignment horizontal="right"/>
    </xf>
    <xf numFmtId="0" fontId="0" fillId="20" borderId="1" xfId="0" applyFont="1" applyFill="1" applyBorder="1" applyAlignment="1">
      <alignment horizontal="center" wrapText="1"/>
    </xf>
    <xf numFmtId="0" fontId="0" fillId="20" borderId="1" xfId="0" applyFont="1" applyFill="1" applyBorder="1" applyAlignment="1">
      <alignment horizontal="center"/>
    </xf>
    <xf numFmtId="0" fontId="16" fillId="20" borderId="1" xfId="0" applyFont="1" applyFill="1" applyBorder="1" applyAlignment="1">
      <alignment wrapText="1"/>
    </xf>
    <xf numFmtId="0" fontId="28" fillId="20" borderId="1" xfId="0" applyFont="1" applyFill="1" applyBorder="1" applyAlignment="1">
      <alignment horizontal="left" vertical="center" wrapText="1"/>
    </xf>
    <xf numFmtId="0" fontId="3" fillId="0" borderId="0" xfId="0" applyFont="1" applyAlignment="1">
      <alignment horizontal="left" vertical="center"/>
    </xf>
    <xf numFmtId="0" fontId="30" fillId="0" borderId="0" xfId="0" applyFont="1" applyAlignment="1">
      <alignment horizontal="left" vertical="center"/>
    </xf>
    <xf numFmtId="0" fontId="30" fillId="0" borderId="0" xfId="0" applyFont="1" applyAlignment="1">
      <alignment vertical="center"/>
    </xf>
    <xf numFmtId="0" fontId="30" fillId="0" borderId="0" xfId="0" applyFont="1" applyAlignment="1">
      <alignment vertical="center" wrapText="1"/>
    </xf>
    <xf numFmtId="0" fontId="30" fillId="0" borderId="0" xfId="0" applyFont="1" applyAlignment="1">
      <alignment horizontal="center" vertical="center"/>
    </xf>
    <xf numFmtId="0" fontId="30" fillId="0" borderId="0" xfId="0" applyFont="1" applyAlignment="1">
      <alignment horizontal="right" vertical="center"/>
    </xf>
    <xf numFmtId="0" fontId="17" fillId="0" borderId="0" xfId="0" applyNumberFormat="1" applyFont="1" applyBorder="1" applyAlignment="1" applyProtection="1">
      <alignment horizontal="left" vertical="center"/>
    </xf>
    <xf numFmtId="0" fontId="17" fillId="0" borderId="0" xfId="0" applyNumberFormat="1" applyFont="1" applyBorder="1" applyAlignment="1" applyProtection="1">
      <alignment horizontal="left" vertical="center" wrapText="1"/>
    </xf>
    <xf numFmtId="0" fontId="17" fillId="0" borderId="0" xfId="0" applyNumberFormat="1" applyFont="1" applyBorder="1" applyAlignment="1" applyProtection="1">
      <alignment horizontal="center" vertical="center"/>
    </xf>
    <xf numFmtId="0" fontId="17" fillId="3" borderId="0" xfId="0" applyNumberFormat="1" applyFont="1" applyFill="1" applyBorder="1" applyAlignment="1" applyProtection="1">
      <alignment horizontal="left" vertical="center" wrapText="1"/>
    </xf>
    <xf numFmtId="0" fontId="32" fillId="0" borderId="0" xfId="0" applyNumberFormat="1" applyFont="1" applyBorder="1" applyAlignment="1" applyProtection="1">
      <alignment horizontal="left" vertical="center" wrapText="1"/>
    </xf>
    <xf numFmtId="0" fontId="32" fillId="0" borderId="0" xfId="0" applyNumberFormat="1" applyFont="1" applyBorder="1" applyAlignment="1" applyProtection="1">
      <alignment vertical="center" wrapText="1"/>
    </xf>
    <xf numFmtId="0" fontId="17" fillId="0" borderId="0" xfId="0" applyNumberFormat="1" applyFont="1" applyBorder="1" applyAlignment="1" applyProtection="1">
      <alignment horizontal="right" vertical="center" wrapText="1"/>
    </xf>
    <xf numFmtId="0" fontId="17" fillId="3" borderId="0" xfId="0" applyNumberFormat="1" applyFont="1" applyFill="1" applyBorder="1" applyAlignment="1" applyProtection="1">
      <alignment horizontal="right" vertical="center"/>
      <protection locked="0"/>
    </xf>
    <xf numFmtId="0" fontId="31" fillId="4" borderId="1" xfId="0" applyNumberFormat="1" applyFont="1" applyFill="1" applyBorder="1" applyAlignment="1">
      <alignment horizontal="left" vertical="center"/>
    </xf>
    <xf numFmtId="0" fontId="33" fillId="4" borderId="1" xfId="0" applyNumberFormat="1" applyFont="1" applyFill="1" applyBorder="1" applyAlignment="1">
      <alignment horizontal="left" vertical="center" wrapText="1"/>
    </xf>
    <xf numFmtId="0" fontId="31" fillId="4" borderId="1" xfId="1" applyNumberFormat="1" applyFont="1" applyFill="1" applyBorder="1" applyAlignment="1">
      <alignment horizontal="right" vertical="center" wrapText="1"/>
    </xf>
    <xf numFmtId="0" fontId="31" fillId="4" borderId="1" xfId="0" applyNumberFormat="1" applyFont="1" applyFill="1" applyBorder="1" applyAlignment="1">
      <alignment horizontal="right" vertical="center" wrapText="1"/>
    </xf>
    <xf numFmtId="0" fontId="30" fillId="0" borderId="1" xfId="0" applyFont="1" applyBorder="1" applyAlignment="1">
      <alignment vertical="center"/>
    </xf>
    <xf numFmtId="0" fontId="31" fillId="5" borderId="1" xfId="0" applyNumberFormat="1" applyFont="1" applyFill="1" applyBorder="1" applyAlignment="1">
      <alignment horizontal="left" vertical="center"/>
    </xf>
    <xf numFmtId="0" fontId="31" fillId="5" borderId="1" xfId="0" applyNumberFormat="1" applyFont="1" applyFill="1" applyBorder="1" applyAlignment="1">
      <alignment horizontal="center" vertical="center" wrapText="1"/>
    </xf>
    <xf numFmtId="0" fontId="33" fillId="5" borderId="1" xfId="0" applyNumberFormat="1" applyFont="1" applyFill="1" applyBorder="1" applyAlignment="1">
      <alignment horizontal="left" vertical="center"/>
    </xf>
    <xf numFmtId="0" fontId="31" fillId="5" borderId="1" xfId="1" applyNumberFormat="1" applyFont="1" applyFill="1" applyBorder="1" applyAlignment="1">
      <alignment horizontal="right" vertical="center"/>
    </xf>
    <xf numFmtId="0" fontId="17" fillId="5" borderId="1" xfId="0" applyNumberFormat="1" applyFont="1" applyFill="1" applyBorder="1" applyAlignment="1">
      <alignment horizontal="right" vertical="center"/>
    </xf>
    <xf numFmtId="0" fontId="17" fillId="0" borderId="1" xfId="0" applyNumberFormat="1" applyFont="1" applyFill="1" applyBorder="1" applyAlignment="1">
      <alignment horizontal="left"/>
    </xf>
    <xf numFmtId="0" fontId="17" fillId="0" borderId="1" xfId="0" applyNumberFormat="1" applyFont="1" applyFill="1" applyBorder="1" applyAlignment="1">
      <alignment horizontal="left" vertical="top" wrapText="1"/>
    </xf>
    <xf numFmtId="0" fontId="17" fillId="0" borderId="1" xfId="0" applyNumberFormat="1" applyFont="1" applyFill="1" applyBorder="1" applyAlignment="1">
      <alignment horizontal="left" wrapText="1"/>
    </xf>
    <xf numFmtId="0" fontId="34" fillId="0" borderId="1" xfId="8" applyFont="1" applyFill="1" applyBorder="1" applyAlignment="1" applyProtection="1">
      <alignment wrapText="1"/>
    </xf>
    <xf numFmtId="0" fontId="31" fillId="6" borderId="1" xfId="0" applyNumberFormat="1" applyFont="1" applyFill="1" applyBorder="1" applyAlignment="1" applyProtection="1">
      <alignment horizontal="center" vertical="center" wrapText="1"/>
      <protection locked="0"/>
    </xf>
    <xf numFmtId="0" fontId="17" fillId="6" borderId="1" xfId="0" applyNumberFormat="1" applyFont="1" applyFill="1" applyBorder="1" applyAlignment="1">
      <alignment horizontal="left" wrapText="1"/>
    </xf>
    <xf numFmtId="2" fontId="17" fillId="0" borderId="1" xfId="1" applyNumberFormat="1" applyFont="1" applyFill="1" applyBorder="1" applyAlignment="1" applyProtection="1">
      <alignment horizontal="right" vertical="top" wrapText="1"/>
      <protection locked="0"/>
    </xf>
    <xf numFmtId="2" fontId="17" fillId="0" borderId="1" xfId="1" applyNumberFormat="1" applyFont="1" applyFill="1" applyBorder="1" applyAlignment="1" applyProtection="1">
      <alignment vertical="top" wrapText="1"/>
      <protection locked="0"/>
    </xf>
    <xf numFmtId="0" fontId="30" fillId="0" borderId="0" xfId="0" applyFont="1" applyFill="1" applyAlignment="1">
      <alignment wrapText="1"/>
    </xf>
    <xf numFmtId="0" fontId="30" fillId="0" borderId="0" xfId="0" applyFont="1" applyFill="1"/>
    <xf numFmtId="0" fontId="17" fillId="0" borderId="1" xfId="0" applyNumberFormat="1" applyFont="1" applyBorder="1" applyAlignment="1">
      <alignment horizontal="left"/>
    </xf>
    <xf numFmtId="0" fontId="17" fillId="0" borderId="1" xfId="0" applyNumberFormat="1" applyFont="1" applyBorder="1" applyAlignment="1">
      <alignment horizontal="left" vertical="top" wrapText="1"/>
    </xf>
    <xf numFmtId="0" fontId="17" fillId="3" borderId="1" xfId="0" applyNumberFormat="1" applyFont="1" applyFill="1" applyBorder="1" applyAlignment="1">
      <alignment horizontal="left" vertical="top" wrapText="1"/>
    </xf>
    <xf numFmtId="0" fontId="17" fillId="0" borderId="1" xfId="0" applyNumberFormat="1" applyFont="1" applyBorder="1" applyAlignment="1">
      <alignment horizontal="left" wrapText="1"/>
    </xf>
    <xf numFmtId="0" fontId="17" fillId="6" borderId="1" xfId="0" applyNumberFormat="1" applyFont="1" applyFill="1" applyBorder="1" applyAlignment="1">
      <alignment horizontal="center" vertical="top" wrapText="1"/>
    </xf>
    <xf numFmtId="0" fontId="17" fillId="6" borderId="1" xfId="1" applyNumberFormat="1" applyFont="1" applyFill="1" applyBorder="1" applyAlignment="1" applyProtection="1">
      <alignment horizontal="right" vertical="center" wrapText="1"/>
      <protection locked="0"/>
    </xf>
    <xf numFmtId="165" fontId="17" fillId="6" borderId="1" xfId="0" applyNumberFormat="1" applyFont="1" applyFill="1" applyBorder="1" applyAlignment="1">
      <alignment horizontal="right" vertical="center"/>
    </xf>
    <xf numFmtId="0" fontId="17" fillId="6" borderId="1" xfId="1" applyNumberFormat="1" applyFont="1" applyFill="1" applyBorder="1" applyAlignment="1" applyProtection="1">
      <alignment vertical="center" wrapText="1"/>
      <protection locked="0"/>
    </xf>
    <xf numFmtId="0" fontId="30" fillId="0" borderId="1" xfId="0" applyFont="1" applyBorder="1"/>
    <xf numFmtId="0" fontId="30" fillId="0" borderId="0" xfId="0" applyFont="1" applyAlignment="1">
      <alignment wrapText="1"/>
    </xf>
    <xf numFmtId="0" fontId="30" fillId="0" borderId="0" xfId="0" applyFont="1"/>
    <xf numFmtId="0" fontId="17" fillId="15" borderId="1" xfId="0" applyNumberFormat="1" applyFont="1" applyFill="1" applyBorder="1" applyAlignment="1">
      <alignment horizontal="left"/>
    </xf>
    <xf numFmtId="0" fontId="17" fillId="15" borderId="1" xfId="0" applyNumberFormat="1" applyFont="1" applyFill="1" applyBorder="1" applyAlignment="1">
      <alignment horizontal="left" vertical="top" wrapText="1"/>
    </xf>
    <xf numFmtId="0" fontId="17" fillId="15" borderId="1" xfId="0" applyNumberFormat="1" applyFont="1" applyFill="1" applyBorder="1" applyAlignment="1">
      <alignment horizontal="left" wrapText="1"/>
    </xf>
    <xf numFmtId="0" fontId="34" fillId="15" borderId="1" xfId="8" applyFont="1" applyFill="1" applyBorder="1" applyAlignment="1" applyProtection="1">
      <alignment wrapText="1"/>
    </xf>
    <xf numFmtId="0" fontId="31" fillId="15" borderId="1" xfId="0" applyNumberFormat="1" applyFont="1" applyFill="1" applyBorder="1" applyAlignment="1" applyProtection="1">
      <alignment horizontal="center" vertical="center" wrapText="1"/>
      <protection locked="0"/>
    </xf>
    <xf numFmtId="166" fontId="17" fillId="15" borderId="1" xfId="1" applyNumberFormat="1" applyFont="1" applyFill="1" applyBorder="1" applyAlignment="1" applyProtection="1">
      <alignment horizontal="right" vertical="top" wrapText="1"/>
      <protection locked="0"/>
    </xf>
    <xf numFmtId="166" fontId="17" fillId="15" borderId="1" xfId="1" applyNumberFormat="1" applyFont="1" applyFill="1" applyBorder="1" applyAlignment="1" applyProtection="1">
      <alignment vertical="top" wrapText="1"/>
      <protection locked="0"/>
    </xf>
    <xf numFmtId="2" fontId="17" fillId="15" borderId="1" xfId="1" applyNumberFormat="1" applyFont="1" applyFill="1" applyBorder="1" applyAlignment="1" applyProtection="1">
      <alignment vertical="top" wrapText="1"/>
      <protection locked="0"/>
    </xf>
    <xf numFmtId="0" fontId="30" fillId="15" borderId="1" xfId="0" applyFont="1" applyFill="1" applyBorder="1"/>
    <xf numFmtId="174" fontId="17" fillId="15" borderId="1" xfId="1" applyNumberFormat="1" applyFont="1" applyFill="1" applyBorder="1" applyAlignment="1" applyProtection="1">
      <alignment horizontal="right" vertical="top" wrapText="1"/>
      <protection locked="0"/>
    </xf>
    <xf numFmtId="4" fontId="17" fillId="15" borderId="1" xfId="0" applyNumberFormat="1" applyFont="1" applyFill="1" applyBorder="1" applyAlignment="1">
      <alignment horizontal="right" wrapText="1"/>
    </xf>
    <xf numFmtId="0" fontId="17" fillId="15" borderId="1" xfId="0" applyNumberFormat="1" applyFont="1" applyFill="1" applyBorder="1" applyAlignment="1">
      <alignment horizontal="center" vertical="top" wrapText="1"/>
    </xf>
    <xf numFmtId="0" fontId="17" fillId="15" borderId="1" xfId="1" applyNumberFormat="1" applyFont="1" applyFill="1" applyBorder="1" applyAlignment="1" applyProtection="1">
      <alignment horizontal="right" vertical="center" wrapText="1"/>
      <protection locked="0"/>
    </xf>
    <xf numFmtId="165" fontId="17" fillId="15" borderId="1" xfId="0" applyNumberFormat="1" applyFont="1" applyFill="1" applyBorder="1" applyAlignment="1">
      <alignment horizontal="right" vertical="center"/>
    </xf>
    <xf numFmtId="0" fontId="17" fillId="15" borderId="1" xfId="1" applyNumberFormat="1" applyFont="1" applyFill="1" applyBorder="1" applyAlignment="1" applyProtection="1">
      <alignment vertical="center" wrapText="1"/>
      <protection locked="0"/>
    </xf>
    <xf numFmtId="166" fontId="17" fillId="0" borderId="1" xfId="1" applyNumberFormat="1" applyFont="1" applyFill="1" applyBorder="1" applyAlignment="1" applyProtection="1">
      <alignment horizontal="right" vertical="top" wrapText="1"/>
      <protection locked="0"/>
    </xf>
    <xf numFmtId="166" fontId="17" fillId="0" borderId="2" xfId="1" applyNumberFormat="1" applyFont="1" applyFill="1" applyBorder="1" applyAlignment="1" applyProtection="1">
      <alignment vertical="top" wrapText="1"/>
      <protection locked="0"/>
    </xf>
    <xf numFmtId="166" fontId="17" fillId="0" borderId="1" xfId="1" applyNumberFormat="1" applyFont="1" applyFill="1" applyBorder="1" applyAlignment="1" applyProtection="1">
      <alignment vertical="top" wrapText="1"/>
      <protection locked="0"/>
    </xf>
    <xf numFmtId="0" fontId="17" fillId="0" borderId="1" xfId="0" applyNumberFormat="1" applyFont="1" applyBorder="1" applyAlignment="1">
      <alignment horizontal="left" vertical="center" wrapText="1"/>
    </xf>
    <xf numFmtId="0" fontId="17" fillId="6" borderId="1" xfId="0" applyNumberFormat="1" applyFont="1" applyFill="1" applyBorder="1" applyAlignment="1">
      <alignment horizontal="left" vertical="top" wrapText="1"/>
    </xf>
    <xf numFmtId="174" fontId="17" fillId="6" borderId="1" xfId="1" applyNumberFormat="1" applyFont="1" applyFill="1" applyBorder="1" applyAlignment="1" applyProtection="1">
      <alignment horizontal="right" vertical="top" wrapText="1"/>
      <protection locked="0"/>
    </xf>
    <xf numFmtId="4" fontId="17" fillId="6" borderId="2" xfId="0" applyNumberFormat="1" applyFont="1" applyFill="1" applyBorder="1" applyAlignment="1">
      <alignment horizontal="right" wrapText="1"/>
    </xf>
    <xf numFmtId="174" fontId="17" fillId="6" borderId="1" xfId="1" applyNumberFormat="1" applyFont="1" applyFill="1" applyBorder="1" applyAlignment="1" applyProtection="1">
      <alignment vertical="top" wrapText="1"/>
      <protection locked="0"/>
    </xf>
    <xf numFmtId="0" fontId="31" fillId="6" borderId="1" xfId="0" applyNumberFormat="1" applyFont="1" applyFill="1" applyBorder="1" applyAlignment="1" applyProtection="1">
      <alignment horizontal="center" vertical="center"/>
      <protection locked="0"/>
    </xf>
    <xf numFmtId="166" fontId="17" fillId="6" borderId="1" xfId="1" applyNumberFormat="1" applyFont="1" applyFill="1" applyBorder="1" applyAlignment="1" applyProtection="1">
      <alignment horizontal="right" vertical="top" wrapText="1"/>
      <protection locked="0"/>
    </xf>
    <xf numFmtId="165" fontId="17" fillId="6" borderId="2" xfId="0" applyNumberFormat="1" applyFont="1" applyFill="1" applyBorder="1" applyAlignment="1">
      <alignment horizontal="right"/>
    </xf>
    <xf numFmtId="166" fontId="17" fillId="6" borderId="1" xfId="1" applyNumberFormat="1" applyFont="1" applyFill="1" applyBorder="1" applyAlignment="1" applyProtection="1">
      <alignment vertical="top" wrapText="1"/>
      <protection locked="0"/>
    </xf>
    <xf numFmtId="165" fontId="17" fillId="6" borderId="2" xfId="0" applyNumberFormat="1" applyFont="1" applyFill="1" applyBorder="1" applyAlignment="1">
      <alignment horizontal="right" vertical="center"/>
    </xf>
    <xf numFmtId="166" fontId="17" fillId="15" borderId="2" xfId="1" applyNumberFormat="1" applyFont="1" applyFill="1" applyBorder="1" applyAlignment="1" applyProtection="1">
      <alignment vertical="top" wrapText="1"/>
      <protection locked="0"/>
    </xf>
    <xf numFmtId="0" fontId="31" fillId="15" borderId="1" xfId="0" applyNumberFormat="1" applyFont="1" applyFill="1" applyBorder="1" applyAlignment="1" applyProtection="1">
      <alignment horizontal="center" vertical="center"/>
      <protection locked="0"/>
    </xf>
    <xf numFmtId="165" fontId="17" fillId="15" borderId="2" xfId="0" applyNumberFormat="1" applyFont="1" applyFill="1" applyBorder="1" applyAlignment="1">
      <alignment horizontal="right"/>
    </xf>
    <xf numFmtId="4" fontId="17" fillId="15" borderId="2" xfId="0" applyNumberFormat="1" applyFont="1" applyFill="1" applyBorder="1" applyAlignment="1">
      <alignment horizontal="right" wrapText="1"/>
    </xf>
    <xf numFmtId="174" fontId="17" fillId="15" borderId="1" xfId="1" applyNumberFormat="1" applyFont="1" applyFill="1" applyBorder="1" applyAlignment="1" applyProtection="1">
      <alignment vertical="top" wrapText="1"/>
      <protection locked="0"/>
    </xf>
    <xf numFmtId="165" fontId="17" fillId="15" borderId="2" xfId="0" applyNumberFormat="1" applyFont="1" applyFill="1" applyBorder="1" applyAlignment="1">
      <alignment horizontal="right" vertical="center"/>
    </xf>
    <xf numFmtId="2" fontId="17" fillId="15" borderId="2" xfId="0" applyNumberFormat="1" applyFont="1" applyFill="1" applyBorder="1" applyAlignment="1">
      <alignment horizontal="right"/>
    </xf>
    <xf numFmtId="0" fontId="18" fillId="0" borderId="1" xfId="0" applyNumberFormat="1" applyFont="1" applyFill="1" applyBorder="1" applyAlignment="1">
      <alignment horizontal="left" wrapText="1"/>
    </xf>
    <xf numFmtId="0" fontId="18" fillId="0" borderId="1" xfId="0" applyNumberFormat="1" applyFont="1" applyBorder="1" applyAlignment="1">
      <alignment horizontal="left" wrapText="1"/>
    </xf>
    <xf numFmtId="0" fontId="18" fillId="15" borderId="1" xfId="0" applyNumberFormat="1" applyFont="1" applyFill="1" applyBorder="1" applyAlignment="1">
      <alignment horizontal="left" wrapText="1"/>
    </xf>
    <xf numFmtId="0" fontId="17" fillId="6" borderId="1" xfId="1" applyNumberFormat="1" applyFont="1" applyFill="1" applyBorder="1" applyAlignment="1" applyProtection="1">
      <alignment horizontal="right" vertical="top" wrapText="1"/>
      <protection locked="0"/>
    </xf>
    <xf numFmtId="0" fontId="17" fillId="6" borderId="1" xfId="1" applyNumberFormat="1" applyFont="1" applyFill="1" applyBorder="1" applyAlignment="1" applyProtection="1">
      <alignment vertical="top" wrapText="1"/>
      <protection locked="0"/>
    </xf>
    <xf numFmtId="0" fontId="17" fillId="0" borderId="1" xfId="0" applyNumberFormat="1" applyFont="1" applyBorder="1" applyAlignment="1">
      <alignment horizontal="left" vertical="center"/>
    </xf>
    <xf numFmtId="0" fontId="17" fillId="0" borderId="1" xfId="0" applyNumberFormat="1" applyFont="1" applyBorder="1" applyAlignment="1">
      <alignment horizontal="center" vertical="center" wrapText="1"/>
    </xf>
    <xf numFmtId="0" fontId="17" fillId="0" borderId="1" xfId="0" applyNumberFormat="1" applyFont="1" applyFill="1" applyBorder="1" applyAlignment="1">
      <alignment horizontal="center" vertical="center" wrapText="1"/>
    </xf>
    <xf numFmtId="166" fontId="17" fillId="0" borderId="1" xfId="1" applyNumberFormat="1" applyFont="1" applyFill="1" applyBorder="1" applyAlignment="1" applyProtection="1">
      <alignment horizontal="right" vertical="center" wrapText="1"/>
      <protection locked="0"/>
    </xf>
    <xf numFmtId="165" fontId="17" fillId="0" borderId="2" xfId="0" applyNumberFormat="1" applyFont="1" applyFill="1" applyBorder="1" applyAlignment="1">
      <alignment horizontal="right" vertical="center"/>
    </xf>
    <xf numFmtId="166" fontId="17" fillId="0" borderId="1" xfId="1" applyNumberFormat="1" applyFont="1" applyFill="1" applyBorder="1" applyAlignment="1" applyProtection="1">
      <alignment vertical="center" wrapText="1"/>
      <protection locked="0"/>
    </xf>
    <xf numFmtId="0" fontId="17" fillId="15" borderId="1" xfId="1" applyNumberFormat="1" applyFont="1" applyFill="1" applyBorder="1" applyAlignment="1" applyProtection="1">
      <alignment horizontal="right" vertical="top" wrapText="1"/>
      <protection locked="0"/>
    </xf>
    <xf numFmtId="0" fontId="17" fillId="15" borderId="1" xfId="1" applyNumberFormat="1" applyFont="1" applyFill="1" applyBorder="1" applyAlignment="1" applyProtection="1">
      <alignment vertical="top" wrapText="1"/>
      <protection locked="0"/>
    </xf>
    <xf numFmtId="166" fontId="17" fillId="15" borderId="1" xfId="1" applyNumberFormat="1" applyFont="1" applyFill="1" applyBorder="1" applyAlignment="1" applyProtection="1">
      <alignment horizontal="right" vertical="center" wrapText="1"/>
      <protection locked="0"/>
    </xf>
    <xf numFmtId="0" fontId="30" fillId="15" borderId="1" xfId="0" applyFont="1" applyFill="1" applyBorder="1" applyAlignment="1">
      <alignment vertical="center"/>
    </xf>
    <xf numFmtId="0" fontId="31" fillId="0" borderId="1" xfId="0" applyNumberFormat="1" applyFont="1" applyFill="1" applyBorder="1" applyAlignment="1">
      <alignment horizontal="left" vertical="center"/>
    </xf>
    <xf numFmtId="0" fontId="31" fillId="0" borderId="1" xfId="0" applyNumberFormat="1" applyFont="1" applyFill="1" applyBorder="1" applyAlignment="1">
      <alignment horizontal="left" vertical="center" wrapText="1"/>
    </xf>
    <xf numFmtId="0" fontId="17" fillId="11" borderId="4" xfId="0" applyNumberFormat="1" applyFont="1" applyFill="1" applyBorder="1" applyAlignment="1" applyProtection="1">
      <alignment horizontal="center" vertical="center" wrapText="1"/>
      <protection locked="0"/>
    </xf>
    <xf numFmtId="1" fontId="31" fillId="0" borderId="1" xfId="0" applyNumberFormat="1" applyFont="1" applyFill="1" applyBorder="1" applyAlignment="1">
      <alignment horizontal="center" vertical="center"/>
    </xf>
    <xf numFmtId="172" fontId="31" fillId="0" borderId="1" xfId="1" applyNumberFormat="1" applyFont="1" applyFill="1" applyBorder="1" applyAlignment="1" applyProtection="1">
      <alignment horizontal="right" vertical="center" wrapText="1"/>
      <protection locked="0"/>
    </xf>
    <xf numFmtId="172" fontId="31" fillId="0" borderId="1" xfId="1" applyNumberFormat="1" applyFont="1" applyFill="1" applyBorder="1" applyAlignment="1" applyProtection="1">
      <alignment vertical="center" wrapText="1"/>
      <protection locked="0"/>
    </xf>
    <xf numFmtId="0" fontId="30" fillId="0" borderId="1" xfId="0" applyFont="1" applyFill="1" applyBorder="1" applyAlignment="1">
      <alignment vertical="center"/>
    </xf>
    <xf numFmtId="0" fontId="30" fillId="0" borderId="0" xfId="0" applyFont="1" applyFill="1" applyAlignment="1">
      <alignment vertical="center"/>
    </xf>
    <xf numFmtId="0" fontId="30" fillId="6" borderId="0" xfId="0" applyFont="1" applyFill="1"/>
    <xf numFmtId="166" fontId="17" fillId="15" borderId="1" xfId="1" applyNumberFormat="1" applyFont="1" applyFill="1" applyBorder="1" applyAlignment="1" applyProtection="1">
      <alignment vertical="center" wrapText="1"/>
      <protection locked="0"/>
    </xf>
    <xf numFmtId="0" fontId="31" fillId="15" borderId="1" xfId="0" applyNumberFormat="1" applyFont="1" applyFill="1" applyBorder="1" applyAlignment="1">
      <alignment horizontal="left" vertical="center"/>
    </xf>
    <xf numFmtId="0" fontId="31" fillId="15" borderId="1" xfId="0" applyNumberFormat="1" applyFont="1" applyFill="1" applyBorder="1" applyAlignment="1">
      <alignment horizontal="left" vertical="center" wrapText="1"/>
    </xf>
    <xf numFmtId="0" fontId="17" fillId="16" borderId="4" xfId="0" applyNumberFormat="1" applyFont="1" applyFill="1" applyBorder="1" applyAlignment="1" applyProtection="1">
      <alignment horizontal="center" vertical="center" wrapText="1"/>
      <protection locked="0"/>
    </xf>
    <xf numFmtId="1" fontId="31" fillId="15" borderId="1" xfId="0" applyNumberFormat="1" applyFont="1" applyFill="1" applyBorder="1" applyAlignment="1">
      <alignment horizontal="center" vertical="center"/>
    </xf>
    <xf numFmtId="172" fontId="31" fillId="15" borderId="1" xfId="1" applyNumberFormat="1" applyFont="1" applyFill="1" applyBorder="1" applyAlignment="1" applyProtection="1">
      <alignment horizontal="right" vertical="center" wrapText="1"/>
      <protection locked="0"/>
    </xf>
    <xf numFmtId="172" fontId="31" fillId="15" borderId="1" xfId="1" applyNumberFormat="1" applyFont="1" applyFill="1" applyBorder="1" applyAlignment="1" applyProtection="1">
      <alignment vertical="center" wrapText="1"/>
      <protection locked="0"/>
    </xf>
    <xf numFmtId="0" fontId="17" fillId="6" borderId="1" xfId="0" applyNumberFormat="1" applyFont="1" applyFill="1" applyBorder="1" applyAlignment="1">
      <alignment horizontal="left"/>
    </xf>
    <xf numFmtId="0" fontId="17" fillId="6" borderId="1" xfId="0" applyNumberFormat="1" applyFont="1" applyFill="1" applyBorder="1" applyAlignment="1">
      <alignment horizontal="left" vertical="center" wrapText="1"/>
    </xf>
    <xf numFmtId="0" fontId="30" fillId="6" borderId="1" xfId="0" applyFont="1" applyFill="1" applyBorder="1"/>
    <xf numFmtId="0" fontId="17" fillId="15" borderId="1" xfId="0" applyFont="1" applyFill="1" applyBorder="1" applyAlignment="1">
      <alignment wrapText="1"/>
    </xf>
    <xf numFmtId="2" fontId="17" fillId="15" borderId="1" xfId="1" applyNumberFormat="1" applyFont="1" applyFill="1" applyBorder="1" applyAlignment="1" applyProtection="1">
      <alignment horizontal="right" vertical="center" wrapText="1"/>
      <protection locked="0"/>
    </xf>
    <xf numFmtId="165" fontId="17" fillId="15" borderId="2" xfId="0" applyNumberFormat="1" applyFont="1" applyFill="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wrapText="1"/>
    </xf>
    <xf numFmtId="166" fontId="17" fillId="15" borderId="4" xfId="1" applyNumberFormat="1" applyFont="1" applyFill="1" applyBorder="1" applyAlignment="1" applyProtection="1">
      <alignment horizontal="right" vertical="center" wrapText="1"/>
      <protection locked="0"/>
    </xf>
    <xf numFmtId="166" fontId="17" fillId="15" borderId="4" xfId="1" applyNumberFormat="1" applyFont="1" applyFill="1" applyBorder="1" applyAlignment="1" applyProtection="1">
      <alignment vertical="center" wrapText="1"/>
      <protection locked="0"/>
    </xf>
    <xf numFmtId="166" fontId="17" fillId="0" borderId="4" xfId="1" applyNumberFormat="1" applyFont="1" applyFill="1" applyBorder="1" applyAlignment="1" applyProtection="1">
      <alignment horizontal="right" vertical="center" wrapText="1"/>
      <protection locked="0"/>
    </xf>
    <xf numFmtId="166" fontId="17" fillId="0" borderId="4" xfId="1" applyNumberFormat="1" applyFont="1" applyFill="1" applyBorder="1" applyAlignment="1" applyProtection="1">
      <alignment vertical="center" wrapText="1"/>
      <protection locked="0"/>
    </xf>
    <xf numFmtId="2" fontId="17" fillId="15" borderId="1" xfId="1" applyNumberFormat="1" applyFont="1" applyFill="1" applyBorder="1" applyAlignment="1" applyProtection="1">
      <alignment horizontal="right" vertical="top" wrapText="1"/>
      <protection locked="0"/>
    </xf>
    <xf numFmtId="2" fontId="17" fillId="15" borderId="2" xfId="1" applyNumberFormat="1" applyFont="1" applyFill="1" applyBorder="1" applyAlignment="1" applyProtection="1">
      <alignment vertical="top" wrapText="1"/>
      <protection locked="0"/>
    </xf>
    <xf numFmtId="0" fontId="17" fillId="6" borderId="1" xfId="0" applyFont="1" applyFill="1" applyBorder="1" applyAlignment="1">
      <alignment wrapText="1"/>
    </xf>
    <xf numFmtId="0" fontId="34" fillId="6" borderId="1" xfId="8" applyFont="1" applyFill="1" applyBorder="1" applyAlignment="1" applyProtection="1">
      <alignment wrapText="1"/>
    </xf>
    <xf numFmtId="166" fontId="17" fillId="6" borderId="2" xfId="1" applyNumberFormat="1" applyFont="1" applyFill="1" applyBorder="1" applyAlignment="1" applyProtection="1">
      <alignment vertical="top" wrapText="1"/>
      <protection locked="0"/>
    </xf>
    <xf numFmtId="165" fontId="17" fillId="6" borderId="2" xfId="0" applyNumberFormat="1" applyFont="1" applyFill="1" applyBorder="1" applyAlignment="1">
      <alignment horizontal="center" vertical="center"/>
    </xf>
    <xf numFmtId="2" fontId="17" fillId="6" borderId="1" xfId="1" applyNumberFormat="1" applyFont="1" applyFill="1" applyBorder="1" applyAlignment="1" applyProtection="1">
      <alignment horizontal="right" vertical="center" wrapText="1"/>
      <protection locked="0"/>
    </xf>
    <xf numFmtId="2" fontId="17" fillId="6" borderId="1" xfId="1" applyNumberFormat="1" applyFont="1" applyFill="1" applyBorder="1" applyAlignment="1" applyProtection="1">
      <alignment horizontal="center" vertical="center" wrapText="1"/>
      <protection locked="0"/>
    </xf>
    <xf numFmtId="0" fontId="17" fillId="15" borderId="1" xfId="1" applyNumberFormat="1" applyFont="1" applyFill="1" applyBorder="1" applyAlignment="1" applyProtection="1">
      <alignment horizontal="center" vertical="center" wrapText="1"/>
      <protection locked="0"/>
    </xf>
    <xf numFmtId="0" fontId="17" fillId="6" borderId="1" xfId="1" applyNumberFormat="1" applyFont="1" applyFill="1" applyBorder="1" applyAlignment="1" applyProtection="1">
      <alignment horizontal="center" vertical="center" wrapText="1"/>
      <protection locked="0"/>
    </xf>
    <xf numFmtId="172" fontId="17" fillId="6" borderId="1" xfId="1" applyNumberFormat="1" applyFont="1" applyFill="1" applyBorder="1" applyAlignment="1" applyProtection="1">
      <alignment horizontal="right" vertical="top" wrapText="1"/>
      <protection locked="0"/>
    </xf>
    <xf numFmtId="172" fontId="17" fillId="6" borderId="1" xfId="1" applyNumberFormat="1" applyFont="1" applyFill="1" applyBorder="1" applyAlignment="1" applyProtection="1">
      <alignment vertical="top" wrapText="1"/>
      <protection locked="0"/>
    </xf>
    <xf numFmtId="4" fontId="17" fillId="6" borderId="1" xfId="1" applyNumberFormat="1" applyFont="1" applyFill="1" applyBorder="1" applyAlignment="1" applyProtection="1">
      <alignment horizontal="right" vertical="top" wrapText="1"/>
      <protection locked="0"/>
    </xf>
    <xf numFmtId="4" fontId="17" fillId="6" borderId="1" xfId="1" applyNumberFormat="1" applyFont="1" applyFill="1" applyBorder="1" applyAlignment="1" applyProtection="1">
      <alignment vertical="top" wrapText="1"/>
      <protection locked="0"/>
    </xf>
    <xf numFmtId="0" fontId="18" fillId="0" borderId="3" xfId="0" applyFont="1" applyBorder="1" applyAlignment="1">
      <alignment wrapText="1"/>
    </xf>
    <xf numFmtId="0" fontId="18" fillId="15" borderId="5" xfId="0" applyFont="1" applyFill="1" applyBorder="1" applyAlignment="1">
      <alignment wrapText="1"/>
    </xf>
    <xf numFmtId="0" fontId="18" fillId="0" borderId="5" xfId="0" applyFont="1" applyBorder="1" applyAlignment="1">
      <alignment wrapText="1"/>
    </xf>
    <xf numFmtId="172" fontId="17" fillId="15" borderId="1" xfId="1" applyNumberFormat="1" applyFont="1" applyFill="1" applyBorder="1" applyAlignment="1" applyProtection="1">
      <alignment horizontal="right" vertical="top" wrapText="1"/>
      <protection locked="0"/>
    </xf>
    <xf numFmtId="0" fontId="18" fillId="15" borderId="1" xfId="0" applyNumberFormat="1" applyFont="1" applyFill="1" applyBorder="1" applyAlignment="1">
      <alignment horizontal="left" vertical="center" wrapText="1"/>
    </xf>
    <xf numFmtId="0" fontId="18" fillId="15" borderId="1" xfId="0" applyNumberFormat="1" applyFont="1" applyFill="1" applyBorder="1" applyAlignment="1">
      <alignment horizontal="center" vertical="center" wrapText="1"/>
    </xf>
    <xf numFmtId="172" fontId="17" fillId="15" borderId="1" xfId="1" applyNumberFormat="1" applyFont="1" applyFill="1" applyBorder="1" applyAlignment="1" applyProtection="1">
      <alignment horizontal="right" vertical="center" wrapText="1"/>
      <protection locked="0"/>
    </xf>
    <xf numFmtId="0" fontId="18" fillId="3" borderId="1" xfId="0" applyNumberFormat="1" applyFont="1" applyFill="1" applyBorder="1" applyAlignment="1">
      <alignment horizontal="left" wrapText="1"/>
    </xf>
    <xf numFmtId="0" fontId="17" fillId="3" borderId="1" xfId="0" applyNumberFormat="1" applyFont="1" applyFill="1" applyBorder="1" applyAlignment="1">
      <alignment horizontal="left" wrapText="1"/>
    </xf>
    <xf numFmtId="0" fontId="18" fillId="6" borderId="1" xfId="0" applyNumberFormat="1" applyFont="1" applyFill="1" applyBorder="1" applyAlignment="1">
      <alignment horizontal="left" vertical="center" wrapText="1"/>
    </xf>
    <xf numFmtId="0" fontId="17" fillId="3" borderId="1" xfId="0" applyNumberFormat="1" applyFont="1" applyFill="1" applyBorder="1" applyAlignment="1">
      <alignment horizontal="left" vertical="center" wrapText="1"/>
    </xf>
    <xf numFmtId="0" fontId="18" fillId="0" borderId="1" xfId="0" applyNumberFormat="1" applyFont="1" applyBorder="1" applyAlignment="1">
      <alignment horizontal="center" vertical="center" wrapText="1"/>
    </xf>
    <xf numFmtId="0" fontId="18" fillId="6" borderId="1" xfId="0" applyNumberFormat="1" applyFont="1" applyFill="1" applyBorder="1" applyAlignment="1">
      <alignment horizontal="left" wrapText="1"/>
    </xf>
    <xf numFmtId="0" fontId="18" fillId="6" borderId="1" xfId="0" applyNumberFormat="1" applyFont="1" applyFill="1" applyBorder="1" applyAlignment="1">
      <alignment horizontal="center" vertical="center" wrapText="1"/>
    </xf>
    <xf numFmtId="0" fontId="17" fillId="5" borderId="1" xfId="0" applyNumberFormat="1" applyFont="1" applyFill="1" applyBorder="1" applyAlignment="1">
      <alignment horizontal="left" vertical="center" wrapText="1"/>
    </xf>
    <xf numFmtId="0" fontId="17" fillId="5" borderId="1" xfId="0" applyNumberFormat="1" applyFont="1" applyFill="1" applyBorder="1" applyAlignment="1">
      <alignment horizontal="center" vertical="center" wrapText="1"/>
    </xf>
    <xf numFmtId="0" fontId="32" fillId="5" borderId="1" xfId="0" applyNumberFormat="1" applyFont="1" applyFill="1" applyBorder="1" applyAlignment="1">
      <alignment horizontal="left" vertical="center"/>
    </xf>
    <xf numFmtId="0" fontId="32" fillId="0" borderId="1" xfId="0" applyNumberFormat="1" applyFont="1" applyFill="1" applyBorder="1" applyAlignment="1">
      <alignment horizontal="left" vertical="center"/>
    </xf>
    <xf numFmtId="0" fontId="17" fillId="0" borderId="1" xfId="1" applyNumberFormat="1" applyFont="1" applyFill="1" applyBorder="1" applyAlignment="1">
      <alignment horizontal="right" vertical="center"/>
    </xf>
    <xf numFmtId="0" fontId="17" fillId="0" borderId="16" xfId="0" applyFont="1" applyFill="1" applyBorder="1" applyAlignment="1">
      <alignment wrapText="1"/>
    </xf>
    <xf numFmtId="17" fontId="17" fillId="0" borderId="1" xfId="0" applyNumberFormat="1" applyFont="1" applyBorder="1" applyAlignment="1">
      <alignment horizontal="left" vertical="center" wrapText="1"/>
    </xf>
    <xf numFmtId="16" fontId="17" fillId="15" borderId="1" xfId="0" applyNumberFormat="1" applyFont="1" applyFill="1" applyBorder="1" applyAlignment="1">
      <alignment horizontal="left" vertical="center" wrapText="1"/>
    </xf>
    <xf numFmtId="174" fontId="17" fillId="6" borderId="1" xfId="1" applyNumberFormat="1" applyFont="1" applyFill="1" applyBorder="1" applyAlignment="1">
      <alignment horizontal="right" vertical="top" wrapText="1"/>
    </xf>
    <xf numFmtId="174" fontId="17" fillId="6" borderId="1" xfId="1" applyNumberFormat="1" applyFont="1" applyFill="1" applyBorder="1" applyAlignment="1">
      <alignment vertical="top" wrapText="1"/>
    </xf>
    <xf numFmtId="166" fontId="17" fillId="0" borderId="1" xfId="1" applyNumberFormat="1" applyFont="1" applyFill="1" applyBorder="1" applyAlignment="1">
      <alignment horizontal="right" vertical="center" wrapText="1"/>
    </xf>
    <xf numFmtId="166" fontId="17" fillId="0" borderId="1" xfId="1" applyNumberFormat="1" applyFont="1" applyFill="1" applyBorder="1" applyAlignment="1">
      <alignment vertical="center" wrapText="1"/>
    </xf>
    <xf numFmtId="0" fontId="32" fillId="5" borderId="1" xfId="0" applyNumberFormat="1" applyFont="1" applyFill="1" applyBorder="1" applyAlignment="1">
      <alignment horizontal="left" vertical="center" wrapText="1"/>
    </xf>
    <xf numFmtId="0" fontId="32" fillId="0" borderId="1" xfId="0" applyNumberFormat="1" applyFont="1" applyFill="1" applyBorder="1" applyAlignment="1">
      <alignment horizontal="left" vertical="center" wrapText="1"/>
    </xf>
    <xf numFmtId="0" fontId="17" fillId="0" borderId="1" xfId="1" applyNumberFormat="1" applyFont="1" applyFill="1" applyBorder="1" applyAlignment="1">
      <alignment horizontal="right" vertical="center" wrapText="1"/>
    </xf>
    <xf numFmtId="174" fontId="17" fillId="15" borderId="1" xfId="1" applyNumberFormat="1" applyFont="1" applyFill="1" applyBorder="1" applyAlignment="1">
      <alignment horizontal="right" vertical="top" wrapText="1"/>
    </xf>
    <xf numFmtId="174" fontId="17" fillId="15" borderId="1" xfId="1" applyNumberFormat="1" applyFont="1" applyFill="1" applyBorder="1" applyAlignment="1">
      <alignment vertical="top" wrapText="1"/>
    </xf>
    <xf numFmtId="49" fontId="17" fillId="15" borderId="1" xfId="0" applyNumberFormat="1" applyFont="1" applyFill="1" applyBorder="1" applyAlignment="1" applyProtection="1">
      <alignment horizontal="center" vertical="center" wrapText="1"/>
      <protection locked="0"/>
    </xf>
    <xf numFmtId="1" fontId="17" fillId="15" borderId="1" xfId="0" applyNumberFormat="1" applyFont="1" applyFill="1" applyBorder="1" applyAlignment="1">
      <alignment horizontal="center" vertical="center"/>
    </xf>
    <xf numFmtId="166" fontId="17" fillId="15" borderId="1" xfId="0" applyNumberFormat="1" applyFont="1" applyFill="1" applyBorder="1" applyAlignment="1">
      <alignment horizontal="right" vertical="center"/>
    </xf>
    <xf numFmtId="0" fontId="17" fillId="6" borderId="1" xfId="0" applyNumberFormat="1" applyFont="1" applyFill="1" applyBorder="1" applyAlignment="1">
      <alignment horizontal="left" vertical="center"/>
    </xf>
    <xf numFmtId="49" fontId="17" fillId="6" borderId="1" xfId="0" applyNumberFormat="1" applyFont="1" applyFill="1" applyBorder="1" applyAlignment="1" applyProtection="1">
      <alignment horizontal="center" vertical="center" wrapText="1"/>
      <protection locked="0"/>
    </xf>
    <xf numFmtId="1" fontId="17" fillId="6" borderId="1" xfId="0" applyNumberFormat="1" applyFont="1" applyFill="1" applyBorder="1" applyAlignment="1">
      <alignment horizontal="center" vertical="center"/>
    </xf>
    <xf numFmtId="166" fontId="17" fillId="6" borderId="1" xfId="0" applyNumberFormat="1" applyFont="1" applyFill="1" applyBorder="1" applyAlignment="1">
      <alignment horizontal="right" vertical="center"/>
    </xf>
    <xf numFmtId="0" fontId="30" fillId="6" borderId="1" xfId="0" applyFont="1" applyFill="1" applyBorder="1" applyAlignment="1">
      <alignment vertical="center"/>
    </xf>
    <xf numFmtId="49" fontId="17" fillId="0" borderId="1" xfId="0" applyNumberFormat="1" applyFont="1" applyFill="1" applyBorder="1" applyAlignment="1" applyProtection="1">
      <alignment horizontal="center" vertical="center" wrapText="1"/>
      <protection locked="0"/>
    </xf>
    <xf numFmtId="1" fontId="17" fillId="0" borderId="1" xfId="0" applyNumberFormat="1" applyFont="1" applyFill="1" applyBorder="1" applyAlignment="1">
      <alignment horizontal="center" vertical="center"/>
    </xf>
    <xf numFmtId="166" fontId="17" fillId="0" borderId="1" xfId="0" applyNumberFormat="1" applyFont="1" applyFill="1" applyBorder="1" applyAlignment="1">
      <alignment horizontal="right" vertical="center"/>
    </xf>
    <xf numFmtId="174" fontId="17" fillId="15" borderId="1" xfId="1" applyNumberFormat="1" applyFont="1" applyFill="1" applyBorder="1" applyAlignment="1">
      <alignment horizontal="right" wrapText="1"/>
    </xf>
    <xf numFmtId="174" fontId="17" fillId="15" borderId="1" xfId="1" applyNumberFormat="1" applyFont="1" applyFill="1" applyBorder="1" applyAlignment="1">
      <alignment wrapText="1"/>
    </xf>
    <xf numFmtId="166" fontId="17" fillId="0" borderId="1" xfId="1" applyNumberFormat="1" applyFont="1" applyFill="1" applyBorder="1" applyAlignment="1">
      <alignment horizontal="right" vertical="center"/>
    </xf>
    <xf numFmtId="0" fontId="17" fillId="15" borderId="16" xfId="0" applyFont="1" applyFill="1" applyBorder="1" applyAlignment="1">
      <alignment wrapText="1"/>
    </xf>
    <xf numFmtId="0" fontId="36" fillId="15" borderId="1" xfId="0" applyNumberFormat="1" applyFont="1" applyFill="1" applyBorder="1" applyAlignment="1">
      <alignment horizontal="center" vertical="center" wrapText="1"/>
    </xf>
    <xf numFmtId="166" fontId="36" fillId="15" borderId="1" xfId="1" applyNumberFormat="1" applyFont="1" applyFill="1" applyBorder="1" applyAlignment="1" applyProtection="1">
      <alignment horizontal="right" vertical="center" wrapText="1"/>
      <protection locked="0"/>
    </xf>
    <xf numFmtId="165" fontId="36" fillId="15" borderId="2" xfId="0" applyNumberFormat="1" applyFont="1" applyFill="1" applyBorder="1" applyAlignment="1">
      <alignment horizontal="right" vertical="center"/>
    </xf>
    <xf numFmtId="0" fontId="36" fillId="0" borderId="1" xfId="0" applyNumberFormat="1" applyFont="1" applyFill="1" applyBorder="1" applyAlignment="1">
      <alignment horizontal="center" vertical="center" wrapText="1"/>
    </xf>
    <xf numFmtId="166" fontId="36" fillId="0" borderId="1" xfId="1" applyNumberFormat="1" applyFont="1" applyFill="1" applyBorder="1" applyAlignment="1" applyProtection="1">
      <alignment horizontal="right" vertical="center" wrapText="1"/>
      <protection locked="0"/>
    </xf>
    <xf numFmtId="165" fontId="36" fillId="0" borderId="2" xfId="0" applyNumberFormat="1" applyFont="1" applyFill="1" applyBorder="1" applyAlignment="1">
      <alignment horizontal="right" vertical="center"/>
    </xf>
    <xf numFmtId="166" fontId="36" fillId="0" borderId="1" xfId="1" applyNumberFormat="1" applyFont="1" applyFill="1" applyBorder="1" applyAlignment="1" applyProtection="1">
      <alignment vertical="center" wrapText="1"/>
      <protection locked="0"/>
    </xf>
    <xf numFmtId="0" fontId="18" fillId="0" borderId="1" xfId="0" applyNumberFormat="1" applyFont="1" applyBorder="1" applyAlignment="1">
      <alignment horizontal="left" vertical="center" wrapText="1"/>
    </xf>
    <xf numFmtId="0" fontId="18" fillId="0" borderId="1" xfId="0" applyNumberFormat="1" applyFont="1" applyFill="1" applyBorder="1" applyAlignment="1">
      <alignment horizontal="left" vertical="top" wrapText="1"/>
    </xf>
    <xf numFmtId="0" fontId="37" fillId="0" borderId="1" xfId="8" applyFont="1" applyFill="1" applyBorder="1" applyAlignment="1" applyProtection="1">
      <alignment horizontal="left" wrapText="1"/>
    </xf>
    <xf numFmtId="0" fontId="18" fillId="0" borderId="1" xfId="0" applyNumberFormat="1" applyFont="1" applyBorder="1" applyAlignment="1">
      <alignment horizontal="left" vertical="top" wrapText="1"/>
    </xf>
    <xf numFmtId="0" fontId="18" fillId="6" borderId="1" xfId="0" applyNumberFormat="1" applyFont="1" applyFill="1" applyBorder="1" applyAlignment="1">
      <alignment horizontal="left" vertical="top" wrapText="1"/>
    </xf>
    <xf numFmtId="0" fontId="37" fillId="15" borderId="0" xfId="8" applyFont="1" applyFill="1" applyAlignment="1" applyProtection="1">
      <alignment horizontal="left" wrapText="1"/>
    </xf>
    <xf numFmtId="0" fontId="37" fillId="0" borderId="0" xfId="8" applyFont="1" applyFill="1" applyAlignment="1" applyProtection="1">
      <alignment horizontal="left" wrapText="1"/>
    </xf>
    <xf numFmtId="0" fontId="31" fillId="6" borderId="1" xfId="0" applyNumberFormat="1" applyFont="1" applyFill="1" applyBorder="1" applyAlignment="1" applyProtection="1">
      <alignment horizontal="left" vertical="center" wrapText="1"/>
      <protection locked="0"/>
    </xf>
    <xf numFmtId="165" fontId="17" fillId="6" borderId="1" xfId="0" applyNumberFormat="1" applyFont="1" applyFill="1" applyBorder="1" applyAlignment="1">
      <alignment horizontal="center" vertical="center"/>
    </xf>
    <xf numFmtId="0" fontId="17" fillId="0" borderId="0" xfId="1" applyNumberFormat="1" applyFont="1" applyFill="1" applyBorder="1" applyAlignment="1" applyProtection="1">
      <alignment vertical="center" wrapText="1"/>
      <protection locked="0"/>
    </xf>
    <xf numFmtId="0" fontId="17" fillId="0" borderId="1" xfId="1" applyNumberFormat="1" applyFont="1" applyFill="1" applyBorder="1" applyAlignment="1" applyProtection="1">
      <alignment horizontal="center" vertical="center" wrapText="1"/>
      <protection locked="0"/>
    </xf>
    <xf numFmtId="166" fontId="17" fillId="6" borderId="1" xfId="1" applyNumberFormat="1" applyFont="1" applyFill="1" applyBorder="1" applyAlignment="1" applyProtection="1">
      <alignment vertical="center" wrapText="1"/>
      <protection locked="0"/>
    </xf>
    <xf numFmtId="0" fontId="17" fillId="0" borderId="1" xfId="1" applyNumberFormat="1" applyFont="1" applyFill="1" applyBorder="1" applyAlignment="1" applyProtection="1">
      <alignment vertical="center" wrapText="1"/>
      <protection locked="0"/>
    </xf>
    <xf numFmtId="0" fontId="18" fillId="15" borderId="1" xfId="0" applyNumberFormat="1" applyFont="1" applyFill="1" applyBorder="1" applyAlignment="1">
      <alignment horizontal="left" vertical="top" wrapText="1"/>
    </xf>
    <xf numFmtId="0" fontId="36" fillId="15" borderId="1" xfId="0" applyNumberFormat="1" applyFont="1" applyFill="1" applyBorder="1" applyAlignment="1">
      <alignment horizontal="left"/>
    </xf>
    <xf numFmtId="0" fontId="36" fillId="15" borderId="1" xfId="0" applyNumberFormat="1" applyFont="1" applyFill="1" applyBorder="1" applyAlignment="1">
      <alignment horizontal="left" vertical="top" wrapText="1"/>
    </xf>
    <xf numFmtId="0" fontId="38" fillId="15" borderId="0" xfId="8" applyFont="1" applyFill="1" applyAlignment="1" applyProtection="1">
      <alignment horizontal="left" wrapText="1"/>
    </xf>
    <xf numFmtId="166" fontId="36" fillId="15" borderId="1" xfId="1" applyNumberFormat="1" applyFont="1" applyFill="1" applyBorder="1" applyAlignment="1" applyProtection="1">
      <alignment horizontal="right" vertical="top" wrapText="1"/>
      <protection locked="0"/>
    </xf>
    <xf numFmtId="166" fontId="36" fillId="15" borderId="2" xfId="1" applyNumberFormat="1" applyFont="1" applyFill="1" applyBorder="1" applyAlignment="1" applyProtection="1">
      <alignment vertical="top" wrapText="1"/>
      <protection locked="0"/>
    </xf>
    <xf numFmtId="166" fontId="36" fillId="15" borderId="1" xfId="1" applyNumberFormat="1" applyFont="1" applyFill="1" applyBorder="1" applyAlignment="1" applyProtection="1">
      <alignment vertical="top" wrapText="1"/>
      <protection locked="0"/>
    </xf>
    <xf numFmtId="0" fontId="17" fillId="15" borderId="0" xfId="1" applyNumberFormat="1" applyFont="1" applyFill="1" applyBorder="1" applyAlignment="1" applyProtection="1">
      <alignment vertical="center" wrapText="1"/>
      <protection locked="0"/>
    </xf>
    <xf numFmtId="0" fontId="36" fillId="15" borderId="1" xfId="0" applyNumberFormat="1" applyFont="1" applyFill="1" applyBorder="1" applyAlignment="1">
      <alignment horizontal="left" vertical="center" wrapText="1"/>
    </xf>
    <xf numFmtId="166" fontId="17" fillId="15" borderId="0" xfId="1" applyNumberFormat="1" applyFont="1" applyFill="1" applyBorder="1" applyAlignment="1" applyProtection="1">
      <alignment horizontal="right" vertical="center" wrapText="1"/>
      <protection locked="0"/>
    </xf>
    <xf numFmtId="165" fontId="17" fillId="15" borderId="17" xfId="0" applyNumberFormat="1" applyFont="1" applyFill="1" applyBorder="1" applyAlignment="1">
      <alignment horizontal="right" vertical="center"/>
    </xf>
    <xf numFmtId="166" fontId="17" fillId="15" borderId="15" xfId="1" applyNumberFormat="1" applyFont="1" applyFill="1" applyBorder="1" applyAlignment="1" applyProtection="1">
      <alignment horizontal="right" vertical="center" wrapText="1"/>
      <protection locked="0"/>
    </xf>
    <xf numFmtId="166" fontId="17" fillId="0" borderId="0" xfId="1" applyNumberFormat="1" applyFont="1" applyFill="1" applyBorder="1" applyAlignment="1" applyProtection="1">
      <alignment horizontal="right" vertical="center" wrapText="1"/>
      <protection locked="0"/>
    </xf>
    <xf numFmtId="165" fontId="17" fillId="0" borderId="1" xfId="0" applyNumberFormat="1" applyFont="1" applyFill="1" applyBorder="1" applyAlignment="1">
      <alignment horizontal="right" vertical="center"/>
    </xf>
    <xf numFmtId="165" fontId="17" fillId="0" borderId="18" xfId="0" applyNumberFormat="1" applyFont="1" applyFill="1" applyBorder="1" applyAlignment="1">
      <alignment horizontal="right" vertical="center"/>
    </xf>
    <xf numFmtId="166" fontId="17" fillId="0" borderId="14" xfId="1" applyNumberFormat="1" applyFont="1" applyFill="1" applyBorder="1" applyAlignment="1" applyProtection="1">
      <alignment horizontal="right" vertical="center" wrapText="1"/>
      <protection locked="0"/>
    </xf>
    <xf numFmtId="2" fontId="36" fillId="0" borderId="1" xfId="1" applyNumberFormat="1" applyFont="1" applyFill="1" applyBorder="1" applyAlignment="1" applyProtection="1">
      <alignment horizontal="right" vertical="center" wrapText="1"/>
      <protection locked="0"/>
    </xf>
    <xf numFmtId="2" fontId="17" fillId="6" borderId="1" xfId="1" applyNumberFormat="1" applyFont="1" applyFill="1" applyBorder="1" applyAlignment="1" applyProtection="1">
      <alignment vertical="center" wrapText="1"/>
      <protection locked="0"/>
    </xf>
    <xf numFmtId="2" fontId="31" fillId="0" borderId="1" xfId="1" applyNumberFormat="1" applyFont="1" applyFill="1" applyBorder="1" applyAlignment="1" applyProtection="1">
      <alignment vertical="center" wrapText="1"/>
      <protection locked="0"/>
    </xf>
    <xf numFmtId="0" fontId="17" fillId="5" borderId="1" xfId="0" applyNumberFormat="1" applyFont="1" applyFill="1" applyBorder="1" applyAlignment="1">
      <alignment horizontal="left" vertical="center"/>
    </xf>
    <xf numFmtId="0" fontId="17" fillId="15" borderId="1" xfId="0" applyNumberFormat="1" applyFont="1" applyFill="1" applyBorder="1" applyAlignment="1">
      <alignment horizontal="left" vertical="top"/>
    </xf>
    <xf numFmtId="173" fontId="17" fillId="15" borderId="2" xfId="0" applyNumberFormat="1" applyFont="1" applyFill="1" applyBorder="1" applyAlignment="1">
      <alignment horizontal="left" vertical="top"/>
    </xf>
    <xf numFmtId="166" fontId="17" fillId="15" borderId="1" xfId="1" applyNumberFormat="1" applyFont="1" applyFill="1" applyBorder="1" applyAlignment="1" applyProtection="1">
      <alignment horizontal="left" vertical="top" wrapText="1"/>
      <protection locked="0"/>
    </xf>
    <xf numFmtId="0" fontId="17" fillId="6" borderId="1" xfId="0" applyNumberFormat="1" applyFont="1" applyFill="1" applyBorder="1" applyAlignment="1">
      <alignment horizontal="left" vertical="top"/>
    </xf>
    <xf numFmtId="173" fontId="17" fillId="6" borderId="2" xfId="0" applyNumberFormat="1" applyFont="1" applyFill="1" applyBorder="1" applyAlignment="1">
      <alignment horizontal="left" vertical="top"/>
    </xf>
    <xf numFmtId="166" fontId="17" fillId="15" borderId="1" xfId="1" applyNumberFormat="1" applyFont="1" applyFill="1" applyBorder="1" applyAlignment="1">
      <alignment horizontal="right" vertical="top" wrapText="1"/>
    </xf>
    <xf numFmtId="166" fontId="17" fillId="15" borderId="2" xfId="1" applyNumberFormat="1" applyFont="1" applyFill="1" applyBorder="1" applyAlignment="1">
      <alignment vertical="top" wrapText="1"/>
    </xf>
    <xf numFmtId="0" fontId="17" fillId="6" borderId="1" xfId="1" applyNumberFormat="1" applyFont="1" applyFill="1" applyBorder="1" applyAlignment="1">
      <alignment horizontal="right" vertical="center" wrapText="1"/>
    </xf>
    <xf numFmtId="0" fontId="17" fillId="15" borderId="1" xfId="1" applyNumberFormat="1" applyFont="1" applyFill="1" applyBorder="1" applyAlignment="1">
      <alignment horizontal="right" vertical="center" wrapText="1"/>
    </xf>
    <xf numFmtId="2" fontId="17" fillId="15" borderId="1" xfId="1" applyNumberFormat="1" applyFont="1" applyFill="1" applyBorder="1" applyAlignment="1">
      <alignment horizontal="right" vertical="center" wrapText="1"/>
    </xf>
    <xf numFmtId="2" fontId="17" fillId="6" borderId="1" xfId="1" applyNumberFormat="1" applyFont="1" applyFill="1" applyBorder="1" applyAlignment="1">
      <alignment horizontal="right" vertical="top" wrapText="1"/>
    </xf>
    <xf numFmtId="165" fontId="17" fillId="6" borderId="2" xfId="0" applyNumberFormat="1" applyFont="1" applyFill="1" applyBorder="1" applyAlignment="1">
      <alignment horizontal="left" vertical="top"/>
    </xf>
    <xf numFmtId="2" fontId="17" fillId="15" borderId="1" xfId="1" applyNumberFormat="1" applyFont="1" applyFill="1" applyBorder="1" applyAlignment="1">
      <alignment horizontal="right" vertical="top" wrapText="1"/>
    </xf>
    <xf numFmtId="165" fontId="17" fillId="15" borderId="2" xfId="0" applyNumberFormat="1" applyFont="1" applyFill="1" applyBorder="1" applyAlignment="1">
      <alignment horizontal="left" vertical="top"/>
    </xf>
    <xf numFmtId="166" fontId="17" fillId="15" borderId="1" xfId="1" applyNumberFormat="1" applyFont="1" applyFill="1" applyBorder="1" applyAlignment="1">
      <alignment horizontal="right" vertical="center" wrapText="1"/>
    </xf>
    <xf numFmtId="2" fontId="17" fillId="6" borderId="1" xfId="1" applyNumberFormat="1" applyFont="1" applyFill="1" applyBorder="1" applyAlignment="1">
      <alignment horizontal="right" vertical="center" wrapText="1"/>
    </xf>
    <xf numFmtId="0" fontId="17" fillId="6" borderId="0" xfId="0" applyFont="1" applyFill="1" applyAlignment="1">
      <alignment horizontal="center" vertical="center" wrapText="1"/>
    </xf>
    <xf numFmtId="0" fontId="17" fillId="0" borderId="1" xfId="0" applyFont="1" applyBorder="1" applyAlignment="1">
      <alignment horizontal="center" vertical="center" wrapText="1"/>
    </xf>
    <xf numFmtId="0" fontId="36" fillId="0" borderId="1" xfId="0" applyNumberFormat="1" applyFont="1" applyFill="1" applyBorder="1" applyAlignment="1">
      <alignment horizontal="left" vertical="center" wrapText="1"/>
    </xf>
    <xf numFmtId="166" fontId="36" fillId="0" borderId="1" xfId="1" applyNumberFormat="1" applyFont="1" applyFill="1" applyBorder="1" applyAlignment="1">
      <alignment horizontal="right" vertical="center" wrapText="1"/>
    </xf>
    <xf numFmtId="2" fontId="36" fillId="0" borderId="2" xfId="1" applyNumberFormat="1" applyFont="1" applyFill="1" applyBorder="1" applyAlignment="1">
      <alignment horizontal="right" vertical="center" wrapText="1"/>
    </xf>
    <xf numFmtId="0" fontId="17" fillId="15" borderId="1" xfId="0" applyFont="1" applyFill="1" applyBorder="1" applyAlignment="1">
      <alignment horizontal="center" vertical="center" wrapText="1"/>
    </xf>
    <xf numFmtId="0" fontId="17" fillId="15" borderId="1" xfId="1" applyNumberFormat="1" applyFont="1" applyFill="1" applyBorder="1" applyAlignment="1">
      <alignment horizontal="right" vertical="top" wrapText="1"/>
    </xf>
    <xf numFmtId="166" fontId="36" fillId="15" borderId="1" xfId="1" applyNumberFormat="1" applyFont="1" applyFill="1" applyBorder="1" applyAlignment="1">
      <alignment horizontal="right" vertical="center" wrapText="1"/>
    </xf>
    <xf numFmtId="2" fontId="36" fillId="15" borderId="2" xfId="1" applyNumberFormat="1" applyFont="1" applyFill="1" applyBorder="1" applyAlignment="1">
      <alignment horizontal="right" vertical="center" wrapText="1"/>
    </xf>
    <xf numFmtId="0" fontId="39" fillId="5" borderId="0" xfId="0" applyFont="1" applyFill="1" applyAlignment="1">
      <alignment vertical="center" wrapText="1"/>
    </xf>
    <xf numFmtId="2" fontId="36" fillId="0" borderId="2" xfId="1" applyNumberFormat="1" applyFont="1" applyFill="1" applyBorder="1" applyAlignment="1" applyProtection="1">
      <alignment vertical="center" wrapText="1"/>
      <protection locked="0"/>
    </xf>
    <xf numFmtId="0" fontId="17" fillId="6" borderId="1" xfId="0" applyFont="1" applyFill="1" applyBorder="1" applyAlignment="1">
      <alignment vertical="center" wrapText="1"/>
    </xf>
    <xf numFmtId="172" fontId="17" fillId="6" borderId="1" xfId="1" applyNumberFormat="1" applyFont="1" applyFill="1" applyBorder="1" applyAlignment="1" applyProtection="1">
      <alignment horizontal="right" vertical="center" wrapText="1"/>
      <protection locked="0"/>
    </xf>
    <xf numFmtId="165" fontId="17" fillId="6" borderId="2" xfId="0" applyNumberFormat="1" applyFont="1" applyFill="1" applyBorder="1" applyAlignment="1">
      <alignment vertical="center"/>
    </xf>
    <xf numFmtId="2" fontId="36" fillId="15" borderId="2" xfId="1" applyNumberFormat="1" applyFont="1" applyFill="1" applyBorder="1" applyAlignment="1" applyProtection="1">
      <alignment vertical="center" wrapText="1"/>
      <protection locked="0"/>
    </xf>
    <xf numFmtId="166" fontId="36" fillId="15" borderId="1" xfId="1" applyNumberFormat="1" applyFont="1" applyFill="1" applyBorder="1" applyAlignment="1" applyProtection="1">
      <alignment vertical="center" wrapText="1"/>
      <protection locked="0"/>
    </xf>
    <xf numFmtId="4" fontId="17" fillId="15" borderId="1" xfId="1" applyNumberFormat="1" applyFont="1" applyFill="1" applyBorder="1" applyAlignment="1" applyProtection="1">
      <alignment vertical="top" wrapText="1"/>
      <protection locked="0"/>
    </xf>
    <xf numFmtId="165" fontId="17" fillId="15" borderId="2" xfId="0" applyNumberFormat="1" applyFont="1" applyFill="1" applyBorder="1" applyAlignment="1">
      <alignment vertical="center"/>
    </xf>
    <xf numFmtId="166" fontId="17" fillId="0" borderId="2" xfId="1" applyNumberFormat="1" applyFont="1" applyFill="1" applyBorder="1" applyAlignment="1" applyProtection="1">
      <alignment horizontal="right" vertical="top" wrapText="1"/>
      <protection locked="0"/>
    </xf>
    <xf numFmtId="0" fontId="31" fillId="15" borderId="1" xfId="0" applyNumberFormat="1" applyFont="1" applyFill="1" applyBorder="1" applyAlignment="1" applyProtection="1">
      <alignment horizontal="left" vertical="center" wrapText="1"/>
      <protection locked="0"/>
    </xf>
    <xf numFmtId="2" fontId="17" fillId="6" borderId="1" xfId="1" applyNumberFormat="1" applyFont="1" applyFill="1" applyBorder="1" applyAlignment="1" applyProtection="1">
      <alignment horizontal="right" vertical="top" wrapText="1"/>
      <protection locked="0"/>
    </xf>
    <xf numFmtId="2" fontId="30" fillId="0" borderId="1" xfId="0" applyNumberFormat="1" applyFont="1" applyBorder="1"/>
    <xf numFmtId="2" fontId="17" fillId="0" borderId="1" xfId="1" applyNumberFormat="1" applyFont="1" applyFill="1" applyBorder="1" applyAlignment="1" applyProtection="1">
      <alignment horizontal="right" vertical="center" wrapText="1"/>
      <protection locked="0"/>
    </xf>
    <xf numFmtId="165" fontId="17" fillId="15" borderId="1" xfId="0" applyNumberFormat="1" applyFont="1" applyFill="1" applyBorder="1" applyAlignment="1">
      <alignment horizontal="right"/>
    </xf>
    <xf numFmtId="2" fontId="31" fillId="15" borderId="1" xfId="0" applyNumberFormat="1" applyFont="1" applyFill="1" applyBorder="1" applyAlignment="1">
      <alignment horizontal="right" vertical="center" wrapText="1"/>
    </xf>
    <xf numFmtId="0" fontId="17" fillId="16" borderId="0" xfId="0" applyNumberFormat="1" applyFont="1" applyFill="1" applyBorder="1" applyAlignment="1" applyProtection="1">
      <alignment horizontal="center" vertical="center" wrapText="1"/>
      <protection locked="0"/>
    </xf>
    <xf numFmtId="165" fontId="36" fillId="15" borderId="1" xfId="0" applyNumberFormat="1" applyFont="1" applyFill="1" applyBorder="1" applyAlignment="1">
      <alignment horizontal="right" vertical="center"/>
    </xf>
    <xf numFmtId="0" fontId="17" fillId="6" borderId="1" xfId="1" applyNumberFormat="1" applyFont="1" applyFill="1" applyBorder="1" applyAlignment="1">
      <alignment horizontal="center" vertical="center" wrapText="1"/>
    </xf>
    <xf numFmtId="166" fontId="17" fillId="0" borderId="1" xfId="1" applyNumberFormat="1" applyFont="1" applyFill="1" applyBorder="1" applyAlignment="1">
      <alignment horizontal="right" vertical="top" wrapText="1"/>
    </xf>
    <xf numFmtId="166" fontId="17" fillId="0" borderId="2" xfId="1" applyNumberFormat="1" applyFont="1" applyFill="1" applyBorder="1" applyAlignment="1">
      <alignment vertical="top" wrapText="1"/>
    </xf>
    <xf numFmtId="2" fontId="31" fillId="0" borderId="2" xfId="0" applyNumberFormat="1" applyFont="1" applyFill="1" applyBorder="1" applyAlignment="1">
      <alignment horizontal="right" vertical="center" wrapText="1"/>
    </xf>
    <xf numFmtId="2" fontId="17" fillId="0" borderId="1" xfId="1" applyNumberFormat="1" applyFont="1" applyFill="1" applyBorder="1" applyAlignment="1">
      <alignment horizontal="right" vertical="top" wrapText="1"/>
    </xf>
    <xf numFmtId="2" fontId="17" fillId="0" borderId="1" xfId="1" applyNumberFormat="1" applyFont="1" applyFill="1" applyBorder="1" applyAlignment="1">
      <alignment horizontal="right" vertical="center" wrapText="1"/>
    </xf>
    <xf numFmtId="166" fontId="17" fillId="0" borderId="1" xfId="1" applyNumberFormat="1" applyFont="1" applyFill="1" applyBorder="1" applyAlignment="1">
      <alignment vertical="top" wrapText="1"/>
    </xf>
    <xf numFmtId="166" fontId="17" fillId="6" borderId="1" xfId="1" applyNumberFormat="1" applyFont="1" applyFill="1" applyBorder="1" applyAlignment="1">
      <alignment vertical="top" wrapText="1"/>
    </xf>
    <xf numFmtId="0" fontId="17" fillId="6" borderId="1" xfId="1" applyNumberFormat="1" applyFont="1" applyFill="1" applyBorder="1" applyAlignment="1">
      <alignment vertical="center" wrapText="1"/>
    </xf>
    <xf numFmtId="4" fontId="17" fillId="6" borderId="1" xfId="1" applyNumberFormat="1" applyFont="1" applyFill="1" applyBorder="1" applyAlignment="1">
      <alignment horizontal="right" vertical="top" wrapText="1"/>
    </xf>
    <xf numFmtId="172" fontId="17" fillId="15" borderId="1" xfId="1" applyNumberFormat="1" applyFont="1" applyFill="1" applyBorder="1" applyAlignment="1">
      <alignment horizontal="right" vertical="top" wrapText="1"/>
    </xf>
    <xf numFmtId="0" fontId="17" fillId="6" borderId="1" xfId="0" applyNumberFormat="1" applyFont="1" applyFill="1" applyBorder="1" applyAlignment="1">
      <alignment wrapText="1"/>
    </xf>
    <xf numFmtId="0" fontId="17" fillId="0" borderId="1" xfId="0" applyNumberFormat="1" applyFont="1" applyBorder="1" applyAlignment="1">
      <alignment wrapText="1"/>
    </xf>
    <xf numFmtId="166" fontId="17" fillId="6" borderId="1" xfId="1" applyNumberFormat="1" applyFont="1" applyFill="1" applyBorder="1" applyAlignment="1">
      <alignment horizontal="right" vertical="top" wrapText="1"/>
    </xf>
    <xf numFmtId="0" fontId="17" fillId="15" borderId="1" xfId="0" applyNumberFormat="1" applyFont="1" applyFill="1" applyBorder="1" applyAlignment="1">
      <alignment wrapText="1"/>
    </xf>
    <xf numFmtId="166" fontId="17" fillId="6" borderId="1" xfId="1" applyNumberFormat="1" applyFont="1" applyFill="1" applyBorder="1" applyAlignment="1">
      <alignment horizontal="right"/>
    </xf>
    <xf numFmtId="0" fontId="17" fillId="6" borderId="1" xfId="1" applyNumberFormat="1" applyFont="1" applyFill="1" applyBorder="1" applyAlignment="1">
      <alignment horizontal="right" vertical="center"/>
    </xf>
    <xf numFmtId="174" fontId="17" fillId="6" borderId="1" xfId="1" applyNumberFormat="1" applyFont="1" applyFill="1" applyBorder="1" applyAlignment="1">
      <alignment horizontal="right" wrapText="1"/>
    </xf>
    <xf numFmtId="166" fontId="17" fillId="15" borderId="1" xfId="1" applyNumberFormat="1" applyFont="1" applyFill="1" applyBorder="1" applyAlignment="1">
      <alignment horizontal="right"/>
    </xf>
    <xf numFmtId="0" fontId="17" fillId="15" borderId="1" xfId="1" applyNumberFormat="1" applyFont="1" applyFill="1" applyBorder="1" applyAlignment="1">
      <alignment horizontal="right" vertical="center"/>
    </xf>
    <xf numFmtId="0" fontId="17" fillId="0" borderId="1" xfId="0" applyNumberFormat="1" applyFont="1" applyFill="1" applyBorder="1" applyAlignment="1">
      <alignment horizontal="center" vertical="center"/>
    </xf>
    <xf numFmtId="166" fontId="17" fillId="15" borderId="1" xfId="1" applyNumberFormat="1" applyFont="1" applyFill="1" applyBorder="1" applyAlignment="1">
      <alignment horizontal="right" vertical="center"/>
    </xf>
    <xf numFmtId="2" fontId="17" fillId="15" borderId="1" xfId="1" applyNumberFormat="1" applyFont="1" applyFill="1" applyBorder="1" applyAlignment="1">
      <alignment horizontal="right" vertical="center"/>
    </xf>
    <xf numFmtId="2" fontId="17" fillId="15" borderId="1" xfId="1" applyNumberFormat="1" applyFont="1" applyFill="1" applyBorder="1" applyAlignment="1">
      <alignment horizontal="right" wrapText="1"/>
    </xf>
    <xf numFmtId="2" fontId="17" fillId="6" borderId="2" xfId="0" applyNumberFormat="1" applyFont="1" applyFill="1" applyBorder="1" applyAlignment="1">
      <alignment horizontal="right"/>
    </xf>
    <xf numFmtId="4" fontId="17" fillId="6" borderId="1" xfId="1" applyNumberFormat="1" applyFont="1" applyFill="1" applyBorder="1" applyAlignment="1">
      <alignment horizontal="right" wrapText="1"/>
    </xf>
    <xf numFmtId="4" fontId="17" fillId="0" borderId="1" xfId="1" applyNumberFormat="1" applyFont="1" applyFill="1" applyBorder="1" applyAlignment="1">
      <alignment horizontal="right" vertical="center"/>
    </xf>
    <xf numFmtId="166" fontId="17" fillId="6" borderId="1" xfId="1" applyNumberFormat="1" applyFont="1" applyFill="1" applyBorder="1" applyAlignment="1">
      <alignment horizontal="right" vertical="center"/>
    </xf>
    <xf numFmtId="170" fontId="17" fillId="6" borderId="1" xfId="1" applyNumberFormat="1" applyFont="1" applyFill="1" applyBorder="1" applyAlignment="1" applyProtection="1">
      <alignment horizontal="right" vertical="top" wrapText="1"/>
      <protection locked="0"/>
    </xf>
    <xf numFmtId="170" fontId="36" fillId="0" borderId="1" xfId="1" applyNumberFormat="1" applyFont="1" applyFill="1" applyBorder="1" applyAlignment="1" applyProtection="1">
      <alignment horizontal="right" vertical="center" wrapText="1"/>
      <protection locked="0"/>
    </xf>
    <xf numFmtId="170" fontId="17" fillId="0" borderId="1" xfId="1" applyNumberFormat="1" applyFont="1" applyFill="1" applyBorder="1" applyAlignment="1" applyProtection="1">
      <alignment horizontal="right" vertical="top" wrapText="1"/>
      <protection locked="0"/>
    </xf>
    <xf numFmtId="2" fontId="31" fillId="0" borderId="1" xfId="1" applyNumberFormat="1" applyFont="1" applyFill="1" applyBorder="1" applyAlignment="1" applyProtection="1">
      <alignment horizontal="right" vertical="center" wrapText="1"/>
      <protection locked="0"/>
    </xf>
    <xf numFmtId="171" fontId="17" fillId="15" borderId="1" xfId="1" applyNumberFormat="1" applyFont="1" applyFill="1" applyBorder="1" applyAlignment="1" applyProtection="1">
      <alignment horizontal="right" vertical="top" wrapText="1"/>
      <protection locked="0"/>
    </xf>
    <xf numFmtId="171" fontId="17" fillId="15" borderId="1" xfId="1" applyNumberFormat="1" applyFont="1" applyFill="1" applyBorder="1" applyAlignment="1" applyProtection="1">
      <alignment horizontal="right" vertical="center" wrapText="1"/>
      <protection locked="0"/>
    </xf>
    <xf numFmtId="171" fontId="36" fillId="15" borderId="1" xfId="1" applyNumberFormat="1" applyFont="1" applyFill="1" applyBorder="1" applyAlignment="1" applyProtection="1">
      <alignment horizontal="right" vertical="center" wrapText="1"/>
      <protection locked="0"/>
    </xf>
    <xf numFmtId="171" fontId="31" fillId="15" borderId="1" xfId="1" applyNumberFormat="1" applyFont="1" applyFill="1" applyBorder="1" applyAlignment="1" applyProtection="1">
      <alignment horizontal="right" vertical="center" wrapText="1"/>
      <protection locked="0"/>
    </xf>
    <xf numFmtId="4" fontId="17" fillId="0" borderId="1" xfId="1" applyNumberFormat="1" applyFont="1" applyFill="1" applyBorder="1" applyAlignment="1" applyProtection="1">
      <alignment horizontal="right" vertical="top" wrapText="1"/>
      <protection locked="0"/>
    </xf>
    <xf numFmtId="4" fontId="17" fillId="6" borderId="1" xfId="1" applyNumberFormat="1" applyFont="1" applyFill="1" applyBorder="1" applyAlignment="1" applyProtection="1">
      <alignment horizontal="right" vertical="center" wrapText="1"/>
      <protection locked="0"/>
    </xf>
    <xf numFmtId="4" fontId="31" fillId="0" borderId="1" xfId="1" applyNumberFormat="1" applyFont="1" applyFill="1" applyBorder="1" applyAlignment="1" applyProtection="1">
      <alignment horizontal="right" vertical="center" wrapText="1"/>
      <protection locked="0"/>
    </xf>
    <xf numFmtId="0" fontId="17" fillId="6" borderId="1" xfId="1" applyNumberFormat="1" applyFont="1" applyFill="1" applyBorder="1" applyAlignment="1">
      <alignment horizontal="right" vertical="top" wrapText="1"/>
    </xf>
    <xf numFmtId="4" fontId="17" fillId="15" borderId="1" xfId="1" applyNumberFormat="1" applyFont="1" applyFill="1" applyBorder="1" applyAlignment="1">
      <alignment horizontal="right" vertical="top" wrapText="1"/>
    </xf>
    <xf numFmtId="166" fontId="17" fillId="6" borderId="2" xfId="1" applyNumberFormat="1" applyFont="1" applyFill="1" applyBorder="1" applyAlignment="1">
      <alignment vertical="top" wrapText="1"/>
    </xf>
    <xf numFmtId="0" fontId="30" fillId="6" borderId="0" xfId="0" applyFont="1" applyFill="1" applyAlignment="1">
      <alignment vertical="center"/>
    </xf>
    <xf numFmtId="170" fontId="17" fillId="15" borderId="1" xfId="1" applyNumberFormat="1" applyFont="1" applyFill="1" applyBorder="1" applyAlignment="1" applyProtection="1">
      <alignment horizontal="right" vertical="top" wrapText="1"/>
      <protection locked="0"/>
    </xf>
    <xf numFmtId="4" fontId="17" fillId="15" borderId="1" xfId="1" applyNumberFormat="1" applyFont="1" applyFill="1" applyBorder="1" applyAlignment="1" applyProtection="1">
      <alignment horizontal="right" vertical="top" wrapText="1"/>
      <protection locked="0"/>
    </xf>
    <xf numFmtId="4" fontId="36" fillId="15" borderId="1" xfId="1" applyNumberFormat="1" applyFont="1" applyFill="1" applyBorder="1" applyAlignment="1" applyProtection="1">
      <alignment horizontal="right" vertical="center" wrapText="1"/>
      <protection locked="0"/>
    </xf>
    <xf numFmtId="4" fontId="17" fillId="15" borderId="1" xfId="1" applyNumberFormat="1" applyFont="1" applyFill="1" applyBorder="1" applyAlignment="1" applyProtection="1">
      <alignment horizontal="right" vertical="center" wrapText="1"/>
      <protection locked="0"/>
    </xf>
    <xf numFmtId="4" fontId="31" fillId="15" borderId="1" xfId="1" applyNumberFormat="1" applyFont="1" applyFill="1" applyBorder="1" applyAlignment="1" applyProtection="1">
      <alignment horizontal="right" vertical="center" wrapText="1"/>
      <protection locked="0"/>
    </xf>
    <xf numFmtId="171" fontId="17" fillId="0" borderId="1" xfId="1" applyNumberFormat="1" applyFont="1" applyFill="1" applyBorder="1" applyAlignment="1" applyProtection="1">
      <alignment horizontal="right" vertical="top" wrapText="1"/>
      <protection locked="0"/>
    </xf>
    <xf numFmtId="2" fontId="24" fillId="15" borderId="1" xfId="0" applyNumberFormat="1" applyFont="1" applyFill="1" applyBorder="1" applyAlignment="1">
      <alignment horizontal="right" vertical="center" wrapText="1"/>
    </xf>
    <xf numFmtId="2" fontId="36" fillId="15" borderId="1" xfId="1" applyNumberFormat="1" applyFont="1" applyFill="1" applyBorder="1" applyAlignment="1" applyProtection="1">
      <alignment horizontal="right" vertical="center" wrapText="1"/>
      <protection locked="0"/>
    </xf>
    <xf numFmtId="170" fontId="17" fillId="6" borderId="1" xfId="1" applyNumberFormat="1" applyFont="1" applyFill="1" applyBorder="1" applyAlignment="1" applyProtection="1">
      <alignment vertical="top" wrapText="1"/>
      <protection locked="0"/>
    </xf>
    <xf numFmtId="171" fontId="17" fillId="0" borderId="1" xfId="1" applyNumberFormat="1" applyFont="1" applyFill="1" applyBorder="1" applyAlignment="1" applyProtection="1">
      <alignment vertical="top" wrapText="1"/>
      <protection locked="0"/>
    </xf>
    <xf numFmtId="2" fontId="36" fillId="0" borderId="1" xfId="1" applyNumberFormat="1" applyFont="1" applyFill="1" applyBorder="1" applyAlignment="1" applyProtection="1">
      <alignment vertical="center" wrapText="1"/>
      <protection locked="0"/>
    </xf>
    <xf numFmtId="174" fontId="17" fillId="15" borderId="1" xfId="1" applyNumberFormat="1" applyFont="1" applyFill="1" applyBorder="1" applyAlignment="1" applyProtection="1">
      <alignment horizontal="right" wrapText="1"/>
      <protection locked="0"/>
    </xf>
    <xf numFmtId="170" fontId="17" fillId="15" borderId="1" xfId="1" applyNumberFormat="1" applyFont="1" applyFill="1" applyBorder="1" applyAlignment="1" applyProtection="1">
      <alignment horizontal="right" wrapText="1"/>
      <protection locked="0"/>
    </xf>
    <xf numFmtId="166" fontId="17" fillId="15" borderId="1" xfId="1" applyNumberFormat="1" applyFont="1" applyFill="1" applyBorder="1" applyAlignment="1" applyProtection="1">
      <alignment horizontal="right"/>
      <protection locked="0"/>
    </xf>
    <xf numFmtId="166" fontId="17" fillId="15" borderId="2" xfId="1" applyNumberFormat="1" applyFont="1" applyFill="1" applyBorder="1" applyAlignment="1" applyProtection="1">
      <protection locked="0"/>
    </xf>
    <xf numFmtId="170" fontId="17" fillId="15" borderId="1" xfId="1" applyNumberFormat="1" applyFont="1" applyFill="1" applyBorder="1" applyAlignment="1" applyProtection="1">
      <alignment horizontal="right"/>
      <protection locked="0"/>
    </xf>
    <xf numFmtId="2" fontId="31" fillId="15" borderId="2" xfId="0" applyNumberFormat="1" applyFont="1" applyFill="1" applyBorder="1" applyAlignment="1">
      <alignment horizontal="right" vertical="center" wrapText="1"/>
    </xf>
    <xf numFmtId="2" fontId="31" fillId="15" borderId="1" xfId="1" applyNumberFormat="1" applyFont="1" applyFill="1" applyBorder="1" applyAlignment="1" applyProtection="1">
      <alignment horizontal="right" vertical="center" wrapText="1"/>
      <protection locked="0"/>
    </xf>
    <xf numFmtId="0" fontId="17" fillId="15" borderId="1" xfId="1" applyNumberFormat="1" applyFont="1" applyFill="1" applyBorder="1" applyAlignment="1" applyProtection="1">
      <alignment horizontal="right" vertical="center"/>
      <protection locked="0"/>
    </xf>
    <xf numFmtId="171" fontId="17" fillId="6" borderId="1" xfId="1" applyNumberFormat="1" applyFont="1" applyFill="1" applyBorder="1" applyAlignment="1">
      <alignment horizontal="right" wrapText="1"/>
    </xf>
    <xf numFmtId="166" fontId="17" fillId="0" borderId="1" xfId="1" applyNumberFormat="1" applyFont="1" applyFill="1" applyBorder="1" applyAlignment="1">
      <alignment horizontal="right"/>
    </xf>
    <xf numFmtId="166" fontId="17" fillId="0" borderId="2" xfId="1" applyNumberFormat="1" applyFont="1" applyFill="1" applyBorder="1" applyAlignment="1"/>
    <xf numFmtId="171" fontId="17" fillId="0" borderId="1" xfId="1" applyNumberFormat="1" applyFont="1" applyFill="1" applyBorder="1" applyAlignment="1">
      <alignment horizontal="right"/>
    </xf>
    <xf numFmtId="4" fontId="17" fillId="15" borderId="1" xfId="1" applyNumberFormat="1" applyFont="1" applyFill="1" applyBorder="1" applyAlignment="1">
      <alignment horizontal="right" wrapText="1"/>
    </xf>
    <xf numFmtId="0" fontId="17" fillId="15" borderId="1" xfId="1" applyNumberFormat="1" applyFont="1" applyFill="1" applyBorder="1" applyAlignment="1">
      <alignment horizontal="right"/>
    </xf>
    <xf numFmtId="0" fontId="17" fillId="6" borderId="1" xfId="1" applyNumberFormat="1" applyFont="1" applyFill="1" applyBorder="1" applyAlignment="1">
      <alignment horizontal="right"/>
    </xf>
    <xf numFmtId="0" fontId="18" fillId="6" borderId="1" xfId="1" applyNumberFormat="1" applyFont="1" applyFill="1" applyBorder="1" applyAlignment="1">
      <alignment horizontal="right"/>
    </xf>
    <xf numFmtId="0" fontId="12" fillId="6" borderId="6" xfId="2" applyFont="1" applyFill="1" applyBorder="1" applyAlignment="1">
      <alignment horizontal="left" vertical="center" wrapText="1"/>
    </xf>
    <xf numFmtId="0" fontId="17" fillId="0" borderId="6" xfId="0" applyNumberFormat="1" applyFont="1" applyBorder="1" applyAlignment="1">
      <alignment horizontal="center" vertical="center" wrapText="1"/>
    </xf>
    <xf numFmtId="0" fontId="24" fillId="0" borderId="6" xfId="0" applyFont="1" applyBorder="1" applyAlignment="1">
      <alignment horizontal="left" vertical="center"/>
    </xf>
    <xf numFmtId="0" fontId="24" fillId="0" borderId="6" xfId="0" applyFont="1" applyFill="1" applyBorder="1" applyAlignment="1">
      <alignment horizontal="left" vertical="center"/>
    </xf>
    <xf numFmtId="0" fontId="18" fillId="0" borderId="1" xfId="1" applyNumberFormat="1" applyFont="1" applyFill="1" applyBorder="1" applyAlignment="1">
      <alignment horizontal="right" vertical="center"/>
    </xf>
    <xf numFmtId="0" fontId="12" fillId="15" borderId="1" xfId="2" applyFont="1" applyFill="1" applyBorder="1" applyAlignment="1">
      <alignment horizontal="left" vertical="center" wrapText="1"/>
    </xf>
    <xf numFmtId="0" fontId="24" fillId="15" borderId="1" xfId="0" applyFont="1" applyFill="1" applyBorder="1" applyAlignment="1">
      <alignment horizontal="left" vertical="center"/>
    </xf>
    <xf numFmtId="0" fontId="18" fillId="15" borderId="1" xfId="1" applyNumberFormat="1" applyFont="1" applyFill="1" applyBorder="1" applyAlignment="1">
      <alignment horizontal="right" vertical="center"/>
    </xf>
    <xf numFmtId="0" fontId="24" fillId="6" borderId="1" xfId="2" applyFont="1" applyFill="1" applyBorder="1" applyAlignment="1">
      <alignment horizontal="left" vertical="center" wrapText="1"/>
    </xf>
    <xf numFmtId="2" fontId="24" fillId="0" borderId="1" xfId="0" applyNumberFormat="1" applyFont="1" applyFill="1" applyBorder="1" applyAlignment="1">
      <alignment horizontal="right" vertical="center" wrapText="1"/>
    </xf>
    <xf numFmtId="0" fontId="24" fillId="15" borderId="1" xfId="2" applyFont="1" applyFill="1" applyBorder="1" applyAlignment="1">
      <alignment horizontal="left" vertical="center" wrapText="1"/>
    </xf>
    <xf numFmtId="0" fontId="24" fillId="15" borderId="7" xfId="0" applyFont="1" applyFill="1" applyBorder="1" applyAlignment="1">
      <alignment horizontal="left" vertical="center" wrapText="1"/>
    </xf>
    <xf numFmtId="0" fontId="12" fillId="6" borderId="8" xfId="0" applyFont="1" applyFill="1" applyBorder="1" applyAlignment="1">
      <alignment horizontal="left" vertical="center" wrapText="1"/>
    </xf>
    <xf numFmtId="0" fontId="12" fillId="15" borderId="9" xfId="0" applyFont="1" applyFill="1" applyBorder="1" applyAlignment="1">
      <alignment horizontal="left" vertical="center" wrapText="1"/>
    </xf>
    <xf numFmtId="0" fontId="12" fillId="6" borderId="2" xfId="0" applyFont="1" applyFill="1" applyBorder="1" applyAlignment="1">
      <alignment horizontal="left" vertical="center" wrapText="1"/>
    </xf>
    <xf numFmtId="0" fontId="24" fillId="15" borderId="1" xfId="0" applyFont="1" applyFill="1" applyBorder="1" applyAlignment="1">
      <alignment horizontal="left" vertical="center" wrapText="1"/>
    </xf>
    <xf numFmtId="0" fontId="24" fillId="6" borderId="7" xfId="0" applyFont="1" applyFill="1" applyBorder="1" applyAlignment="1">
      <alignment horizontal="left" vertical="center" wrapText="1"/>
    </xf>
    <xf numFmtId="0" fontId="24" fillId="15" borderId="1" xfId="0" applyFont="1" applyFill="1" applyBorder="1" applyAlignment="1">
      <alignment vertical="center" wrapText="1"/>
    </xf>
    <xf numFmtId="0" fontId="24" fillId="6" borderId="1" xfId="0" applyFont="1" applyFill="1" applyBorder="1" applyAlignment="1">
      <alignment vertical="center" wrapText="1"/>
    </xf>
    <xf numFmtId="2" fontId="24" fillId="6" borderId="1" xfId="0" applyNumberFormat="1" applyFont="1" applyFill="1" applyBorder="1" applyAlignment="1">
      <alignment horizontal="right" vertical="center" wrapText="1"/>
    </xf>
    <xf numFmtId="0" fontId="24" fillId="15" borderId="1" xfId="0" applyFont="1" applyFill="1" applyBorder="1" applyAlignment="1">
      <alignment vertical="top" wrapText="1"/>
    </xf>
    <xf numFmtId="0" fontId="17" fillId="0" borderId="10" xfId="0" applyNumberFormat="1" applyFont="1" applyFill="1" applyBorder="1" applyAlignment="1">
      <alignment horizontal="left" vertical="center"/>
    </xf>
    <xf numFmtId="0" fontId="32" fillId="5" borderId="1" xfId="0" applyNumberFormat="1" applyFont="1" applyFill="1" applyBorder="1" applyAlignment="1">
      <alignment horizontal="center" vertical="center"/>
    </xf>
    <xf numFmtId="0" fontId="17" fillId="0" borderId="6" xfId="1" applyNumberFormat="1" applyFont="1" applyFill="1" applyBorder="1" applyAlignment="1">
      <alignment horizontal="right" vertical="center"/>
    </xf>
    <xf numFmtId="0" fontId="41" fillId="0" borderId="1" xfId="0" applyFont="1" applyBorder="1" applyAlignment="1">
      <alignment wrapText="1"/>
    </xf>
    <xf numFmtId="0" fontId="41" fillId="0" borderId="0" xfId="0" applyFont="1" applyAlignment="1">
      <alignment vertical="center" wrapText="1"/>
    </xf>
    <xf numFmtId="0" fontId="30" fillId="0" borderId="1" xfId="0" applyFont="1" applyFill="1" applyBorder="1" applyAlignment="1">
      <alignment wrapText="1"/>
    </xf>
    <xf numFmtId="2" fontId="17" fillId="6" borderId="1" xfId="1" applyNumberFormat="1" applyFont="1" applyFill="1" applyBorder="1" applyAlignment="1" applyProtection="1">
      <alignment vertical="top" wrapText="1"/>
      <protection locked="0"/>
    </xf>
    <xf numFmtId="2" fontId="17" fillId="0" borderId="1" xfId="1" applyNumberFormat="1" applyFont="1" applyFill="1" applyBorder="1" applyAlignment="1" applyProtection="1">
      <alignment vertical="center" wrapText="1"/>
      <protection locked="0"/>
    </xf>
    <xf numFmtId="174" fontId="17" fillId="6" borderId="1" xfId="1" applyNumberFormat="1" applyFont="1" applyFill="1" applyBorder="1" applyAlignment="1" applyProtection="1">
      <alignment horizontal="right" wrapText="1"/>
      <protection locked="0"/>
    </xf>
    <xf numFmtId="170" fontId="17" fillId="6" borderId="1" xfId="1" applyNumberFormat="1" applyFont="1" applyFill="1" applyBorder="1" applyAlignment="1" applyProtection="1">
      <alignment horizontal="right" wrapText="1"/>
      <protection locked="0"/>
    </xf>
    <xf numFmtId="166" fontId="17" fillId="0" borderId="1" xfId="1" applyNumberFormat="1" applyFont="1" applyFill="1" applyBorder="1" applyAlignment="1" applyProtection="1">
      <alignment horizontal="right"/>
      <protection locked="0"/>
    </xf>
    <xf numFmtId="166" fontId="17" fillId="0" borderId="2" xfId="1" applyNumberFormat="1" applyFont="1" applyFill="1" applyBorder="1" applyAlignment="1" applyProtection="1">
      <protection locked="0"/>
    </xf>
    <xf numFmtId="4" fontId="17" fillId="0" borderId="1" xfId="1" applyNumberFormat="1" applyFont="1" applyFill="1" applyBorder="1" applyAlignment="1" applyProtection="1">
      <alignment horizontal="right"/>
      <protection locked="0"/>
    </xf>
    <xf numFmtId="166" fontId="17" fillId="0" borderId="1" xfId="1" applyNumberFormat="1" applyFont="1" applyFill="1" applyBorder="1" applyAlignment="1" applyProtection="1">
      <alignment horizontal="right" vertical="center"/>
      <protection locked="0"/>
    </xf>
    <xf numFmtId="4" fontId="17" fillId="0" borderId="1" xfId="1" applyNumberFormat="1" applyFont="1" applyFill="1" applyBorder="1" applyAlignment="1" applyProtection="1">
      <alignment horizontal="right" vertical="center"/>
      <protection locked="0"/>
    </xf>
    <xf numFmtId="0" fontId="30" fillId="15" borderId="1" xfId="0" applyFont="1" applyFill="1" applyBorder="1" applyAlignment="1">
      <alignment wrapText="1"/>
    </xf>
    <xf numFmtId="4" fontId="17" fillId="15" borderId="1" xfId="1" applyNumberFormat="1" applyFont="1" applyFill="1" applyBorder="1" applyAlignment="1" applyProtection="1">
      <alignment horizontal="right"/>
      <protection locked="0"/>
    </xf>
    <xf numFmtId="2" fontId="17" fillId="15" borderId="1" xfId="0" applyNumberFormat="1" applyFont="1" applyFill="1" applyBorder="1" applyAlignment="1">
      <alignment vertical="center" wrapText="1"/>
    </xf>
    <xf numFmtId="166" fontId="17" fillId="15" borderId="1" xfId="1" applyNumberFormat="1" applyFont="1" applyFill="1" applyBorder="1" applyAlignment="1" applyProtection="1">
      <alignment horizontal="right" vertical="center"/>
      <protection locked="0"/>
    </xf>
    <xf numFmtId="4" fontId="17" fillId="15" borderId="1" xfId="1" applyNumberFormat="1" applyFont="1" applyFill="1" applyBorder="1" applyAlignment="1" applyProtection="1">
      <alignment horizontal="right" vertical="center"/>
      <protection locked="0"/>
    </xf>
    <xf numFmtId="0" fontId="17" fillId="0" borderId="1" xfId="1" applyNumberFormat="1" applyFont="1" applyFill="1" applyBorder="1" applyAlignment="1" applyProtection="1">
      <alignment horizontal="right" vertical="center"/>
      <protection locked="0"/>
    </xf>
    <xf numFmtId="2" fontId="17" fillId="15" borderId="1" xfId="1" applyNumberFormat="1" applyFont="1" applyFill="1" applyBorder="1" applyAlignment="1" applyProtection="1">
      <alignment horizontal="right"/>
      <protection locked="0"/>
    </xf>
    <xf numFmtId="0" fontId="17" fillId="15" borderId="1" xfId="0" applyNumberFormat="1" applyFont="1" applyFill="1" applyBorder="1" applyAlignment="1">
      <alignment horizontal="center" wrapText="1"/>
    </xf>
    <xf numFmtId="0" fontId="17" fillId="15" borderId="1" xfId="1" applyNumberFormat="1" applyFont="1" applyFill="1" applyBorder="1" applyAlignment="1" applyProtection="1">
      <alignment horizontal="center" vertical="center"/>
      <protection locked="0"/>
    </xf>
    <xf numFmtId="0" fontId="17" fillId="6" borderId="1" xfId="0" applyNumberFormat="1" applyFont="1" applyFill="1" applyBorder="1" applyAlignment="1">
      <alignment horizontal="center" wrapText="1"/>
    </xf>
    <xf numFmtId="0" fontId="17" fillId="6" borderId="1" xfId="1" applyNumberFormat="1" applyFont="1" applyFill="1" applyBorder="1" applyAlignment="1" applyProtection="1">
      <alignment horizontal="center" vertical="center"/>
      <protection locked="0"/>
    </xf>
    <xf numFmtId="0" fontId="17" fillId="15" borderId="1" xfId="0" applyNumberFormat="1" applyFont="1" applyFill="1" applyBorder="1" applyAlignment="1">
      <alignment horizontal="right"/>
    </xf>
    <xf numFmtId="0" fontId="17" fillId="15" borderId="1" xfId="0" applyNumberFormat="1" applyFont="1" applyFill="1" applyBorder="1" applyAlignment="1">
      <alignment horizontal="right" wrapText="1"/>
    </xf>
    <xf numFmtId="0" fontId="31" fillId="15" borderId="1" xfId="0" applyNumberFormat="1" applyFont="1" applyFill="1" applyBorder="1" applyAlignment="1" applyProtection="1">
      <alignment horizontal="right" vertical="center" wrapText="1"/>
      <protection locked="0"/>
    </xf>
    <xf numFmtId="2" fontId="30" fillId="15" borderId="0" xfId="0" applyNumberFormat="1" applyFont="1" applyFill="1" applyAlignment="1">
      <alignment horizontal="right"/>
    </xf>
    <xf numFmtId="0" fontId="30" fillId="0" borderId="0" xfId="0" applyFont="1" applyAlignment="1">
      <alignment horizontal="right"/>
    </xf>
    <xf numFmtId="2" fontId="17" fillId="15" borderId="1" xfId="1" applyNumberFormat="1" applyFont="1" applyFill="1" applyBorder="1" applyAlignment="1" applyProtection="1">
      <alignment horizontal="right" vertical="center"/>
      <protection locked="0"/>
    </xf>
    <xf numFmtId="0" fontId="17" fillId="15" borderId="1" xfId="0" applyNumberFormat="1" applyFont="1" applyFill="1" applyBorder="1" applyAlignment="1">
      <alignment vertical="center" wrapText="1"/>
    </xf>
    <xf numFmtId="0" fontId="17" fillId="15" borderId="1" xfId="1" applyNumberFormat="1" applyFont="1" applyFill="1" applyBorder="1" applyAlignment="1" applyProtection="1">
      <alignment horizontal="right"/>
      <protection locked="0"/>
    </xf>
    <xf numFmtId="0" fontId="17" fillId="6" borderId="1" xfId="1" applyNumberFormat="1" applyFont="1" applyFill="1" applyBorder="1" applyAlignment="1" applyProtection="1">
      <alignment horizontal="right"/>
      <protection locked="0"/>
    </xf>
    <xf numFmtId="166" fontId="36" fillId="15" borderId="1" xfId="1" applyNumberFormat="1" applyFont="1" applyFill="1" applyBorder="1" applyAlignment="1" applyProtection="1">
      <alignment horizontal="right" vertical="center"/>
      <protection locked="0"/>
    </xf>
    <xf numFmtId="179" fontId="17" fillId="6" borderId="1" xfId="1" applyNumberFormat="1" applyFont="1" applyFill="1" applyBorder="1" applyAlignment="1" applyProtection="1">
      <alignment horizontal="right" wrapText="1"/>
      <protection locked="0"/>
    </xf>
    <xf numFmtId="179" fontId="17" fillId="0" borderId="1" xfId="1" applyNumberFormat="1" applyFont="1" applyFill="1" applyBorder="1" applyAlignment="1" applyProtection="1">
      <alignment horizontal="right"/>
      <protection locked="0"/>
    </xf>
    <xf numFmtId="166" fontId="36" fillId="0" borderId="1" xfId="1" applyNumberFormat="1" applyFont="1" applyFill="1" applyBorder="1" applyAlignment="1" applyProtection="1">
      <alignment horizontal="right" vertical="center"/>
      <protection locked="0"/>
    </xf>
    <xf numFmtId="179" fontId="36" fillId="0" borderId="1" xfId="1" applyNumberFormat="1" applyFont="1" applyFill="1" applyBorder="1" applyAlignment="1" applyProtection="1">
      <alignment horizontal="right" vertical="center"/>
      <protection locked="0"/>
    </xf>
    <xf numFmtId="166" fontId="17" fillId="15" borderId="1" xfId="1" applyNumberFormat="1" applyFont="1" applyFill="1" applyBorder="1" applyAlignment="1" applyProtection="1">
      <alignment horizontal="right" vertical="top"/>
      <protection locked="0"/>
    </xf>
    <xf numFmtId="2" fontId="17" fillId="15" borderId="1" xfId="1" applyNumberFormat="1" applyFont="1" applyFill="1" applyBorder="1" applyAlignment="1" applyProtection="1">
      <alignment horizontal="right" vertical="top"/>
      <protection locked="0"/>
    </xf>
    <xf numFmtId="0" fontId="17" fillId="3" borderId="1" xfId="0" applyNumberFormat="1" applyFont="1" applyFill="1" applyBorder="1" applyAlignment="1">
      <alignment horizontal="left" vertical="center"/>
    </xf>
    <xf numFmtId="166" fontId="17" fillId="6" borderId="1" xfId="1" applyNumberFormat="1" applyFont="1" applyFill="1" applyBorder="1" applyAlignment="1" applyProtection="1">
      <alignment horizontal="right"/>
      <protection locked="0"/>
    </xf>
    <xf numFmtId="166" fontId="17" fillId="6" borderId="2" xfId="1" applyNumberFormat="1" applyFont="1" applyFill="1" applyBorder="1" applyAlignment="1" applyProtection="1">
      <protection locked="0"/>
    </xf>
    <xf numFmtId="0" fontId="17" fillId="0" borderId="1" xfId="0" applyNumberFormat="1" applyFont="1" applyFill="1" applyBorder="1" applyAlignment="1">
      <alignment vertical="center" wrapText="1"/>
    </xf>
    <xf numFmtId="166" fontId="17" fillId="6" borderId="2" xfId="1" applyNumberFormat="1" applyFont="1" applyFill="1" applyBorder="1" applyAlignment="1"/>
    <xf numFmtId="166" fontId="17" fillId="15" borderId="2" xfId="1" applyNumberFormat="1" applyFont="1" applyFill="1" applyBorder="1" applyAlignment="1"/>
    <xf numFmtId="0" fontId="36" fillId="0" borderId="1" xfId="0" applyFont="1" applyBorder="1" applyAlignment="1">
      <alignment vertical="center" wrapText="1"/>
    </xf>
    <xf numFmtId="0" fontId="36" fillId="15" borderId="1" xfId="0" applyFont="1" applyFill="1" applyBorder="1" applyAlignment="1">
      <alignment vertical="center" wrapText="1"/>
    </xf>
    <xf numFmtId="0" fontId="17" fillId="0" borderId="1" xfId="0" applyFont="1" applyFill="1" applyBorder="1" applyAlignment="1">
      <alignment wrapText="1"/>
    </xf>
    <xf numFmtId="2" fontId="17" fillId="15" borderId="1" xfId="1" applyNumberFormat="1" applyFont="1" applyFill="1" applyBorder="1" applyAlignment="1">
      <alignment horizontal="right"/>
    </xf>
    <xf numFmtId="166" fontId="18" fillId="15" borderId="1" xfId="1" applyNumberFormat="1" applyFont="1" applyFill="1" applyBorder="1" applyAlignment="1">
      <alignment horizontal="right"/>
    </xf>
    <xf numFmtId="0" fontId="18" fillId="15" borderId="1" xfId="1" applyNumberFormat="1" applyFont="1" applyFill="1" applyBorder="1" applyAlignment="1">
      <alignment horizontal="right"/>
    </xf>
    <xf numFmtId="2" fontId="18" fillId="15" borderId="1" xfId="1" applyNumberFormat="1" applyFont="1" applyFill="1" applyBorder="1" applyAlignment="1">
      <alignment horizontal="right"/>
    </xf>
    <xf numFmtId="174" fontId="18" fillId="15" borderId="1" xfId="1" applyNumberFormat="1" applyFont="1" applyFill="1" applyBorder="1" applyAlignment="1">
      <alignment horizontal="right" wrapText="1"/>
    </xf>
    <xf numFmtId="4" fontId="18" fillId="15" borderId="1" xfId="1" applyNumberFormat="1" applyFont="1" applyFill="1" applyBorder="1" applyAlignment="1">
      <alignment horizontal="right" wrapText="1"/>
    </xf>
    <xf numFmtId="0" fontId="17" fillId="15" borderId="1" xfId="1" applyNumberFormat="1" applyFont="1" applyFill="1" applyBorder="1" applyAlignment="1">
      <alignment horizontal="center" vertical="center"/>
    </xf>
    <xf numFmtId="1" fontId="17" fillId="15" borderId="1" xfId="0" applyNumberFormat="1" applyFont="1" applyFill="1" applyBorder="1" applyAlignment="1" applyProtection="1">
      <alignment horizontal="center" vertical="center" wrapText="1"/>
      <protection locked="0"/>
    </xf>
    <xf numFmtId="167" fontId="17" fillId="15" borderId="1" xfId="0" applyNumberFormat="1" applyFont="1" applyFill="1" applyBorder="1" applyAlignment="1" applyProtection="1">
      <alignment horizontal="right" vertical="center" wrapText="1"/>
      <protection locked="0"/>
    </xf>
    <xf numFmtId="180" fontId="17" fillId="15" borderId="1" xfId="0" applyNumberFormat="1" applyFont="1" applyFill="1" applyBorder="1" applyAlignment="1" applyProtection="1">
      <alignment horizontal="right" vertical="center" wrapText="1"/>
      <protection locked="0"/>
    </xf>
    <xf numFmtId="2" fontId="17" fillId="0" borderId="1" xfId="1" applyNumberFormat="1" applyFont="1" applyFill="1" applyBorder="1" applyAlignment="1">
      <alignment horizontal="right"/>
    </xf>
    <xf numFmtId="2" fontId="17" fillId="0" borderId="1" xfId="1" applyNumberFormat="1" applyFont="1" applyFill="1" applyBorder="1" applyAlignment="1">
      <alignment horizontal="right" vertical="center"/>
    </xf>
    <xf numFmtId="1" fontId="17" fillId="15" borderId="1" xfId="1" applyNumberFormat="1" applyFont="1" applyFill="1" applyBorder="1" applyAlignment="1">
      <alignment horizontal="center" vertical="center" wrapText="1"/>
    </xf>
    <xf numFmtId="1" fontId="17" fillId="0" borderId="1" xfId="1" applyNumberFormat="1" applyFont="1" applyFill="1" applyBorder="1" applyAlignment="1">
      <alignment horizontal="center" vertical="center" wrapText="1"/>
    </xf>
    <xf numFmtId="2" fontId="17" fillId="15" borderId="1" xfId="1" applyNumberFormat="1" applyFont="1" applyFill="1" applyBorder="1" applyAlignment="1" applyProtection="1">
      <alignment vertical="center" wrapText="1"/>
      <protection locked="0"/>
    </xf>
    <xf numFmtId="0" fontId="31" fillId="5" borderId="1" xfId="0" applyNumberFormat="1" applyFont="1" applyFill="1" applyBorder="1" applyAlignment="1">
      <alignment horizontal="left" vertical="center" wrapText="1"/>
    </xf>
    <xf numFmtId="0" fontId="33" fillId="0" borderId="1" xfId="0" applyNumberFormat="1" applyFont="1" applyFill="1" applyBorder="1" applyAlignment="1">
      <alignment horizontal="left" vertical="center"/>
    </xf>
    <xf numFmtId="0" fontId="17" fillId="0" borderId="1" xfId="0" applyNumberFormat="1" applyFont="1" applyBorder="1" applyAlignment="1">
      <alignment vertical="top" wrapText="1"/>
    </xf>
    <xf numFmtId="174" fontId="17" fillId="6" borderId="1" xfId="1" applyNumberFormat="1" applyFont="1" applyFill="1" applyBorder="1" applyAlignment="1" applyProtection="1">
      <alignment wrapText="1"/>
      <protection locked="0"/>
    </xf>
    <xf numFmtId="4" fontId="17" fillId="6" borderId="1" xfId="1" applyNumberFormat="1" applyFont="1" applyFill="1" applyBorder="1" applyAlignment="1" applyProtection="1">
      <alignment wrapText="1"/>
      <protection locked="0"/>
    </xf>
    <xf numFmtId="0" fontId="17" fillId="6" borderId="1" xfId="1" applyNumberFormat="1" applyFont="1" applyFill="1" applyBorder="1" applyAlignment="1" applyProtection="1">
      <alignment vertical="center"/>
      <protection locked="0"/>
    </xf>
    <xf numFmtId="0" fontId="17" fillId="0" borderId="1" xfId="0" applyNumberFormat="1" applyFont="1" applyBorder="1" applyAlignment="1">
      <alignment vertical="center" wrapText="1"/>
    </xf>
    <xf numFmtId="166" fontId="17" fillId="0" borderId="1" xfId="1" applyNumberFormat="1" applyFont="1" applyFill="1" applyBorder="1" applyAlignment="1" applyProtection="1">
      <alignment vertical="center"/>
      <protection locked="0"/>
    </xf>
    <xf numFmtId="2" fontId="17" fillId="0" borderId="1" xfId="1" applyNumberFormat="1" applyFont="1" applyFill="1" applyBorder="1" applyAlignment="1" applyProtection="1">
      <alignment vertical="center"/>
      <protection locked="0"/>
    </xf>
    <xf numFmtId="0" fontId="17" fillId="0" borderId="1" xfId="0" applyNumberFormat="1" applyFont="1" applyFill="1" applyBorder="1" applyAlignment="1">
      <alignment vertical="top" wrapText="1"/>
    </xf>
    <xf numFmtId="166" fontId="17" fillId="0" borderId="1" xfId="1" applyNumberFormat="1" applyFont="1" applyFill="1" applyBorder="1" applyAlignment="1" applyProtection="1">
      <protection locked="0"/>
    </xf>
    <xf numFmtId="2" fontId="17" fillId="0" borderId="1" xfId="1" applyNumberFormat="1" applyFont="1" applyFill="1" applyBorder="1" applyAlignment="1" applyProtection="1">
      <protection locked="0"/>
    </xf>
    <xf numFmtId="4" fontId="17" fillId="15" borderId="1" xfId="1" applyNumberFormat="1" applyFont="1" applyFill="1" applyBorder="1" applyAlignment="1" applyProtection="1">
      <alignment horizontal="right" wrapText="1"/>
      <protection locked="0"/>
    </xf>
    <xf numFmtId="0" fontId="17" fillId="0" borderId="3" xfId="0" applyNumberFormat="1" applyFont="1" applyBorder="1" applyAlignment="1">
      <alignment horizontal="left" vertical="top" wrapText="1"/>
    </xf>
    <xf numFmtId="2" fontId="17" fillId="6" borderId="1" xfId="1" applyNumberFormat="1" applyFont="1" applyFill="1" applyBorder="1" applyAlignment="1" applyProtection="1">
      <alignment horizontal="right"/>
      <protection locked="0"/>
    </xf>
    <xf numFmtId="166" fontId="17" fillId="15" borderId="1" xfId="1" applyNumberFormat="1" applyFont="1" applyFill="1" applyBorder="1" applyAlignment="1" applyProtection="1">
      <alignment vertical="center"/>
      <protection locked="0"/>
    </xf>
    <xf numFmtId="2" fontId="17" fillId="15" borderId="1" xfId="1" applyNumberFormat="1" applyFont="1" applyFill="1" applyBorder="1" applyAlignment="1" applyProtection="1">
      <alignment vertical="center"/>
      <protection locked="0"/>
    </xf>
    <xf numFmtId="0" fontId="17" fillId="15" borderId="1" xfId="0" applyNumberFormat="1" applyFont="1" applyFill="1" applyBorder="1" applyAlignment="1">
      <alignment vertical="top" wrapText="1"/>
    </xf>
    <xf numFmtId="166" fontId="17" fillId="15" borderId="1" xfId="1" applyNumberFormat="1" applyFont="1" applyFill="1" applyBorder="1" applyAlignment="1" applyProtection="1">
      <protection locked="0"/>
    </xf>
    <xf numFmtId="2" fontId="17" fillId="15" borderId="1" xfId="1" applyNumberFormat="1" applyFont="1" applyFill="1" applyBorder="1" applyAlignment="1" applyProtection="1">
      <protection locked="0"/>
    </xf>
    <xf numFmtId="0" fontId="17" fillId="15" borderId="1" xfId="1" applyNumberFormat="1" applyFont="1" applyFill="1" applyBorder="1" applyAlignment="1" applyProtection="1">
      <alignment vertical="center"/>
      <protection locked="0"/>
    </xf>
    <xf numFmtId="0" fontId="17" fillId="0" borderId="3" xfId="0" applyNumberFormat="1" applyFont="1" applyBorder="1" applyAlignment="1">
      <alignment vertical="top" wrapText="1"/>
    </xf>
    <xf numFmtId="0" fontId="17" fillId="6" borderId="1" xfId="1" applyNumberFormat="1" applyFont="1" applyFill="1" applyBorder="1" applyAlignment="1" applyProtection="1">
      <alignment horizontal="right" vertical="center"/>
      <protection locked="0"/>
    </xf>
    <xf numFmtId="0" fontId="17" fillId="0" borderId="3" xfId="0" applyNumberFormat="1" applyFont="1" applyBorder="1" applyAlignment="1">
      <alignment vertical="center" wrapText="1"/>
    </xf>
    <xf numFmtId="2" fontId="17" fillId="0" borderId="1" xfId="1" applyNumberFormat="1" applyFont="1" applyFill="1" applyBorder="1" applyAlignment="1" applyProtection="1">
      <alignment horizontal="right" vertical="center"/>
      <protection locked="0"/>
    </xf>
    <xf numFmtId="0" fontId="17" fillId="0" borderId="3" xfId="0" applyNumberFormat="1" applyFont="1" applyFill="1" applyBorder="1" applyAlignment="1">
      <alignment vertical="top" wrapText="1"/>
    </xf>
    <xf numFmtId="2" fontId="17" fillId="0" borderId="1" xfId="1" applyNumberFormat="1" applyFont="1" applyFill="1" applyBorder="1" applyAlignment="1" applyProtection="1">
      <alignment horizontal="right"/>
      <protection locked="0"/>
    </xf>
    <xf numFmtId="0" fontId="17" fillId="15" borderId="1" xfId="0" applyNumberFormat="1" applyFont="1" applyFill="1" applyBorder="1" applyAlignment="1">
      <alignment vertical="center"/>
    </xf>
    <xf numFmtId="0" fontId="17" fillId="0" borderId="1" xfId="0" applyNumberFormat="1" applyFont="1" applyFill="1" applyBorder="1" applyAlignment="1">
      <alignment vertical="center"/>
    </xf>
    <xf numFmtId="0" fontId="31" fillId="0" borderId="1" xfId="0" applyNumberFormat="1" applyFont="1" applyBorder="1" applyAlignment="1">
      <alignment horizontal="left" vertical="center" wrapText="1"/>
    </xf>
    <xf numFmtId="0" fontId="30" fillId="15" borderId="0" xfId="0" applyFont="1" applyFill="1" applyAlignment="1">
      <alignment wrapText="1"/>
    </xf>
    <xf numFmtId="0" fontId="6" fillId="6" borderId="3" xfId="0" applyNumberFormat="1" applyFont="1" applyFill="1" applyBorder="1" applyAlignment="1">
      <alignment horizontal="center" vertical="center"/>
    </xf>
    <xf numFmtId="0" fontId="6" fillId="14" borderId="1" xfId="0" applyNumberFormat="1" applyFont="1" applyFill="1" applyBorder="1" applyAlignment="1" applyProtection="1">
      <alignment horizontal="left" vertical="center" wrapText="1"/>
      <protection locked="0"/>
    </xf>
    <xf numFmtId="0" fontId="0" fillId="14" borderId="1" xfId="0" applyFont="1" applyFill="1" applyBorder="1"/>
    <xf numFmtId="0" fontId="6" fillId="14" borderId="1" xfId="0" applyNumberFormat="1" applyFont="1" applyFill="1" applyBorder="1" applyAlignment="1" applyProtection="1">
      <alignment horizontal="center" vertical="center" wrapText="1"/>
      <protection locked="0"/>
    </xf>
    <xf numFmtId="176" fontId="8" fillId="14" borderId="1" xfId="1" applyNumberFormat="1" applyFont="1" applyFill="1" applyBorder="1" applyAlignment="1">
      <alignment vertical="center"/>
    </xf>
    <xf numFmtId="0" fontId="8" fillId="14" borderId="1" xfId="0" applyNumberFormat="1" applyFont="1" applyFill="1" applyBorder="1" applyAlignment="1">
      <alignment vertical="center" wrapText="1"/>
    </xf>
    <xf numFmtId="0" fontId="8" fillId="14" borderId="2" xfId="0" applyNumberFormat="1" applyFont="1" applyFill="1" applyBorder="1" applyAlignment="1">
      <alignment vertical="center" wrapText="1"/>
    </xf>
    <xf numFmtId="2" fontId="8" fillId="14" borderId="1" xfId="1" applyNumberFormat="1" applyFont="1" applyFill="1" applyBorder="1" applyAlignment="1">
      <alignment horizontal="right" vertical="center"/>
    </xf>
    <xf numFmtId="0" fontId="0" fillId="14" borderId="1" xfId="0" applyFont="1" applyFill="1" applyBorder="1" applyAlignment="1">
      <alignment vertical="center"/>
    </xf>
    <xf numFmtId="0" fontId="8" fillId="0" borderId="1" xfId="0" applyNumberFormat="1" applyFont="1" applyBorder="1" applyAlignment="1">
      <alignment vertical="center" wrapText="1"/>
    </xf>
    <xf numFmtId="0" fontId="8" fillId="0" borderId="2" xfId="0" applyNumberFormat="1" applyFont="1" applyBorder="1" applyAlignment="1">
      <alignment vertical="center" wrapText="1"/>
    </xf>
    <xf numFmtId="2" fontId="8" fillId="6" borderId="1" xfId="0" applyNumberFormat="1" applyFont="1" applyFill="1" applyBorder="1" applyAlignment="1">
      <alignment vertical="center"/>
    </xf>
    <xf numFmtId="0" fontId="29" fillId="0" borderId="0" xfId="0" applyFont="1" applyAlignment="1">
      <alignment vertical="center"/>
    </xf>
    <xf numFmtId="0" fontId="6" fillId="6" borderId="1" xfId="0" applyNumberFormat="1" applyFont="1" applyFill="1" applyBorder="1" applyAlignment="1" applyProtection="1">
      <alignment horizontal="center" vertical="center" wrapText="1"/>
      <protection locked="0"/>
    </xf>
    <xf numFmtId="176" fontId="8" fillId="6" borderId="1" xfId="1" applyNumberFormat="1" applyFont="1" applyFill="1" applyBorder="1" applyAlignment="1">
      <alignment vertical="center"/>
    </xf>
    <xf numFmtId="0" fontId="0" fillId="0" borderId="0" xfId="0" applyFont="1" applyAlignment="1">
      <alignment horizontal="center" vertical="center"/>
    </xf>
    <xf numFmtId="0" fontId="6" fillId="2" borderId="1" xfId="1" applyNumberFormat="1" applyFont="1" applyFill="1" applyBorder="1" applyAlignment="1">
      <alignment vertical="center" wrapText="1"/>
    </xf>
    <xf numFmtId="0" fontId="7" fillId="6" borderId="1" xfId="1" applyNumberFormat="1" applyFont="1" applyFill="1" applyBorder="1" applyAlignment="1">
      <alignment vertical="center"/>
    </xf>
    <xf numFmtId="2" fontId="6" fillId="8" borderId="2" xfId="3" applyNumberFormat="1" applyFont="1" applyFill="1" applyBorder="1" applyAlignment="1">
      <alignment vertical="center" wrapText="1"/>
    </xf>
    <xf numFmtId="2" fontId="8" fillId="18" borderId="2" xfId="4" applyNumberFormat="1" applyFont="1" applyFill="1" applyBorder="1" applyAlignment="1" applyProtection="1">
      <alignment vertical="center"/>
    </xf>
    <xf numFmtId="176" fontId="8" fillId="18" borderId="2" xfId="4" applyNumberFormat="1" applyFont="1" applyFill="1" applyBorder="1" applyAlignment="1" applyProtection="1">
      <alignment vertical="center"/>
    </xf>
    <xf numFmtId="2" fontId="8" fillId="14" borderId="1" xfId="1" applyNumberFormat="1" applyFont="1" applyFill="1" applyBorder="1" applyAlignment="1">
      <alignment vertical="center"/>
    </xf>
    <xf numFmtId="0" fontId="6" fillId="2" borderId="1" xfId="0" applyNumberFormat="1" applyFont="1" applyFill="1" applyBorder="1" applyAlignment="1">
      <alignment vertical="center" wrapText="1"/>
    </xf>
    <xf numFmtId="164" fontId="8" fillId="6" borderId="1" xfId="0" applyNumberFormat="1" applyFont="1" applyFill="1" applyBorder="1" applyAlignment="1">
      <alignment vertical="center"/>
    </xf>
    <xf numFmtId="0" fontId="8" fillId="14" borderId="1" xfId="0" applyNumberFormat="1" applyFont="1" applyFill="1" applyBorder="1" applyAlignment="1">
      <alignment vertical="center"/>
    </xf>
    <xf numFmtId="165" fontId="8" fillId="14" borderId="1" xfId="0" applyNumberFormat="1" applyFont="1" applyFill="1" applyBorder="1" applyAlignment="1">
      <alignment vertical="center"/>
    </xf>
    <xf numFmtId="165" fontId="8" fillId="6" borderId="1" xfId="0" applyNumberFormat="1" applyFont="1" applyFill="1" applyBorder="1" applyAlignment="1">
      <alignment vertical="center"/>
    </xf>
    <xf numFmtId="164" fontId="8" fillId="14" borderId="1" xfId="0" applyNumberFormat="1" applyFont="1" applyFill="1" applyBorder="1" applyAlignment="1">
      <alignment vertical="center"/>
    </xf>
    <xf numFmtId="2" fontId="8" fillId="10" borderId="1" xfId="4" applyNumberFormat="1" applyFont="1" applyFill="1" applyBorder="1" applyAlignment="1" applyProtection="1">
      <alignment vertical="center"/>
    </xf>
    <xf numFmtId="0" fontId="8" fillId="6" borderId="1" xfId="3" applyNumberFormat="1" applyFont="1" applyFill="1" applyBorder="1" applyAlignment="1">
      <alignment vertical="top" wrapText="1"/>
    </xf>
    <xf numFmtId="0" fontId="8" fillId="20" borderId="1" xfId="3" applyNumberFormat="1" applyFont="1" applyFill="1" applyBorder="1" applyAlignment="1">
      <alignment vertical="top" wrapText="1"/>
    </xf>
    <xf numFmtId="0" fontId="21" fillId="6" borderId="1" xfId="3" applyNumberFormat="1" applyFont="1" applyFill="1" applyBorder="1" applyAlignment="1">
      <alignment horizontal="right" vertical="top" wrapText="1"/>
    </xf>
    <xf numFmtId="0" fontId="21" fillId="20" borderId="1" xfId="3" applyNumberFormat="1" applyFont="1" applyFill="1" applyBorder="1" applyAlignment="1">
      <alignment horizontal="right" vertical="top" wrapText="1"/>
    </xf>
    <xf numFmtId="164" fontId="4" fillId="6" borderId="1" xfId="0" applyNumberFormat="1" applyFont="1" applyFill="1" applyBorder="1" applyAlignment="1">
      <alignment vertical="center"/>
    </xf>
    <xf numFmtId="164" fontId="5" fillId="6" borderId="1" xfId="0" applyNumberFormat="1" applyFont="1" applyFill="1" applyBorder="1" applyAlignment="1">
      <alignment vertical="center"/>
    </xf>
    <xf numFmtId="165" fontId="7" fillId="20" borderId="1" xfId="0" applyNumberFormat="1" applyFont="1" applyFill="1" applyBorder="1" applyAlignment="1">
      <alignment vertical="center"/>
    </xf>
    <xf numFmtId="165" fontId="7" fillId="6" borderId="1" xfId="0" applyNumberFormat="1" applyFont="1" applyFill="1" applyBorder="1" applyAlignment="1">
      <alignment vertical="center"/>
    </xf>
    <xf numFmtId="165" fontId="7" fillId="0" borderId="1" xfId="0" applyNumberFormat="1" applyFont="1" applyFill="1" applyBorder="1" applyAlignment="1">
      <alignment vertical="center"/>
    </xf>
    <xf numFmtId="165" fontId="8" fillId="0" borderId="1" xfId="0" applyNumberFormat="1" applyFont="1" applyFill="1" applyBorder="1" applyAlignment="1">
      <alignment vertical="center"/>
    </xf>
    <xf numFmtId="165" fontId="8" fillId="20" borderId="1" xfId="0" applyNumberFormat="1" applyFont="1" applyFill="1" applyBorder="1" applyAlignment="1">
      <alignment vertical="center"/>
    </xf>
    <xf numFmtId="2" fontId="5" fillId="6" borderId="1" xfId="0" applyNumberFormat="1" applyFont="1" applyFill="1" applyBorder="1" applyAlignment="1"/>
    <xf numFmtId="2" fontId="5" fillId="20" borderId="1" xfId="0" applyNumberFormat="1" applyFont="1" applyFill="1" applyBorder="1" applyAlignment="1"/>
    <xf numFmtId="164" fontId="8" fillId="6" borderId="1" xfId="0" applyNumberFormat="1" applyFont="1" applyFill="1" applyBorder="1" applyAlignment="1"/>
    <xf numFmtId="164" fontId="8" fillId="20" borderId="1" xfId="0" applyNumberFormat="1" applyFont="1" applyFill="1" applyBorder="1" applyAlignment="1"/>
    <xf numFmtId="180" fontId="7" fillId="0" borderId="1" xfId="0" applyNumberFormat="1" applyFont="1" applyFill="1" applyBorder="1" applyAlignment="1" applyProtection="1">
      <alignment horizontal="right" vertical="center"/>
      <protection locked="0"/>
    </xf>
    <xf numFmtId="2" fontId="7" fillId="20" borderId="1" xfId="0" applyNumberFormat="1" applyFont="1" applyFill="1" applyBorder="1" applyAlignment="1">
      <alignment horizontal="right" vertical="center"/>
    </xf>
    <xf numFmtId="0" fontId="8" fillId="6" borderId="1" xfId="3" applyNumberFormat="1" applyFont="1" applyFill="1" applyBorder="1" applyAlignment="1">
      <alignment vertical="center" wrapText="1"/>
    </xf>
    <xf numFmtId="0" fontId="8" fillId="0" borderId="14" xfId="3" applyNumberFormat="1" applyFont="1" applyBorder="1" applyAlignment="1">
      <alignment vertical="center" wrapText="1"/>
    </xf>
    <xf numFmtId="0" fontId="8" fillId="0" borderId="13" xfId="3" applyNumberFormat="1" applyFont="1" applyBorder="1" applyAlignment="1">
      <alignment vertical="center" wrapText="1"/>
    </xf>
    <xf numFmtId="0" fontId="0" fillId="6" borderId="1" xfId="0" applyFont="1" applyFill="1" applyBorder="1" applyAlignment="1">
      <alignment wrapText="1"/>
    </xf>
    <xf numFmtId="0" fontId="11" fillId="6" borderId="1" xfId="0" applyFont="1" applyFill="1" applyBorder="1" applyAlignment="1">
      <alignment wrapText="1"/>
    </xf>
    <xf numFmtId="0" fontId="0" fillId="20" borderId="1" xfId="0" applyFont="1" applyFill="1" applyBorder="1" applyAlignment="1">
      <alignment wrapText="1"/>
    </xf>
    <xf numFmtId="0" fontId="11" fillId="20" borderId="1" xfId="0" applyFont="1" applyFill="1" applyBorder="1" applyAlignment="1">
      <alignment wrapText="1"/>
    </xf>
    <xf numFmtId="0" fontId="0" fillId="0" borderId="0" xfId="0" applyFont="1" applyFill="1" applyBorder="1"/>
    <xf numFmtId="2" fontId="0" fillId="6" borderId="19" xfId="7" applyNumberFormat="1" applyFont="1" applyFill="1" applyBorder="1" applyAlignment="1">
      <alignment horizontal="right" wrapText="1"/>
    </xf>
    <xf numFmtId="0" fontId="0" fillId="0" borderId="1" xfId="0" applyFont="1" applyBorder="1" applyAlignment="1">
      <alignment horizontal="right" vertical="center"/>
    </xf>
    <xf numFmtId="0" fontId="0" fillId="0" borderId="1" xfId="0" applyFont="1" applyBorder="1" applyAlignment="1">
      <alignment horizontal="right"/>
    </xf>
    <xf numFmtId="0" fontId="0" fillId="20" borderId="1" xfId="0" applyFont="1" applyFill="1" applyBorder="1" applyAlignment="1">
      <alignment horizontal="right" vertical="center"/>
    </xf>
    <xf numFmtId="0" fontId="0" fillId="6" borderId="1" xfId="0" applyFont="1" applyFill="1" applyBorder="1" applyAlignment="1">
      <alignment horizontal="right" vertical="center"/>
    </xf>
    <xf numFmtId="0" fontId="0" fillId="20" borderId="1" xfId="7" applyNumberFormat="1" applyFont="1" applyFill="1" applyBorder="1" applyAlignment="1">
      <alignment horizontal="right" wrapText="1"/>
    </xf>
    <xf numFmtId="0" fontId="0" fillId="6" borderId="1" xfId="7" applyNumberFormat="1" applyFont="1" applyFill="1" applyBorder="1" applyAlignment="1">
      <alignment horizontal="right" wrapText="1"/>
    </xf>
    <xf numFmtId="2" fontId="0" fillId="0" borderId="1" xfId="0" applyNumberFormat="1" applyFont="1" applyBorder="1"/>
    <xf numFmtId="172" fontId="0" fillId="20" borderId="1" xfId="0" applyNumberFormat="1" applyFont="1" applyFill="1" applyBorder="1"/>
    <xf numFmtId="171" fontId="0" fillId="20" borderId="1" xfId="0" applyNumberFormat="1" applyFont="1" applyFill="1" applyBorder="1"/>
    <xf numFmtId="172" fontId="0" fillId="6" borderId="1" xfId="0" applyNumberFormat="1" applyFont="1" applyFill="1" applyBorder="1"/>
    <xf numFmtId="0" fontId="6" fillId="15" borderId="1" xfId="0" applyNumberFormat="1" applyFont="1" applyFill="1" applyBorder="1" applyAlignment="1">
      <alignment horizontal="center" vertical="center" wrapText="1"/>
    </xf>
    <xf numFmtId="0" fontId="6" fillId="15" borderId="1" xfId="0" applyNumberFormat="1" applyFont="1" applyFill="1" applyBorder="1" applyAlignment="1">
      <alignment horizontal="left" vertical="center" wrapText="1"/>
    </xf>
    <xf numFmtId="0" fontId="6" fillId="15" borderId="1" xfId="0" applyNumberFormat="1" applyFont="1" applyFill="1" applyBorder="1" applyAlignment="1">
      <alignment horizontal="right" vertical="center" wrapText="1"/>
    </xf>
    <xf numFmtId="0" fontId="6" fillId="15" borderId="1" xfId="1" applyNumberFormat="1" applyFont="1" applyFill="1" applyBorder="1" applyAlignment="1">
      <alignment horizontal="center" vertical="center" wrapText="1"/>
    </xf>
    <xf numFmtId="0" fontId="6" fillId="15" borderId="1" xfId="0" applyFont="1" applyFill="1" applyBorder="1" applyAlignment="1">
      <alignment vertical="center" wrapText="1"/>
    </xf>
    <xf numFmtId="0" fontId="6" fillId="15" borderId="1" xfId="0" applyFont="1" applyFill="1" applyBorder="1" applyAlignment="1">
      <alignment horizontal="right" vertical="center" wrapText="1"/>
    </xf>
    <xf numFmtId="0" fontId="8" fillId="15" borderId="1" xfId="0" applyNumberFormat="1" applyFont="1" applyFill="1" applyBorder="1" applyAlignment="1">
      <alignment horizontal="left" vertical="center" wrapText="1"/>
    </xf>
    <xf numFmtId="0" fontId="30" fillId="15" borderId="1" xfId="0" applyFont="1" applyFill="1" applyBorder="1" applyAlignment="1">
      <alignment vertical="center" wrapText="1"/>
    </xf>
    <xf numFmtId="0" fontId="30" fillId="0" borderId="1" xfId="0" applyFont="1" applyBorder="1" applyAlignment="1">
      <alignment vertical="center" wrapText="1"/>
    </xf>
    <xf numFmtId="0" fontId="30" fillId="0" borderId="1" xfId="0" applyFont="1" applyBorder="1" applyAlignment="1">
      <alignment wrapText="1"/>
    </xf>
    <xf numFmtId="0" fontId="30" fillId="0" borderId="1" xfId="0" applyFont="1" applyFill="1" applyBorder="1" applyAlignment="1">
      <alignment vertical="center" wrapText="1"/>
    </xf>
    <xf numFmtId="0" fontId="30" fillId="6" borderId="1" xfId="0" applyFont="1" applyFill="1" applyBorder="1" applyAlignment="1">
      <alignment wrapText="1"/>
    </xf>
    <xf numFmtId="0" fontId="30" fillId="6" borderId="1" xfId="0" applyFont="1" applyFill="1" applyBorder="1" applyAlignment="1">
      <alignment vertical="center" wrapText="1"/>
    </xf>
    <xf numFmtId="0" fontId="24" fillId="15" borderId="1" xfId="0" applyFont="1" applyFill="1" applyBorder="1" applyAlignment="1">
      <alignment wrapText="1"/>
    </xf>
    <xf numFmtId="0" fontId="20" fillId="15" borderId="1" xfId="0" applyFont="1" applyFill="1" applyBorder="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30" fillId="15" borderId="1" xfId="0" applyFont="1" applyFill="1" applyBorder="1" applyAlignment="1">
      <alignment horizontal="right" wrapText="1"/>
    </xf>
    <xf numFmtId="0" fontId="12" fillId="0" borderId="1" xfId="0" applyFont="1" applyBorder="1" applyAlignment="1">
      <alignment wrapText="1"/>
    </xf>
    <xf numFmtId="0" fontId="12" fillId="0" borderId="1" xfId="0" applyFont="1" applyFill="1" applyBorder="1" applyAlignment="1">
      <alignment wrapText="1"/>
    </xf>
    <xf numFmtId="0" fontId="12" fillId="0" borderId="1" xfId="0" applyFont="1" applyBorder="1" applyAlignment="1">
      <alignment vertical="center" wrapText="1"/>
    </xf>
    <xf numFmtId="0" fontId="12" fillId="15" borderId="1" xfId="0" applyFont="1" applyFill="1" applyBorder="1" applyAlignment="1">
      <alignment wrapText="1"/>
    </xf>
    <xf numFmtId="2" fontId="0" fillId="6" borderId="0" xfId="7" applyNumberFormat="1" applyFont="1" applyFill="1" applyBorder="1" applyAlignment="1">
      <alignment horizontal="right" wrapText="1"/>
    </xf>
    <xf numFmtId="0" fontId="0" fillId="0" borderId="1" xfId="0" applyBorder="1" applyAlignment="1">
      <alignment vertical="center" wrapText="1"/>
    </xf>
    <xf numFmtId="0" fontId="29" fillId="14" borderId="1" xfId="0" applyFont="1" applyFill="1" applyBorder="1" applyAlignment="1">
      <alignment vertical="center"/>
    </xf>
    <xf numFmtId="0" fontId="6" fillId="0" borderId="1" xfId="3" applyNumberFormat="1" applyFont="1" applyBorder="1" applyAlignment="1">
      <alignment horizontal="left" vertical="center" wrapText="1"/>
    </xf>
    <xf numFmtId="0" fontId="6" fillId="7" borderId="1" xfId="3" applyNumberFormat="1" applyFont="1" applyFill="1" applyBorder="1" applyAlignment="1">
      <alignment horizontal="center" vertical="center" wrapText="1"/>
    </xf>
    <xf numFmtId="0" fontId="35" fillId="5" borderId="2" xfId="0" applyNumberFormat="1" applyFont="1" applyFill="1" applyBorder="1" applyAlignment="1">
      <alignment horizontal="center" vertical="center" wrapText="1"/>
    </xf>
    <xf numFmtId="0" fontId="35" fillId="5" borderId="3" xfId="0" applyNumberFormat="1" applyFont="1" applyFill="1" applyBorder="1" applyAlignment="1">
      <alignment horizontal="center" vertical="center" wrapText="1"/>
    </xf>
    <xf numFmtId="0" fontId="31" fillId="5" borderId="2" xfId="0" applyNumberFormat="1" applyFont="1" applyFill="1" applyBorder="1" applyAlignment="1">
      <alignment horizontal="center" vertical="center"/>
    </xf>
    <xf numFmtId="0" fontId="31" fillId="5" borderId="3" xfId="0" applyNumberFormat="1" applyFont="1" applyFill="1" applyBorder="1" applyAlignment="1">
      <alignment horizontal="center" vertical="center"/>
    </xf>
    <xf numFmtId="0" fontId="43" fillId="5" borderId="2" xfId="0" applyNumberFormat="1" applyFont="1" applyFill="1" applyBorder="1" applyAlignment="1">
      <alignment horizontal="center" vertical="center" wrapText="1"/>
    </xf>
    <xf numFmtId="0" fontId="43" fillId="5" borderId="3" xfId="0" applyNumberFormat="1" applyFont="1" applyFill="1" applyBorder="1" applyAlignment="1">
      <alignment horizontal="center" vertical="center" wrapText="1"/>
    </xf>
    <xf numFmtId="0" fontId="17" fillId="5" borderId="2" xfId="0" applyNumberFormat="1" applyFont="1" applyFill="1" applyBorder="1" applyAlignment="1">
      <alignment horizontal="center" vertical="center" wrapText="1"/>
    </xf>
    <xf numFmtId="0" fontId="17" fillId="5" borderId="3" xfId="0" applyNumberFormat="1" applyFont="1" applyFill="1" applyBorder="1" applyAlignment="1">
      <alignment horizontal="center" vertical="center" wrapText="1"/>
    </xf>
    <xf numFmtId="0" fontId="31" fillId="0" borderId="0" xfId="0" applyNumberFormat="1" applyFont="1" applyAlignment="1">
      <alignment horizontal="center" vertical="center" wrapText="1"/>
    </xf>
    <xf numFmtId="0" fontId="6" fillId="7" borderId="1" xfId="3" applyNumberFormat="1" applyFont="1" applyFill="1" applyBorder="1" applyAlignment="1">
      <alignment horizontal="left" vertical="center" wrapText="1"/>
    </xf>
    <xf numFmtId="0" fontId="6" fillId="10" borderId="1" xfId="3" applyNumberFormat="1" applyFont="1" applyFill="1" applyBorder="1" applyAlignment="1">
      <alignment horizontal="center" vertical="center" wrapText="1"/>
    </xf>
    <xf numFmtId="0" fontId="6" fillId="0" borderId="1" xfId="3" applyNumberFormat="1" applyFont="1" applyBorder="1" applyAlignment="1">
      <alignment horizontal="center" vertical="center" wrapText="1"/>
    </xf>
    <xf numFmtId="0" fontId="6" fillId="7" borderId="1" xfId="3" applyNumberFormat="1" applyFont="1" applyFill="1" applyBorder="1" applyAlignment="1">
      <alignment horizontal="center" vertical="center"/>
    </xf>
    <xf numFmtId="0" fontId="6" fillId="0" borderId="1" xfId="3" applyNumberFormat="1" applyFont="1" applyBorder="1" applyAlignment="1">
      <alignment horizontal="left" vertical="center" wrapText="1"/>
    </xf>
    <xf numFmtId="0" fontId="6" fillId="7" borderId="1" xfId="3" applyNumberFormat="1" applyFont="1" applyFill="1" applyBorder="1" applyAlignment="1">
      <alignment horizontal="center" vertical="center" wrapText="1"/>
    </xf>
    <xf numFmtId="0" fontId="6" fillId="0" borderId="2" xfId="3" applyNumberFormat="1" applyFont="1" applyBorder="1" applyAlignment="1">
      <alignment horizontal="center" vertical="center" wrapText="1"/>
    </xf>
    <xf numFmtId="0" fontId="6" fillId="0" borderId="11" xfId="3" applyNumberFormat="1" applyFont="1" applyBorder="1" applyAlignment="1">
      <alignment horizontal="center" vertical="center" wrapText="1"/>
    </xf>
    <xf numFmtId="0" fontId="6" fillId="0" borderId="12" xfId="3" applyNumberFormat="1" applyFont="1" applyBorder="1" applyAlignment="1">
      <alignment horizontal="center"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31" fillId="15" borderId="1" xfId="0" applyNumberFormat="1" applyFont="1" applyFill="1" applyBorder="1" applyAlignment="1">
      <alignment horizontal="center" vertical="center" wrapText="1"/>
    </xf>
    <xf numFmtId="0" fontId="31" fillId="15" borderId="1" xfId="1" applyNumberFormat="1" applyFont="1" applyFill="1" applyBorder="1" applyAlignment="1">
      <alignment horizontal="right" vertical="center" wrapText="1"/>
    </xf>
    <xf numFmtId="0" fontId="31" fillId="5" borderId="6" xfId="0" applyNumberFormat="1" applyFont="1" applyFill="1" applyBorder="1" applyAlignment="1">
      <alignment horizontal="left" vertical="center" wrapText="1"/>
    </xf>
    <xf numFmtId="0" fontId="6" fillId="10" borderId="2" xfId="3" applyNumberFormat="1" applyFont="1" applyFill="1" applyBorder="1" applyAlignment="1">
      <alignment horizontal="center" vertical="center" wrapText="1"/>
    </xf>
    <xf numFmtId="0" fontId="6" fillId="10" borderId="11" xfId="3" applyNumberFormat="1" applyFont="1" applyFill="1" applyBorder="1" applyAlignment="1">
      <alignment horizontal="center" vertical="center" wrapText="1"/>
    </xf>
    <xf numFmtId="0" fontId="6" fillId="10" borderId="3" xfId="3" applyNumberFormat="1" applyFont="1" applyFill="1" applyBorder="1" applyAlignment="1">
      <alignment horizontal="center" vertical="center" wrapText="1"/>
    </xf>
    <xf numFmtId="0" fontId="31" fillId="4" borderId="2" xfId="0" applyNumberFormat="1" applyFont="1" applyFill="1" applyBorder="1" applyAlignment="1">
      <alignment horizontal="left" vertical="center" wrapText="1"/>
    </xf>
    <xf numFmtId="0" fontId="31" fillId="4" borderId="11" xfId="0" applyNumberFormat="1" applyFont="1" applyFill="1" applyBorder="1" applyAlignment="1">
      <alignment horizontal="left" vertical="center" wrapText="1"/>
    </xf>
    <xf numFmtId="0" fontId="31" fillId="4" borderId="3" xfId="0" applyNumberFormat="1" applyFont="1" applyFill="1" applyBorder="1" applyAlignment="1">
      <alignment horizontal="left" vertical="center" wrapText="1"/>
    </xf>
    <xf numFmtId="0" fontId="31" fillId="5" borderId="2" xfId="0" applyNumberFormat="1" applyFont="1" applyFill="1" applyBorder="1" applyAlignment="1">
      <alignment horizontal="left" vertical="center" wrapText="1"/>
    </xf>
    <xf numFmtId="0" fontId="31" fillId="5" borderId="11" xfId="0" applyNumberFormat="1" applyFont="1" applyFill="1" applyBorder="1" applyAlignment="1">
      <alignment horizontal="left" vertical="center" wrapText="1"/>
    </xf>
    <xf numFmtId="0" fontId="31" fillId="5" borderId="3" xfId="0" applyNumberFormat="1" applyFont="1" applyFill="1" applyBorder="1" applyAlignment="1">
      <alignment horizontal="left" vertical="center" wrapText="1"/>
    </xf>
    <xf numFmtId="0" fontId="6" fillId="9" borderId="2" xfId="3" applyFont="1" applyFill="1" applyBorder="1" applyAlignment="1">
      <alignment horizontal="center" vertical="center" wrapText="1"/>
    </xf>
    <xf numFmtId="0" fontId="6" fillId="9" borderId="11" xfId="3" applyFont="1" applyFill="1" applyBorder="1" applyAlignment="1">
      <alignment horizontal="center" vertical="center" wrapText="1"/>
    </xf>
    <xf numFmtId="0" fontId="6" fillId="9" borderId="3" xfId="3" applyFont="1" applyFill="1" applyBorder="1" applyAlignment="1">
      <alignment horizontal="center" vertical="center" wrapText="1"/>
    </xf>
    <xf numFmtId="166" fontId="17" fillId="15" borderId="2" xfId="1" applyNumberFormat="1" applyFont="1" applyFill="1" applyBorder="1" applyAlignment="1">
      <alignment horizontal="right" vertical="center"/>
    </xf>
    <xf numFmtId="0" fontId="6" fillId="4" borderId="2" xfId="0" applyNumberFormat="1" applyFont="1" applyFill="1" applyBorder="1" applyAlignment="1">
      <alignment horizontal="center" vertical="center"/>
    </xf>
    <xf numFmtId="0" fontId="6" fillId="4" borderId="11" xfId="0" applyNumberFormat="1" applyFont="1" applyFill="1" applyBorder="1" applyAlignment="1">
      <alignment horizontal="center" vertical="center"/>
    </xf>
    <xf numFmtId="0" fontId="6" fillId="4" borderId="3" xfId="0" applyNumberFormat="1" applyFont="1" applyFill="1" applyBorder="1" applyAlignment="1">
      <alignment horizontal="center" vertical="center"/>
    </xf>
    <xf numFmtId="0" fontId="31" fillId="0" borderId="0" xfId="0" applyNumberFormat="1" applyFont="1" applyBorder="1" applyAlignment="1" applyProtection="1">
      <alignment horizontal="center" vertical="center"/>
    </xf>
    <xf numFmtId="0" fontId="31" fillId="15" borderId="2" xfId="0" applyNumberFormat="1" applyFont="1" applyFill="1" applyBorder="1" applyAlignment="1">
      <alignment horizontal="center" vertical="center" wrapText="1"/>
    </xf>
    <xf numFmtId="164" fontId="8" fillId="6" borderId="2" xfId="0" applyNumberFormat="1" applyFont="1" applyFill="1" applyBorder="1" applyAlignment="1">
      <alignment vertical="center"/>
    </xf>
    <xf numFmtId="0" fontId="0" fillId="0" borderId="0" xfId="0" applyFont="1" applyAlignment="1">
      <alignment horizontal="center" vertical="center"/>
    </xf>
    <xf numFmtId="0" fontId="0" fillId="0" borderId="0" xfId="0" applyAlignment="1">
      <alignment horizontal="center" vertical="center"/>
    </xf>
  </cellXfs>
  <cellStyles count="9">
    <cellStyle name="Comma_Sheet1" xfId="4"/>
    <cellStyle name="Normal 2" xfId="2"/>
    <cellStyle name="Normal 3" xfId="7"/>
    <cellStyle name="Normal_1111111111" xfId="5"/>
    <cellStyle name="Normal_Book2" xfId="6"/>
    <cellStyle name="Normal_Sheet1" xfId="3"/>
    <cellStyle name="Запетая" xfId="1" builtinId="3"/>
    <cellStyle name="Нормален" xfId="0" builtinId="0"/>
    <cellStyle name="Хипервръзка" xfId="8" builtinId="8"/>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тема">
  <a:themeElements>
    <a:clrScheme name="О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О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3"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8"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6" Type="http://schemas.openxmlformats.org/officeDocument/2006/relationships/hyperlink" Target="https://meddev.bda.bg/bg/md_list/?search=1&amp;sManufacturerName=%D0%A5%D0%B0%D0%BD%D0%B3%D0%B4%D0%B6%D0%BE%D1%83+%D0%A8%D0%B0%D0%BD%D0%B9%D0%BE%D1%83+%D0%9C%D0%B5%D0%B4%D0%B8%D0%BA%D0%B0%D0%BB+%D0%95%D0%BA%D1%83%D0%B8%D0%BF%D0%BC%D0%B5%D0%BD%D1%82+%D0%9A%D0%BE%2C+%D0%9B%D1%82%D0%B4" TargetMode="External"/><Relationship Id="rId3"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1"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34" Type="http://schemas.openxmlformats.org/officeDocument/2006/relationships/vmlDrawing" Target="../drawings/vmlDrawing1.vml"/><Relationship Id="rId7"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2"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7" Type="http://schemas.openxmlformats.org/officeDocument/2006/relationships/hyperlink" Target="https://meddev.bda.bg/bg/md_list/?search=1&amp;sManufacturerName=%D0%A1%D0%95%D0%9F%D0%90+%D0%9C%D0%95%D0%9D%D0%A1%D0%A3%D0%94%D0%96%D0%90%D0%A2+%D0%A1%D0%90%D0%9D%D0%90%D0%98+%D0%92%D0%95+%D0%A2%D0%98%D0%94%D0%96%D0%90%D0%A0%D0%95%D0%A2+%D0%90.%D0%A1." TargetMode="External"/><Relationship Id="rId25" Type="http://schemas.openxmlformats.org/officeDocument/2006/relationships/hyperlink" Target="https://meddev.bda.bg/bg/md_list/?search=1&amp;sManufacturerName=%D0%A5%D0%B0%D0%BD%D0%B3%D0%B4%D0%B6%D0%BE%D1%83+%D0%A8%D0%B0%D0%BD%D0%B9%D0%BE%D1%83+%D0%9C%D0%B5%D0%B4%D0%B8%D0%BA%D0%B0%D0%BB+%D0%95%D0%BA%D1%83%D0%B8%D0%BF%D0%BC%D0%B5%D0%BD%D1%82+%D0%9A%D0%BE%2C+%D0%9B%D1%82%D0%B4" TargetMode="External"/><Relationship Id="rId33" Type="http://schemas.openxmlformats.org/officeDocument/2006/relationships/printerSettings" Target="../printerSettings/printerSettings1.bin"/><Relationship Id="rId2"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6" Type="http://schemas.openxmlformats.org/officeDocument/2006/relationships/hyperlink" Target="https://meddev.bda.bg/bg/md_list/?search=1&amp;sManufacturerName=%D0%A1%D0%95%D0%9F%D0%90+%D0%9C%D0%95%D0%9D%D0%A1%D0%A3%D0%94%D0%96%D0%90%D0%A2+%D0%A1%D0%90%D0%9D%D0%90%D0%98+%D0%92%D0%95+%D0%A2%D0%98%D0%94%D0%96%D0%90%D0%A0%D0%95%D0%A2+%D0%90.%D0%A1." TargetMode="External"/><Relationship Id="rId20"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29"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6"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1"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24" Type="http://schemas.openxmlformats.org/officeDocument/2006/relationships/hyperlink" Target="https://meddev.bda.bg/bg/md_list/?search=1&amp;sManufacturerName=%D0%A5%D0%B0%D0%BD%D0%B3%D0%B4%D0%B6%D0%BE%D1%83+%D0%A8%D0%B0%D0%BD%D0%B9%D0%BE%D1%83+%D0%9C%D0%B5%D0%B4%D0%B8%D0%BA%D0%B0%D0%BB+%D0%95%D0%BA%D1%83%D0%B8%D0%BF%D0%BC%D0%B5%D0%BD%D1%82+%D0%9A%D0%BE%2C+%D0%9B%D1%82%D0%B4" TargetMode="External"/><Relationship Id="rId32"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5"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5"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3" Type="http://schemas.openxmlformats.org/officeDocument/2006/relationships/hyperlink" Target="https://meddev.bda.bg/bg/md_list/?search=1&amp;sManufacturerName=Shanghai+Kindly+Enterprise+Development+Group+Co" TargetMode="External"/><Relationship Id="rId28"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0"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9"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31"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4"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9"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4"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2"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27"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30"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35"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3" Type="http://schemas.openxmlformats.org/officeDocument/2006/relationships/printerSettings" Target="../printerSettings/printerSettings2.bin"/><Relationship Id="rId3"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7" Type="http://schemas.openxmlformats.org/officeDocument/2006/relationships/hyperlink" Target="https://meddev.bda.bg/bg/md_list/?search=1&amp;sManufacturerName=%D0%A1%D0%95%D0%9F%D0%90+%D0%9C%D0%95%D0%9D%D0%A1%D0%A3%D0%94%D0%96%D0%90%D0%A2+%D0%A1%D0%90%D0%9D%D0%90%D0%98+%D0%92%D0%95+%D0%A2%D0%98%D0%94%D0%96%D0%90%D0%A0%D0%95%D0%A2+%D0%90.%D0%A1." TargetMode="External"/><Relationship Id="rId12"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6"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1"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5"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5" Type="http://schemas.openxmlformats.org/officeDocument/2006/relationships/comments" Target="../comments2.xml"/><Relationship Id="rId10"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4"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9"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1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2"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 Id="rId1" Type="http://schemas.openxmlformats.org/officeDocument/2006/relationships/hyperlink" Target="https://meddev.bda.bg/bg/md_list/?search=1&amp;sManufacturerName=%D0%A5%D0%B0%D0%BD%D0%B3%D0%B4%D0%B6%D0%BE%D1%83+%D0%99%D0%BE%D0%BD%D0%B8%D0%BD%D0%B5%D1%80+%D0%A4%D0%B0%D1%80%D0%BC%D0%B0%D1%81%D1%8E%D1%82%D0%B8%D0%BA%D1%8A%D0%BB+%D0%9A%D0%BE%2C+%D0%9B%D1%82%D0%B4" TargetMode="External"/><Relationship Id="rId5" Type="http://schemas.openxmlformats.org/officeDocument/2006/relationships/printerSettings" Target="../printerSettings/printerSettings4.bin"/><Relationship Id="rId4" Type="http://schemas.openxmlformats.org/officeDocument/2006/relationships/hyperlink" Target="https://meddev.bda.bg/bg/md_list/?search=1&amp;sManufacturerName=%D0%A8%D0%B0%D0%BE%D1%81%D0%B8%D0%BD%D0%B3+%D0%A4%D1%83%D1%87%D0%B8%D0%BD%D0%B3+%D0%A5%D0%B5%D0%BB%D1%82+%D0%9F%D1%80%D0%BE%D0%B4%D1%83%D0%BA%D1%82%D1%81+%D0%9A%D0%BE%2C+%D0%9B%D1%82%D0%B4" TargetMode="External"/></Relationships>
</file>

<file path=xl/worksheets/sheet1.xml><?xml version="1.0" encoding="utf-8"?>
<worksheet xmlns="http://schemas.openxmlformats.org/spreadsheetml/2006/main" xmlns:r="http://schemas.openxmlformats.org/officeDocument/2006/relationships">
  <dimension ref="A2:N1311"/>
  <sheetViews>
    <sheetView zoomScale="106" zoomScaleNormal="106" workbookViewId="0">
      <selection activeCell="N2" sqref="N2"/>
    </sheetView>
  </sheetViews>
  <sheetFormatPr defaultColWidth="19" defaultRowHeight="12.75"/>
  <cols>
    <col min="1" max="1" width="4.5703125" style="631" customWidth="1"/>
    <col min="2" max="2" width="10.85546875" style="633" customWidth="1"/>
    <col min="3" max="3" width="15" style="633" customWidth="1"/>
    <col min="4" max="4" width="11.140625" style="634" customWidth="1"/>
    <col min="5" max="5" width="8.7109375" style="630" customWidth="1"/>
    <col min="6" max="6" width="16.85546875" style="2" customWidth="1"/>
    <col min="7" max="7" width="19" style="2"/>
    <col min="8" max="8" width="10.28515625" style="2" customWidth="1"/>
    <col min="9" max="9" width="12" style="635" customWidth="1"/>
    <col min="10" max="10" width="12.7109375" style="635" customWidth="1"/>
    <col min="11" max="11" width="13.140625" style="632" customWidth="1"/>
    <col min="12" max="12" width="4.42578125" style="633" customWidth="1"/>
    <col min="13" max="13" width="9.5703125" style="632" customWidth="1"/>
    <col min="14" max="16384" width="19" style="632"/>
  </cols>
  <sheetData>
    <row r="2" spans="1:12" ht="27" customHeight="1">
      <c r="A2" s="1184" t="s">
        <v>1551</v>
      </c>
      <c r="B2" s="1184"/>
      <c r="C2" s="1184"/>
      <c r="D2" s="1184"/>
      <c r="E2" s="1184"/>
      <c r="F2" s="1184"/>
      <c r="G2" s="1184"/>
      <c r="H2" s="1184"/>
      <c r="I2" s="1184"/>
      <c r="J2" s="1184"/>
      <c r="K2" s="1184"/>
      <c r="L2" s="1184"/>
    </row>
    <row r="3" spans="1:12">
      <c r="A3" s="1215" t="s">
        <v>1554</v>
      </c>
      <c r="B3" s="1215"/>
      <c r="C3" s="1215"/>
      <c r="D3" s="1215"/>
      <c r="E3" s="1215"/>
      <c r="F3" s="1215"/>
      <c r="G3" s="1215"/>
      <c r="H3" s="1215"/>
      <c r="I3" s="1215"/>
      <c r="J3" s="1215"/>
      <c r="K3" s="1215"/>
      <c r="L3" s="1215"/>
    </row>
    <row r="4" spans="1:12">
      <c r="A4" s="636"/>
      <c r="B4" s="637"/>
      <c r="C4" s="639"/>
      <c r="D4" s="638"/>
      <c r="E4" s="640"/>
      <c r="F4" s="641"/>
      <c r="G4" s="641"/>
      <c r="H4" s="641"/>
      <c r="I4" s="642"/>
      <c r="J4" s="643"/>
    </row>
    <row r="5" spans="1:12" s="9" customFormat="1" ht="76.5">
      <c r="A5" s="736" t="s">
        <v>0</v>
      </c>
      <c r="B5" s="1196" t="s">
        <v>1</v>
      </c>
      <c r="C5" s="1196" t="s">
        <v>2</v>
      </c>
      <c r="D5" s="1196" t="s">
        <v>3</v>
      </c>
      <c r="E5" s="736" t="s">
        <v>4</v>
      </c>
      <c r="F5" s="1196" t="s">
        <v>5</v>
      </c>
      <c r="G5" s="1196" t="s">
        <v>1174</v>
      </c>
      <c r="H5" s="1196" t="s">
        <v>6</v>
      </c>
      <c r="I5" s="1197" t="s">
        <v>7</v>
      </c>
      <c r="J5" s="1196" t="s">
        <v>8</v>
      </c>
      <c r="K5" s="190" t="s">
        <v>1536</v>
      </c>
      <c r="L5" s="190" t="s">
        <v>1535</v>
      </c>
    </row>
    <row r="6" spans="1:12" ht="12.75" customHeight="1">
      <c r="A6" s="644"/>
      <c r="B6" s="1202" t="s">
        <v>9</v>
      </c>
      <c r="C6" s="1203"/>
      <c r="D6" s="1203"/>
      <c r="E6" s="1203"/>
      <c r="F6" s="1204"/>
      <c r="G6" s="645"/>
      <c r="H6" s="645"/>
      <c r="I6" s="646"/>
      <c r="J6" s="647"/>
      <c r="K6" s="648"/>
      <c r="L6" s="1157"/>
    </row>
    <row r="7" spans="1:12">
      <c r="A7" s="649"/>
      <c r="B7" s="1205" t="s">
        <v>10</v>
      </c>
      <c r="C7" s="1206"/>
      <c r="D7" s="1206"/>
      <c r="E7" s="1207"/>
      <c r="F7" s="651"/>
      <c r="G7" s="651"/>
      <c r="H7" s="651"/>
      <c r="I7" s="652"/>
      <c r="J7" s="653"/>
      <c r="K7" s="648"/>
      <c r="L7" s="1157"/>
    </row>
    <row r="8" spans="1:12" s="663" customFormat="1" ht="38.25">
      <c r="A8" s="654">
        <v>1</v>
      </c>
      <c r="B8" s="655" t="s">
        <v>11</v>
      </c>
      <c r="C8" s="655" t="s">
        <v>12</v>
      </c>
      <c r="D8" s="656" t="s">
        <v>13</v>
      </c>
      <c r="E8" s="655">
        <v>100</v>
      </c>
      <c r="F8" s="657" t="s">
        <v>1451</v>
      </c>
      <c r="G8" s="658" t="s">
        <v>1452</v>
      </c>
      <c r="H8" s="659" t="s">
        <v>13</v>
      </c>
      <c r="I8" s="660">
        <v>29</v>
      </c>
      <c r="J8" s="661">
        <v>29</v>
      </c>
      <c r="K8" s="661">
        <v>29</v>
      </c>
      <c r="L8" s="992">
        <v>1</v>
      </c>
    </row>
    <row r="9" spans="1:12" s="674" customFormat="1" ht="38.25">
      <c r="A9" s="664">
        <v>1</v>
      </c>
      <c r="B9" s="665" t="s">
        <v>11</v>
      </c>
      <c r="C9" s="666" t="s">
        <v>12</v>
      </c>
      <c r="D9" s="667" t="s">
        <v>13</v>
      </c>
      <c r="E9" s="665">
        <v>100</v>
      </c>
      <c r="F9" s="668" t="s">
        <v>1177</v>
      </c>
      <c r="G9" s="658" t="s">
        <v>1178</v>
      </c>
      <c r="H9" s="658"/>
      <c r="I9" s="669">
        <v>39.619999999999997</v>
      </c>
      <c r="J9" s="670">
        <f>E9*I9</f>
        <v>3961.9999999999995</v>
      </c>
      <c r="K9" s="671">
        <v>39.619999999999997</v>
      </c>
      <c r="L9" s="1158">
        <v>2</v>
      </c>
    </row>
    <row r="10" spans="1:12" s="663" customFormat="1" ht="38.25">
      <c r="A10" s="675">
        <v>2</v>
      </c>
      <c r="B10" s="676" t="s">
        <v>14</v>
      </c>
      <c r="C10" s="676" t="s">
        <v>15</v>
      </c>
      <c r="D10" s="677" t="s">
        <v>13</v>
      </c>
      <c r="E10" s="676">
        <v>100</v>
      </c>
      <c r="F10" s="678" t="s">
        <v>1451</v>
      </c>
      <c r="G10" s="679" t="s">
        <v>1452</v>
      </c>
      <c r="H10" s="677" t="s">
        <v>13</v>
      </c>
      <c r="I10" s="680">
        <v>29</v>
      </c>
      <c r="J10" s="681">
        <v>29</v>
      </c>
      <c r="K10" s="682">
        <v>29</v>
      </c>
      <c r="L10" s="1002">
        <v>1</v>
      </c>
    </row>
    <row r="11" spans="1:12" s="674" customFormat="1" ht="38.25">
      <c r="A11" s="675">
        <v>2</v>
      </c>
      <c r="B11" s="676" t="s">
        <v>14</v>
      </c>
      <c r="C11" s="676" t="s">
        <v>15</v>
      </c>
      <c r="D11" s="677" t="s">
        <v>13</v>
      </c>
      <c r="E11" s="676">
        <v>100</v>
      </c>
      <c r="F11" s="676" t="s">
        <v>1367</v>
      </c>
      <c r="G11" s="679" t="s">
        <v>1368</v>
      </c>
      <c r="H11" s="676" t="s">
        <v>13</v>
      </c>
      <c r="I11" s="684">
        <v>29.58</v>
      </c>
      <c r="J11" s="685">
        <v>29.58</v>
      </c>
      <c r="K11" s="682">
        <v>29.58</v>
      </c>
      <c r="L11" s="1002">
        <v>2</v>
      </c>
    </row>
    <row r="12" spans="1:12" s="674" customFormat="1" ht="38.25">
      <c r="A12" s="675">
        <v>2</v>
      </c>
      <c r="B12" s="676" t="s">
        <v>14</v>
      </c>
      <c r="C12" s="676" t="s">
        <v>15</v>
      </c>
      <c r="D12" s="677" t="s">
        <v>13</v>
      </c>
      <c r="E12" s="676">
        <v>100</v>
      </c>
      <c r="F12" s="686" t="s">
        <v>1177</v>
      </c>
      <c r="G12" s="679" t="s">
        <v>1178</v>
      </c>
      <c r="H12" s="679"/>
      <c r="I12" s="687">
        <v>39.619999999999997</v>
      </c>
      <c r="J12" s="688">
        <f>E12*I12</f>
        <v>3961.9999999999995</v>
      </c>
      <c r="K12" s="689">
        <v>39.619999999999997</v>
      </c>
      <c r="L12" s="1002">
        <v>3</v>
      </c>
    </row>
    <row r="13" spans="1:12" s="663" customFormat="1" ht="38.25">
      <c r="A13" s="654">
        <v>3</v>
      </c>
      <c r="B13" s="95" t="s">
        <v>16</v>
      </c>
      <c r="C13" s="95" t="s">
        <v>17</v>
      </c>
      <c r="D13" s="656" t="s">
        <v>18</v>
      </c>
      <c r="E13" s="655">
        <v>250</v>
      </c>
      <c r="F13" s="657" t="s">
        <v>1451</v>
      </c>
      <c r="G13" s="658" t="s">
        <v>1452</v>
      </c>
      <c r="H13" s="656" t="s">
        <v>18</v>
      </c>
      <c r="I13" s="690">
        <v>3.24</v>
      </c>
      <c r="J13" s="691">
        <v>3.24</v>
      </c>
      <c r="K13" s="692">
        <v>3.24</v>
      </c>
      <c r="L13" s="992">
        <v>1</v>
      </c>
    </row>
    <row r="14" spans="1:12" s="674" customFormat="1" ht="38.25">
      <c r="A14" s="664">
        <v>3</v>
      </c>
      <c r="B14" s="693" t="s">
        <v>16</v>
      </c>
      <c r="C14" s="693" t="s">
        <v>17</v>
      </c>
      <c r="D14" s="667" t="s">
        <v>18</v>
      </c>
      <c r="E14" s="665">
        <v>250</v>
      </c>
      <c r="F14" s="694" t="s">
        <v>1193</v>
      </c>
      <c r="G14" s="698" t="s">
        <v>1194</v>
      </c>
      <c r="H14" s="659" t="s">
        <v>18</v>
      </c>
      <c r="I14" s="699">
        <v>3.3868399999999999</v>
      </c>
      <c r="J14" s="700">
        <v>3.39</v>
      </c>
      <c r="K14" s="701">
        <v>3.3868399999999999</v>
      </c>
      <c r="L14" s="1158">
        <v>2</v>
      </c>
    </row>
    <row r="15" spans="1:12" s="674" customFormat="1" ht="38.25">
      <c r="A15" s="664">
        <v>3</v>
      </c>
      <c r="B15" s="693" t="s">
        <v>16</v>
      </c>
      <c r="C15" s="693" t="s">
        <v>17</v>
      </c>
      <c r="D15" s="667" t="s">
        <v>18</v>
      </c>
      <c r="E15" s="665">
        <v>250</v>
      </c>
      <c r="F15" s="694" t="s">
        <v>1367</v>
      </c>
      <c r="G15" s="658" t="s">
        <v>1368</v>
      </c>
      <c r="H15" s="694" t="s">
        <v>18</v>
      </c>
      <c r="I15" s="695">
        <v>3.42</v>
      </c>
      <c r="J15" s="696">
        <v>3.42</v>
      </c>
      <c r="K15" s="697">
        <v>3.42</v>
      </c>
      <c r="L15" s="1158">
        <v>3</v>
      </c>
    </row>
    <row r="16" spans="1:12" s="674" customFormat="1" ht="38.25">
      <c r="A16" s="664">
        <v>3</v>
      </c>
      <c r="B16" s="693" t="s">
        <v>16</v>
      </c>
      <c r="C16" s="693" t="s">
        <v>17</v>
      </c>
      <c r="D16" s="667" t="s">
        <v>18</v>
      </c>
      <c r="E16" s="665">
        <v>250</v>
      </c>
      <c r="F16" s="668" t="s">
        <v>1179</v>
      </c>
      <c r="G16" s="658" t="s">
        <v>1178</v>
      </c>
      <c r="H16" s="658"/>
      <c r="I16" s="669">
        <v>3.78</v>
      </c>
      <c r="J16" s="702">
        <f>E16*I16</f>
        <v>945</v>
      </c>
      <c r="K16" s="671">
        <v>3.78</v>
      </c>
      <c r="L16" s="1158">
        <v>4</v>
      </c>
    </row>
    <row r="17" spans="1:12" s="663" customFormat="1" ht="38.25">
      <c r="A17" s="675">
        <v>4</v>
      </c>
      <c r="B17" s="164" t="s">
        <v>19</v>
      </c>
      <c r="C17" s="164" t="s">
        <v>20</v>
      </c>
      <c r="D17" s="677" t="s">
        <v>18</v>
      </c>
      <c r="E17" s="676">
        <v>200</v>
      </c>
      <c r="F17" s="678" t="s">
        <v>1451</v>
      </c>
      <c r="G17" s="679" t="s">
        <v>1452</v>
      </c>
      <c r="H17" s="677" t="s">
        <v>18</v>
      </c>
      <c r="I17" s="680">
        <v>1.1399999999999999</v>
      </c>
      <c r="J17" s="703">
        <v>1.1399999999999999</v>
      </c>
      <c r="K17" s="681">
        <v>1.1399999999999999</v>
      </c>
      <c r="L17" s="1002">
        <v>1</v>
      </c>
    </row>
    <row r="18" spans="1:12" s="674" customFormat="1" ht="38.25">
      <c r="A18" s="675">
        <v>4</v>
      </c>
      <c r="B18" s="164" t="s">
        <v>19</v>
      </c>
      <c r="C18" s="164" t="s">
        <v>20</v>
      </c>
      <c r="D18" s="677" t="s">
        <v>18</v>
      </c>
      <c r="E18" s="676">
        <v>200</v>
      </c>
      <c r="F18" s="676" t="s">
        <v>1193</v>
      </c>
      <c r="G18" s="704" t="s">
        <v>1194</v>
      </c>
      <c r="H18" s="677" t="s">
        <v>18</v>
      </c>
      <c r="I18" s="680">
        <v>1.2768200000000001</v>
      </c>
      <c r="J18" s="705">
        <v>1.28</v>
      </c>
      <c r="K18" s="681">
        <v>1.2768200000000001</v>
      </c>
      <c r="L18" s="1002">
        <v>2</v>
      </c>
    </row>
    <row r="19" spans="1:12" s="674" customFormat="1" ht="38.25">
      <c r="A19" s="675">
        <v>4</v>
      </c>
      <c r="B19" s="164" t="s">
        <v>19</v>
      </c>
      <c r="C19" s="164" t="s">
        <v>20</v>
      </c>
      <c r="D19" s="677" t="s">
        <v>18</v>
      </c>
      <c r="E19" s="676">
        <v>200</v>
      </c>
      <c r="F19" s="676" t="s">
        <v>1367</v>
      </c>
      <c r="G19" s="679" t="s">
        <v>1368</v>
      </c>
      <c r="H19" s="676" t="s">
        <v>18</v>
      </c>
      <c r="I19" s="684">
        <v>1.28</v>
      </c>
      <c r="J19" s="706">
        <v>1.28</v>
      </c>
      <c r="K19" s="707">
        <v>1.28</v>
      </c>
      <c r="L19" s="1002">
        <v>3</v>
      </c>
    </row>
    <row r="20" spans="1:12" s="674" customFormat="1" ht="38.25">
      <c r="A20" s="675">
        <v>4</v>
      </c>
      <c r="B20" s="164" t="s">
        <v>19</v>
      </c>
      <c r="C20" s="164" t="s">
        <v>20</v>
      </c>
      <c r="D20" s="677" t="s">
        <v>18</v>
      </c>
      <c r="E20" s="676">
        <v>200</v>
      </c>
      <c r="F20" s="686" t="s">
        <v>1179</v>
      </c>
      <c r="G20" s="679" t="s">
        <v>1178</v>
      </c>
      <c r="H20" s="679"/>
      <c r="I20" s="687">
        <v>1.32</v>
      </c>
      <c r="J20" s="708">
        <f>E20*I20</f>
        <v>264</v>
      </c>
      <c r="K20" s="689">
        <v>1.32</v>
      </c>
      <c r="L20" s="1002">
        <v>4</v>
      </c>
    </row>
    <row r="21" spans="1:12" s="674" customFormat="1" ht="38.25">
      <c r="A21" s="664">
        <v>5</v>
      </c>
      <c r="B21" s="693" t="s">
        <v>21</v>
      </c>
      <c r="C21" s="693" t="s">
        <v>20</v>
      </c>
      <c r="D21" s="667" t="s">
        <v>18</v>
      </c>
      <c r="E21" s="665">
        <v>400</v>
      </c>
      <c r="F21" s="694" t="s">
        <v>1367</v>
      </c>
      <c r="G21" s="658" t="s">
        <v>1368</v>
      </c>
      <c r="H21" s="694" t="s">
        <v>18</v>
      </c>
      <c r="I21" s="695">
        <v>2.15</v>
      </c>
      <c r="J21" s="696">
        <v>2.15</v>
      </c>
      <c r="K21" s="697">
        <v>2.15</v>
      </c>
      <c r="L21" s="1158">
        <v>1</v>
      </c>
    </row>
    <row r="22" spans="1:12" s="663" customFormat="1" ht="38.25">
      <c r="A22" s="654">
        <v>5</v>
      </c>
      <c r="B22" s="95" t="s">
        <v>21</v>
      </c>
      <c r="C22" s="95" t="s">
        <v>20</v>
      </c>
      <c r="D22" s="656" t="s">
        <v>18</v>
      </c>
      <c r="E22" s="655">
        <v>400</v>
      </c>
      <c r="F22" s="657" t="s">
        <v>1451</v>
      </c>
      <c r="G22" s="658" t="s">
        <v>1452</v>
      </c>
      <c r="H22" s="656" t="s">
        <v>18</v>
      </c>
      <c r="I22" s="690">
        <v>2.1800000000000002</v>
      </c>
      <c r="J22" s="691">
        <v>2.1800000000000002</v>
      </c>
      <c r="K22" s="692">
        <v>2.1800000000000002</v>
      </c>
      <c r="L22" s="992">
        <v>2</v>
      </c>
    </row>
    <row r="23" spans="1:12" s="674" customFormat="1" ht="38.25">
      <c r="A23" s="664">
        <v>5</v>
      </c>
      <c r="B23" s="693" t="s">
        <v>21</v>
      </c>
      <c r="C23" s="693" t="s">
        <v>20</v>
      </c>
      <c r="D23" s="667" t="s">
        <v>18</v>
      </c>
      <c r="E23" s="665">
        <v>400</v>
      </c>
      <c r="F23" s="668" t="s">
        <v>1179</v>
      </c>
      <c r="G23" s="658" t="s">
        <v>1178</v>
      </c>
      <c r="H23" s="658"/>
      <c r="I23" s="669">
        <v>2.34</v>
      </c>
      <c r="J23" s="702">
        <f>E23*I23</f>
        <v>936</v>
      </c>
      <c r="K23" s="671">
        <v>2.34</v>
      </c>
      <c r="L23" s="1158">
        <v>3</v>
      </c>
    </row>
    <row r="24" spans="1:12" s="674" customFormat="1" ht="38.25">
      <c r="A24" s="664">
        <v>5</v>
      </c>
      <c r="B24" s="693" t="s">
        <v>21</v>
      </c>
      <c r="C24" s="693" t="s">
        <v>20</v>
      </c>
      <c r="D24" s="667" t="s">
        <v>18</v>
      </c>
      <c r="E24" s="665">
        <v>400</v>
      </c>
      <c r="F24" s="694" t="s">
        <v>1193</v>
      </c>
      <c r="G24" s="698" t="s">
        <v>1194</v>
      </c>
      <c r="H24" s="667" t="s">
        <v>18</v>
      </c>
      <c r="I24" s="699">
        <v>2.4643299999999999</v>
      </c>
      <c r="J24" s="700">
        <v>2.46</v>
      </c>
      <c r="K24" s="701">
        <v>2.4643299999999999</v>
      </c>
      <c r="L24" s="1158">
        <v>4</v>
      </c>
    </row>
    <row r="25" spans="1:12" s="674" customFormat="1" ht="25.5">
      <c r="A25" s="675">
        <v>6</v>
      </c>
      <c r="B25" s="164" t="s">
        <v>22</v>
      </c>
      <c r="C25" s="164" t="s">
        <v>23</v>
      </c>
      <c r="D25" s="677" t="s">
        <v>24</v>
      </c>
      <c r="E25" s="676">
        <v>40000</v>
      </c>
      <c r="F25" s="676" t="s">
        <v>1367</v>
      </c>
      <c r="G25" s="679" t="s">
        <v>1368</v>
      </c>
      <c r="H25" s="676" t="s">
        <v>1369</v>
      </c>
      <c r="I25" s="684">
        <v>0.31680000000000003</v>
      </c>
      <c r="J25" s="706">
        <v>63.36</v>
      </c>
      <c r="K25" s="707">
        <v>0.31680000000000003</v>
      </c>
      <c r="L25" s="1002">
        <v>1</v>
      </c>
    </row>
    <row r="26" spans="1:12" s="674" customFormat="1" ht="25.5">
      <c r="A26" s="675">
        <v>6</v>
      </c>
      <c r="B26" s="164" t="s">
        <v>22</v>
      </c>
      <c r="C26" s="164" t="s">
        <v>23</v>
      </c>
      <c r="D26" s="677" t="s">
        <v>24</v>
      </c>
      <c r="E26" s="676">
        <v>40000</v>
      </c>
      <c r="F26" s="676" t="s">
        <v>1193</v>
      </c>
      <c r="G26" s="704" t="s">
        <v>1194</v>
      </c>
      <c r="H26" s="676" t="s">
        <v>1195</v>
      </c>
      <c r="I26" s="680">
        <v>0.37945000000000001</v>
      </c>
      <c r="J26" s="709">
        <v>75.89</v>
      </c>
      <c r="K26" s="681">
        <v>0.37945000000000001</v>
      </c>
      <c r="L26" s="1002">
        <v>2</v>
      </c>
    </row>
    <row r="27" spans="1:12" s="674" customFormat="1" ht="25.5">
      <c r="A27" s="675">
        <v>6</v>
      </c>
      <c r="B27" s="164" t="s">
        <v>22</v>
      </c>
      <c r="C27" s="164" t="s">
        <v>23</v>
      </c>
      <c r="D27" s="677" t="s">
        <v>24</v>
      </c>
      <c r="E27" s="676">
        <v>40000</v>
      </c>
      <c r="F27" s="686" t="s">
        <v>1179</v>
      </c>
      <c r="G27" s="679" t="s">
        <v>1178</v>
      </c>
      <c r="H27" s="679"/>
      <c r="I27" s="687">
        <v>0.38</v>
      </c>
      <c r="J27" s="708">
        <f>E27*I27</f>
        <v>15200</v>
      </c>
      <c r="K27" s="689">
        <v>0.38</v>
      </c>
      <c r="L27" s="1002">
        <v>3</v>
      </c>
    </row>
    <row r="28" spans="1:12" s="663" customFormat="1" ht="38.25">
      <c r="A28" s="654">
        <v>7</v>
      </c>
      <c r="B28" s="95" t="s">
        <v>25</v>
      </c>
      <c r="C28" s="710" t="s">
        <v>26</v>
      </c>
      <c r="D28" s="656" t="s">
        <v>27</v>
      </c>
      <c r="E28" s="655">
        <v>700</v>
      </c>
      <c r="F28" s="655" t="s">
        <v>1453</v>
      </c>
      <c r="G28" s="658" t="s">
        <v>1452</v>
      </c>
      <c r="H28" s="656" t="s">
        <v>27</v>
      </c>
      <c r="I28" s="690">
        <v>1.04</v>
      </c>
      <c r="J28" s="691">
        <v>1.04</v>
      </c>
      <c r="K28" s="692">
        <v>1.04</v>
      </c>
      <c r="L28" s="992">
        <v>1</v>
      </c>
    </row>
    <row r="29" spans="1:12" s="674" customFormat="1" ht="38.25">
      <c r="A29" s="664">
        <v>7</v>
      </c>
      <c r="B29" s="693" t="s">
        <v>25</v>
      </c>
      <c r="C29" s="711" t="s">
        <v>26</v>
      </c>
      <c r="D29" s="667" t="s">
        <v>27</v>
      </c>
      <c r="E29" s="665">
        <v>700</v>
      </c>
      <c r="F29" s="694" t="s">
        <v>1370</v>
      </c>
      <c r="G29" s="658" t="s">
        <v>1368</v>
      </c>
      <c r="H29" s="694" t="s">
        <v>27</v>
      </c>
      <c r="I29" s="695">
        <v>1.08</v>
      </c>
      <c r="J29" s="696">
        <v>1.08</v>
      </c>
      <c r="K29" s="697">
        <v>1.08</v>
      </c>
      <c r="L29" s="1158">
        <v>2</v>
      </c>
    </row>
    <row r="30" spans="1:12" s="674" customFormat="1" ht="38.25">
      <c r="A30" s="664">
        <v>7</v>
      </c>
      <c r="B30" s="693" t="s">
        <v>25</v>
      </c>
      <c r="C30" s="711" t="s">
        <v>26</v>
      </c>
      <c r="D30" s="667" t="s">
        <v>27</v>
      </c>
      <c r="E30" s="665">
        <v>700</v>
      </c>
      <c r="F30" s="668" t="s">
        <v>1177</v>
      </c>
      <c r="G30" s="658" t="s">
        <v>1178</v>
      </c>
      <c r="H30" s="658"/>
      <c r="I30" s="669">
        <v>2.0499999999999998</v>
      </c>
      <c r="J30" s="702">
        <f>E30*I30</f>
        <v>1434.9999999999998</v>
      </c>
      <c r="K30" s="671">
        <v>2.0499999999999998</v>
      </c>
      <c r="L30" s="1158">
        <v>3</v>
      </c>
    </row>
    <row r="31" spans="1:12" s="674" customFormat="1" ht="38.25">
      <c r="A31" s="675">
        <v>8</v>
      </c>
      <c r="B31" s="164" t="s">
        <v>28</v>
      </c>
      <c r="C31" s="712" t="s">
        <v>29</v>
      </c>
      <c r="D31" s="677" t="s">
        <v>27</v>
      </c>
      <c r="E31" s="676">
        <v>50</v>
      </c>
      <c r="F31" s="686" t="s">
        <v>1177</v>
      </c>
      <c r="G31" s="679" t="s">
        <v>1178</v>
      </c>
      <c r="H31" s="679"/>
      <c r="I31" s="687">
        <v>16.559999999999999</v>
      </c>
      <c r="J31" s="708">
        <f>E31*I31</f>
        <v>827.99999999999989</v>
      </c>
      <c r="K31" s="689">
        <v>16.559999999999999</v>
      </c>
      <c r="L31" s="1002">
        <v>1</v>
      </c>
    </row>
    <row r="32" spans="1:12" s="663" customFormat="1" ht="38.25">
      <c r="A32" s="675">
        <v>8</v>
      </c>
      <c r="B32" s="164" t="s">
        <v>28</v>
      </c>
      <c r="C32" s="712" t="s">
        <v>29</v>
      </c>
      <c r="D32" s="677" t="s">
        <v>27</v>
      </c>
      <c r="E32" s="676">
        <v>50</v>
      </c>
      <c r="F32" s="676" t="s">
        <v>1453</v>
      </c>
      <c r="G32" s="679" t="s">
        <v>1452</v>
      </c>
      <c r="H32" s="677" t="s">
        <v>27</v>
      </c>
      <c r="I32" s="680">
        <v>17.2</v>
      </c>
      <c r="J32" s="703">
        <v>17.2</v>
      </c>
      <c r="K32" s="681">
        <v>17.2</v>
      </c>
      <c r="L32" s="1002">
        <v>2</v>
      </c>
    </row>
    <row r="33" spans="1:12" s="674" customFormat="1" ht="38.25">
      <c r="A33" s="664">
        <v>9</v>
      </c>
      <c r="B33" s="693" t="s">
        <v>30</v>
      </c>
      <c r="C33" s="711" t="s">
        <v>26</v>
      </c>
      <c r="D33" s="667" t="s">
        <v>27</v>
      </c>
      <c r="E33" s="665">
        <v>100</v>
      </c>
      <c r="F33" s="694" t="s">
        <v>1370</v>
      </c>
      <c r="G33" s="658" t="s">
        <v>1368</v>
      </c>
      <c r="H33" s="694" t="s">
        <v>27</v>
      </c>
      <c r="I33" s="695">
        <v>8.9</v>
      </c>
      <c r="J33" s="696">
        <v>8.9</v>
      </c>
      <c r="K33" s="697">
        <v>8.9</v>
      </c>
      <c r="L33" s="1158">
        <v>1</v>
      </c>
    </row>
    <row r="34" spans="1:12" s="663" customFormat="1" ht="38.25">
      <c r="A34" s="654">
        <v>9</v>
      </c>
      <c r="B34" s="95" t="s">
        <v>30</v>
      </c>
      <c r="C34" s="710" t="s">
        <v>26</v>
      </c>
      <c r="D34" s="656" t="s">
        <v>27</v>
      </c>
      <c r="E34" s="655">
        <v>100</v>
      </c>
      <c r="F34" s="655" t="s">
        <v>1453</v>
      </c>
      <c r="G34" s="658" t="s">
        <v>1452</v>
      </c>
      <c r="H34" s="656" t="s">
        <v>27</v>
      </c>
      <c r="I34" s="690">
        <v>9.3000000000000007</v>
      </c>
      <c r="J34" s="691">
        <v>9.3000000000000007</v>
      </c>
      <c r="K34" s="692">
        <v>9.3000000000000007</v>
      </c>
      <c r="L34" s="992">
        <v>2</v>
      </c>
    </row>
    <row r="35" spans="1:12" s="674" customFormat="1" ht="38.25">
      <c r="A35" s="664">
        <v>9</v>
      </c>
      <c r="B35" s="693" t="s">
        <v>30</v>
      </c>
      <c r="C35" s="711" t="s">
        <v>26</v>
      </c>
      <c r="D35" s="667" t="s">
        <v>27</v>
      </c>
      <c r="E35" s="665">
        <v>100</v>
      </c>
      <c r="F35" s="668" t="s">
        <v>1177</v>
      </c>
      <c r="G35" s="658" t="s">
        <v>1178</v>
      </c>
      <c r="H35" s="658"/>
      <c r="I35" s="669">
        <v>10.68</v>
      </c>
      <c r="J35" s="702">
        <f>E35*I35</f>
        <v>1068</v>
      </c>
      <c r="K35" s="671">
        <v>10.68</v>
      </c>
      <c r="L35" s="1158">
        <v>3</v>
      </c>
    </row>
    <row r="36" spans="1:12" s="674" customFormat="1" ht="229.5">
      <c r="A36" s="675">
        <v>10</v>
      </c>
      <c r="B36" s="164" t="s">
        <v>31</v>
      </c>
      <c r="C36" s="191" t="s">
        <v>32</v>
      </c>
      <c r="D36" s="677" t="s">
        <v>33</v>
      </c>
      <c r="E36" s="676">
        <v>60</v>
      </c>
      <c r="F36" s="676" t="s">
        <v>1371</v>
      </c>
      <c r="G36" s="679" t="s">
        <v>1368</v>
      </c>
      <c r="H36" s="676" t="s">
        <v>33</v>
      </c>
      <c r="I36" s="684">
        <v>30.87</v>
      </c>
      <c r="J36" s="706">
        <v>30.87</v>
      </c>
      <c r="K36" s="707">
        <v>30.87</v>
      </c>
      <c r="L36" s="1002">
        <v>1</v>
      </c>
    </row>
    <row r="37" spans="1:12" s="663" customFormat="1" ht="102">
      <c r="A37" s="654">
        <v>11</v>
      </c>
      <c r="B37" s="95" t="s">
        <v>34</v>
      </c>
      <c r="C37" s="95" t="s">
        <v>35</v>
      </c>
      <c r="D37" s="656" t="s">
        <v>33</v>
      </c>
      <c r="E37" s="655">
        <v>3000</v>
      </c>
      <c r="F37" s="657" t="s">
        <v>1454</v>
      </c>
      <c r="G37" s="658" t="s">
        <v>1452</v>
      </c>
      <c r="H37" s="656" t="s">
        <v>33</v>
      </c>
      <c r="I37" s="690">
        <v>1.1279999999999999</v>
      </c>
      <c r="J37" s="691">
        <v>1.1279999999999999</v>
      </c>
      <c r="K37" s="692">
        <v>1.1279999999999999</v>
      </c>
      <c r="L37" s="992">
        <v>1</v>
      </c>
    </row>
    <row r="38" spans="1:12" s="674" customFormat="1" ht="102">
      <c r="A38" s="664">
        <v>11</v>
      </c>
      <c r="B38" s="693" t="s">
        <v>34</v>
      </c>
      <c r="C38" s="693" t="s">
        <v>35</v>
      </c>
      <c r="D38" s="667" t="s">
        <v>33</v>
      </c>
      <c r="E38" s="665">
        <v>3000</v>
      </c>
      <c r="F38" s="139" t="s">
        <v>1179</v>
      </c>
      <c r="G38" s="658" t="s">
        <v>1178</v>
      </c>
      <c r="H38" s="658"/>
      <c r="I38" s="713">
        <v>1.1499999999999999</v>
      </c>
      <c r="J38" s="702">
        <f>E38*I38</f>
        <v>3449.9999999999995</v>
      </c>
      <c r="K38" s="714">
        <v>1.1499999999999999</v>
      </c>
      <c r="L38" s="1158">
        <v>2</v>
      </c>
    </row>
    <row r="39" spans="1:12" ht="102">
      <c r="A39" s="715">
        <v>11</v>
      </c>
      <c r="B39" s="693" t="s">
        <v>34</v>
      </c>
      <c r="C39" s="693" t="s">
        <v>35</v>
      </c>
      <c r="D39" s="716" t="s">
        <v>33</v>
      </c>
      <c r="E39" s="693">
        <v>3000</v>
      </c>
      <c r="F39" s="95" t="s">
        <v>36</v>
      </c>
      <c r="G39" s="95" t="s">
        <v>1176</v>
      </c>
      <c r="H39" s="717">
        <v>12</v>
      </c>
      <c r="I39" s="718">
        <v>1.2</v>
      </c>
      <c r="J39" s="719">
        <f>SUM(H39*I39)</f>
        <v>14.399999999999999</v>
      </c>
      <c r="K39" s="720">
        <v>1.2</v>
      </c>
      <c r="L39" s="1157">
        <v>3</v>
      </c>
    </row>
    <row r="40" spans="1:12" s="674" customFormat="1" ht="102">
      <c r="A40" s="664">
        <v>11</v>
      </c>
      <c r="B40" s="693" t="s">
        <v>34</v>
      </c>
      <c r="C40" s="693" t="s">
        <v>35</v>
      </c>
      <c r="D40" s="667" t="s">
        <v>33</v>
      </c>
      <c r="E40" s="665">
        <v>3000</v>
      </c>
      <c r="F40" s="694" t="s">
        <v>1367</v>
      </c>
      <c r="G40" s="658" t="s">
        <v>1368</v>
      </c>
      <c r="H40" s="694" t="s">
        <v>33</v>
      </c>
      <c r="I40" s="695">
        <v>1.23</v>
      </c>
      <c r="J40" s="696">
        <v>1.23</v>
      </c>
      <c r="K40" s="697">
        <v>1.23</v>
      </c>
      <c r="L40" s="1158">
        <v>4</v>
      </c>
    </row>
    <row r="41" spans="1:12" s="674" customFormat="1" ht="102">
      <c r="A41" s="675">
        <v>12</v>
      </c>
      <c r="B41" s="164" t="s">
        <v>37</v>
      </c>
      <c r="C41" s="164" t="s">
        <v>35</v>
      </c>
      <c r="D41" s="677" t="s">
        <v>33</v>
      </c>
      <c r="E41" s="676">
        <v>1000</v>
      </c>
      <c r="F41" s="676" t="s">
        <v>1367</v>
      </c>
      <c r="G41" s="679" t="s">
        <v>1368</v>
      </c>
      <c r="H41" s="676" t="s">
        <v>33</v>
      </c>
      <c r="I41" s="684">
        <v>1.65</v>
      </c>
      <c r="J41" s="706">
        <v>1.65</v>
      </c>
      <c r="K41" s="707">
        <v>1.65</v>
      </c>
      <c r="L41" s="1002">
        <v>1</v>
      </c>
    </row>
    <row r="42" spans="1:12" s="674" customFormat="1" ht="102">
      <c r="A42" s="675">
        <v>12</v>
      </c>
      <c r="B42" s="164" t="s">
        <v>37</v>
      </c>
      <c r="C42" s="164" t="s">
        <v>35</v>
      </c>
      <c r="D42" s="677" t="s">
        <v>33</v>
      </c>
      <c r="E42" s="676">
        <v>1000</v>
      </c>
      <c r="F42" s="174" t="s">
        <v>1179</v>
      </c>
      <c r="G42" s="679" t="s">
        <v>1178</v>
      </c>
      <c r="H42" s="679"/>
      <c r="I42" s="721">
        <v>1.78</v>
      </c>
      <c r="J42" s="708">
        <f>E42*I42</f>
        <v>1780</v>
      </c>
      <c r="K42" s="722">
        <v>1.78</v>
      </c>
      <c r="L42" s="1002">
        <v>2</v>
      </c>
    </row>
    <row r="43" spans="1:12" ht="102">
      <c r="A43" s="198">
        <v>12</v>
      </c>
      <c r="B43" s="164" t="s">
        <v>37</v>
      </c>
      <c r="C43" s="164" t="s">
        <v>35</v>
      </c>
      <c r="D43" s="174" t="s">
        <v>33</v>
      </c>
      <c r="E43" s="164">
        <v>1000</v>
      </c>
      <c r="F43" s="164" t="s">
        <v>36</v>
      </c>
      <c r="G43" s="164" t="s">
        <v>1176</v>
      </c>
      <c r="H43" s="174">
        <v>1</v>
      </c>
      <c r="I43" s="723">
        <v>2.16</v>
      </c>
      <c r="J43" s="708">
        <f>SUM(H43*I43)</f>
        <v>2.16</v>
      </c>
      <c r="K43" s="723">
        <v>2.16</v>
      </c>
      <c r="L43" s="1156">
        <v>3</v>
      </c>
    </row>
    <row r="44" spans="1:12" s="674" customFormat="1" ht="63.75">
      <c r="A44" s="664">
        <v>13</v>
      </c>
      <c r="B44" s="693" t="s">
        <v>38</v>
      </c>
      <c r="C44" s="693" t="s">
        <v>38</v>
      </c>
      <c r="D44" s="667" t="s">
        <v>33</v>
      </c>
      <c r="E44" s="665">
        <v>500</v>
      </c>
      <c r="F44" s="694" t="s">
        <v>1367</v>
      </c>
      <c r="G44" s="658" t="s">
        <v>1368</v>
      </c>
      <c r="H44" s="694" t="s">
        <v>33</v>
      </c>
      <c r="I44" s="695">
        <v>1.65</v>
      </c>
      <c r="J44" s="696">
        <v>1.65</v>
      </c>
      <c r="K44" s="697">
        <v>1.65</v>
      </c>
      <c r="L44" s="1158" t="s">
        <v>1545</v>
      </c>
    </row>
    <row r="45" spans="1:12" ht="38.25">
      <c r="A45" s="715">
        <v>13</v>
      </c>
      <c r="B45" s="693" t="s">
        <v>38</v>
      </c>
      <c r="C45" s="693" t="s">
        <v>38</v>
      </c>
      <c r="D45" s="716" t="s">
        <v>33</v>
      </c>
      <c r="E45" s="693">
        <v>500</v>
      </c>
      <c r="F45" s="95" t="s">
        <v>36</v>
      </c>
      <c r="G45" s="95" t="s">
        <v>1176</v>
      </c>
      <c r="H45" s="717">
        <v>12</v>
      </c>
      <c r="I45" s="718">
        <v>2.52</v>
      </c>
      <c r="J45" s="719">
        <f>SUM(H45*I45)</f>
        <v>30.240000000000002</v>
      </c>
      <c r="K45" s="718">
        <v>2.52</v>
      </c>
      <c r="L45" s="1157">
        <v>1</v>
      </c>
    </row>
    <row r="46" spans="1:12" s="732" customFormat="1" ht="38.25">
      <c r="A46" s="725">
        <v>13</v>
      </c>
      <c r="B46" s="95" t="s">
        <v>38</v>
      </c>
      <c r="C46" s="95" t="s">
        <v>38</v>
      </c>
      <c r="D46" s="95" t="s">
        <v>33</v>
      </c>
      <c r="E46" s="95">
        <v>500</v>
      </c>
      <c r="F46" s="726" t="s">
        <v>1205</v>
      </c>
      <c r="G46" s="727" t="s">
        <v>1206</v>
      </c>
      <c r="H46" s="728">
        <v>1</v>
      </c>
      <c r="I46" s="729">
        <v>2.92</v>
      </c>
      <c r="J46" s="167">
        <v>2.92</v>
      </c>
      <c r="K46" s="730">
        <v>2.92</v>
      </c>
      <c r="L46" s="1159">
        <v>2</v>
      </c>
    </row>
    <row r="47" spans="1:12" s="733" customFormat="1" ht="51">
      <c r="A47" s="675">
        <v>14</v>
      </c>
      <c r="B47" s="164" t="s">
        <v>39</v>
      </c>
      <c r="C47" s="164" t="s">
        <v>40</v>
      </c>
      <c r="D47" s="677" t="s">
        <v>33</v>
      </c>
      <c r="E47" s="676">
        <v>3000</v>
      </c>
      <c r="F47" s="678" t="s">
        <v>1454</v>
      </c>
      <c r="G47" s="679" t="s">
        <v>1452</v>
      </c>
      <c r="H47" s="677" t="s">
        <v>33</v>
      </c>
      <c r="I47" s="680">
        <v>1.18</v>
      </c>
      <c r="J47" s="703">
        <v>1.18</v>
      </c>
      <c r="K47" s="681">
        <v>1.18</v>
      </c>
      <c r="L47" s="1002">
        <v>1</v>
      </c>
    </row>
    <row r="48" spans="1:12" s="674" customFormat="1" ht="38.25">
      <c r="A48" s="675">
        <v>14</v>
      </c>
      <c r="B48" s="164" t="s">
        <v>39</v>
      </c>
      <c r="C48" s="164" t="s">
        <v>40</v>
      </c>
      <c r="D48" s="677" t="s">
        <v>33</v>
      </c>
      <c r="E48" s="676">
        <v>3000</v>
      </c>
      <c r="F48" s="676" t="s">
        <v>1367</v>
      </c>
      <c r="G48" s="679" t="s">
        <v>1368</v>
      </c>
      <c r="H48" s="676" t="s">
        <v>1372</v>
      </c>
      <c r="I48" s="684">
        <v>1.65</v>
      </c>
      <c r="J48" s="706">
        <v>9.8999999999999986</v>
      </c>
      <c r="K48" s="707">
        <v>1.65</v>
      </c>
      <c r="L48" s="1002">
        <v>2</v>
      </c>
    </row>
    <row r="49" spans="1:12" ht="38.25">
      <c r="A49" s="198">
        <v>14</v>
      </c>
      <c r="B49" s="164" t="s">
        <v>39</v>
      </c>
      <c r="C49" s="164" t="s">
        <v>40</v>
      </c>
      <c r="D49" s="174" t="s">
        <v>33</v>
      </c>
      <c r="E49" s="164">
        <v>3000</v>
      </c>
      <c r="F49" s="164" t="s">
        <v>36</v>
      </c>
      <c r="G49" s="164" t="s">
        <v>1176</v>
      </c>
      <c r="H49" s="174">
        <v>12</v>
      </c>
      <c r="I49" s="723">
        <v>1.68</v>
      </c>
      <c r="J49" s="708">
        <f>SUM(H49*I49)</f>
        <v>20.16</v>
      </c>
      <c r="K49" s="734">
        <v>1.68</v>
      </c>
      <c r="L49" s="1156">
        <v>3</v>
      </c>
    </row>
    <row r="50" spans="1:12" s="674" customFormat="1" ht="38.25">
      <c r="A50" s="675">
        <v>14</v>
      </c>
      <c r="B50" s="164" t="s">
        <v>39</v>
      </c>
      <c r="C50" s="164" t="s">
        <v>40</v>
      </c>
      <c r="D50" s="677" t="s">
        <v>33</v>
      </c>
      <c r="E50" s="676">
        <v>3000</v>
      </c>
      <c r="F50" s="174" t="s">
        <v>1179</v>
      </c>
      <c r="G50" s="679" t="s">
        <v>1178</v>
      </c>
      <c r="H50" s="679"/>
      <c r="I50" s="687">
        <v>1.72</v>
      </c>
      <c r="J50" s="708">
        <f>E50*I50</f>
        <v>5160</v>
      </c>
      <c r="K50" s="689">
        <v>1.72</v>
      </c>
      <c r="L50" s="1002">
        <v>4</v>
      </c>
    </row>
    <row r="51" spans="1:12" s="732" customFormat="1" ht="38.25">
      <c r="A51" s="735">
        <v>14</v>
      </c>
      <c r="B51" s="164" t="s">
        <v>39</v>
      </c>
      <c r="C51" s="164" t="s">
        <v>40</v>
      </c>
      <c r="D51" s="164" t="s">
        <v>33</v>
      </c>
      <c r="E51" s="164">
        <v>3000</v>
      </c>
      <c r="F51" s="736" t="s">
        <v>1207</v>
      </c>
      <c r="G51" s="737" t="s">
        <v>1206</v>
      </c>
      <c r="H51" s="738">
        <v>1</v>
      </c>
      <c r="I51" s="739">
        <v>1.73</v>
      </c>
      <c r="J51" s="168">
        <v>1.73</v>
      </c>
      <c r="K51" s="740">
        <v>1.73</v>
      </c>
      <c r="L51" s="1156">
        <v>5</v>
      </c>
    </row>
    <row r="52" spans="1:12" s="674" customFormat="1" ht="102">
      <c r="A52" s="664">
        <v>15</v>
      </c>
      <c r="B52" s="693" t="s">
        <v>41</v>
      </c>
      <c r="C52" s="693" t="s">
        <v>42</v>
      </c>
      <c r="D52" s="667" t="s">
        <v>43</v>
      </c>
      <c r="E52" s="665">
        <v>10</v>
      </c>
      <c r="F52" s="694" t="s">
        <v>1371</v>
      </c>
      <c r="G52" s="658" t="s">
        <v>1368</v>
      </c>
      <c r="H52" s="694" t="s">
        <v>43</v>
      </c>
      <c r="I52" s="695">
        <v>8.76</v>
      </c>
      <c r="J52" s="696">
        <v>8.76</v>
      </c>
      <c r="K52" s="697">
        <v>8.76</v>
      </c>
      <c r="L52" s="1158">
        <v>1</v>
      </c>
    </row>
    <row r="53" spans="1:12" ht="102">
      <c r="A53" s="198">
        <v>16</v>
      </c>
      <c r="B53" s="164" t="s">
        <v>44</v>
      </c>
      <c r="C53" s="164" t="s">
        <v>42</v>
      </c>
      <c r="D53" s="174" t="s">
        <v>43</v>
      </c>
      <c r="E53" s="164">
        <v>10</v>
      </c>
      <c r="F53" s="164" t="s">
        <v>45</v>
      </c>
      <c r="G53" s="164" t="s">
        <v>1176</v>
      </c>
      <c r="H53" s="174">
        <v>30</v>
      </c>
      <c r="I53" s="723">
        <v>9</v>
      </c>
      <c r="J53" s="708">
        <f>SUM(H53*I53/25)</f>
        <v>10.8</v>
      </c>
      <c r="K53" s="723">
        <v>9</v>
      </c>
      <c r="L53" s="1156" t="s">
        <v>1545</v>
      </c>
    </row>
    <row r="54" spans="1:12" s="674" customFormat="1" ht="102">
      <c r="A54" s="675">
        <v>16</v>
      </c>
      <c r="B54" s="164" t="s">
        <v>44</v>
      </c>
      <c r="C54" s="164" t="s">
        <v>42</v>
      </c>
      <c r="D54" s="677" t="s">
        <v>43</v>
      </c>
      <c r="E54" s="676">
        <v>10</v>
      </c>
      <c r="F54" s="676" t="s">
        <v>1371</v>
      </c>
      <c r="G54" s="679" t="s">
        <v>1368</v>
      </c>
      <c r="H54" s="676" t="s">
        <v>43</v>
      </c>
      <c r="I54" s="684">
        <v>10.98</v>
      </c>
      <c r="J54" s="706">
        <v>10.98</v>
      </c>
      <c r="K54" s="707">
        <v>10.98</v>
      </c>
      <c r="L54" s="1002">
        <v>1</v>
      </c>
    </row>
    <row r="55" spans="1:12" s="674" customFormat="1" ht="102">
      <c r="A55" s="664">
        <v>17</v>
      </c>
      <c r="B55" s="693" t="s">
        <v>46</v>
      </c>
      <c r="C55" s="693" t="s">
        <v>42</v>
      </c>
      <c r="D55" s="667" t="s">
        <v>43</v>
      </c>
      <c r="E55" s="665">
        <v>10</v>
      </c>
      <c r="F55" s="694" t="s">
        <v>1371</v>
      </c>
      <c r="G55" s="658" t="s">
        <v>1368</v>
      </c>
      <c r="H55" s="694" t="s">
        <v>43</v>
      </c>
      <c r="I55" s="695">
        <v>13.62</v>
      </c>
      <c r="J55" s="696">
        <v>13.62</v>
      </c>
      <c r="K55" s="697">
        <v>13.62</v>
      </c>
      <c r="L55" s="1158">
        <v>1</v>
      </c>
    </row>
    <row r="56" spans="1:12" s="674" customFormat="1" ht="102">
      <c r="A56" s="675">
        <v>18</v>
      </c>
      <c r="B56" s="164" t="s">
        <v>47</v>
      </c>
      <c r="C56" s="164" t="s">
        <v>42</v>
      </c>
      <c r="D56" s="677" t="s">
        <v>43</v>
      </c>
      <c r="E56" s="676">
        <v>10</v>
      </c>
      <c r="F56" s="676" t="s">
        <v>1371</v>
      </c>
      <c r="G56" s="679" t="s">
        <v>1368</v>
      </c>
      <c r="H56" s="676" t="s">
        <v>1373</v>
      </c>
      <c r="I56" s="684">
        <v>7.8</v>
      </c>
      <c r="J56" s="706">
        <v>7.8</v>
      </c>
      <c r="K56" s="706">
        <v>7.8</v>
      </c>
      <c r="L56" s="1002">
        <v>1</v>
      </c>
    </row>
    <row r="57" spans="1:12" s="674" customFormat="1" ht="153">
      <c r="A57" s="664">
        <v>19</v>
      </c>
      <c r="B57" s="693" t="s">
        <v>48</v>
      </c>
      <c r="C57" s="693" t="s">
        <v>49</v>
      </c>
      <c r="D57" s="667" t="s">
        <v>33</v>
      </c>
      <c r="E57" s="665">
        <v>200</v>
      </c>
      <c r="F57" s="694" t="s">
        <v>1367</v>
      </c>
      <c r="G57" s="658" t="s">
        <v>1368</v>
      </c>
      <c r="H57" s="694" t="s">
        <v>33</v>
      </c>
      <c r="I57" s="695">
        <v>1.65</v>
      </c>
      <c r="J57" s="696">
        <v>1.65</v>
      </c>
      <c r="K57" s="697">
        <v>1.65</v>
      </c>
      <c r="L57" s="1158">
        <v>1</v>
      </c>
    </row>
    <row r="58" spans="1:12" s="674" customFormat="1" ht="153">
      <c r="A58" s="664">
        <v>19</v>
      </c>
      <c r="B58" s="693" t="s">
        <v>48</v>
      </c>
      <c r="C58" s="693" t="s">
        <v>49</v>
      </c>
      <c r="D58" s="667" t="s">
        <v>33</v>
      </c>
      <c r="E58" s="665">
        <v>200</v>
      </c>
      <c r="F58" s="139" t="s">
        <v>1179</v>
      </c>
      <c r="G58" s="658" t="s">
        <v>1178</v>
      </c>
      <c r="H58" s="658"/>
      <c r="I58" s="669">
        <v>1.78</v>
      </c>
      <c r="J58" s="702">
        <f>E58*I58</f>
        <v>356</v>
      </c>
      <c r="K58" s="671">
        <v>1.78</v>
      </c>
      <c r="L58" s="1158">
        <v>2</v>
      </c>
    </row>
    <row r="59" spans="1:12" ht="153">
      <c r="A59" s="715">
        <v>19</v>
      </c>
      <c r="B59" s="693" t="s">
        <v>48</v>
      </c>
      <c r="C59" s="693" t="s">
        <v>49</v>
      </c>
      <c r="D59" s="716" t="s">
        <v>33</v>
      </c>
      <c r="E59" s="693">
        <v>200</v>
      </c>
      <c r="F59" s="95" t="s">
        <v>36</v>
      </c>
      <c r="G59" s="95" t="s">
        <v>1176</v>
      </c>
      <c r="H59" s="717">
        <v>1</v>
      </c>
      <c r="I59" s="718">
        <v>2.16</v>
      </c>
      <c r="J59" s="719">
        <f>SUM(H59*I59)</f>
        <v>2.16</v>
      </c>
      <c r="K59" s="718">
        <v>2.16</v>
      </c>
      <c r="L59" s="1157">
        <v>3</v>
      </c>
    </row>
    <row r="60" spans="1:12" s="732" customFormat="1" ht="153">
      <c r="A60" s="725">
        <v>19</v>
      </c>
      <c r="B60" s="95" t="s">
        <v>48</v>
      </c>
      <c r="C60" s="95" t="s">
        <v>49</v>
      </c>
      <c r="D60" s="95" t="s">
        <v>33</v>
      </c>
      <c r="E60" s="95">
        <v>200</v>
      </c>
      <c r="F60" s="726" t="s">
        <v>1205</v>
      </c>
      <c r="G60" s="727" t="s">
        <v>1206</v>
      </c>
      <c r="H60" s="728">
        <v>1</v>
      </c>
      <c r="I60" s="729">
        <v>2.56</v>
      </c>
      <c r="J60" s="167">
        <v>2.56</v>
      </c>
      <c r="K60" s="730">
        <v>2.56</v>
      </c>
      <c r="L60" s="1159">
        <v>4</v>
      </c>
    </row>
    <row r="61" spans="1:12" s="674" customFormat="1" ht="153">
      <c r="A61" s="675">
        <v>20</v>
      </c>
      <c r="B61" s="164" t="s">
        <v>50</v>
      </c>
      <c r="C61" s="164" t="s">
        <v>49</v>
      </c>
      <c r="D61" s="677" t="s">
        <v>33</v>
      </c>
      <c r="E61" s="676">
        <v>100</v>
      </c>
      <c r="F61" s="676" t="s">
        <v>1367</v>
      </c>
      <c r="G61" s="679" t="s">
        <v>1368</v>
      </c>
      <c r="H61" s="676" t="s">
        <v>33</v>
      </c>
      <c r="I61" s="684">
        <v>2.88</v>
      </c>
      <c r="J61" s="706">
        <v>2.88</v>
      </c>
      <c r="K61" s="707">
        <v>2.88</v>
      </c>
      <c r="L61" s="1002">
        <v>1</v>
      </c>
    </row>
    <row r="62" spans="1:12" s="733" customFormat="1" ht="153">
      <c r="A62" s="675">
        <v>20</v>
      </c>
      <c r="B62" s="164" t="s">
        <v>50</v>
      </c>
      <c r="C62" s="164" t="s">
        <v>49</v>
      </c>
      <c r="D62" s="677" t="s">
        <v>33</v>
      </c>
      <c r="E62" s="676">
        <v>100</v>
      </c>
      <c r="F62" s="174" t="s">
        <v>1179</v>
      </c>
      <c r="G62" s="679" t="s">
        <v>1178</v>
      </c>
      <c r="H62" s="679"/>
      <c r="I62" s="687">
        <v>3.17</v>
      </c>
      <c r="J62" s="708">
        <f>E62*I62</f>
        <v>317</v>
      </c>
      <c r="K62" s="689">
        <v>3.17</v>
      </c>
      <c r="L62" s="1002">
        <v>2</v>
      </c>
    </row>
    <row r="63" spans="1:12" s="733" customFormat="1" ht="153">
      <c r="A63" s="675">
        <v>20</v>
      </c>
      <c r="B63" s="164" t="s">
        <v>50</v>
      </c>
      <c r="C63" s="164" t="s">
        <v>49</v>
      </c>
      <c r="D63" s="677" t="s">
        <v>33</v>
      </c>
      <c r="E63" s="676">
        <v>100</v>
      </c>
      <c r="F63" s="678" t="s">
        <v>1454</v>
      </c>
      <c r="G63" s="679" t="s">
        <v>1452</v>
      </c>
      <c r="H63" s="677" t="s">
        <v>33</v>
      </c>
      <c r="I63" s="680">
        <v>3.47</v>
      </c>
      <c r="J63" s="703">
        <v>3.47</v>
      </c>
      <c r="K63" s="681">
        <v>3.47</v>
      </c>
      <c r="L63" s="1002">
        <v>3</v>
      </c>
    </row>
    <row r="64" spans="1:12" ht="153">
      <c r="A64" s="198">
        <v>20</v>
      </c>
      <c r="B64" s="164" t="s">
        <v>50</v>
      </c>
      <c r="C64" s="164" t="s">
        <v>49</v>
      </c>
      <c r="D64" s="174" t="s">
        <v>33</v>
      </c>
      <c r="E64" s="164">
        <v>100</v>
      </c>
      <c r="F64" s="164" t="s">
        <v>36</v>
      </c>
      <c r="G64" s="164" t="s">
        <v>1176</v>
      </c>
      <c r="H64" s="174">
        <v>1</v>
      </c>
      <c r="I64" s="723">
        <v>3.48</v>
      </c>
      <c r="J64" s="708">
        <f>SUM(H64*I64)</f>
        <v>3.48</v>
      </c>
      <c r="K64" s="723">
        <v>3.48</v>
      </c>
      <c r="L64" s="1156">
        <v>4</v>
      </c>
    </row>
    <row r="65" spans="1:12" s="732" customFormat="1" ht="153">
      <c r="A65" s="735">
        <v>20</v>
      </c>
      <c r="B65" s="164" t="s">
        <v>50</v>
      </c>
      <c r="C65" s="164" t="s">
        <v>49</v>
      </c>
      <c r="D65" s="164" t="s">
        <v>33</v>
      </c>
      <c r="E65" s="164">
        <v>100</v>
      </c>
      <c r="F65" s="736" t="s">
        <v>1205</v>
      </c>
      <c r="G65" s="737" t="s">
        <v>1206</v>
      </c>
      <c r="H65" s="738">
        <v>1</v>
      </c>
      <c r="I65" s="739">
        <v>4.91</v>
      </c>
      <c r="J65" s="168">
        <v>4.91</v>
      </c>
      <c r="K65" s="740">
        <v>4.91</v>
      </c>
      <c r="L65" s="1156">
        <v>5</v>
      </c>
    </row>
    <row r="66" spans="1:12" s="674" customFormat="1" ht="153">
      <c r="A66" s="664">
        <v>21</v>
      </c>
      <c r="B66" s="693" t="s">
        <v>51</v>
      </c>
      <c r="C66" s="693" t="s">
        <v>49</v>
      </c>
      <c r="D66" s="667" t="s">
        <v>33</v>
      </c>
      <c r="E66" s="665">
        <v>10</v>
      </c>
      <c r="F66" s="694" t="s">
        <v>1367</v>
      </c>
      <c r="G66" s="658" t="s">
        <v>1368</v>
      </c>
      <c r="H66" s="694" t="s">
        <v>33</v>
      </c>
      <c r="I66" s="695">
        <v>4.92</v>
      </c>
      <c r="J66" s="696">
        <v>4.92</v>
      </c>
      <c r="K66" s="697">
        <v>4.92</v>
      </c>
      <c r="L66" s="1158">
        <v>1</v>
      </c>
    </row>
    <row r="67" spans="1:12" ht="153">
      <c r="A67" s="715">
        <v>21</v>
      </c>
      <c r="B67" s="693" t="s">
        <v>51</v>
      </c>
      <c r="C67" s="693" t="s">
        <v>49</v>
      </c>
      <c r="D67" s="716" t="s">
        <v>33</v>
      </c>
      <c r="E67" s="693">
        <v>10</v>
      </c>
      <c r="F67" s="95" t="s">
        <v>36</v>
      </c>
      <c r="G67" s="95" t="s">
        <v>1176</v>
      </c>
      <c r="H67" s="717">
        <v>1</v>
      </c>
      <c r="I67" s="718">
        <v>5.28</v>
      </c>
      <c r="J67" s="719">
        <f>SUM(H67*I67)</f>
        <v>5.28</v>
      </c>
      <c r="K67" s="718">
        <v>5.28</v>
      </c>
      <c r="L67" s="1157">
        <v>2</v>
      </c>
    </row>
    <row r="68" spans="1:12" s="733" customFormat="1" ht="153">
      <c r="A68" s="741">
        <v>21</v>
      </c>
      <c r="B68" s="742" t="s">
        <v>51</v>
      </c>
      <c r="C68" s="742" t="s">
        <v>49</v>
      </c>
      <c r="D68" s="659" t="s">
        <v>33</v>
      </c>
      <c r="E68" s="694">
        <v>10</v>
      </c>
      <c r="F68" s="139" t="s">
        <v>1179</v>
      </c>
      <c r="G68" s="658" t="s">
        <v>1178</v>
      </c>
      <c r="H68" s="658"/>
      <c r="I68" s="669">
        <v>5.47</v>
      </c>
      <c r="J68" s="702">
        <f>E68*I68</f>
        <v>54.699999999999996</v>
      </c>
      <c r="K68" s="671">
        <v>5.47</v>
      </c>
      <c r="L68" s="1160">
        <v>3</v>
      </c>
    </row>
    <row r="69" spans="1:12" s="732" customFormat="1" ht="153">
      <c r="A69" s="725">
        <v>21</v>
      </c>
      <c r="B69" s="95" t="s">
        <v>51</v>
      </c>
      <c r="C69" s="95" t="s">
        <v>49</v>
      </c>
      <c r="D69" s="95" t="s">
        <v>33</v>
      </c>
      <c r="E69" s="95">
        <v>10</v>
      </c>
      <c r="F69" s="726" t="s">
        <v>1205</v>
      </c>
      <c r="G69" s="727" t="s">
        <v>1206</v>
      </c>
      <c r="H69" s="728">
        <v>1</v>
      </c>
      <c r="I69" s="729">
        <v>7.5</v>
      </c>
      <c r="J69" s="167">
        <v>7.5</v>
      </c>
      <c r="K69" s="730">
        <v>7.5</v>
      </c>
      <c r="L69" s="1159">
        <v>4</v>
      </c>
    </row>
    <row r="70" spans="1:12" s="674" customFormat="1" ht="204">
      <c r="A70" s="675">
        <v>22</v>
      </c>
      <c r="B70" s="164" t="s">
        <v>52</v>
      </c>
      <c r="C70" s="744" t="s">
        <v>53</v>
      </c>
      <c r="D70" s="677" t="s">
        <v>54</v>
      </c>
      <c r="E70" s="676">
        <v>10</v>
      </c>
      <c r="F70" s="676" t="s">
        <v>1371</v>
      </c>
      <c r="G70" s="679" t="s">
        <v>1368</v>
      </c>
      <c r="H70" s="676" t="s">
        <v>54</v>
      </c>
      <c r="I70" s="684">
        <v>6.12</v>
      </c>
      <c r="J70" s="706">
        <v>6.12</v>
      </c>
      <c r="K70" s="706">
        <v>6.12</v>
      </c>
      <c r="L70" s="1002">
        <v>1</v>
      </c>
    </row>
    <row r="71" spans="1:12" s="674" customFormat="1" ht="204">
      <c r="A71" s="675">
        <v>22</v>
      </c>
      <c r="B71" s="164" t="s">
        <v>52</v>
      </c>
      <c r="C71" s="744" t="s">
        <v>53</v>
      </c>
      <c r="D71" s="677" t="s">
        <v>54</v>
      </c>
      <c r="E71" s="676">
        <v>10</v>
      </c>
      <c r="F71" s="164" t="s">
        <v>1334</v>
      </c>
      <c r="G71" s="164" t="s">
        <v>1333</v>
      </c>
      <c r="H71" s="174">
        <v>50</v>
      </c>
      <c r="I71" s="745">
        <v>0.40799999999999997</v>
      </c>
      <c r="J71" s="746">
        <v>20.5</v>
      </c>
      <c r="K71" s="746">
        <v>20.5</v>
      </c>
      <c r="L71" s="1002">
        <v>2</v>
      </c>
    </row>
    <row r="72" spans="1:12" ht="191.25">
      <c r="A72" s="715">
        <v>23</v>
      </c>
      <c r="B72" s="693" t="s">
        <v>55</v>
      </c>
      <c r="C72" s="747" t="s">
        <v>56</v>
      </c>
      <c r="D72" s="716" t="s">
        <v>54</v>
      </c>
      <c r="E72" s="693">
        <v>100</v>
      </c>
      <c r="F72" s="95" t="s">
        <v>36</v>
      </c>
      <c r="G72" s="95" t="s">
        <v>1176</v>
      </c>
      <c r="H72" s="717">
        <v>100</v>
      </c>
      <c r="I72" s="718">
        <v>3.3</v>
      </c>
      <c r="J72" s="719">
        <f>SUM(H72*I72/50)</f>
        <v>6.6</v>
      </c>
      <c r="K72" s="720">
        <v>3.3</v>
      </c>
      <c r="L72" s="1157">
        <v>1</v>
      </c>
    </row>
    <row r="73" spans="1:12" s="674" customFormat="1" ht="191.25">
      <c r="A73" s="664">
        <v>23</v>
      </c>
      <c r="B73" s="693" t="s">
        <v>55</v>
      </c>
      <c r="C73" s="748" t="s">
        <v>56</v>
      </c>
      <c r="D73" s="667" t="s">
        <v>54</v>
      </c>
      <c r="E73" s="665">
        <v>100</v>
      </c>
      <c r="F73" s="694" t="s">
        <v>1371</v>
      </c>
      <c r="G73" s="658" t="s">
        <v>1368</v>
      </c>
      <c r="H73" s="694" t="s">
        <v>54</v>
      </c>
      <c r="I73" s="695">
        <v>6.12</v>
      </c>
      <c r="J73" s="696">
        <v>6.12</v>
      </c>
      <c r="K73" s="697">
        <v>6.12</v>
      </c>
      <c r="L73" s="1158">
        <v>2</v>
      </c>
    </row>
    <row r="74" spans="1:12" ht="191.25">
      <c r="A74" s="198">
        <v>24</v>
      </c>
      <c r="B74" s="164" t="s">
        <v>57</v>
      </c>
      <c r="C74" s="191" t="s">
        <v>58</v>
      </c>
      <c r="D74" s="174" t="s">
        <v>43</v>
      </c>
      <c r="E74" s="164">
        <v>200</v>
      </c>
      <c r="F74" s="164" t="s">
        <v>36</v>
      </c>
      <c r="G74" s="164" t="s">
        <v>1176</v>
      </c>
      <c r="H74" s="174">
        <v>50</v>
      </c>
      <c r="I74" s="749">
        <v>3.75</v>
      </c>
      <c r="J74" s="708">
        <f>SUM(H74*I74/25)</f>
        <v>7.5</v>
      </c>
      <c r="K74" s="750">
        <v>3.75</v>
      </c>
      <c r="L74" s="1156" t="s">
        <v>1545</v>
      </c>
    </row>
    <row r="75" spans="1:12" s="674" customFormat="1" ht="191.25">
      <c r="A75" s="675">
        <v>24</v>
      </c>
      <c r="B75" s="164" t="s">
        <v>57</v>
      </c>
      <c r="C75" s="744" t="s">
        <v>58</v>
      </c>
      <c r="D75" s="677" t="s">
        <v>43</v>
      </c>
      <c r="E75" s="676">
        <v>200</v>
      </c>
      <c r="F75" s="676" t="s">
        <v>1371</v>
      </c>
      <c r="G75" s="679" t="s">
        <v>1368</v>
      </c>
      <c r="H75" s="676" t="s">
        <v>43</v>
      </c>
      <c r="I75" s="684">
        <v>5.85</v>
      </c>
      <c r="J75" s="706">
        <v>5.85</v>
      </c>
      <c r="K75" s="707">
        <v>5.85</v>
      </c>
      <c r="L75" s="1002">
        <v>1</v>
      </c>
    </row>
    <row r="76" spans="1:12" ht="191.25">
      <c r="A76" s="715">
        <v>25</v>
      </c>
      <c r="B76" s="693" t="s">
        <v>59</v>
      </c>
      <c r="C76" s="747" t="s">
        <v>60</v>
      </c>
      <c r="D76" s="716" t="s">
        <v>43</v>
      </c>
      <c r="E76" s="693">
        <v>100</v>
      </c>
      <c r="F76" s="95" t="s">
        <v>36</v>
      </c>
      <c r="G76" s="95" t="s">
        <v>1176</v>
      </c>
      <c r="H76" s="717">
        <v>50</v>
      </c>
      <c r="I76" s="751">
        <v>4.5</v>
      </c>
      <c r="J76" s="719">
        <f>SUM(H76*I76/25)</f>
        <v>9</v>
      </c>
      <c r="K76" s="752">
        <v>4.5</v>
      </c>
      <c r="L76" s="1157" t="s">
        <v>1545</v>
      </c>
    </row>
    <row r="77" spans="1:12" s="674" customFormat="1" ht="191.25">
      <c r="A77" s="664">
        <v>25</v>
      </c>
      <c r="B77" s="693" t="s">
        <v>59</v>
      </c>
      <c r="C77" s="748" t="s">
        <v>60</v>
      </c>
      <c r="D77" s="667" t="s">
        <v>43</v>
      </c>
      <c r="E77" s="665">
        <v>100</v>
      </c>
      <c r="F77" s="694" t="s">
        <v>1371</v>
      </c>
      <c r="G77" s="658" t="s">
        <v>1368</v>
      </c>
      <c r="H77" s="694" t="s">
        <v>43</v>
      </c>
      <c r="I77" s="695">
        <v>8.2200000000000006</v>
      </c>
      <c r="J77" s="696">
        <v>8.2200000000000006</v>
      </c>
      <c r="K77" s="697">
        <v>8.2200000000000006</v>
      </c>
      <c r="L77" s="1158">
        <v>1</v>
      </c>
    </row>
    <row r="78" spans="1:12" ht="191.25">
      <c r="A78" s="198">
        <v>26</v>
      </c>
      <c r="B78" s="164" t="s">
        <v>61</v>
      </c>
      <c r="C78" s="191" t="s">
        <v>62</v>
      </c>
      <c r="D78" s="174" t="s">
        <v>43</v>
      </c>
      <c r="E78" s="164">
        <v>80</v>
      </c>
      <c r="F78" s="164" t="s">
        <v>36</v>
      </c>
      <c r="G78" s="164" t="s">
        <v>1176</v>
      </c>
      <c r="H78" s="174">
        <v>50</v>
      </c>
      <c r="I78" s="749">
        <v>6</v>
      </c>
      <c r="J78" s="708">
        <f>SUM(H78*I78/25)</f>
        <v>12</v>
      </c>
      <c r="K78" s="749">
        <v>6</v>
      </c>
      <c r="L78" s="1156" t="s">
        <v>1545</v>
      </c>
    </row>
    <row r="79" spans="1:12" s="674" customFormat="1" ht="191.25">
      <c r="A79" s="675">
        <v>26</v>
      </c>
      <c r="B79" s="164" t="s">
        <v>61</v>
      </c>
      <c r="C79" s="744" t="s">
        <v>1374</v>
      </c>
      <c r="D79" s="677" t="s">
        <v>43</v>
      </c>
      <c r="E79" s="676">
        <v>80</v>
      </c>
      <c r="F79" s="676" t="s">
        <v>1371</v>
      </c>
      <c r="G79" s="679" t="s">
        <v>1368</v>
      </c>
      <c r="H79" s="676" t="s">
        <v>43</v>
      </c>
      <c r="I79" s="684">
        <v>11.22</v>
      </c>
      <c r="J79" s="706">
        <v>11.22</v>
      </c>
      <c r="K79" s="707">
        <v>11.22</v>
      </c>
      <c r="L79" s="1002">
        <v>1</v>
      </c>
    </row>
    <row r="80" spans="1:12" s="733" customFormat="1" ht="191.25">
      <c r="A80" s="675">
        <v>26</v>
      </c>
      <c r="B80" s="164" t="s">
        <v>61</v>
      </c>
      <c r="C80" s="744" t="s">
        <v>1374</v>
      </c>
      <c r="D80" s="677" t="s">
        <v>43</v>
      </c>
      <c r="E80" s="676">
        <v>80</v>
      </c>
      <c r="F80" s="678" t="s">
        <v>1454</v>
      </c>
      <c r="G80" s="679" t="s">
        <v>1452</v>
      </c>
      <c r="H80" s="677" t="s">
        <v>43</v>
      </c>
      <c r="I80" s="753">
        <v>12</v>
      </c>
      <c r="J80" s="754">
        <v>12</v>
      </c>
      <c r="K80" s="682">
        <v>12</v>
      </c>
      <c r="L80" s="1002">
        <v>2</v>
      </c>
    </row>
    <row r="81" spans="1:12" ht="191.25">
      <c r="A81" s="715">
        <v>27</v>
      </c>
      <c r="B81" s="693" t="s">
        <v>63</v>
      </c>
      <c r="C81" s="747" t="s">
        <v>64</v>
      </c>
      <c r="D81" s="716" t="s">
        <v>43</v>
      </c>
      <c r="E81" s="693">
        <v>80</v>
      </c>
      <c r="F81" s="95" t="s">
        <v>36</v>
      </c>
      <c r="G81" s="95" t="s">
        <v>1176</v>
      </c>
      <c r="H81" s="717">
        <v>50</v>
      </c>
      <c r="I81" s="751">
        <v>8.25</v>
      </c>
      <c r="J81" s="719">
        <f>SUM(H81*I81/25)</f>
        <v>16.5</v>
      </c>
      <c r="K81" s="751">
        <v>8.25</v>
      </c>
      <c r="L81" s="1157" t="s">
        <v>1545</v>
      </c>
    </row>
    <row r="82" spans="1:12" s="733" customFormat="1" ht="191.25">
      <c r="A82" s="741">
        <v>27</v>
      </c>
      <c r="B82" s="742" t="s">
        <v>63</v>
      </c>
      <c r="C82" s="755" t="s">
        <v>1375</v>
      </c>
      <c r="D82" s="659" t="s">
        <v>43</v>
      </c>
      <c r="E82" s="694">
        <v>80</v>
      </c>
      <c r="F82" s="756" t="s">
        <v>1454</v>
      </c>
      <c r="G82" s="658" t="s">
        <v>1452</v>
      </c>
      <c r="H82" s="659" t="s">
        <v>43</v>
      </c>
      <c r="I82" s="699">
        <v>12</v>
      </c>
      <c r="J82" s="757">
        <v>12</v>
      </c>
      <c r="K82" s="701">
        <v>12</v>
      </c>
      <c r="L82" s="1160" t="s">
        <v>1545</v>
      </c>
    </row>
    <row r="83" spans="1:12" s="674" customFormat="1" ht="191.25">
      <c r="A83" s="664">
        <v>27</v>
      </c>
      <c r="B83" s="693" t="s">
        <v>63</v>
      </c>
      <c r="C83" s="748" t="s">
        <v>1375</v>
      </c>
      <c r="D83" s="667" t="s">
        <v>43</v>
      </c>
      <c r="E83" s="665">
        <v>80</v>
      </c>
      <c r="F83" s="694" t="s">
        <v>1371</v>
      </c>
      <c r="G83" s="658" t="s">
        <v>1368</v>
      </c>
      <c r="H83" s="694" t="s">
        <v>43</v>
      </c>
      <c r="I83" s="695">
        <v>14.52</v>
      </c>
      <c r="J83" s="696">
        <v>14.52</v>
      </c>
      <c r="K83" s="697">
        <v>14.52</v>
      </c>
      <c r="L83" s="1158">
        <v>1</v>
      </c>
    </row>
    <row r="84" spans="1:12" ht="191.25">
      <c r="A84" s="198">
        <v>28</v>
      </c>
      <c r="B84" s="164" t="s">
        <v>65</v>
      </c>
      <c r="C84" s="191" t="s">
        <v>66</v>
      </c>
      <c r="D84" s="174" t="s">
        <v>67</v>
      </c>
      <c r="E84" s="164">
        <v>40</v>
      </c>
      <c r="F84" s="164" t="s">
        <v>36</v>
      </c>
      <c r="G84" s="164" t="s">
        <v>1176</v>
      </c>
      <c r="H84" s="174">
        <v>100</v>
      </c>
      <c r="I84" s="749">
        <v>12</v>
      </c>
      <c r="J84" s="708">
        <f>SUM(H84*I84/25)</f>
        <v>48</v>
      </c>
      <c r="K84" s="749">
        <v>12</v>
      </c>
      <c r="L84" s="1156" t="s">
        <v>1545</v>
      </c>
    </row>
    <row r="85" spans="1:12" s="674" customFormat="1" ht="191.25">
      <c r="A85" s="675">
        <v>28</v>
      </c>
      <c r="B85" s="164" t="s">
        <v>65</v>
      </c>
      <c r="C85" s="744" t="s">
        <v>1376</v>
      </c>
      <c r="D85" s="677" t="s">
        <v>43</v>
      </c>
      <c r="E85" s="676">
        <v>40</v>
      </c>
      <c r="F85" s="676" t="s">
        <v>1371</v>
      </c>
      <c r="G85" s="679" t="s">
        <v>1368</v>
      </c>
      <c r="H85" s="676" t="s">
        <v>43</v>
      </c>
      <c r="I85" s="684">
        <v>19.32</v>
      </c>
      <c r="J85" s="706">
        <v>19.32</v>
      </c>
      <c r="K85" s="707">
        <v>19.32</v>
      </c>
      <c r="L85" s="1002">
        <v>1</v>
      </c>
    </row>
    <row r="86" spans="1:12" s="733" customFormat="1" ht="191.25">
      <c r="A86" s="675">
        <v>28</v>
      </c>
      <c r="B86" s="164" t="s">
        <v>65</v>
      </c>
      <c r="C86" s="744" t="s">
        <v>1376</v>
      </c>
      <c r="D86" s="677" t="s">
        <v>43</v>
      </c>
      <c r="E86" s="676">
        <v>40</v>
      </c>
      <c r="F86" s="678" t="s">
        <v>1454</v>
      </c>
      <c r="G86" s="679" t="s">
        <v>1452</v>
      </c>
      <c r="H86" s="677" t="s">
        <v>43</v>
      </c>
      <c r="I86" s="680">
        <v>22.5</v>
      </c>
      <c r="J86" s="703">
        <v>22.5</v>
      </c>
      <c r="K86" s="681">
        <v>22.5</v>
      </c>
      <c r="L86" s="1002">
        <v>2</v>
      </c>
    </row>
    <row r="87" spans="1:12" s="674" customFormat="1" ht="204">
      <c r="A87" s="664">
        <v>29</v>
      </c>
      <c r="B87" s="742" t="s">
        <v>68</v>
      </c>
      <c r="C87" s="755" t="s">
        <v>53</v>
      </c>
      <c r="D87" s="659" t="s">
        <v>69</v>
      </c>
      <c r="E87" s="665">
        <v>50</v>
      </c>
      <c r="F87" s="694" t="s">
        <v>1371</v>
      </c>
      <c r="G87" s="658" t="s">
        <v>1368</v>
      </c>
      <c r="H87" s="694" t="s">
        <v>1377</v>
      </c>
      <c r="I87" s="695">
        <v>8.2200000000000006</v>
      </c>
      <c r="J87" s="696">
        <v>8.2200000000000006</v>
      </c>
      <c r="K87" s="672">
        <v>8.2200000000000006</v>
      </c>
      <c r="L87" s="1158">
        <v>1</v>
      </c>
    </row>
    <row r="88" spans="1:12" s="674" customFormat="1" ht="204">
      <c r="A88" s="664">
        <v>29</v>
      </c>
      <c r="B88" s="742" t="s">
        <v>68</v>
      </c>
      <c r="C88" s="755" t="s">
        <v>53</v>
      </c>
      <c r="D88" s="659" t="s">
        <v>69</v>
      </c>
      <c r="E88" s="665">
        <v>50</v>
      </c>
      <c r="F88" s="139" t="s">
        <v>1334</v>
      </c>
      <c r="G88" s="742" t="s">
        <v>1333</v>
      </c>
      <c r="H88" s="139">
        <v>40</v>
      </c>
      <c r="I88" s="669">
        <v>0.79200000000000004</v>
      </c>
      <c r="J88" s="758">
        <v>31.68</v>
      </c>
      <c r="K88" s="672">
        <v>19.8</v>
      </c>
      <c r="L88" s="1158">
        <v>2</v>
      </c>
    </row>
    <row r="89" spans="1:12" s="674" customFormat="1" ht="114.75">
      <c r="A89" s="675">
        <v>30</v>
      </c>
      <c r="B89" s="164" t="s">
        <v>70</v>
      </c>
      <c r="C89" s="164" t="s">
        <v>71</v>
      </c>
      <c r="D89" s="677" t="s">
        <v>72</v>
      </c>
      <c r="E89" s="676">
        <v>20</v>
      </c>
      <c r="F89" s="676" t="s">
        <v>1371</v>
      </c>
      <c r="G89" s="679" t="s">
        <v>1368</v>
      </c>
      <c r="H89" s="676" t="s">
        <v>1378</v>
      </c>
      <c r="I89" s="684">
        <v>2.52</v>
      </c>
      <c r="J89" s="706">
        <v>7.5600000000000005</v>
      </c>
      <c r="K89" s="707">
        <v>2.52</v>
      </c>
      <c r="L89" s="1002">
        <v>1</v>
      </c>
    </row>
    <row r="90" spans="1:12" s="674" customFormat="1" ht="114.75">
      <c r="A90" s="664">
        <v>31</v>
      </c>
      <c r="B90" s="693" t="s">
        <v>73</v>
      </c>
      <c r="C90" s="693" t="s">
        <v>74</v>
      </c>
      <c r="D90" s="667" t="s">
        <v>72</v>
      </c>
      <c r="E90" s="665">
        <v>20</v>
      </c>
      <c r="F90" s="694" t="s">
        <v>1371</v>
      </c>
      <c r="G90" s="658" t="s">
        <v>1368</v>
      </c>
      <c r="H90" s="694" t="s">
        <v>1378</v>
      </c>
      <c r="I90" s="695">
        <v>4.8499999999999996</v>
      </c>
      <c r="J90" s="696">
        <v>14.549999999999999</v>
      </c>
      <c r="K90" s="697">
        <v>4.8499999999999996</v>
      </c>
      <c r="L90" s="1158">
        <v>1</v>
      </c>
    </row>
    <row r="91" spans="1:12" s="674" customFormat="1" ht="114.75">
      <c r="A91" s="675">
        <v>32</v>
      </c>
      <c r="B91" s="164" t="s">
        <v>75</v>
      </c>
      <c r="C91" s="164" t="s">
        <v>76</v>
      </c>
      <c r="D91" s="677" t="s">
        <v>72</v>
      </c>
      <c r="E91" s="676">
        <v>20</v>
      </c>
      <c r="F91" s="676" t="s">
        <v>1371</v>
      </c>
      <c r="G91" s="679" t="s">
        <v>1368</v>
      </c>
      <c r="H91" s="676" t="s">
        <v>1378</v>
      </c>
      <c r="I91" s="684">
        <v>8.44</v>
      </c>
      <c r="J91" s="706">
        <v>25.32</v>
      </c>
      <c r="K91" s="707">
        <v>8.44</v>
      </c>
      <c r="L91" s="1002">
        <v>1</v>
      </c>
    </row>
    <row r="92" spans="1:12" s="674" customFormat="1" ht="255">
      <c r="A92" s="664">
        <v>33</v>
      </c>
      <c r="B92" s="742" t="s">
        <v>73</v>
      </c>
      <c r="C92" s="742" t="s">
        <v>77</v>
      </c>
      <c r="D92" s="659" t="s">
        <v>72</v>
      </c>
      <c r="E92" s="665">
        <v>20</v>
      </c>
      <c r="F92" s="139" t="s">
        <v>1334</v>
      </c>
      <c r="G92" s="742" t="s">
        <v>1333</v>
      </c>
      <c r="H92" s="139">
        <v>10</v>
      </c>
      <c r="I92" s="759">
        <v>7.2</v>
      </c>
      <c r="J92" s="758">
        <v>72</v>
      </c>
      <c r="K92" s="760">
        <v>7.2</v>
      </c>
      <c r="L92" s="1158">
        <v>1</v>
      </c>
    </row>
    <row r="93" spans="1:12" s="674" customFormat="1" ht="255">
      <c r="A93" s="675">
        <v>34</v>
      </c>
      <c r="B93" s="164" t="s">
        <v>78</v>
      </c>
      <c r="C93" s="164" t="s">
        <v>77</v>
      </c>
      <c r="D93" s="677" t="s">
        <v>72</v>
      </c>
      <c r="E93" s="676">
        <v>20</v>
      </c>
      <c r="F93" s="174" t="s">
        <v>1334</v>
      </c>
      <c r="G93" s="164" t="s">
        <v>1333</v>
      </c>
      <c r="H93" s="174">
        <v>10</v>
      </c>
      <c r="I93" s="687">
        <v>15.55</v>
      </c>
      <c r="J93" s="746">
        <v>155.5</v>
      </c>
      <c r="K93" s="761">
        <v>15.55</v>
      </c>
      <c r="L93" s="1002">
        <v>1</v>
      </c>
    </row>
    <row r="94" spans="1:12" s="674" customFormat="1" ht="127.5">
      <c r="A94" s="664">
        <v>35</v>
      </c>
      <c r="B94" s="693" t="s">
        <v>79</v>
      </c>
      <c r="C94" s="693" t="s">
        <v>80</v>
      </c>
      <c r="D94" s="667" t="s">
        <v>72</v>
      </c>
      <c r="E94" s="665">
        <v>20</v>
      </c>
      <c r="F94" s="694" t="s">
        <v>1367</v>
      </c>
      <c r="G94" s="658" t="s">
        <v>1368</v>
      </c>
      <c r="H94" s="694" t="s">
        <v>1379</v>
      </c>
      <c r="I94" s="695">
        <v>0.252</v>
      </c>
      <c r="J94" s="696">
        <v>1.26</v>
      </c>
      <c r="K94" s="697">
        <v>0.252</v>
      </c>
      <c r="L94" s="1158">
        <v>1</v>
      </c>
    </row>
    <row r="95" spans="1:12" s="674" customFormat="1" ht="127.5">
      <c r="A95" s="675">
        <v>36</v>
      </c>
      <c r="B95" s="164" t="s">
        <v>81</v>
      </c>
      <c r="C95" s="164" t="s">
        <v>82</v>
      </c>
      <c r="D95" s="677" t="s">
        <v>72</v>
      </c>
      <c r="E95" s="676">
        <v>20</v>
      </c>
      <c r="F95" s="676" t="s">
        <v>1367</v>
      </c>
      <c r="G95" s="679" t="s">
        <v>1368</v>
      </c>
      <c r="H95" s="676" t="s">
        <v>1379</v>
      </c>
      <c r="I95" s="684">
        <v>0.52800000000000002</v>
      </c>
      <c r="J95" s="706">
        <v>2.64</v>
      </c>
      <c r="K95" s="707">
        <v>0.52800000000000002</v>
      </c>
      <c r="L95" s="1002">
        <v>1</v>
      </c>
    </row>
    <row r="96" spans="1:12" s="674" customFormat="1" ht="127.5">
      <c r="A96" s="664">
        <v>37</v>
      </c>
      <c r="B96" s="693" t="s">
        <v>83</v>
      </c>
      <c r="C96" s="693" t="s">
        <v>84</v>
      </c>
      <c r="D96" s="667" t="s">
        <v>72</v>
      </c>
      <c r="E96" s="665">
        <v>20</v>
      </c>
      <c r="F96" s="694" t="s">
        <v>1367</v>
      </c>
      <c r="G96" s="658" t="s">
        <v>1368</v>
      </c>
      <c r="H96" s="694" t="s">
        <v>1379</v>
      </c>
      <c r="I96" s="695">
        <v>0.69</v>
      </c>
      <c r="J96" s="696">
        <v>3.45</v>
      </c>
      <c r="K96" s="697">
        <v>0.69</v>
      </c>
      <c r="L96" s="1158">
        <v>1</v>
      </c>
    </row>
    <row r="97" spans="1:12" s="674" customFormat="1" ht="127.5">
      <c r="A97" s="675">
        <v>38</v>
      </c>
      <c r="B97" s="164" t="s">
        <v>85</v>
      </c>
      <c r="C97" s="164" t="s">
        <v>86</v>
      </c>
      <c r="D97" s="677" t="s">
        <v>72</v>
      </c>
      <c r="E97" s="676">
        <v>20</v>
      </c>
      <c r="F97" s="676" t="s">
        <v>1367</v>
      </c>
      <c r="G97" s="679" t="s">
        <v>1368</v>
      </c>
      <c r="H97" s="676" t="s">
        <v>1379</v>
      </c>
      <c r="I97" s="684">
        <v>0.82799999999999996</v>
      </c>
      <c r="J97" s="706">
        <v>4.1399999999999997</v>
      </c>
      <c r="K97" s="707">
        <v>0.82799999999999996</v>
      </c>
      <c r="L97" s="1002">
        <v>1</v>
      </c>
    </row>
    <row r="98" spans="1:12" s="674" customFormat="1" ht="242.25">
      <c r="A98" s="664">
        <v>39</v>
      </c>
      <c r="B98" s="742" t="s">
        <v>81</v>
      </c>
      <c r="C98" s="742" t="s">
        <v>87</v>
      </c>
      <c r="D98" s="659" t="s">
        <v>72</v>
      </c>
      <c r="E98" s="665">
        <v>100</v>
      </c>
      <c r="F98" s="694" t="s">
        <v>1371</v>
      </c>
      <c r="G98" s="658" t="s">
        <v>1368</v>
      </c>
      <c r="H98" s="694" t="s">
        <v>1379</v>
      </c>
      <c r="I98" s="695">
        <v>1.2</v>
      </c>
      <c r="J98" s="696">
        <v>6</v>
      </c>
      <c r="K98" s="697">
        <v>1.2</v>
      </c>
      <c r="L98" s="1158">
        <v>1</v>
      </c>
    </row>
    <row r="99" spans="1:12" s="674" customFormat="1" ht="242.25">
      <c r="A99" s="664">
        <v>39</v>
      </c>
      <c r="B99" s="742" t="s">
        <v>81</v>
      </c>
      <c r="C99" s="742" t="s">
        <v>87</v>
      </c>
      <c r="D99" s="659" t="s">
        <v>72</v>
      </c>
      <c r="E99" s="665">
        <v>100</v>
      </c>
      <c r="F99" s="139" t="s">
        <v>1334</v>
      </c>
      <c r="G99" s="742" t="s">
        <v>1333</v>
      </c>
      <c r="H99" s="139">
        <v>40</v>
      </c>
      <c r="I99" s="669">
        <v>1.35</v>
      </c>
      <c r="J99" s="758">
        <v>54</v>
      </c>
      <c r="K99" s="762">
        <v>1.35</v>
      </c>
      <c r="L99" s="1158">
        <v>2</v>
      </c>
    </row>
    <row r="100" spans="1:12" s="674" customFormat="1" ht="114.75">
      <c r="A100" s="675">
        <v>40</v>
      </c>
      <c r="B100" s="164" t="s">
        <v>88</v>
      </c>
      <c r="C100" s="164" t="s">
        <v>89</v>
      </c>
      <c r="D100" s="677" t="s">
        <v>72</v>
      </c>
      <c r="E100" s="676">
        <v>1000</v>
      </c>
      <c r="F100" s="676" t="s">
        <v>1371</v>
      </c>
      <c r="G100" s="679" t="s">
        <v>1368</v>
      </c>
      <c r="H100" s="676" t="s">
        <v>1380</v>
      </c>
      <c r="I100" s="684">
        <v>0.1414</v>
      </c>
      <c r="J100" s="706">
        <v>141.4</v>
      </c>
      <c r="K100" s="707">
        <v>0.1414</v>
      </c>
      <c r="L100" s="1002">
        <v>1</v>
      </c>
    </row>
    <row r="101" spans="1:12" s="674" customFormat="1" ht="114.75">
      <c r="A101" s="664">
        <v>41</v>
      </c>
      <c r="B101" s="693" t="s">
        <v>90</v>
      </c>
      <c r="C101" s="693" t="s">
        <v>91</v>
      </c>
      <c r="D101" s="667" t="s">
        <v>72</v>
      </c>
      <c r="E101" s="665">
        <v>1000</v>
      </c>
      <c r="F101" s="694" t="s">
        <v>1371</v>
      </c>
      <c r="G101" s="658" t="s">
        <v>1368</v>
      </c>
      <c r="H101" s="694" t="s">
        <v>1380</v>
      </c>
      <c r="I101" s="695">
        <v>0.15179999999999999</v>
      </c>
      <c r="J101" s="696">
        <v>151.80000000000001</v>
      </c>
      <c r="K101" s="697">
        <v>0.15179999999999999</v>
      </c>
      <c r="L101" s="1158">
        <v>1</v>
      </c>
    </row>
    <row r="102" spans="1:12" s="674" customFormat="1" ht="114.75">
      <c r="A102" s="675">
        <v>42</v>
      </c>
      <c r="B102" s="164" t="s">
        <v>92</v>
      </c>
      <c r="C102" s="164" t="s">
        <v>93</v>
      </c>
      <c r="D102" s="677" t="s">
        <v>72</v>
      </c>
      <c r="E102" s="676">
        <v>1000</v>
      </c>
      <c r="F102" s="676" t="s">
        <v>1371</v>
      </c>
      <c r="G102" s="679" t="s">
        <v>1368</v>
      </c>
      <c r="H102" s="676" t="s">
        <v>1380</v>
      </c>
      <c r="I102" s="684">
        <v>0.16220000000000001</v>
      </c>
      <c r="J102" s="706">
        <v>162.20000000000002</v>
      </c>
      <c r="K102" s="707">
        <v>0.16220000000000001</v>
      </c>
      <c r="L102" s="1002">
        <v>1</v>
      </c>
    </row>
    <row r="103" spans="1:12" s="674" customFormat="1" ht="63.75">
      <c r="A103" s="664">
        <v>43</v>
      </c>
      <c r="B103" s="693" t="s">
        <v>94</v>
      </c>
      <c r="C103" s="693" t="s">
        <v>95</v>
      </c>
      <c r="D103" s="667" t="s">
        <v>96</v>
      </c>
      <c r="E103" s="665">
        <v>30</v>
      </c>
      <c r="F103" s="694" t="s">
        <v>1367</v>
      </c>
      <c r="G103" s="658" t="s">
        <v>1368</v>
      </c>
      <c r="H103" s="694" t="s">
        <v>96</v>
      </c>
      <c r="I103" s="695">
        <v>1.17</v>
      </c>
      <c r="J103" s="696">
        <v>1.17</v>
      </c>
      <c r="K103" s="697">
        <v>1.17</v>
      </c>
      <c r="L103" s="1158">
        <v>1</v>
      </c>
    </row>
    <row r="104" spans="1:12" s="663" customFormat="1" ht="63.75">
      <c r="A104" s="654">
        <v>43</v>
      </c>
      <c r="B104" s="95" t="s">
        <v>94</v>
      </c>
      <c r="C104" s="95" t="s">
        <v>95</v>
      </c>
      <c r="D104" s="656" t="s">
        <v>96</v>
      </c>
      <c r="E104" s="655">
        <v>30</v>
      </c>
      <c r="F104" s="657" t="s">
        <v>1454</v>
      </c>
      <c r="G104" s="658" t="s">
        <v>1452</v>
      </c>
      <c r="H104" s="656" t="s">
        <v>96</v>
      </c>
      <c r="I104" s="690">
        <v>1.44</v>
      </c>
      <c r="J104" s="691">
        <v>1.44</v>
      </c>
      <c r="K104" s="692">
        <v>1.44</v>
      </c>
      <c r="L104" s="992">
        <v>2</v>
      </c>
    </row>
    <row r="105" spans="1:12" s="674" customFormat="1" ht="63.75">
      <c r="A105" s="675">
        <v>44</v>
      </c>
      <c r="B105" s="164" t="s">
        <v>97</v>
      </c>
      <c r="C105" s="164" t="s">
        <v>98</v>
      </c>
      <c r="D105" s="677" t="s">
        <v>72</v>
      </c>
      <c r="E105" s="676">
        <v>200</v>
      </c>
      <c r="F105" s="676" t="s">
        <v>1193</v>
      </c>
      <c r="G105" s="704" t="s">
        <v>1194</v>
      </c>
      <c r="H105" s="676" t="s">
        <v>1196</v>
      </c>
      <c r="I105" s="680">
        <v>0.13653999999999999</v>
      </c>
      <c r="J105" s="705">
        <v>0.14000000000000001</v>
      </c>
      <c r="K105" s="681">
        <v>0.13653999999999999</v>
      </c>
      <c r="L105" s="1002" t="s">
        <v>1545</v>
      </c>
    </row>
    <row r="106" spans="1:12" s="733" customFormat="1" ht="63.75">
      <c r="A106" s="675">
        <v>44</v>
      </c>
      <c r="B106" s="164" t="s">
        <v>97</v>
      </c>
      <c r="C106" s="164" t="s">
        <v>98</v>
      </c>
      <c r="D106" s="677" t="s">
        <v>72</v>
      </c>
      <c r="E106" s="676">
        <v>200</v>
      </c>
      <c r="F106" s="686" t="s">
        <v>1177</v>
      </c>
      <c r="G106" s="679" t="s">
        <v>1178</v>
      </c>
      <c r="H106" s="679"/>
      <c r="I106" s="721">
        <v>0.17</v>
      </c>
      <c r="J106" s="708">
        <f>E106*I106</f>
        <v>34</v>
      </c>
      <c r="K106" s="722">
        <v>0.17</v>
      </c>
      <c r="L106" s="1002" t="s">
        <v>1545</v>
      </c>
    </row>
    <row r="107" spans="1:12" s="663" customFormat="1" ht="63.75">
      <c r="A107" s="675">
        <v>44</v>
      </c>
      <c r="B107" s="164" t="s">
        <v>97</v>
      </c>
      <c r="C107" s="164" t="s">
        <v>98</v>
      </c>
      <c r="D107" s="677" t="s">
        <v>72</v>
      </c>
      <c r="E107" s="676">
        <v>200</v>
      </c>
      <c r="F107" s="678" t="s">
        <v>1451</v>
      </c>
      <c r="G107" s="679" t="s">
        <v>1452</v>
      </c>
      <c r="H107" s="677" t="s">
        <v>1455</v>
      </c>
      <c r="I107" s="680">
        <v>0.18</v>
      </c>
      <c r="J107" s="703">
        <v>2.16</v>
      </c>
      <c r="K107" s="681">
        <v>0.18</v>
      </c>
      <c r="L107" s="1002" t="s">
        <v>1545</v>
      </c>
    </row>
    <row r="108" spans="1:12" s="674" customFormat="1" ht="38.25">
      <c r="A108" s="675">
        <v>44</v>
      </c>
      <c r="B108" s="164" t="s">
        <v>97</v>
      </c>
      <c r="C108" s="164" t="s">
        <v>98</v>
      </c>
      <c r="D108" s="677" t="s">
        <v>72</v>
      </c>
      <c r="E108" s="676">
        <v>200</v>
      </c>
      <c r="F108" s="676" t="s">
        <v>1367</v>
      </c>
      <c r="G108" s="679" t="s">
        <v>1368</v>
      </c>
      <c r="H108" s="676" t="s">
        <v>72</v>
      </c>
      <c r="I108" s="684">
        <v>0.24</v>
      </c>
      <c r="J108" s="706">
        <v>0.24</v>
      </c>
      <c r="K108" s="707">
        <v>0.24</v>
      </c>
      <c r="L108" s="1002">
        <v>1</v>
      </c>
    </row>
    <row r="109" spans="1:12" s="663" customFormat="1" ht="63.75">
      <c r="A109" s="654">
        <v>45</v>
      </c>
      <c r="B109" s="95" t="s">
        <v>99</v>
      </c>
      <c r="C109" s="95" t="s">
        <v>98</v>
      </c>
      <c r="D109" s="656" t="s">
        <v>72</v>
      </c>
      <c r="E109" s="655">
        <v>3200</v>
      </c>
      <c r="F109" s="657" t="s">
        <v>1451</v>
      </c>
      <c r="G109" s="658" t="s">
        <v>1452</v>
      </c>
      <c r="H109" s="656" t="s">
        <v>1455</v>
      </c>
      <c r="I109" s="660">
        <v>0.43</v>
      </c>
      <c r="J109" s="691">
        <v>5.16</v>
      </c>
      <c r="K109" s="661">
        <v>0.43</v>
      </c>
      <c r="L109" s="1002" t="s">
        <v>1545</v>
      </c>
    </row>
    <row r="110" spans="1:12" s="733" customFormat="1" ht="63.75">
      <c r="A110" s="741">
        <v>45</v>
      </c>
      <c r="B110" s="742" t="s">
        <v>99</v>
      </c>
      <c r="C110" s="742" t="s">
        <v>98</v>
      </c>
      <c r="D110" s="659" t="s">
        <v>72</v>
      </c>
      <c r="E110" s="694">
        <v>3200</v>
      </c>
      <c r="F110" s="668" t="s">
        <v>1177</v>
      </c>
      <c r="G110" s="658" t="s">
        <v>1178</v>
      </c>
      <c r="H110" s="658"/>
      <c r="I110" s="713">
        <v>0.49</v>
      </c>
      <c r="J110" s="702">
        <f>E110*I110</f>
        <v>1568</v>
      </c>
      <c r="K110" s="714">
        <v>0.49</v>
      </c>
      <c r="L110" s="1002" t="s">
        <v>1545</v>
      </c>
    </row>
    <row r="111" spans="1:12" s="674" customFormat="1" ht="63.75">
      <c r="A111" s="664">
        <v>45</v>
      </c>
      <c r="B111" s="693" t="s">
        <v>99</v>
      </c>
      <c r="C111" s="693" t="s">
        <v>98</v>
      </c>
      <c r="D111" s="667" t="s">
        <v>72</v>
      </c>
      <c r="E111" s="665">
        <v>3200</v>
      </c>
      <c r="F111" s="694" t="s">
        <v>1193</v>
      </c>
      <c r="G111" s="698" t="s">
        <v>1194</v>
      </c>
      <c r="H111" s="694" t="s">
        <v>1196</v>
      </c>
      <c r="I111" s="763">
        <v>0.49435000000000001</v>
      </c>
      <c r="J111" s="700">
        <v>0.49</v>
      </c>
      <c r="K111" s="764">
        <v>0.49435000000000001</v>
      </c>
      <c r="L111" s="1002" t="s">
        <v>1545</v>
      </c>
    </row>
    <row r="112" spans="1:12" s="674" customFormat="1" ht="38.25">
      <c r="A112" s="664">
        <v>45</v>
      </c>
      <c r="B112" s="693" t="s">
        <v>99</v>
      </c>
      <c r="C112" s="693" t="s">
        <v>98</v>
      </c>
      <c r="D112" s="667" t="s">
        <v>72</v>
      </c>
      <c r="E112" s="665">
        <v>3200</v>
      </c>
      <c r="F112" s="694" t="s">
        <v>1367</v>
      </c>
      <c r="G112" s="658" t="s">
        <v>1368</v>
      </c>
      <c r="H112" s="694" t="s">
        <v>72</v>
      </c>
      <c r="I112" s="765">
        <v>0.66</v>
      </c>
      <c r="J112" s="696">
        <v>0.66</v>
      </c>
      <c r="K112" s="766">
        <v>0.66</v>
      </c>
      <c r="L112" s="1158">
        <v>1</v>
      </c>
    </row>
    <row r="113" spans="1:12" s="674" customFormat="1" ht="63.75">
      <c r="A113" s="675">
        <v>46</v>
      </c>
      <c r="B113" s="164" t="s">
        <v>100</v>
      </c>
      <c r="C113" s="164" t="s">
        <v>98</v>
      </c>
      <c r="D113" s="677" t="s">
        <v>72</v>
      </c>
      <c r="E113" s="676">
        <v>3000</v>
      </c>
      <c r="F113" s="676" t="s">
        <v>1193</v>
      </c>
      <c r="G113" s="704" t="s">
        <v>1194</v>
      </c>
      <c r="H113" s="676" t="s">
        <v>1196</v>
      </c>
      <c r="I113" s="680">
        <v>0.68445</v>
      </c>
      <c r="J113" s="705">
        <v>0.68</v>
      </c>
      <c r="K113" s="681">
        <v>0.68445</v>
      </c>
      <c r="L113" s="1002" t="s">
        <v>1545</v>
      </c>
    </row>
    <row r="114" spans="1:12" s="663" customFormat="1" ht="63.75">
      <c r="A114" s="675">
        <v>46</v>
      </c>
      <c r="B114" s="164" t="s">
        <v>100</v>
      </c>
      <c r="C114" s="164" t="s">
        <v>98</v>
      </c>
      <c r="D114" s="677" t="s">
        <v>72</v>
      </c>
      <c r="E114" s="676">
        <v>3000</v>
      </c>
      <c r="F114" s="678" t="s">
        <v>1451</v>
      </c>
      <c r="G114" s="679" t="s">
        <v>1452</v>
      </c>
      <c r="H114" s="677" t="s">
        <v>1456</v>
      </c>
      <c r="I114" s="753">
        <v>0.84</v>
      </c>
      <c r="J114" s="703">
        <v>10.08</v>
      </c>
      <c r="K114" s="682">
        <v>0.84</v>
      </c>
      <c r="L114" s="1002" t="s">
        <v>1545</v>
      </c>
    </row>
    <row r="115" spans="1:12" s="733" customFormat="1" ht="63.75">
      <c r="A115" s="675">
        <v>46</v>
      </c>
      <c r="B115" s="164" t="s">
        <v>100</v>
      </c>
      <c r="C115" s="164" t="s">
        <v>98</v>
      </c>
      <c r="D115" s="677" t="s">
        <v>72</v>
      </c>
      <c r="E115" s="676">
        <v>3000</v>
      </c>
      <c r="F115" s="686" t="s">
        <v>1177</v>
      </c>
      <c r="G115" s="679" t="s">
        <v>1178</v>
      </c>
      <c r="H115" s="679"/>
      <c r="I115" s="721">
        <v>1.0900000000000001</v>
      </c>
      <c r="J115" s="708">
        <f>E115*I115</f>
        <v>3270.0000000000005</v>
      </c>
      <c r="K115" s="722">
        <v>1.0900000000000001</v>
      </c>
      <c r="L115" s="1002" t="s">
        <v>1545</v>
      </c>
    </row>
    <row r="116" spans="1:12" s="674" customFormat="1" ht="38.25">
      <c r="A116" s="675">
        <v>46</v>
      </c>
      <c r="B116" s="164" t="s">
        <v>100</v>
      </c>
      <c r="C116" s="164" t="s">
        <v>98</v>
      </c>
      <c r="D116" s="677" t="s">
        <v>72</v>
      </c>
      <c r="E116" s="676">
        <v>3000</v>
      </c>
      <c r="F116" s="676" t="s">
        <v>1367</v>
      </c>
      <c r="G116" s="679" t="s">
        <v>1368</v>
      </c>
      <c r="H116" s="676" t="s">
        <v>72</v>
      </c>
      <c r="I116" s="684">
        <v>1.1200000000000001</v>
      </c>
      <c r="J116" s="706">
        <v>1.1200000000000001</v>
      </c>
      <c r="K116" s="707">
        <v>1.1200000000000001</v>
      </c>
      <c r="L116" s="1002">
        <v>1</v>
      </c>
    </row>
    <row r="117" spans="1:12" s="674" customFormat="1" ht="178.5">
      <c r="A117" s="664">
        <v>47</v>
      </c>
      <c r="B117" s="693" t="s">
        <v>101</v>
      </c>
      <c r="C117" s="767" t="s">
        <v>102</v>
      </c>
      <c r="D117" s="667" t="s">
        <v>72</v>
      </c>
      <c r="E117" s="665">
        <v>50</v>
      </c>
      <c r="F117" s="694" t="s">
        <v>1371</v>
      </c>
      <c r="G117" s="658" t="s">
        <v>1368</v>
      </c>
      <c r="H117" s="694" t="s">
        <v>72</v>
      </c>
      <c r="I117" s="695">
        <v>1.74</v>
      </c>
      <c r="J117" s="696">
        <v>1.74</v>
      </c>
      <c r="K117" s="697">
        <v>1.74</v>
      </c>
      <c r="L117" s="1158">
        <v>1</v>
      </c>
    </row>
    <row r="118" spans="1:12" s="674" customFormat="1" ht="255">
      <c r="A118" s="675">
        <v>48</v>
      </c>
      <c r="B118" s="164" t="s">
        <v>101</v>
      </c>
      <c r="C118" s="768" t="s">
        <v>103</v>
      </c>
      <c r="D118" s="677" t="s">
        <v>72</v>
      </c>
      <c r="E118" s="676">
        <v>50</v>
      </c>
      <c r="F118" s="676" t="s">
        <v>1371</v>
      </c>
      <c r="G118" s="679" t="s">
        <v>1368</v>
      </c>
      <c r="H118" s="676" t="s">
        <v>72</v>
      </c>
      <c r="I118" s="684">
        <v>0.51</v>
      </c>
      <c r="J118" s="706">
        <v>0.51</v>
      </c>
      <c r="K118" s="707">
        <v>0.51</v>
      </c>
      <c r="L118" s="1002">
        <v>1</v>
      </c>
    </row>
    <row r="119" spans="1:12" s="674" customFormat="1" ht="255">
      <c r="A119" s="664">
        <v>49</v>
      </c>
      <c r="B119" s="693" t="s">
        <v>101</v>
      </c>
      <c r="C119" s="769" t="s">
        <v>104</v>
      </c>
      <c r="D119" s="667" t="s">
        <v>72</v>
      </c>
      <c r="E119" s="665">
        <v>50</v>
      </c>
      <c r="F119" s="694" t="s">
        <v>1371</v>
      </c>
      <c r="G119" s="658" t="s">
        <v>1368</v>
      </c>
      <c r="H119" s="694" t="s">
        <v>72</v>
      </c>
      <c r="I119" s="695">
        <v>0.64</v>
      </c>
      <c r="J119" s="696">
        <v>0.64</v>
      </c>
      <c r="K119" s="697">
        <v>0.64</v>
      </c>
      <c r="L119" s="1158">
        <v>1</v>
      </c>
    </row>
    <row r="120" spans="1:12" s="663" customFormat="1" ht="51">
      <c r="A120" s="675">
        <v>50</v>
      </c>
      <c r="B120" s="164" t="s">
        <v>105</v>
      </c>
      <c r="C120" s="164" t="s">
        <v>106</v>
      </c>
      <c r="D120" s="677" t="s">
        <v>107</v>
      </c>
      <c r="E120" s="676">
        <v>500</v>
      </c>
      <c r="F120" s="678" t="s">
        <v>1457</v>
      </c>
      <c r="G120" s="679" t="s">
        <v>1452</v>
      </c>
      <c r="H120" s="677" t="s">
        <v>107</v>
      </c>
      <c r="I120" s="753">
        <v>0.57999999999999996</v>
      </c>
      <c r="J120" s="703">
        <v>0.57999999999999996</v>
      </c>
      <c r="K120" s="682">
        <v>0.57999999999999996</v>
      </c>
      <c r="L120" s="1002">
        <v>1</v>
      </c>
    </row>
    <row r="121" spans="1:12" s="733" customFormat="1" ht="25.5">
      <c r="A121" s="675">
        <v>50</v>
      </c>
      <c r="B121" s="164" t="s">
        <v>105</v>
      </c>
      <c r="C121" s="164" t="s">
        <v>106</v>
      </c>
      <c r="D121" s="677" t="s">
        <v>107</v>
      </c>
      <c r="E121" s="676">
        <v>500</v>
      </c>
      <c r="F121" s="686" t="s">
        <v>1180</v>
      </c>
      <c r="G121" s="679" t="s">
        <v>1178</v>
      </c>
      <c r="H121" s="679"/>
      <c r="I121" s="753">
        <v>0.64</v>
      </c>
      <c r="J121" s="708">
        <f>E121*I121</f>
        <v>320</v>
      </c>
      <c r="K121" s="682">
        <v>0.64</v>
      </c>
      <c r="L121" s="1002">
        <v>2</v>
      </c>
    </row>
    <row r="122" spans="1:12" s="674" customFormat="1" ht="25.5">
      <c r="A122" s="675">
        <v>50</v>
      </c>
      <c r="B122" s="164" t="s">
        <v>105</v>
      </c>
      <c r="C122" s="164" t="s">
        <v>106</v>
      </c>
      <c r="D122" s="677" t="s">
        <v>107</v>
      </c>
      <c r="E122" s="676">
        <v>500</v>
      </c>
      <c r="F122" s="676" t="s">
        <v>1367</v>
      </c>
      <c r="G122" s="679" t="s">
        <v>1368</v>
      </c>
      <c r="H122" s="676" t="s">
        <v>107</v>
      </c>
      <c r="I122" s="753">
        <v>0.86</v>
      </c>
      <c r="J122" s="706">
        <v>0.86</v>
      </c>
      <c r="K122" s="682">
        <v>0.86</v>
      </c>
      <c r="L122" s="1002">
        <v>3</v>
      </c>
    </row>
    <row r="123" spans="1:12" s="674" customFormat="1" ht="25.5">
      <c r="A123" s="664">
        <v>51</v>
      </c>
      <c r="B123" s="693" t="s">
        <v>108</v>
      </c>
      <c r="C123" s="667" t="s">
        <v>109</v>
      </c>
      <c r="D123" s="667" t="s">
        <v>27</v>
      </c>
      <c r="E123" s="665">
        <v>300</v>
      </c>
      <c r="F123" s="694" t="s">
        <v>1367</v>
      </c>
      <c r="G123" s="658" t="s">
        <v>1368</v>
      </c>
      <c r="H123" s="694" t="s">
        <v>27</v>
      </c>
      <c r="I123" s="695">
        <v>7</v>
      </c>
      <c r="J123" s="696">
        <v>7</v>
      </c>
      <c r="K123" s="697">
        <v>7</v>
      </c>
      <c r="L123" s="1158">
        <v>1</v>
      </c>
    </row>
    <row r="124" spans="1:12" s="663" customFormat="1" ht="51">
      <c r="A124" s="654">
        <v>51</v>
      </c>
      <c r="B124" s="95" t="s">
        <v>108</v>
      </c>
      <c r="C124" s="656" t="s">
        <v>109</v>
      </c>
      <c r="D124" s="656" t="s">
        <v>27</v>
      </c>
      <c r="E124" s="655">
        <v>300</v>
      </c>
      <c r="F124" s="657" t="s">
        <v>1457</v>
      </c>
      <c r="G124" s="658" t="s">
        <v>1452</v>
      </c>
      <c r="H124" s="656" t="s">
        <v>27</v>
      </c>
      <c r="I124" s="690">
        <v>7.08</v>
      </c>
      <c r="J124" s="691">
        <v>7.08</v>
      </c>
      <c r="K124" s="692">
        <v>7.08</v>
      </c>
      <c r="L124" s="992">
        <v>2</v>
      </c>
    </row>
    <row r="125" spans="1:12" s="733" customFormat="1" ht="25.5">
      <c r="A125" s="741">
        <v>51</v>
      </c>
      <c r="B125" s="742" t="s">
        <v>108</v>
      </c>
      <c r="C125" s="659" t="s">
        <v>109</v>
      </c>
      <c r="D125" s="659" t="s">
        <v>27</v>
      </c>
      <c r="E125" s="694">
        <v>300</v>
      </c>
      <c r="F125" s="668" t="s">
        <v>1177</v>
      </c>
      <c r="G125" s="658" t="s">
        <v>1178</v>
      </c>
      <c r="H125" s="658" t="s">
        <v>1546</v>
      </c>
      <c r="I125" s="713">
        <v>1.1399999999999999</v>
      </c>
      <c r="J125" s="702">
        <f>E125*I125</f>
        <v>341.99999999999994</v>
      </c>
      <c r="K125" s="714">
        <v>11.4</v>
      </c>
      <c r="L125" s="1160">
        <v>3</v>
      </c>
    </row>
    <row r="126" spans="1:12" s="674" customFormat="1" ht="25.5">
      <c r="A126" s="675">
        <v>52</v>
      </c>
      <c r="B126" s="164" t="s">
        <v>110</v>
      </c>
      <c r="C126" s="677" t="s">
        <v>111</v>
      </c>
      <c r="D126" s="677" t="s">
        <v>72</v>
      </c>
      <c r="E126" s="676">
        <v>50</v>
      </c>
      <c r="F126" s="676" t="s">
        <v>1381</v>
      </c>
      <c r="G126" s="679" t="s">
        <v>1368</v>
      </c>
      <c r="H126" s="676" t="s">
        <v>1373</v>
      </c>
      <c r="I126" s="684">
        <v>0.66</v>
      </c>
      <c r="J126" s="706">
        <v>6.6</v>
      </c>
      <c r="K126" s="707">
        <v>0.66</v>
      </c>
      <c r="L126" s="1002">
        <v>1</v>
      </c>
    </row>
    <row r="127" spans="1:12" s="674" customFormat="1" ht="38.25">
      <c r="A127" s="664">
        <v>53</v>
      </c>
      <c r="B127" s="693" t="s">
        <v>112</v>
      </c>
      <c r="C127" s="667" t="s">
        <v>113</v>
      </c>
      <c r="D127" s="667" t="s">
        <v>72</v>
      </c>
      <c r="E127" s="665">
        <v>3500</v>
      </c>
      <c r="F127" s="694" t="s">
        <v>1367</v>
      </c>
      <c r="G127" s="658" t="s">
        <v>1368</v>
      </c>
      <c r="H127" s="694" t="s">
        <v>1382</v>
      </c>
      <c r="I127" s="695">
        <v>0.4032</v>
      </c>
      <c r="J127" s="696">
        <v>20.16</v>
      </c>
      <c r="K127" s="697">
        <v>0.4032</v>
      </c>
      <c r="L127" s="1158">
        <v>1</v>
      </c>
    </row>
    <row r="128" spans="1:12" s="733" customFormat="1" ht="38.25">
      <c r="A128" s="741">
        <v>53</v>
      </c>
      <c r="B128" s="742" t="s">
        <v>112</v>
      </c>
      <c r="C128" s="659" t="s">
        <v>113</v>
      </c>
      <c r="D128" s="659" t="s">
        <v>72</v>
      </c>
      <c r="E128" s="694">
        <v>3500</v>
      </c>
      <c r="F128" s="668" t="s">
        <v>1179</v>
      </c>
      <c r="G128" s="658" t="s">
        <v>1178</v>
      </c>
      <c r="H128" s="658"/>
      <c r="I128" s="713">
        <v>0.43</v>
      </c>
      <c r="J128" s="702">
        <f>E128*I128</f>
        <v>1505</v>
      </c>
      <c r="K128" s="714">
        <v>0.43</v>
      </c>
      <c r="L128" s="1160">
        <v>2</v>
      </c>
    </row>
    <row r="129" spans="1:13" s="663" customFormat="1" ht="38.25">
      <c r="A129" s="654">
        <v>53</v>
      </c>
      <c r="B129" s="95" t="s">
        <v>112</v>
      </c>
      <c r="C129" s="656" t="s">
        <v>113</v>
      </c>
      <c r="D129" s="656" t="s">
        <v>72</v>
      </c>
      <c r="E129" s="655">
        <v>3500</v>
      </c>
      <c r="F129" s="657" t="s">
        <v>1451</v>
      </c>
      <c r="G129" s="658" t="s">
        <v>1452</v>
      </c>
      <c r="H129" s="656" t="s">
        <v>1458</v>
      </c>
      <c r="I129" s="690">
        <v>0.48</v>
      </c>
      <c r="J129" s="691">
        <v>48</v>
      </c>
      <c r="K129" s="692">
        <v>0.48</v>
      </c>
      <c r="L129" s="992">
        <v>3</v>
      </c>
    </row>
    <row r="130" spans="1:13" s="674" customFormat="1" ht="38.25">
      <c r="A130" s="664">
        <v>53</v>
      </c>
      <c r="B130" s="693" t="s">
        <v>112</v>
      </c>
      <c r="C130" s="667" t="s">
        <v>113</v>
      </c>
      <c r="D130" s="667" t="s">
        <v>72</v>
      </c>
      <c r="E130" s="665">
        <v>3500</v>
      </c>
      <c r="F130" s="694" t="s">
        <v>1193</v>
      </c>
      <c r="G130" s="698" t="s">
        <v>1194</v>
      </c>
      <c r="H130" s="694" t="s">
        <v>1196</v>
      </c>
      <c r="I130" s="699">
        <v>0.49642999999999998</v>
      </c>
      <c r="J130" s="700">
        <v>0.5</v>
      </c>
      <c r="K130" s="701">
        <v>0.49642999999999998</v>
      </c>
      <c r="L130" s="1158">
        <v>4</v>
      </c>
    </row>
    <row r="131" spans="1:13" s="663" customFormat="1" ht="306">
      <c r="A131" s="675">
        <v>54</v>
      </c>
      <c r="B131" s="712" t="s">
        <v>114</v>
      </c>
      <c r="C131" s="677" t="s">
        <v>115</v>
      </c>
      <c r="D131" s="712" t="s">
        <v>72</v>
      </c>
      <c r="E131" s="676">
        <v>3000</v>
      </c>
      <c r="F131" s="678" t="s">
        <v>1454</v>
      </c>
      <c r="G131" s="679" t="s">
        <v>1452</v>
      </c>
      <c r="H131" s="712" t="s">
        <v>72</v>
      </c>
      <c r="I131" s="770">
        <v>0.126</v>
      </c>
      <c r="J131" s="703">
        <v>0.126</v>
      </c>
      <c r="K131" s="770">
        <v>0.126</v>
      </c>
      <c r="L131" s="992">
        <v>1</v>
      </c>
    </row>
    <row r="132" spans="1:13" s="732" customFormat="1" ht="255">
      <c r="A132" s="735">
        <v>54</v>
      </c>
      <c r="B132" s="771" t="s">
        <v>114</v>
      </c>
      <c r="C132" s="164" t="s">
        <v>1208</v>
      </c>
      <c r="D132" s="771" t="s">
        <v>72</v>
      </c>
      <c r="E132" s="164">
        <v>3000</v>
      </c>
      <c r="F132" s="736" t="s">
        <v>1205</v>
      </c>
      <c r="G132" s="737" t="s">
        <v>1206</v>
      </c>
      <c r="H132" s="738">
        <v>1</v>
      </c>
      <c r="I132" s="739">
        <v>0.14000000000000001</v>
      </c>
      <c r="J132" s="168">
        <v>0.14000000000000001</v>
      </c>
      <c r="K132" s="739">
        <v>0.14000000000000001</v>
      </c>
      <c r="L132" s="1159">
        <v>2</v>
      </c>
    </row>
    <row r="133" spans="1:13" s="733" customFormat="1" ht="306">
      <c r="A133" s="675">
        <v>54</v>
      </c>
      <c r="B133" s="712" t="s">
        <v>114</v>
      </c>
      <c r="C133" s="677" t="s">
        <v>115</v>
      </c>
      <c r="D133" s="771" t="s">
        <v>72</v>
      </c>
      <c r="E133" s="164">
        <v>3000</v>
      </c>
      <c r="F133" s="174" t="s">
        <v>1179</v>
      </c>
      <c r="G133" s="679" t="s">
        <v>1178</v>
      </c>
      <c r="H133" s="679"/>
      <c r="I133" s="687">
        <v>0.19</v>
      </c>
      <c r="J133" s="708">
        <f>E133*I133</f>
        <v>570</v>
      </c>
      <c r="K133" s="687">
        <v>0.19</v>
      </c>
      <c r="L133" s="1160">
        <v>3</v>
      </c>
    </row>
    <row r="134" spans="1:13" ht="306">
      <c r="A134" s="198">
        <v>54</v>
      </c>
      <c r="B134" s="771" t="s">
        <v>114</v>
      </c>
      <c r="C134" s="164" t="s">
        <v>115</v>
      </c>
      <c r="D134" s="772" t="s">
        <v>72</v>
      </c>
      <c r="E134" s="164">
        <v>3000</v>
      </c>
      <c r="F134" s="164" t="s">
        <v>36</v>
      </c>
      <c r="G134" s="164" t="s">
        <v>1176</v>
      </c>
      <c r="H134" s="174">
        <v>100</v>
      </c>
      <c r="I134" s="773">
        <v>0.21</v>
      </c>
      <c r="J134" s="708">
        <f>SUM(H134*I134)</f>
        <v>21</v>
      </c>
      <c r="K134" s="773">
        <v>0.21</v>
      </c>
      <c r="L134" s="1157">
        <v>4</v>
      </c>
    </row>
    <row r="135" spans="1:13" s="674" customFormat="1" ht="306">
      <c r="A135" s="675">
        <v>54</v>
      </c>
      <c r="B135" s="712" t="s">
        <v>114</v>
      </c>
      <c r="C135" s="677" t="s">
        <v>115</v>
      </c>
      <c r="D135" s="712" t="s">
        <v>72</v>
      </c>
      <c r="E135" s="676">
        <v>3000</v>
      </c>
      <c r="F135" s="676" t="s">
        <v>1371</v>
      </c>
      <c r="G135" s="679" t="s">
        <v>1368</v>
      </c>
      <c r="H135" s="676" t="s">
        <v>1382</v>
      </c>
      <c r="I135" s="770">
        <v>0.219</v>
      </c>
      <c r="J135" s="706">
        <v>10.95</v>
      </c>
      <c r="K135" s="770">
        <v>0.219</v>
      </c>
      <c r="L135" s="1158">
        <v>5</v>
      </c>
    </row>
    <row r="136" spans="1:13" s="674" customFormat="1" ht="306">
      <c r="A136" s="675">
        <v>54</v>
      </c>
      <c r="B136" s="712" t="s">
        <v>114</v>
      </c>
      <c r="C136" s="677" t="s">
        <v>115</v>
      </c>
      <c r="D136" s="712" t="s">
        <v>72</v>
      </c>
      <c r="E136" s="676">
        <v>3000</v>
      </c>
      <c r="F136" s="174" t="s">
        <v>1334</v>
      </c>
      <c r="G136" s="164" t="s">
        <v>1333</v>
      </c>
      <c r="H136" s="174">
        <v>50</v>
      </c>
      <c r="I136" s="687">
        <v>0.54</v>
      </c>
      <c r="J136" s="746">
        <v>27</v>
      </c>
      <c r="K136" s="687">
        <v>0.54</v>
      </c>
      <c r="L136" s="1158">
        <v>6</v>
      </c>
    </row>
    <row r="137" spans="1:13" s="674" customFormat="1" ht="76.5">
      <c r="A137" s="664">
        <v>55</v>
      </c>
      <c r="B137" s="774" t="s">
        <v>116</v>
      </c>
      <c r="C137" s="775" t="s">
        <v>117</v>
      </c>
      <c r="D137" s="711" t="s">
        <v>72</v>
      </c>
      <c r="E137" s="665">
        <v>2000</v>
      </c>
      <c r="F137" s="694" t="s">
        <v>1367</v>
      </c>
      <c r="G137" s="658" t="s">
        <v>1368</v>
      </c>
      <c r="H137" s="694" t="s">
        <v>1382</v>
      </c>
      <c r="I137" s="695">
        <v>0.12</v>
      </c>
      <c r="J137" s="696">
        <v>6</v>
      </c>
      <c r="K137" s="697">
        <v>0.12</v>
      </c>
      <c r="L137" s="1158">
        <v>1</v>
      </c>
    </row>
    <row r="138" spans="1:13" ht="76.5">
      <c r="A138" s="715">
        <v>55</v>
      </c>
      <c r="B138" s="776" t="s">
        <v>116</v>
      </c>
      <c r="C138" s="777" t="s">
        <v>117</v>
      </c>
      <c r="D138" s="778" t="s">
        <v>72</v>
      </c>
      <c r="E138" s="693">
        <v>2000</v>
      </c>
      <c r="F138" s="95" t="s">
        <v>36</v>
      </c>
      <c r="G138" s="95" t="s">
        <v>1176</v>
      </c>
      <c r="H138" s="717">
        <v>100</v>
      </c>
      <c r="I138" s="718">
        <v>0.12</v>
      </c>
      <c r="J138" s="719">
        <f>SUM(H138*I138)</f>
        <v>12</v>
      </c>
      <c r="K138" s="720">
        <v>0.12</v>
      </c>
      <c r="L138" s="1157">
        <v>2</v>
      </c>
      <c r="M138" s="674"/>
    </row>
    <row r="139" spans="1:13" s="663" customFormat="1" ht="76.5">
      <c r="A139" s="654">
        <v>55</v>
      </c>
      <c r="B139" s="710" t="s">
        <v>116</v>
      </c>
      <c r="C139" s="656" t="s">
        <v>117</v>
      </c>
      <c r="D139" s="710" t="s">
        <v>72</v>
      </c>
      <c r="E139" s="655">
        <v>2000</v>
      </c>
      <c r="F139" s="657" t="s">
        <v>1454</v>
      </c>
      <c r="G139" s="658" t="s">
        <v>1452</v>
      </c>
      <c r="H139" s="710" t="s">
        <v>72</v>
      </c>
      <c r="I139" s="690">
        <v>0.126</v>
      </c>
      <c r="J139" s="691">
        <v>0.126</v>
      </c>
      <c r="K139" s="692">
        <v>0.126</v>
      </c>
      <c r="L139" s="992">
        <v>3</v>
      </c>
    </row>
    <row r="140" spans="1:13" s="733" customFormat="1" ht="76.5">
      <c r="A140" s="741">
        <v>55</v>
      </c>
      <c r="B140" s="779" t="s">
        <v>116</v>
      </c>
      <c r="C140" s="659" t="s">
        <v>117</v>
      </c>
      <c r="D140" s="779" t="s">
        <v>72</v>
      </c>
      <c r="E140" s="694">
        <v>2000</v>
      </c>
      <c r="F140" s="668" t="s">
        <v>1179</v>
      </c>
      <c r="G140" s="658" t="s">
        <v>1178</v>
      </c>
      <c r="H140" s="658"/>
      <c r="I140" s="713">
        <v>0.19</v>
      </c>
      <c r="J140" s="702">
        <f>E140*I140</f>
        <v>380</v>
      </c>
      <c r="K140" s="714">
        <v>0.19</v>
      </c>
      <c r="L140" s="1160">
        <v>4</v>
      </c>
    </row>
    <row r="141" spans="1:13" s="674" customFormat="1" ht="76.5">
      <c r="A141" s="664">
        <v>55</v>
      </c>
      <c r="B141" s="774" t="s">
        <v>116</v>
      </c>
      <c r="C141" s="775" t="s">
        <v>117</v>
      </c>
      <c r="D141" s="711" t="s">
        <v>72</v>
      </c>
      <c r="E141" s="665">
        <v>2000</v>
      </c>
      <c r="F141" s="694" t="s">
        <v>1531</v>
      </c>
      <c r="G141" s="658" t="s">
        <v>1530</v>
      </c>
      <c r="H141" s="694"/>
      <c r="I141" s="695">
        <v>0.22</v>
      </c>
      <c r="J141" s="696">
        <v>432</v>
      </c>
      <c r="K141" s="697">
        <v>0.22</v>
      </c>
      <c r="L141" s="1158">
        <v>5</v>
      </c>
    </row>
    <row r="142" spans="1:13" s="663" customFormat="1" ht="63.75">
      <c r="A142" s="675">
        <v>56</v>
      </c>
      <c r="B142" s="712" t="s">
        <v>116</v>
      </c>
      <c r="C142" s="677" t="s">
        <v>118</v>
      </c>
      <c r="D142" s="712" t="s">
        <v>72</v>
      </c>
      <c r="E142" s="676">
        <v>8000</v>
      </c>
      <c r="F142" s="678" t="s">
        <v>1454</v>
      </c>
      <c r="G142" s="679" t="s">
        <v>1452</v>
      </c>
      <c r="H142" s="712" t="s">
        <v>72</v>
      </c>
      <c r="I142" s="680">
        <v>0.16200000000000001</v>
      </c>
      <c r="J142" s="703">
        <v>0.16200000000000001</v>
      </c>
      <c r="K142" s="681">
        <v>0.16200000000000001</v>
      </c>
      <c r="L142" s="1002">
        <v>1</v>
      </c>
    </row>
    <row r="143" spans="1:13" s="674" customFormat="1" ht="63.75">
      <c r="A143" s="675">
        <v>56</v>
      </c>
      <c r="B143" s="712" t="s">
        <v>116</v>
      </c>
      <c r="C143" s="677" t="s">
        <v>118</v>
      </c>
      <c r="D143" s="712" t="s">
        <v>72</v>
      </c>
      <c r="E143" s="676">
        <v>8000</v>
      </c>
      <c r="F143" s="676" t="s">
        <v>1367</v>
      </c>
      <c r="G143" s="679" t="s">
        <v>1368</v>
      </c>
      <c r="H143" s="676" t="s">
        <v>1382</v>
      </c>
      <c r="I143" s="684">
        <v>0.18820000000000001</v>
      </c>
      <c r="J143" s="706">
        <v>9.41</v>
      </c>
      <c r="K143" s="707">
        <v>0.18820000000000001</v>
      </c>
      <c r="L143" s="1002">
        <v>2</v>
      </c>
    </row>
    <row r="144" spans="1:13" ht="63.75">
      <c r="A144" s="198">
        <v>56</v>
      </c>
      <c r="B144" s="771" t="s">
        <v>116</v>
      </c>
      <c r="C144" s="164" t="s">
        <v>118</v>
      </c>
      <c r="D144" s="772" t="s">
        <v>72</v>
      </c>
      <c r="E144" s="164">
        <v>8000</v>
      </c>
      <c r="F144" s="164" t="s">
        <v>36</v>
      </c>
      <c r="G144" s="164" t="s">
        <v>1176</v>
      </c>
      <c r="H144" s="174">
        <v>100</v>
      </c>
      <c r="I144" s="723">
        <v>0.21</v>
      </c>
      <c r="J144" s="708">
        <f>SUM(H144*I144)</f>
        <v>21</v>
      </c>
      <c r="K144" s="734">
        <v>0.21</v>
      </c>
      <c r="L144" s="1156">
        <v>3</v>
      </c>
    </row>
    <row r="145" spans="1:12" s="733" customFormat="1" ht="63.75">
      <c r="A145" s="675">
        <v>56</v>
      </c>
      <c r="B145" s="712" t="s">
        <v>116</v>
      </c>
      <c r="C145" s="677" t="s">
        <v>118</v>
      </c>
      <c r="D145" s="712" t="s">
        <v>72</v>
      </c>
      <c r="E145" s="676">
        <v>8000</v>
      </c>
      <c r="F145" s="676" t="s">
        <v>1531</v>
      </c>
      <c r="G145" s="679" t="s">
        <v>1530</v>
      </c>
      <c r="H145" s="679"/>
      <c r="I145" s="721">
        <v>0.22</v>
      </c>
      <c r="J145" s="708">
        <v>1728</v>
      </c>
      <c r="K145" s="722">
        <v>0.22</v>
      </c>
      <c r="L145" s="1002">
        <v>4</v>
      </c>
    </row>
    <row r="146" spans="1:12" s="733" customFormat="1" ht="63.75">
      <c r="A146" s="675">
        <v>56</v>
      </c>
      <c r="B146" s="712" t="s">
        <v>116</v>
      </c>
      <c r="C146" s="677" t="s">
        <v>118</v>
      </c>
      <c r="D146" s="712" t="s">
        <v>72</v>
      </c>
      <c r="E146" s="676">
        <v>8000</v>
      </c>
      <c r="F146" s="686" t="s">
        <v>1179</v>
      </c>
      <c r="G146" s="679" t="s">
        <v>1178</v>
      </c>
      <c r="H146" s="679"/>
      <c r="I146" s="721">
        <v>0.35</v>
      </c>
      <c r="J146" s="708">
        <f>E146*I146</f>
        <v>2800</v>
      </c>
      <c r="K146" s="722">
        <v>0.35</v>
      </c>
      <c r="L146" s="1002">
        <v>5</v>
      </c>
    </row>
    <row r="147" spans="1:12" s="663" customFormat="1" ht="331.5">
      <c r="A147" s="654">
        <v>57</v>
      </c>
      <c r="B147" s="710" t="s">
        <v>119</v>
      </c>
      <c r="C147" s="656" t="s">
        <v>120</v>
      </c>
      <c r="D147" s="710" t="s">
        <v>72</v>
      </c>
      <c r="E147" s="655">
        <v>2000</v>
      </c>
      <c r="F147" s="657" t="s">
        <v>1454</v>
      </c>
      <c r="G147" s="658" t="s">
        <v>1452</v>
      </c>
      <c r="H147" s="710" t="s">
        <v>72</v>
      </c>
      <c r="I147" s="690">
        <v>0.18</v>
      </c>
      <c r="J147" s="691">
        <v>0.18</v>
      </c>
      <c r="K147" s="692">
        <v>0.18</v>
      </c>
      <c r="L147" s="992">
        <v>1</v>
      </c>
    </row>
    <row r="148" spans="1:12" ht="331.5">
      <c r="A148" s="715">
        <v>57</v>
      </c>
      <c r="B148" s="776" t="s">
        <v>119</v>
      </c>
      <c r="C148" s="742" t="s">
        <v>120</v>
      </c>
      <c r="D148" s="780" t="s">
        <v>72</v>
      </c>
      <c r="E148" s="693">
        <v>2000</v>
      </c>
      <c r="F148" s="95" t="s">
        <v>36</v>
      </c>
      <c r="G148" s="95" t="s">
        <v>1176</v>
      </c>
      <c r="H148" s="717">
        <v>100</v>
      </c>
      <c r="I148" s="718">
        <v>0.24</v>
      </c>
      <c r="J148" s="719">
        <f>SUM(H148*I148)</f>
        <v>24</v>
      </c>
      <c r="K148" s="718">
        <v>0.24</v>
      </c>
      <c r="L148" s="1157">
        <v>2</v>
      </c>
    </row>
    <row r="149" spans="1:12" s="674" customFormat="1" ht="331.5">
      <c r="A149" s="664">
        <v>57</v>
      </c>
      <c r="B149" s="779" t="s">
        <v>119</v>
      </c>
      <c r="C149" s="659" t="s">
        <v>120</v>
      </c>
      <c r="D149" s="779" t="s">
        <v>72</v>
      </c>
      <c r="E149" s="665">
        <v>2000</v>
      </c>
      <c r="F149" s="694" t="s">
        <v>1371</v>
      </c>
      <c r="G149" s="658" t="s">
        <v>1368</v>
      </c>
      <c r="H149" s="694" t="s">
        <v>1382</v>
      </c>
      <c r="I149" s="695">
        <v>0.437</v>
      </c>
      <c r="J149" s="696">
        <v>21.85</v>
      </c>
      <c r="K149" s="695">
        <v>0.437</v>
      </c>
      <c r="L149" s="1158">
        <v>3</v>
      </c>
    </row>
    <row r="150" spans="1:12" s="674" customFormat="1" ht="331.5">
      <c r="A150" s="664">
        <v>57</v>
      </c>
      <c r="B150" s="779" t="s">
        <v>119</v>
      </c>
      <c r="C150" s="659" t="s">
        <v>120</v>
      </c>
      <c r="D150" s="779" t="s">
        <v>72</v>
      </c>
      <c r="E150" s="665">
        <v>2000</v>
      </c>
      <c r="F150" s="139" t="s">
        <v>1334</v>
      </c>
      <c r="G150" s="742" t="s">
        <v>1333</v>
      </c>
      <c r="H150" s="139">
        <v>50</v>
      </c>
      <c r="I150" s="669">
        <v>0.52</v>
      </c>
      <c r="J150" s="758">
        <v>26</v>
      </c>
      <c r="K150" s="669">
        <v>0.52</v>
      </c>
      <c r="L150" s="1158">
        <v>4</v>
      </c>
    </row>
    <row r="151" spans="1:12" s="674" customFormat="1" ht="165.75">
      <c r="A151" s="675">
        <v>58</v>
      </c>
      <c r="B151" s="712" t="s">
        <v>116</v>
      </c>
      <c r="C151" s="744" t="s">
        <v>121</v>
      </c>
      <c r="D151" s="712" t="s">
        <v>72</v>
      </c>
      <c r="E151" s="676">
        <v>100</v>
      </c>
      <c r="F151" s="676" t="s">
        <v>1371</v>
      </c>
      <c r="G151" s="679" t="s">
        <v>1368</v>
      </c>
      <c r="H151" s="676" t="s">
        <v>1382</v>
      </c>
      <c r="I151" s="684">
        <v>0.46160000000000001</v>
      </c>
      <c r="J151" s="706">
        <v>23.075000000000003</v>
      </c>
      <c r="K151" s="707">
        <v>0.46160000000000001</v>
      </c>
      <c r="L151" s="1002">
        <v>1</v>
      </c>
    </row>
    <row r="152" spans="1:12" s="674" customFormat="1" ht="165.75">
      <c r="A152" s="675">
        <v>58</v>
      </c>
      <c r="B152" s="712" t="s">
        <v>116</v>
      </c>
      <c r="C152" s="744" t="s">
        <v>121</v>
      </c>
      <c r="D152" s="712" t="s">
        <v>72</v>
      </c>
      <c r="E152" s="676">
        <v>100</v>
      </c>
      <c r="F152" s="174" t="s">
        <v>1334</v>
      </c>
      <c r="G152" s="164" t="s">
        <v>1333</v>
      </c>
      <c r="H152" s="174">
        <v>50</v>
      </c>
      <c r="I152" s="687">
        <v>1.44</v>
      </c>
      <c r="J152" s="746">
        <v>72</v>
      </c>
      <c r="K152" s="761">
        <v>1.44</v>
      </c>
      <c r="L152" s="1002">
        <v>2</v>
      </c>
    </row>
    <row r="153" spans="1:12" ht="26.25" thickBot="1">
      <c r="A153" s="715"/>
      <c r="B153" s="1053" t="s">
        <v>122</v>
      </c>
      <c r="C153" s="781"/>
      <c r="D153" s="782"/>
      <c r="E153" s="783"/>
      <c r="F153" s="784"/>
      <c r="G153" s="784"/>
      <c r="H153" s="784"/>
      <c r="I153" s="785"/>
      <c r="J153" s="719"/>
      <c r="K153" s="648"/>
      <c r="L153" s="1157"/>
    </row>
    <row r="154" spans="1:12" s="663" customFormat="1" ht="26.25" thickBot="1">
      <c r="A154" s="654">
        <v>59</v>
      </c>
      <c r="B154" s="655" t="s">
        <v>123</v>
      </c>
      <c r="C154" s="655" t="s">
        <v>124</v>
      </c>
      <c r="D154" s="655" t="s">
        <v>125</v>
      </c>
      <c r="E154" s="655">
        <v>10</v>
      </c>
      <c r="F154" s="786" t="s">
        <v>1459</v>
      </c>
      <c r="G154" s="658" t="s">
        <v>1452</v>
      </c>
      <c r="H154" s="655" t="s">
        <v>125</v>
      </c>
      <c r="I154" s="690">
        <v>6.5</v>
      </c>
      <c r="J154" s="691">
        <v>6.5</v>
      </c>
      <c r="K154" s="692">
        <v>6.5</v>
      </c>
      <c r="L154" s="992">
        <v>1</v>
      </c>
    </row>
    <row r="155" spans="1:12" ht="25.5">
      <c r="A155" s="198">
        <v>60</v>
      </c>
      <c r="B155" s="164" t="s">
        <v>126</v>
      </c>
      <c r="C155" s="164" t="s">
        <v>127</v>
      </c>
      <c r="D155" s="174" t="s">
        <v>125</v>
      </c>
      <c r="E155" s="164">
        <v>10</v>
      </c>
      <c r="F155" s="164" t="s">
        <v>128</v>
      </c>
      <c r="G155" s="164" t="s">
        <v>1176</v>
      </c>
      <c r="H155" s="174">
        <v>1</v>
      </c>
      <c r="I155" s="723">
        <v>123.6</v>
      </c>
      <c r="J155" s="708">
        <f>H155*I155</f>
        <v>123.6</v>
      </c>
      <c r="K155" s="734">
        <v>123.6</v>
      </c>
      <c r="L155" s="1156">
        <v>1</v>
      </c>
    </row>
    <row r="156" spans="1:12" s="733" customFormat="1" ht="25.5">
      <c r="A156" s="741">
        <v>61</v>
      </c>
      <c r="B156" s="694" t="s">
        <v>129</v>
      </c>
      <c r="C156" s="694" t="s">
        <v>130</v>
      </c>
      <c r="D156" s="694" t="s">
        <v>125</v>
      </c>
      <c r="E156" s="694">
        <v>1000</v>
      </c>
      <c r="F156" s="668" t="s">
        <v>1181</v>
      </c>
      <c r="G156" s="658" t="s">
        <v>1178</v>
      </c>
      <c r="H156" s="658"/>
      <c r="I156" s="713">
        <v>0.59</v>
      </c>
      <c r="J156" s="702">
        <f>E156*I156</f>
        <v>590</v>
      </c>
      <c r="K156" s="714">
        <v>0.59</v>
      </c>
      <c r="L156" s="1160">
        <v>1</v>
      </c>
    </row>
    <row r="157" spans="1:12" s="674" customFormat="1" ht="38.25">
      <c r="A157" s="675">
        <v>62</v>
      </c>
      <c r="B157" s="676" t="s">
        <v>131</v>
      </c>
      <c r="C157" s="676" t="s">
        <v>132</v>
      </c>
      <c r="D157" s="676" t="s">
        <v>125</v>
      </c>
      <c r="E157" s="676">
        <v>1000</v>
      </c>
      <c r="F157" s="676" t="s">
        <v>1383</v>
      </c>
      <c r="G157" s="679" t="s">
        <v>1368</v>
      </c>
      <c r="H157" s="676" t="s">
        <v>125</v>
      </c>
      <c r="I157" s="684">
        <v>0.28999999999999998</v>
      </c>
      <c r="J157" s="706">
        <v>0.28999999999999998</v>
      </c>
      <c r="K157" s="707">
        <v>0.28999999999999998</v>
      </c>
      <c r="L157" s="1002">
        <v>1</v>
      </c>
    </row>
    <row r="158" spans="1:12" s="663" customFormat="1" ht="38.25">
      <c r="A158" s="675">
        <v>62</v>
      </c>
      <c r="B158" s="676" t="s">
        <v>131</v>
      </c>
      <c r="C158" s="676" t="s">
        <v>132</v>
      </c>
      <c r="D158" s="676" t="s">
        <v>125</v>
      </c>
      <c r="E158" s="676">
        <v>1000</v>
      </c>
      <c r="F158" s="676" t="s">
        <v>1460</v>
      </c>
      <c r="G158" s="679" t="s">
        <v>1452</v>
      </c>
      <c r="H158" s="676" t="s">
        <v>125</v>
      </c>
      <c r="I158" s="680">
        <v>0.38</v>
      </c>
      <c r="J158" s="703">
        <v>0.38</v>
      </c>
      <c r="K158" s="681">
        <v>0.38</v>
      </c>
      <c r="L158" s="1002">
        <v>2</v>
      </c>
    </row>
    <row r="159" spans="1:12" s="733" customFormat="1" ht="25.5">
      <c r="A159" s="675">
        <v>62</v>
      </c>
      <c r="B159" s="676" t="s">
        <v>131</v>
      </c>
      <c r="C159" s="676" t="s">
        <v>132</v>
      </c>
      <c r="D159" s="676" t="s">
        <v>125</v>
      </c>
      <c r="E159" s="676">
        <v>1000</v>
      </c>
      <c r="F159" s="686" t="s">
        <v>1181</v>
      </c>
      <c r="G159" s="679" t="s">
        <v>1178</v>
      </c>
      <c r="H159" s="679"/>
      <c r="I159" s="721">
        <v>0.57999999999999996</v>
      </c>
      <c r="J159" s="708">
        <f>E159*I159</f>
        <v>580</v>
      </c>
      <c r="K159" s="722">
        <v>0.57999999999999996</v>
      </c>
      <c r="L159" s="1002">
        <v>3</v>
      </c>
    </row>
    <row r="160" spans="1:12" ht="25.5">
      <c r="A160" s="198">
        <v>62</v>
      </c>
      <c r="B160" s="164" t="s">
        <v>131</v>
      </c>
      <c r="C160" s="164" t="s">
        <v>132</v>
      </c>
      <c r="D160" s="174" t="s">
        <v>125</v>
      </c>
      <c r="E160" s="164">
        <v>1000</v>
      </c>
      <c r="F160" s="164" t="s">
        <v>133</v>
      </c>
      <c r="G160" s="164" t="s">
        <v>1176</v>
      </c>
      <c r="H160" s="174">
        <v>1</v>
      </c>
      <c r="I160" s="723">
        <v>0.81</v>
      </c>
      <c r="J160" s="708">
        <f>SUM(H160*I160)</f>
        <v>0.81</v>
      </c>
      <c r="K160" s="723">
        <v>0.81</v>
      </c>
      <c r="L160" s="1156">
        <v>4</v>
      </c>
    </row>
    <row r="161" spans="1:12" s="663" customFormat="1" ht="63.75">
      <c r="A161" s="654">
        <v>63</v>
      </c>
      <c r="B161" s="655" t="s">
        <v>134</v>
      </c>
      <c r="C161" s="655" t="s">
        <v>135</v>
      </c>
      <c r="D161" s="655" t="s">
        <v>125</v>
      </c>
      <c r="E161" s="655">
        <v>1300</v>
      </c>
      <c r="F161" s="655" t="s">
        <v>1461</v>
      </c>
      <c r="G161" s="658" t="s">
        <v>1452</v>
      </c>
      <c r="H161" s="655" t="s">
        <v>125</v>
      </c>
      <c r="I161" s="690">
        <v>0.59</v>
      </c>
      <c r="J161" s="691">
        <v>0.59</v>
      </c>
      <c r="K161" s="692">
        <v>0.59</v>
      </c>
      <c r="L161" s="992" t="s">
        <v>1545</v>
      </c>
    </row>
    <row r="162" spans="1:12" s="674" customFormat="1" ht="63.75">
      <c r="A162" s="664">
        <v>63</v>
      </c>
      <c r="B162" s="665" t="s">
        <v>134</v>
      </c>
      <c r="C162" s="665" t="s">
        <v>135</v>
      </c>
      <c r="D162" s="665" t="s">
        <v>125</v>
      </c>
      <c r="E162" s="665">
        <v>1300</v>
      </c>
      <c r="F162" s="694" t="s">
        <v>1384</v>
      </c>
      <c r="G162" s="658" t="s">
        <v>1368</v>
      </c>
      <c r="H162" s="694" t="s">
        <v>125</v>
      </c>
      <c r="I162" s="695">
        <v>0.82</v>
      </c>
      <c r="J162" s="696">
        <v>0.82</v>
      </c>
      <c r="K162" s="697">
        <v>0.82</v>
      </c>
      <c r="L162" s="1158" t="s">
        <v>1545</v>
      </c>
    </row>
    <row r="163" spans="1:12" s="733" customFormat="1" ht="38.25">
      <c r="A163" s="741">
        <v>63</v>
      </c>
      <c r="B163" s="694" t="s">
        <v>134</v>
      </c>
      <c r="C163" s="694" t="s">
        <v>135</v>
      </c>
      <c r="D163" s="694" t="s">
        <v>125</v>
      </c>
      <c r="E163" s="694">
        <v>1300</v>
      </c>
      <c r="F163" s="668" t="s">
        <v>1181</v>
      </c>
      <c r="G163" s="658" t="s">
        <v>1178</v>
      </c>
      <c r="H163" s="658"/>
      <c r="I163" s="713">
        <v>0.89</v>
      </c>
      <c r="J163" s="702">
        <f>E163*I163</f>
        <v>1157</v>
      </c>
      <c r="K163" s="714">
        <v>0.89</v>
      </c>
      <c r="L163" s="1160">
        <v>1</v>
      </c>
    </row>
    <row r="164" spans="1:12" s="674" customFormat="1" ht="51">
      <c r="A164" s="675">
        <v>64</v>
      </c>
      <c r="B164" s="676" t="s">
        <v>136</v>
      </c>
      <c r="C164" s="676" t="s">
        <v>137</v>
      </c>
      <c r="D164" s="676" t="s">
        <v>125</v>
      </c>
      <c r="E164" s="676">
        <v>300</v>
      </c>
      <c r="F164" s="676" t="s">
        <v>1385</v>
      </c>
      <c r="G164" s="679" t="s">
        <v>1368</v>
      </c>
      <c r="H164" s="676" t="s">
        <v>125</v>
      </c>
      <c r="I164" s="684">
        <v>0.3</v>
      </c>
      <c r="J164" s="706">
        <v>0.3</v>
      </c>
      <c r="K164" s="707">
        <v>0.3</v>
      </c>
      <c r="L164" s="1002">
        <v>1</v>
      </c>
    </row>
    <row r="165" spans="1:12" s="663" customFormat="1" ht="38.25">
      <c r="A165" s="675">
        <v>64</v>
      </c>
      <c r="B165" s="676" t="s">
        <v>136</v>
      </c>
      <c r="C165" s="676" t="s">
        <v>137</v>
      </c>
      <c r="D165" s="676" t="s">
        <v>125</v>
      </c>
      <c r="E165" s="676">
        <v>300</v>
      </c>
      <c r="F165" s="676" t="s">
        <v>1460</v>
      </c>
      <c r="G165" s="679" t="s">
        <v>1452</v>
      </c>
      <c r="H165" s="676" t="s">
        <v>125</v>
      </c>
      <c r="I165" s="680">
        <v>0.42</v>
      </c>
      <c r="J165" s="703">
        <v>0.42</v>
      </c>
      <c r="K165" s="681">
        <v>0.42</v>
      </c>
      <c r="L165" s="1002">
        <v>2</v>
      </c>
    </row>
    <row r="166" spans="1:12" s="674" customFormat="1" ht="25.5">
      <c r="A166" s="675">
        <v>64</v>
      </c>
      <c r="B166" s="676" t="s">
        <v>136</v>
      </c>
      <c r="C166" s="676" t="s">
        <v>137</v>
      </c>
      <c r="D166" s="676" t="s">
        <v>125</v>
      </c>
      <c r="E166" s="676">
        <v>300</v>
      </c>
      <c r="F166" s="676" t="s">
        <v>1531</v>
      </c>
      <c r="G166" s="679" t="s">
        <v>1530</v>
      </c>
      <c r="H166" s="676" t="s">
        <v>125</v>
      </c>
      <c r="I166" s="684">
        <v>0.49</v>
      </c>
      <c r="J166" s="706">
        <v>147.6</v>
      </c>
      <c r="K166" s="707">
        <v>0.49</v>
      </c>
      <c r="L166" s="1002">
        <v>3</v>
      </c>
    </row>
    <row r="167" spans="1:12" ht="38.25">
      <c r="A167" s="715">
        <v>65</v>
      </c>
      <c r="B167" s="693" t="s">
        <v>138</v>
      </c>
      <c r="C167" s="787" t="s">
        <v>139</v>
      </c>
      <c r="D167" s="716" t="s">
        <v>125</v>
      </c>
      <c r="E167" s="693">
        <v>20</v>
      </c>
      <c r="F167" s="95" t="s">
        <v>128</v>
      </c>
      <c r="G167" s="95" t="s">
        <v>1176</v>
      </c>
      <c r="H167" s="717">
        <v>1</v>
      </c>
      <c r="I167" s="718">
        <v>7.2</v>
      </c>
      <c r="J167" s="719">
        <v>7.2</v>
      </c>
      <c r="K167" s="720">
        <v>7.2</v>
      </c>
      <c r="L167" s="1157">
        <v>1</v>
      </c>
    </row>
    <row r="168" spans="1:12" ht="38.25">
      <c r="A168" s="198">
        <v>66</v>
      </c>
      <c r="B168" s="164" t="s">
        <v>138</v>
      </c>
      <c r="C168" s="788" t="s">
        <v>140</v>
      </c>
      <c r="D168" s="174" t="s">
        <v>125</v>
      </c>
      <c r="E168" s="164">
        <v>20</v>
      </c>
      <c r="F168" s="164" t="s">
        <v>128</v>
      </c>
      <c r="G168" s="164" t="s">
        <v>1176</v>
      </c>
      <c r="H168" s="174">
        <v>1</v>
      </c>
      <c r="I168" s="723">
        <v>39.6</v>
      </c>
      <c r="J168" s="708">
        <v>39.6</v>
      </c>
      <c r="K168" s="734">
        <v>39.6</v>
      </c>
      <c r="L168" s="1156">
        <v>1</v>
      </c>
    </row>
    <row r="169" spans="1:12" s="674" customFormat="1" ht="51">
      <c r="A169" s="664">
        <v>67</v>
      </c>
      <c r="B169" s="665" t="s">
        <v>141</v>
      </c>
      <c r="C169" s="694" t="s">
        <v>142</v>
      </c>
      <c r="D169" s="665" t="s">
        <v>125</v>
      </c>
      <c r="E169" s="665">
        <v>50</v>
      </c>
      <c r="F169" s="694" t="s">
        <v>1332</v>
      </c>
      <c r="G169" s="742" t="s">
        <v>1333</v>
      </c>
      <c r="H169" s="694">
        <v>10</v>
      </c>
      <c r="I169" s="713">
        <v>6.7919999999999998</v>
      </c>
      <c r="J169" s="700">
        <f>I169*H169</f>
        <v>67.92</v>
      </c>
      <c r="K169" s="714">
        <v>6.7919999999999998</v>
      </c>
      <c r="L169" s="1158">
        <v>1</v>
      </c>
    </row>
    <row r="170" spans="1:12" s="674" customFormat="1" ht="25.5">
      <c r="A170" s="675">
        <v>68</v>
      </c>
      <c r="B170" s="676" t="s">
        <v>143</v>
      </c>
      <c r="C170" s="676" t="s">
        <v>137</v>
      </c>
      <c r="D170" s="676" t="s">
        <v>125</v>
      </c>
      <c r="E170" s="676">
        <v>5</v>
      </c>
      <c r="F170" s="676" t="s">
        <v>1384</v>
      </c>
      <c r="G170" s="679" t="s">
        <v>1368</v>
      </c>
      <c r="H170" s="676" t="s">
        <v>125</v>
      </c>
      <c r="I170" s="684">
        <v>0.7</v>
      </c>
      <c r="J170" s="706">
        <v>0.7</v>
      </c>
      <c r="K170" s="707">
        <v>0.7</v>
      </c>
      <c r="L170" s="1002">
        <v>1</v>
      </c>
    </row>
    <row r="171" spans="1:12" s="674" customFormat="1" ht="25.5">
      <c r="A171" s="675">
        <v>68</v>
      </c>
      <c r="B171" s="676" t="s">
        <v>143</v>
      </c>
      <c r="C171" s="676" t="s">
        <v>137</v>
      </c>
      <c r="D171" s="676" t="s">
        <v>125</v>
      </c>
      <c r="E171" s="676">
        <v>5</v>
      </c>
      <c r="F171" s="676" t="s">
        <v>1531</v>
      </c>
      <c r="G171" s="679" t="s">
        <v>1530</v>
      </c>
      <c r="H171" s="676" t="s">
        <v>125</v>
      </c>
      <c r="I171" s="684">
        <v>5.0199999999999996</v>
      </c>
      <c r="J171" s="706">
        <v>25.08</v>
      </c>
      <c r="K171" s="707">
        <v>5.0199999999999996</v>
      </c>
      <c r="L171" s="1002">
        <v>2</v>
      </c>
    </row>
    <row r="172" spans="1:12" s="674" customFormat="1" ht="25.5">
      <c r="A172" s="664">
        <v>69</v>
      </c>
      <c r="B172" s="665" t="s">
        <v>143</v>
      </c>
      <c r="C172" s="665" t="s">
        <v>144</v>
      </c>
      <c r="D172" s="665" t="s">
        <v>125</v>
      </c>
      <c r="E172" s="665">
        <v>5</v>
      </c>
      <c r="F172" s="694" t="s">
        <v>1384</v>
      </c>
      <c r="G172" s="658" t="s">
        <v>1368</v>
      </c>
      <c r="H172" s="694" t="s">
        <v>125</v>
      </c>
      <c r="I172" s="695">
        <v>0.75</v>
      </c>
      <c r="J172" s="696">
        <v>0.75</v>
      </c>
      <c r="K172" s="697">
        <v>0.75</v>
      </c>
      <c r="L172" s="1158">
        <v>1</v>
      </c>
    </row>
    <row r="173" spans="1:12" s="674" customFormat="1" ht="25.5">
      <c r="A173" s="664">
        <v>69</v>
      </c>
      <c r="B173" s="665" t="s">
        <v>143</v>
      </c>
      <c r="C173" s="665" t="s">
        <v>144</v>
      </c>
      <c r="D173" s="665" t="s">
        <v>125</v>
      </c>
      <c r="E173" s="665">
        <v>5</v>
      </c>
      <c r="F173" s="694" t="s">
        <v>1531</v>
      </c>
      <c r="G173" s="658" t="s">
        <v>1530</v>
      </c>
      <c r="H173" s="694" t="s">
        <v>125</v>
      </c>
      <c r="I173" s="695">
        <v>5.0199999999999996</v>
      </c>
      <c r="J173" s="696">
        <v>25.08</v>
      </c>
      <c r="K173" s="697">
        <v>5.0199999999999996</v>
      </c>
      <c r="L173" s="1158">
        <v>2</v>
      </c>
    </row>
    <row r="174" spans="1:12" s="674" customFormat="1" ht="25.5">
      <c r="A174" s="675">
        <v>70</v>
      </c>
      <c r="B174" s="676" t="s">
        <v>145</v>
      </c>
      <c r="C174" s="676" t="s">
        <v>146</v>
      </c>
      <c r="D174" s="676" t="s">
        <v>125</v>
      </c>
      <c r="E174" s="676">
        <v>20</v>
      </c>
      <c r="F174" s="676" t="s">
        <v>1532</v>
      </c>
      <c r="G174" s="679" t="s">
        <v>1530</v>
      </c>
      <c r="H174" s="676" t="s">
        <v>125</v>
      </c>
      <c r="I174" s="684">
        <v>88.32</v>
      </c>
      <c r="J174" s="706">
        <v>1766.4</v>
      </c>
      <c r="K174" s="707">
        <v>88.32</v>
      </c>
      <c r="L174" s="1002">
        <v>1</v>
      </c>
    </row>
    <row r="175" spans="1:12" s="663" customFormat="1" ht="38.25">
      <c r="A175" s="654">
        <v>71</v>
      </c>
      <c r="B175" s="656" t="s">
        <v>147</v>
      </c>
      <c r="C175" s="656" t="s">
        <v>148</v>
      </c>
      <c r="D175" s="655" t="s">
        <v>125</v>
      </c>
      <c r="E175" s="655">
        <v>200</v>
      </c>
      <c r="F175" s="655" t="s">
        <v>1460</v>
      </c>
      <c r="G175" s="658" t="s">
        <v>1452</v>
      </c>
      <c r="H175" s="655" t="s">
        <v>125</v>
      </c>
      <c r="I175" s="690">
        <v>0.57999999999999996</v>
      </c>
      <c r="J175" s="691">
        <v>0.57999999999999996</v>
      </c>
      <c r="K175" s="692">
        <v>0.57999999999999996</v>
      </c>
      <c r="L175" s="992">
        <v>1</v>
      </c>
    </row>
    <row r="176" spans="1:12" s="674" customFormat="1" ht="38.25">
      <c r="A176" s="664">
        <v>71</v>
      </c>
      <c r="B176" s="775" t="s">
        <v>147</v>
      </c>
      <c r="C176" s="667" t="s">
        <v>148</v>
      </c>
      <c r="D176" s="665" t="s">
        <v>125</v>
      </c>
      <c r="E176" s="665">
        <v>200</v>
      </c>
      <c r="F176" s="694" t="s">
        <v>1384</v>
      </c>
      <c r="G176" s="658" t="s">
        <v>1368</v>
      </c>
      <c r="H176" s="694" t="s">
        <v>125</v>
      </c>
      <c r="I176" s="695">
        <v>0.65</v>
      </c>
      <c r="J176" s="696">
        <v>0.65</v>
      </c>
      <c r="K176" s="697">
        <v>0.65</v>
      </c>
      <c r="L176" s="1158">
        <v>2</v>
      </c>
    </row>
    <row r="177" spans="1:12" s="674" customFormat="1" ht="25.5">
      <c r="A177" s="675">
        <v>72</v>
      </c>
      <c r="B177" s="677" t="s">
        <v>149</v>
      </c>
      <c r="C177" s="676" t="s">
        <v>150</v>
      </c>
      <c r="D177" s="676" t="s">
        <v>125</v>
      </c>
      <c r="E177" s="676">
        <v>20</v>
      </c>
      <c r="F177" s="676" t="s">
        <v>1384</v>
      </c>
      <c r="G177" s="679" t="s">
        <v>1368</v>
      </c>
      <c r="H177" s="676" t="s">
        <v>125</v>
      </c>
      <c r="I177" s="684">
        <v>0.68</v>
      </c>
      <c r="J177" s="706">
        <v>0.68</v>
      </c>
      <c r="K177" s="707">
        <v>0.68</v>
      </c>
      <c r="L177" s="1002">
        <v>1</v>
      </c>
    </row>
    <row r="178" spans="1:12" s="674" customFormat="1" ht="51">
      <c r="A178" s="664">
        <v>73</v>
      </c>
      <c r="B178" s="775" t="s">
        <v>151</v>
      </c>
      <c r="C178" s="665" t="s">
        <v>152</v>
      </c>
      <c r="D178" s="665" t="s">
        <v>125</v>
      </c>
      <c r="E178" s="665">
        <v>20</v>
      </c>
      <c r="F178" s="694" t="s">
        <v>1384</v>
      </c>
      <c r="G178" s="658" t="s">
        <v>1368</v>
      </c>
      <c r="H178" s="694" t="s">
        <v>125</v>
      </c>
      <c r="I178" s="789">
        <v>3.48</v>
      </c>
      <c r="J178" s="696">
        <v>3.48</v>
      </c>
      <c r="K178" s="790">
        <v>3.48</v>
      </c>
      <c r="L178" s="1158">
        <v>1</v>
      </c>
    </row>
    <row r="179" spans="1:12" ht="51">
      <c r="A179" s="715">
        <v>73</v>
      </c>
      <c r="B179" s="777" t="s">
        <v>151</v>
      </c>
      <c r="C179" s="693" t="s">
        <v>152</v>
      </c>
      <c r="D179" s="716" t="s">
        <v>125</v>
      </c>
      <c r="E179" s="693">
        <v>20</v>
      </c>
      <c r="F179" s="95" t="s">
        <v>133</v>
      </c>
      <c r="G179" s="95" t="s">
        <v>1176</v>
      </c>
      <c r="H179" s="717">
        <v>1</v>
      </c>
      <c r="I179" s="791">
        <v>7.8</v>
      </c>
      <c r="J179" s="719">
        <f>SUM(H179*I179)</f>
        <v>7.8</v>
      </c>
      <c r="K179" s="792">
        <v>7.8</v>
      </c>
      <c r="L179" s="1157">
        <v>2</v>
      </c>
    </row>
    <row r="180" spans="1:12" ht="13.5">
      <c r="A180" s="715"/>
      <c r="B180" s="1176" t="s">
        <v>153</v>
      </c>
      <c r="C180" s="1177"/>
      <c r="D180" s="782"/>
      <c r="E180" s="793"/>
      <c r="F180" s="794"/>
      <c r="G180" s="794"/>
      <c r="H180" s="794"/>
      <c r="I180" s="795"/>
      <c r="J180" s="719"/>
      <c r="K180" s="648"/>
      <c r="L180" s="1157"/>
    </row>
    <row r="181" spans="1:12" s="674" customFormat="1" ht="89.25">
      <c r="A181" s="675">
        <v>74</v>
      </c>
      <c r="B181" s="676" t="s">
        <v>154</v>
      </c>
      <c r="C181" s="676" t="s">
        <v>155</v>
      </c>
      <c r="D181" s="676" t="s">
        <v>125</v>
      </c>
      <c r="E181" s="676">
        <v>20000</v>
      </c>
      <c r="F181" s="676" t="s">
        <v>1386</v>
      </c>
      <c r="G181" s="679" t="s">
        <v>1368</v>
      </c>
      <c r="H181" s="676" t="s">
        <v>18</v>
      </c>
      <c r="I181" s="796">
        <v>0.14399999999999999</v>
      </c>
      <c r="J181" s="706">
        <v>14.4</v>
      </c>
      <c r="K181" s="797">
        <v>0.14399999999999999</v>
      </c>
      <c r="L181" s="1002" t="s">
        <v>1545</v>
      </c>
    </row>
    <row r="182" spans="1:12" s="674" customFormat="1" ht="89.25">
      <c r="A182" s="675">
        <v>74</v>
      </c>
      <c r="B182" s="676" t="s">
        <v>154</v>
      </c>
      <c r="C182" s="676" t="s">
        <v>155</v>
      </c>
      <c r="D182" s="676" t="s">
        <v>125</v>
      </c>
      <c r="E182" s="676">
        <v>20000</v>
      </c>
      <c r="F182" s="174" t="s">
        <v>1522</v>
      </c>
      <c r="G182" s="679" t="s">
        <v>1523</v>
      </c>
      <c r="H182" s="174">
        <v>25</v>
      </c>
      <c r="I182" s="183">
        <v>0.3</v>
      </c>
      <c r="J182" s="176">
        <f>H182*I182</f>
        <v>7.5</v>
      </c>
      <c r="K182" s="175">
        <v>0.3</v>
      </c>
      <c r="L182" s="1002" t="s">
        <v>1545</v>
      </c>
    </row>
    <row r="183" spans="1:12" ht="89.25">
      <c r="A183" s="198">
        <v>74</v>
      </c>
      <c r="B183" s="164" t="s">
        <v>154</v>
      </c>
      <c r="C183" s="164" t="s">
        <v>155</v>
      </c>
      <c r="D183" s="174" t="s">
        <v>125</v>
      </c>
      <c r="E183" s="164">
        <v>20000</v>
      </c>
      <c r="F183" s="798" t="s">
        <v>156</v>
      </c>
      <c r="G183" s="164" t="s">
        <v>1176</v>
      </c>
      <c r="H183" s="799">
        <v>100</v>
      </c>
      <c r="I183" s="800">
        <v>0.3</v>
      </c>
      <c r="J183" s="708">
        <f>I183*H183</f>
        <v>30</v>
      </c>
      <c r="K183" s="800">
        <v>0.3</v>
      </c>
      <c r="L183" s="1156">
        <v>1</v>
      </c>
    </row>
    <row r="184" spans="1:12" ht="63.75">
      <c r="A184" s="801">
        <v>75</v>
      </c>
      <c r="B184" s="742" t="s">
        <v>157</v>
      </c>
      <c r="C184" s="742" t="s">
        <v>158</v>
      </c>
      <c r="D184" s="139" t="s">
        <v>125</v>
      </c>
      <c r="E184" s="742">
        <v>300</v>
      </c>
      <c r="F184" s="802" t="s">
        <v>156</v>
      </c>
      <c r="G184" s="742" t="s">
        <v>1176</v>
      </c>
      <c r="H184" s="803">
        <v>100</v>
      </c>
      <c r="I184" s="804">
        <v>0.28260000000000002</v>
      </c>
      <c r="J184" s="702">
        <f>I184*H184</f>
        <v>28.26</v>
      </c>
      <c r="K184" s="804">
        <v>0.28260000000000002</v>
      </c>
      <c r="L184" s="1161">
        <v>1</v>
      </c>
    </row>
    <row r="185" spans="1:12" s="674" customFormat="1" ht="63.75">
      <c r="A185" s="741">
        <v>75</v>
      </c>
      <c r="B185" s="694" t="s">
        <v>157</v>
      </c>
      <c r="C185" s="694" t="s">
        <v>158</v>
      </c>
      <c r="D185" s="694" t="s">
        <v>125</v>
      </c>
      <c r="E185" s="694">
        <v>300</v>
      </c>
      <c r="F185" s="139" t="s">
        <v>1522</v>
      </c>
      <c r="G185" s="658" t="s">
        <v>1523</v>
      </c>
      <c r="H185" s="139">
        <v>25</v>
      </c>
      <c r="I185" s="184">
        <v>0.3</v>
      </c>
      <c r="J185" s="169">
        <f>H185*I185</f>
        <v>7.5</v>
      </c>
      <c r="K185" s="140">
        <v>0.3</v>
      </c>
      <c r="L185" s="1160">
        <v>2</v>
      </c>
    </row>
    <row r="186" spans="1:12" ht="13.5">
      <c r="A186" s="715"/>
      <c r="B186" s="1176" t="s">
        <v>159</v>
      </c>
      <c r="C186" s="1177"/>
      <c r="D186" s="782"/>
      <c r="E186" s="781"/>
      <c r="F186" s="95"/>
      <c r="G186" s="95"/>
      <c r="H186" s="95"/>
      <c r="I186" s="795"/>
      <c r="J186" s="719"/>
      <c r="K186" s="648"/>
      <c r="L186" s="1157"/>
    </row>
    <row r="187" spans="1:12" ht="38.25">
      <c r="A187" s="198">
        <v>76</v>
      </c>
      <c r="B187" s="164" t="s">
        <v>160</v>
      </c>
      <c r="C187" s="164" t="s">
        <v>161</v>
      </c>
      <c r="D187" s="174" t="s">
        <v>125</v>
      </c>
      <c r="E187" s="164">
        <v>22000</v>
      </c>
      <c r="F187" s="798" t="s">
        <v>162</v>
      </c>
      <c r="G187" s="164" t="s">
        <v>1176</v>
      </c>
      <c r="H187" s="799">
        <v>50</v>
      </c>
      <c r="I187" s="800">
        <v>0.28199999999999997</v>
      </c>
      <c r="J187" s="708">
        <f>I187*H187</f>
        <v>14.099999999999998</v>
      </c>
      <c r="K187" s="800">
        <v>0.28199999999999997</v>
      </c>
      <c r="L187" s="1156">
        <v>1</v>
      </c>
    </row>
    <row r="188" spans="1:12" s="674" customFormat="1" ht="38.25">
      <c r="A188" s="675">
        <v>76</v>
      </c>
      <c r="B188" s="676" t="s">
        <v>160</v>
      </c>
      <c r="C188" s="677" t="s">
        <v>161</v>
      </c>
      <c r="D188" s="676" t="s">
        <v>125</v>
      </c>
      <c r="E188" s="676">
        <v>22000</v>
      </c>
      <c r="F188" s="174" t="s">
        <v>1524</v>
      </c>
      <c r="G188" s="679" t="s">
        <v>1523</v>
      </c>
      <c r="H188" s="174">
        <v>50</v>
      </c>
      <c r="I188" s="183">
        <v>0.36</v>
      </c>
      <c r="J188" s="176">
        <f>H188*I188</f>
        <v>18</v>
      </c>
      <c r="K188" s="175">
        <v>0.36</v>
      </c>
      <c r="L188" s="1002">
        <v>2</v>
      </c>
    </row>
    <row r="189" spans="1:12" ht="38.25">
      <c r="A189" s="715">
        <v>77</v>
      </c>
      <c r="B189" s="693" t="s">
        <v>160</v>
      </c>
      <c r="C189" s="693" t="s">
        <v>163</v>
      </c>
      <c r="D189" s="716" t="s">
        <v>125</v>
      </c>
      <c r="E189" s="693">
        <v>27000</v>
      </c>
      <c r="F189" s="806" t="s">
        <v>164</v>
      </c>
      <c r="G189" s="95" t="s">
        <v>1176</v>
      </c>
      <c r="H189" s="807">
        <v>50</v>
      </c>
      <c r="I189" s="808">
        <v>0.28199999999999997</v>
      </c>
      <c r="J189" s="719">
        <f>I189*H189</f>
        <v>14.099999999999998</v>
      </c>
      <c r="K189" s="808">
        <v>0.28199999999999997</v>
      </c>
      <c r="L189" s="1157">
        <v>1</v>
      </c>
    </row>
    <row r="190" spans="1:12" s="674" customFormat="1" ht="38.25">
      <c r="A190" s="664">
        <v>77</v>
      </c>
      <c r="B190" s="665" t="s">
        <v>160</v>
      </c>
      <c r="C190" s="667" t="s">
        <v>163</v>
      </c>
      <c r="D190" s="665" t="s">
        <v>125</v>
      </c>
      <c r="E190" s="665">
        <v>27000</v>
      </c>
      <c r="F190" s="139" t="s">
        <v>1524</v>
      </c>
      <c r="G190" s="658" t="s">
        <v>1523</v>
      </c>
      <c r="H190" s="139">
        <v>50</v>
      </c>
      <c r="I190" s="184">
        <v>0.36</v>
      </c>
      <c r="J190" s="169">
        <f>H190*I190</f>
        <v>18</v>
      </c>
      <c r="K190" s="140">
        <v>0.36</v>
      </c>
      <c r="L190" s="1158">
        <v>2</v>
      </c>
    </row>
    <row r="191" spans="1:12" ht="38.25">
      <c r="A191" s="198">
        <v>78</v>
      </c>
      <c r="B191" s="164" t="s">
        <v>165</v>
      </c>
      <c r="C191" s="164" t="s">
        <v>166</v>
      </c>
      <c r="D191" s="174" t="s">
        <v>125</v>
      </c>
      <c r="E191" s="164">
        <v>1000</v>
      </c>
      <c r="F191" s="798" t="s">
        <v>167</v>
      </c>
      <c r="G191" s="164" t="s">
        <v>1176</v>
      </c>
      <c r="H191" s="799">
        <v>50</v>
      </c>
      <c r="I191" s="800">
        <v>0.28199999999999997</v>
      </c>
      <c r="J191" s="708">
        <f>I191*H191</f>
        <v>14.099999999999998</v>
      </c>
      <c r="K191" s="800">
        <v>0.28199999999999997</v>
      </c>
      <c r="L191" s="1156">
        <v>1</v>
      </c>
    </row>
    <row r="192" spans="1:12" s="674" customFormat="1" ht="38.25">
      <c r="A192" s="675">
        <v>78</v>
      </c>
      <c r="B192" s="676" t="s">
        <v>165</v>
      </c>
      <c r="C192" s="677" t="s">
        <v>166</v>
      </c>
      <c r="D192" s="676" t="s">
        <v>125</v>
      </c>
      <c r="E192" s="676">
        <v>1000</v>
      </c>
      <c r="F192" s="174" t="s">
        <v>1524</v>
      </c>
      <c r="G192" s="679" t="s">
        <v>1523</v>
      </c>
      <c r="H192" s="174">
        <v>50</v>
      </c>
      <c r="I192" s="183">
        <v>0.36</v>
      </c>
      <c r="J192" s="176">
        <f>H192*I192</f>
        <v>18</v>
      </c>
      <c r="K192" s="175">
        <v>0.36</v>
      </c>
      <c r="L192" s="1002">
        <v>2</v>
      </c>
    </row>
    <row r="193" spans="1:12" ht="38.25">
      <c r="A193" s="715">
        <v>79</v>
      </c>
      <c r="B193" s="693" t="s">
        <v>168</v>
      </c>
      <c r="C193" s="693" t="s">
        <v>169</v>
      </c>
      <c r="D193" s="716" t="s">
        <v>125</v>
      </c>
      <c r="E193" s="693">
        <v>6000</v>
      </c>
      <c r="F193" s="806" t="s">
        <v>170</v>
      </c>
      <c r="G193" s="95" t="s">
        <v>1176</v>
      </c>
      <c r="H193" s="807">
        <v>50</v>
      </c>
      <c r="I193" s="808">
        <v>0.3</v>
      </c>
      <c r="J193" s="719">
        <f>I193*H193</f>
        <v>15</v>
      </c>
      <c r="K193" s="808">
        <v>0.3</v>
      </c>
      <c r="L193" s="1157">
        <v>1</v>
      </c>
    </row>
    <row r="194" spans="1:12" s="674" customFormat="1" ht="25.5">
      <c r="A194" s="664">
        <v>79</v>
      </c>
      <c r="B194" s="667" t="s">
        <v>168</v>
      </c>
      <c r="C194" s="667" t="s">
        <v>169</v>
      </c>
      <c r="D194" s="665" t="s">
        <v>125</v>
      </c>
      <c r="E194" s="665">
        <v>6000</v>
      </c>
      <c r="F194" s="139" t="s">
        <v>1524</v>
      </c>
      <c r="G194" s="658" t="s">
        <v>1523</v>
      </c>
      <c r="H194" s="139">
        <v>50</v>
      </c>
      <c r="I194" s="185">
        <v>0.38400000000000001</v>
      </c>
      <c r="J194" s="169">
        <f>H194*I194</f>
        <v>19.2</v>
      </c>
      <c r="K194" s="141">
        <v>0.38400000000000001</v>
      </c>
      <c r="L194" s="1158">
        <v>2</v>
      </c>
    </row>
    <row r="195" spans="1:12" ht="25.5">
      <c r="A195" s="198">
        <v>80</v>
      </c>
      <c r="B195" s="164" t="s">
        <v>171</v>
      </c>
      <c r="C195" s="164" t="s">
        <v>172</v>
      </c>
      <c r="D195" s="174" t="s">
        <v>125</v>
      </c>
      <c r="E195" s="164">
        <v>500</v>
      </c>
      <c r="F195" s="798" t="s">
        <v>173</v>
      </c>
      <c r="G195" s="164" t="s">
        <v>1176</v>
      </c>
      <c r="H195" s="799">
        <v>50</v>
      </c>
      <c r="I195" s="800">
        <v>0.46</v>
      </c>
      <c r="J195" s="708">
        <f>I195*H195</f>
        <v>23</v>
      </c>
      <c r="K195" s="800">
        <v>0.46</v>
      </c>
      <c r="L195" s="1156">
        <v>1</v>
      </c>
    </row>
    <row r="196" spans="1:12" s="674" customFormat="1" ht="25.5">
      <c r="A196" s="675">
        <v>80</v>
      </c>
      <c r="B196" s="677" t="s">
        <v>171</v>
      </c>
      <c r="C196" s="677" t="s">
        <v>172</v>
      </c>
      <c r="D196" s="676" t="s">
        <v>125</v>
      </c>
      <c r="E196" s="676">
        <v>500</v>
      </c>
      <c r="F196" s="174" t="s">
        <v>1524</v>
      </c>
      <c r="G196" s="679" t="s">
        <v>1523</v>
      </c>
      <c r="H196" s="174">
        <v>50</v>
      </c>
      <c r="I196" s="186">
        <v>0.624</v>
      </c>
      <c r="J196" s="176">
        <f>H196*I196</f>
        <v>31.2</v>
      </c>
      <c r="K196" s="177">
        <v>0.624</v>
      </c>
      <c r="L196" s="1002">
        <v>2</v>
      </c>
    </row>
    <row r="197" spans="1:12" ht="51">
      <c r="A197" s="715">
        <v>81</v>
      </c>
      <c r="B197" s="693" t="s">
        <v>174</v>
      </c>
      <c r="C197" s="693" t="s">
        <v>175</v>
      </c>
      <c r="D197" s="716" t="s">
        <v>125</v>
      </c>
      <c r="E197" s="693">
        <v>500</v>
      </c>
      <c r="F197" s="806" t="s">
        <v>176</v>
      </c>
      <c r="G197" s="95" t="s">
        <v>1176</v>
      </c>
      <c r="H197" s="807">
        <v>50</v>
      </c>
      <c r="I197" s="808">
        <v>0.46</v>
      </c>
      <c r="J197" s="719">
        <f>I197*H197</f>
        <v>23</v>
      </c>
      <c r="K197" s="808">
        <v>0.46</v>
      </c>
      <c r="L197" s="1157">
        <v>1</v>
      </c>
    </row>
    <row r="198" spans="1:12" s="674" customFormat="1" ht="38.25">
      <c r="A198" s="664">
        <v>81</v>
      </c>
      <c r="B198" s="665" t="s">
        <v>174</v>
      </c>
      <c r="C198" s="667" t="s">
        <v>175</v>
      </c>
      <c r="D198" s="665" t="s">
        <v>125</v>
      </c>
      <c r="E198" s="665">
        <v>500</v>
      </c>
      <c r="F198" s="139" t="s">
        <v>1524</v>
      </c>
      <c r="G198" s="658" t="s">
        <v>1523</v>
      </c>
      <c r="H198" s="139">
        <v>50</v>
      </c>
      <c r="I198" s="182">
        <v>0.624</v>
      </c>
      <c r="J198" s="169">
        <f>H198*I198</f>
        <v>31.2</v>
      </c>
      <c r="K198" s="142">
        <v>0.624</v>
      </c>
      <c r="L198" s="1158">
        <v>2</v>
      </c>
    </row>
    <row r="199" spans="1:12" s="674" customFormat="1" ht="63.75">
      <c r="A199" s="675">
        <v>82</v>
      </c>
      <c r="B199" s="676" t="s">
        <v>177</v>
      </c>
      <c r="C199" s="677" t="s">
        <v>178</v>
      </c>
      <c r="D199" s="676" t="s">
        <v>125</v>
      </c>
      <c r="E199" s="676">
        <v>500</v>
      </c>
      <c r="F199" s="676" t="s">
        <v>1386</v>
      </c>
      <c r="G199" s="679" t="s">
        <v>1368</v>
      </c>
      <c r="H199" s="676" t="s">
        <v>18</v>
      </c>
      <c r="I199" s="809">
        <v>0.12</v>
      </c>
      <c r="J199" s="706">
        <v>12</v>
      </c>
      <c r="K199" s="810">
        <v>0.12</v>
      </c>
      <c r="L199" s="1002" t="s">
        <v>1545</v>
      </c>
    </row>
    <row r="200" spans="1:12" s="674" customFormat="1" ht="63.75">
      <c r="A200" s="675">
        <v>82</v>
      </c>
      <c r="B200" s="676" t="s">
        <v>177</v>
      </c>
      <c r="C200" s="677" t="s">
        <v>178</v>
      </c>
      <c r="D200" s="676" t="s">
        <v>125</v>
      </c>
      <c r="E200" s="676">
        <v>500</v>
      </c>
      <c r="F200" s="174" t="s">
        <v>1522</v>
      </c>
      <c r="G200" s="679" t="s">
        <v>1523</v>
      </c>
      <c r="H200" s="174">
        <v>100</v>
      </c>
      <c r="I200" s="187">
        <v>0.216</v>
      </c>
      <c r="J200" s="176">
        <f>H200*I200</f>
        <v>21.6</v>
      </c>
      <c r="K200" s="178">
        <v>0.216</v>
      </c>
      <c r="L200" s="1002" t="s">
        <v>1545</v>
      </c>
    </row>
    <row r="201" spans="1:12" ht="38.25">
      <c r="A201" s="198">
        <v>82</v>
      </c>
      <c r="B201" s="164" t="s">
        <v>177</v>
      </c>
      <c r="C201" s="164" t="s">
        <v>178</v>
      </c>
      <c r="D201" s="174" t="s">
        <v>125</v>
      </c>
      <c r="E201" s="164">
        <v>500</v>
      </c>
      <c r="F201" s="798" t="s">
        <v>179</v>
      </c>
      <c r="G201" s="164" t="s">
        <v>1176</v>
      </c>
      <c r="H201" s="799">
        <v>50</v>
      </c>
      <c r="I201" s="800">
        <v>0.32</v>
      </c>
      <c r="J201" s="708">
        <f>I201*H201</f>
        <v>16</v>
      </c>
      <c r="K201" s="800">
        <v>0.32</v>
      </c>
      <c r="L201" s="1156">
        <v>1</v>
      </c>
    </row>
    <row r="202" spans="1:12" ht="76.5">
      <c r="A202" s="715">
        <v>83</v>
      </c>
      <c r="B202" s="693" t="s">
        <v>180</v>
      </c>
      <c r="C202" s="693" t="s">
        <v>181</v>
      </c>
      <c r="D202" s="716" t="s">
        <v>125</v>
      </c>
      <c r="E202" s="715">
        <v>23000</v>
      </c>
      <c r="F202" s="806" t="s">
        <v>182</v>
      </c>
      <c r="G202" s="95" t="s">
        <v>1176</v>
      </c>
      <c r="H202" s="807">
        <v>100</v>
      </c>
      <c r="I202" s="808">
        <v>0.3</v>
      </c>
      <c r="J202" s="719">
        <f>I202*H202</f>
        <v>30</v>
      </c>
      <c r="K202" s="808">
        <v>0.3</v>
      </c>
      <c r="L202" s="1157">
        <v>1</v>
      </c>
    </row>
    <row r="203" spans="1:12" s="674" customFormat="1" ht="76.5">
      <c r="A203" s="664">
        <v>83</v>
      </c>
      <c r="B203" s="665" t="s">
        <v>180</v>
      </c>
      <c r="C203" s="667" t="s">
        <v>181</v>
      </c>
      <c r="D203" s="665" t="s">
        <v>125</v>
      </c>
      <c r="E203" s="664">
        <v>23000</v>
      </c>
      <c r="F203" s="143" t="s">
        <v>1524</v>
      </c>
      <c r="G203" s="658" t="s">
        <v>1523</v>
      </c>
      <c r="H203" s="143">
        <v>100</v>
      </c>
      <c r="I203" s="188">
        <v>0.36</v>
      </c>
      <c r="J203" s="169">
        <f>H203*I203</f>
        <v>36</v>
      </c>
      <c r="K203" s="144">
        <v>0.36</v>
      </c>
      <c r="L203" s="1158">
        <v>2</v>
      </c>
    </row>
    <row r="204" spans="1:12" ht="51">
      <c r="A204" s="198">
        <v>84</v>
      </c>
      <c r="B204" s="164" t="s">
        <v>183</v>
      </c>
      <c r="C204" s="164" t="s">
        <v>184</v>
      </c>
      <c r="D204" s="174" t="s">
        <v>125</v>
      </c>
      <c r="E204" s="198">
        <v>200</v>
      </c>
      <c r="F204" s="798" t="s">
        <v>185</v>
      </c>
      <c r="G204" s="164" t="s">
        <v>1176</v>
      </c>
      <c r="H204" s="799">
        <v>100</v>
      </c>
      <c r="I204" s="800">
        <v>0.15</v>
      </c>
      <c r="J204" s="708">
        <f>I204*H204</f>
        <v>15</v>
      </c>
      <c r="K204" s="800">
        <v>0.15</v>
      </c>
      <c r="L204" s="1156">
        <v>1</v>
      </c>
    </row>
    <row r="205" spans="1:12" s="674" customFormat="1" ht="25.5">
      <c r="A205" s="675">
        <v>84</v>
      </c>
      <c r="B205" s="677" t="s">
        <v>183</v>
      </c>
      <c r="C205" s="677" t="s">
        <v>184</v>
      </c>
      <c r="D205" s="676" t="s">
        <v>125</v>
      </c>
      <c r="E205" s="675">
        <v>200</v>
      </c>
      <c r="F205" s="179" t="s">
        <v>1524</v>
      </c>
      <c r="G205" s="679" t="s">
        <v>1523</v>
      </c>
      <c r="H205" s="179">
        <v>100</v>
      </c>
      <c r="I205" s="187">
        <v>0.20399999999999999</v>
      </c>
      <c r="J205" s="176">
        <f>H205*I205</f>
        <v>20.399999999999999</v>
      </c>
      <c r="K205" s="178">
        <v>0.20399999999999999</v>
      </c>
      <c r="L205" s="1002">
        <v>2</v>
      </c>
    </row>
    <row r="206" spans="1:12" ht="38.25">
      <c r="A206" s="715">
        <v>85</v>
      </c>
      <c r="B206" s="693" t="s">
        <v>183</v>
      </c>
      <c r="C206" s="693" t="s">
        <v>186</v>
      </c>
      <c r="D206" s="716" t="s">
        <v>125</v>
      </c>
      <c r="E206" s="715">
        <v>200</v>
      </c>
      <c r="F206" s="806" t="s">
        <v>187</v>
      </c>
      <c r="G206" s="95" t="s">
        <v>1176</v>
      </c>
      <c r="H206" s="807">
        <v>100</v>
      </c>
      <c r="I206" s="808">
        <v>0.31</v>
      </c>
      <c r="J206" s="719">
        <f>I206*H206</f>
        <v>31</v>
      </c>
      <c r="K206" s="808">
        <v>0.31</v>
      </c>
      <c r="L206" s="1157">
        <v>1</v>
      </c>
    </row>
    <row r="207" spans="1:12" s="674" customFormat="1" ht="25.5">
      <c r="A207" s="664">
        <v>85</v>
      </c>
      <c r="B207" s="667" t="s">
        <v>183</v>
      </c>
      <c r="C207" s="667" t="s">
        <v>186</v>
      </c>
      <c r="D207" s="665" t="s">
        <v>125</v>
      </c>
      <c r="E207" s="664">
        <v>200</v>
      </c>
      <c r="F207" s="143" t="s">
        <v>1524</v>
      </c>
      <c r="G207" s="658" t="s">
        <v>1523</v>
      </c>
      <c r="H207" s="143">
        <v>100</v>
      </c>
      <c r="I207" s="182">
        <v>0.39600000000000002</v>
      </c>
      <c r="J207" s="170">
        <f>H207*I207</f>
        <v>39.6</v>
      </c>
      <c r="K207" s="182">
        <v>0.39600000000000002</v>
      </c>
      <c r="L207" s="1158">
        <v>2</v>
      </c>
    </row>
    <row r="208" spans="1:12" s="674" customFormat="1" ht="38.25">
      <c r="A208" s="675">
        <v>86</v>
      </c>
      <c r="B208" s="677" t="s">
        <v>188</v>
      </c>
      <c r="C208" s="677" t="s">
        <v>189</v>
      </c>
      <c r="D208" s="677" t="s">
        <v>125</v>
      </c>
      <c r="E208" s="675">
        <v>2000</v>
      </c>
      <c r="F208" s="179" t="s">
        <v>1525</v>
      </c>
      <c r="G208" s="679" t="s">
        <v>1523</v>
      </c>
      <c r="H208" s="179">
        <v>500</v>
      </c>
      <c r="I208" s="181">
        <v>1.6799999999999999E-2</v>
      </c>
      <c r="J208" s="180">
        <f>H208*I208</f>
        <v>8.4</v>
      </c>
      <c r="K208" s="181">
        <v>1.6799999999999999E-2</v>
      </c>
      <c r="L208" s="1002">
        <v>1</v>
      </c>
    </row>
    <row r="209" spans="1:12" ht="38.25">
      <c r="A209" s="198">
        <v>86</v>
      </c>
      <c r="B209" s="164" t="s">
        <v>188</v>
      </c>
      <c r="C209" s="164" t="s">
        <v>189</v>
      </c>
      <c r="D209" s="174" t="s">
        <v>125</v>
      </c>
      <c r="E209" s="198">
        <v>2000</v>
      </c>
      <c r="F209" s="798" t="s">
        <v>190</v>
      </c>
      <c r="G209" s="164" t="s">
        <v>1176</v>
      </c>
      <c r="H209" s="799">
        <v>1000</v>
      </c>
      <c r="I209" s="800">
        <v>1.7999999999999999E-2</v>
      </c>
      <c r="J209" s="708">
        <f>I209*H209</f>
        <v>18</v>
      </c>
      <c r="K209" s="800">
        <v>1.7999999999999999E-2</v>
      </c>
      <c r="L209" s="1156">
        <v>2</v>
      </c>
    </row>
    <row r="210" spans="1:12" s="674" customFormat="1" ht="51">
      <c r="A210" s="675">
        <v>86</v>
      </c>
      <c r="B210" s="677" t="s">
        <v>188</v>
      </c>
      <c r="C210" s="677" t="s">
        <v>189</v>
      </c>
      <c r="D210" s="677" t="s">
        <v>125</v>
      </c>
      <c r="E210" s="675">
        <v>2000</v>
      </c>
      <c r="F210" s="677" t="s">
        <v>1386</v>
      </c>
      <c r="G210" s="679" t="s">
        <v>1368</v>
      </c>
      <c r="H210" s="677" t="s">
        <v>1387</v>
      </c>
      <c r="I210" s="809">
        <v>0.21</v>
      </c>
      <c r="J210" s="706">
        <v>21</v>
      </c>
      <c r="K210" s="809">
        <v>0.21</v>
      </c>
      <c r="L210" s="1002">
        <v>3</v>
      </c>
    </row>
    <row r="211" spans="1:12" s="674" customFormat="1" ht="38.25">
      <c r="A211" s="664">
        <v>87</v>
      </c>
      <c r="B211" s="667" t="s">
        <v>191</v>
      </c>
      <c r="C211" s="667" t="s">
        <v>192</v>
      </c>
      <c r="D211" s="667" t="s">
        <v>125</v>
      </c>
      <c r="E211" s="664">
        <v>4000</v>
      </c>
      <c r="F211" s="139" t="s">
        <v>1522</v>
      </c>
      <c r="G211" s="658" t="s">
        <v>1523</v>
      </c>
      <c r="H211" s="143">
        <v>1000</v>
      </c>
      <c r="I211" s="182">
        <v>2.4E-2</v>
      </c>
      <c r="J211" s="170">
        <f>H211*I211</f>
        <v>24</v>
      </c>
      <c r="K211" s="182">
        <v>2.4E-2</v>
      </c>
      <c r="L211" s="1158">
        <v>1</v>
      </c>
    </row>
    <row r="212" spans="1:12" ht="51">
      <c r="A212" s="715">
        <v>87</v>
      </c>
      <c r="B212" s="693" t="s">
        <v>191</v>
      </c>
      <c r="C212" s="693" t="s">
        <v>192</v>
      </c>
      <c r="D212" s="716" t="s">
        <v>125</v>
      </c>
      <c r="E212" s="715">
        <v>4000</v>
      </c>
      <c r="F212" s="806" t="s">
        <v>193</v>
      </c>
      <c r="G212" s="95" t="s">
        <v>1176</v>
      </c>
      <c r="H212" s="807">
        <v>1000</v>
      </c>
      <c r="I212" s="808">
        <v>4.3999999999999997E-2</v>
      </c>
      <c r="J212" s="719">
        <f>I212*H212</f>
        <v>44</v>
      </c>
      <c r="K212" s="808">
        <v>4.3999999999999997E-2</v>
      </c>
      <c r="L212" s="1157">
        <v>2</v>
      </c>
    </row>
    <row r="213" spans="1:12">
      <c r="A213" s="715"/>
      <c r="B213" s="1178" t="s">
        <v>194</v>
      </c>
      <c r="C213" s="1179"/>
      <c r="D213" s="782"/>
      <c r="E213" s="783"/>
      <c r="F213" s="784"/>
      <c r="G213" s="784"/>
      <c r="H213" s="784"/>
      <c r="I213" s="811"/>
      <c r="J213" s="719"/>
      <c r="K213" s="648"/>
      <c r="L213" s="1157"/>
    </row>
    <row r="214" spans="1:12" s="674" customFormat="1" ht="51.75" thickBot="1">
      <c r="A214" s="675">
        <v>88</v>
      </c>
      <c r="B214" s="677" t="s">
        <v>195</v>
      </c>
      <c r="C214" s="676" t="s">
        <v>196</v>
      </c>
      <c r="D214" s="676" t="s">
        <v>125</v>
      </c>
      <c r="E214" s="676">
        <v>1000</v>
      </c>
      <c r="F214" s="676" t="s">
        <v>1385</v>
      </c>
      <c r="G214" s="679" t="s">
        <v>1368</v>
      </c>
      <c r="H214" s="676" t="s">
        <v>1373</v>
      </c>
      <c r="I214" s="684">
        <v>0.93600000000000005</v>
      </c>
      <c r="J214" s="706">
        <v>9.3600000000000012</v>
      </c>
      <c r="K214" s="707">
        <v>0.93600000000000005</v>
      </c>
      <c r="L214" s="1002">
        <v>1</v>
      </c>
    </row>
    <row r="215" spans="1:12" s="663" customFormat="1" ht="39" thickBot="1">
      <c r="A215" s="675">
        <v>88</v>
      </c>
      <c r="B215" s="677" t="s">
        <v>195</v>
      </c>
      <c r="C215" s="676" t="s">
        <v>196</v>
      </c>
      <c r="D215" s="676" t="s">
        <v>125</v>
      </c>
      <c r="E215" s="676">
        <v>1000</v>
      </c>
      <c r="F215" s="812" t="s">
        <v>1459</v>
      </c>
      <c r="G215" s="679" t="s">
        <v>1452</v>
      </c>
      <c r="H215" s="676" t="s">
        <v>125</v>
      </c>
      <c r="I215" s="680">
        <v>0.96</v>
      </c>
      <c r="J215" s="703">
        <v>0.96</v>
      </c>
      <c r="K215" s="681">
        <v>0.96</v>
      </c>
      <c r="L215" s="1002">
        <v>2</v>
      </c>
    </row>
    <row r="216" spans="1:12" s="733" customFormat="1" ht="38.25">
      <c r="A216" s="675">
        <v>88</v>
      </c>
      <c r="B216" s="677" t="s">
        <v>195</v>
      </c>
      <c r="C216" s="676" t="s">
        <v>196</v>
      </c>
      <c r="D216" s="676" t="s">
        <v>125</v>
      </c>
      <c r="E216" s="676">
        <v>1000</v>
      </c>
      <c r="F216" s="686" t="s">
        <v>1182</v>
      </c>
      <c r="G216" s="679" t="s">
        <v>1178</v>
      </c>
      <c r="H216" s="679"/>
      <c r="I216" s="721">
        <v>1.23</v>
      </c>
      <c r="J216" s="708">
        <f>E216*I216</f>
        <v>1230</v>
      </c>
      <c r="K216" s="722">
        <v>1.23</v>
      </c>
      <c r="L216" s="1002">
        <v>3</v>
      </c>
    </row>
    <row r="217" spans="1:12" ht="38.25">
      <c r="A217" s="198">
        <v>88</v>
      </c>
      <c r="B217" s="164" t="s">
        <v>195</v>
      </c>
      <c r="C217" s="164" t="s">
        <v>196</v>
      </c>
      <c r="D217" s="174" t="s">
        <v>125</v>
      </c>
      <c r="E217" s="164">
        <v>1000</v>
      </c>
      <c r="F217" s="813" t="s">
        <v>197</v>
      </c>
      <c r="G217" s="164" t="s">
        <v>1176</v>
      </c>
      <c r="H217" s="813">
        <v>1</v>
      </c>
      <c r="I217" s="814">
        <v>1.5</v>
      </c>
      <c r="J217" s="815">
        <f>SUM(H217*I217)</f>
        <v>1.5</v>
      </c>
      <c r="K217" s="814">
        <v>1.5</v>
      </c>
      <c r="L217" s="1156">
        <v>4</v>
      </c>
    </row>
    <row r="218" spans="1:12" s="732" customFormat="1" ht="38.25">
      <c r="A218" s="735">
        <v>88</v>
      </c>
      <c r="B218" s="164" t="s">
        <v>195</v>
      </c>
      <c r="C218" s="164" t="s">
        <v>196</v>
      </c>
      <c r="D218" s="164" t="s">
        <v>125</v>
      </c>
      <c r="E218" s="164">
        <v>1000</v>
      </c>
      <c r="F218" s="676" t="s">
        <v>1531</v>
      </c>
      <c r="G218" s="679" t="s">
        <v>1530</v>
      </c>
      <c r="H218" s="738"/>
      <c r="I218" s="739">
        <v>1.78</v>
      </c>
      <c r="J218" s="168">
        <v>1780</v>
      </c>
      <c r="K218" s="740">
        <v>1.78</v>
      </c>
      <c r="L218" s="1156">
        <v>5</v>
      </c>
    </row>
    <row r="219" spans="1:12" s="732" customFormat="1" ht="39" thickBot="1">
      <c r="A219" s="735">
        <v>88</v>
      </c>
      <c r="B219" s="164" t="s">
        <v>195</v>
      </c>
      <c r="C219" s="164" t="s">
        <v>196</v>
      </c>
      <c r="D219" s="164" t="s">
        <v>125</v>
      </c>
      <c r="E219" s="164">
        <v>1000</v>
      </c>
      <c r="F219" s="736" t="s">
        <v>1205</v>
      </c>
      <c r="G219" s="737" t="s">
        <v>1206</v>
      </c>
      <c r="H219" s="738">
        <v>1</v>
      </c>
      <c r="I219" s="739">
        <v>1.87</v>
      </c>
      <c r="J219" s="168">
        <v>1.87</v>
      </c>
      <c r="K219" s="740">
        <v>1.87</v>
      </c>
      <c r="L219" s="1156">
        <v>6</v>
      </c>
    </row>
    <row r="220" spans="1:12" s="663" customFormat="1" ht="39" thickBot="1">
      <c r="A220" s="654">
        <v>89</v>
      </c>
      <c r="B220" s="655" t="s">
        <v>198</v>
      </c>
      <c r="C220" s="655" t="s">
        <v>199</v>
      </c>
      <c r="D220" s="655" t="s">
        <v>125</v>
      </c>
      <c r="E220" s="655">
        <v>20</v>
      </c>
      <c r="F220" s="786" t="s">
        <v>1459</v>
      </c>
      <c r="G220" s="658" t="s">
        <v>1452</v>
      </c>
      <c r="H220" s="655" t="s">
        <v>125</v>
      </c>
      <c r="I220" s="690">
        <v>7.8</v>
      </c>
      <c r="J220" s="691">
        <v>7.8</v>
      </c>
      <c r="K220" s="692">
        <v>7.8</v>
      </c>
      <c r="L220" s="992">
        <v>1</v>
      </c>
    </row>
    <row r="221" spans="1:12" ht="38.25">
      <c r="A221" s="715">
        <v>89</v>
      </c>
      <c r="B221" s="693" t="s">
        <v>198</v>
      </c>
      <c r="C221" s="95" t="s">
        <v>199</v>
      </c>
      <c r="D221" s="717" t="s">
        <v>125</v>
      </c>
      <c r="E221" s="95">
        <v>20</v>
      </c>
      <c r="F221" s="816" t="s">
        <v>200</v>
      </c>
      <c r="G221" s="95" t="s">
        <v>1176</v>
      </c>
      <c r="H221" s="816">
        <v>1</v>
      </c>
      <c r="I221" s="817">
        <v>12</v>
      </c>
      <c r="J221" s="818">
        <f>SUM(H221*I221)</f>
        <v>12</v>
      </c>
      <c r="K221" s="817">
        <v>12</v>
      </c>
      <c r="L221" s="1157">
        <v>2</v>
      </c>
    </row>
    <row r="222" spans="1:12" ht="25.5">
      <c r="A222" s="198">
        <v>90</v>
      </c>
      <c r="B222" s="164" t="s">
        <v>201</v>
      </c>
      <c r="C222" s="164" t="s">
        <v>202</v>
      </c>
      <c r="D222" s="174" t="s">
        <v>125</v>
      </c>
      <c r="E222" s="164">
        <v>10</v>
      </c>
      <c r="F222" s="164"/>
      <c r="G222" s="164"/>
      <c r="H222" s="164"/>
      <c r="I222" s="723"/>
      <c r="J222" s="708"/>
      <c r="K222" s="724"/>
      <c r="L222" s="1156">
        <v>0</v>
      </c>
    </row>
    <row r="223" spans="1:12" ht="25.5">
      <c r="A223" s="198">
        <v>91</v>
      </c>
      <c r="B223" s="164" t="s">
        <v>203</v>
      </c>
      <c r="C223" s="164" t="s">
        <v>204</v>
      </c>
      <c r="D223" s="174" t="s">
        <v>125</v>
      </c>
      <c r="E223" s="164">
        <v>10</v>
      </c>
      <c r="F223" s="164"/>
      <c r="G223" s="164"/>
      <c r="H223" s="164"/>
      <c r="I223" s="723"/>
      <c r="J223" s="708"/>
      <c r="K223" s="724"/>
      <c r="L223" s="1156">
        <v>0</v>
      </c>
    </row>
    <row r="224" spans="1:12" ht="127.5">
      <c r="A224" s="715">
        <v>92</v>
      </c>
      <c r="B224" s="693" t="s">
        <v>205</v>
      </c>
      <c r="C224" s="742" t="s">
        <v>206</v>
      </c>
      <c r="D224" s="716" t="s">
        <v>125</v>
      </c>
      <c r="E224" s="693">
        <v>2000</v>
      </c>
      <c r="F224" s="816" t="s">
        <v>207</v>
      </c>
      <c r="G224" s="95" t="s">
        <v>1176</v>
      </c>
      <c r="H224" s="816">
        <v>200</v>
      </c>
      <c r="I224" s="817">
        <v>6.9000000000000006E-2</v>
      </c>
      <c r="J224" s="818">
        <f>SUM(H224*I224)</f>
        <v>13.8</v>
      </c>
      <c r="K224" s="819">
        <v>6.9000000000000006E-2</v>
      </c>
      <c r="L224" s="1157">
        <v>1</v>
      </c>
    </row>
    <row r="225" spans="1:12" s="674" customFormat="1" ht="127.5">
      <c r="A225" s="664">
        <v>92</v>
      </c>
      <c r="B225" s="665" t="s">
        <v>205</v>
      </c>
      <c r="C225" s="694" t="s">
        <v>206</v>
      </c>
      <c r="D225" s="665" t="s">
        <v>125</v>
      </c>
      <c r="E225" s="665">
        <v>2000</v>
      </c>
      <c r="F225" s="694" t="s">
        <v>1332</v>
      </c>
      <c r="G225" s="742" t="s">
        <v>1333</v>
      </c>
      <c r="H225" s="694">
        <v>100</v>
      </c>
      <c r="I225" s="713">
        <v>7.1999999999999995E-2</v>
      </c>
      <c r="J225" s="700">
        <f>I225*H225</f>
        <v>7.1999999999999993</v>
      </c>
      <c r="K225" s="714">
        <v>7.1999999999999995E-2</v>
      </c>
      <c r="L225" s="1158">
        <v>2</v>
      </c>
    </row>
    <row r="226" spans="1:12" s="733" customFormat="1" ht="127.5">
      <c r="A226" s="741">
        <v>92</v>
      </c>
      <c r="B226" s="694" t="s">
        <v>205</v>
      </c>
      <c r="C226" s="694" t="s">
        <v>206</v>
      </c>
      <c r="D226" s="694" t="s">
        <v>125</v>
      </c>
      <c r="E226" s="694">
        <v>2000</v>
      </c>
      <c r="F226" s="668" t="s">
        <v>1183</v>
      </c>
      <c r="G226" s="658" t="s">
        <v>1178</v>
      </c>
      <c r="H226" s="658"/>
      <c r="I226" s="713">
        <v>0.09</v>
      </c>
      <c r="J226" s="702">
        <f>E226*I226</f>
        <v>180</v>
      </c>
      <c r="K226" s="714">
        <v>0.09</v>
      </c>
      <c r="L226" s="1160">
        <v>3</v>
      </c>
    </row>
    <row r="227" spans="1:12" s="674" customFormat="1" ht="76.5">
      <c r="A227" s="675">
        <v>93</v>
      </c>
      <c r="B227" s="676" t="s">
        <v>208</v>
      </c>
      <c r="C227" s="677" t="s">
        <v>209</v>
      </c>
      <c r="D227" s="676" t="s">
        <v>125</v>
      </c>
      <c r="E227" s="676">
        <v>500</v>
      </c>
      <c r="F227" s="676" t="s">
        <v>1385</v>
      </c>
      <c r="G227" s="679" t="s">
        <v>1368</v>
      </c>
      <c r="H227" s="676" t="s">
        <v>1382</v>
      </c>
      <c r="I227" s="684">
        <v>0.28799999999999998</v>
      </c>
      <c r="J227" s="706">
        <v>14.4</v>
      </c>
      <c r="K227" s="707">
        <v>0.28799999999999998</v>
      </c>
      <c r="L227" s="1002">
        <v>1</v>
      </c>
    </row>
    <row r="228" spans="1:12" ht="76.5">
      <c r="A228" s="198">
        <v>93</v>
      </c>
      <c r="B228" s="164" t="s">
        <v>208</v>
      </c>
      <c r="C228" s="164" t="s">
        <v>209</v>
      </c>
      <c r="D228" s="174" t="s">
        <v>125</v>
      </c>
      <c r="E228" s="164">
        <v>500</v>
      </c>
      <c r="F228" s="813" t="s">
        <v>207</v>
      </c>
      <c r="G228" s="164" t="s">
        <v>1176</v>
      </c>
      <c r="H228" s="813">
        <v>1</v>
      </c>
      <c r="I228" s="814">
        <v>0.3</v>
      </c>
      <c r="J228" s="815">
        <f>SUM(H228*I228)</f>
        <v>0.3</v>
      </c>
      <c r="K228" s="814">
        <v>0.3</v>
      </c>
      <c r="L228" s="1156">
        <v>2</v>
      </c>
    </row>
    <row r="229" spans="1:12" s="732" customFormat="1" ht="76.5">
      <c r="A229" s="735">
        <v>93</v>
      </c>
      <c r="B229" s="164" t="s">
        <v>208</v>
      </c>
      <c r="C229" s="164" t="s">
        <v>209</v>
      </c>
      <c r="D229" s="164" t="s">
        <v>125</v>
      </c>
      <c r="E229" s="164">
        <v>500</v>
      </c>
      <c r="F229" s="736" t="s">
        <v>1205</v>
      </c>
      <c r="G229" s="737" t="s">
        <v>1206</v>
      </c>
      <c r="H229" s="738">
        <v>1</v>
      </c>
      <c r="I229" s="739">
        <v>0.39</v>
      </c>
      <c r="J229" s="168">
        <v>0.39</v>
      </c>
      <c r="K229" s="740">
        <v>0.39</v>
      </c>
      <c r="L229" s="1156">
        <v>3</v>
      </c>
    </row>
    <row r="230" spans="1:12" s="733" customFormat="1" ht="76.5">
      <c r="A230" s="675">
        <v>93</v>
      </c>
      <c r="B230" s="676" t="s">
        <v>208</v>
      </c>
      <c r="C230" s="677" t="s">
        <v>209</v>
      </c>
      <c r="D230" s="676" t="s">
        <v>125</v>
      </c>
      <c r="E230" s="676">
        <v>500</v>
      </c>
      <c r="F230" s="686" t="s">
        <v>1183</v>
      </c>
      <c r="G230" s="679" t="s">
        <v>1178</v>
      </c>
      <c r="H230" s="679"/>
      <c r="I230" s="721">
        <v>0.55000000000000004</v>
      </c>
      <c r="J230" s="708">
        <f>E230*I230</f>
        <v>275</v>
      </c>
      <c r="K230" s="722">
        <v>0.55000000000000004</v>
      </c>
      <c r="L230" s="1002">
        <v>4</v>
      </c>
    </row>
    <row r="231" spans="1:12" s="674" customFormat="1" ht="76.5">
      <c r="A231" s="675">
        <v>93</v>
      </c>
      <c r="B231" s="676" t="s">
        <v>208</v>
      </c>
      <c r="C231" s="677" t="s">
        <v>209</v>
      </c>
      <c r="D231" s="676" t="s">
        <v>125</v>
      </c>
      <c r="E231" s="676">
        <v>500</v>
      </c>
      <c r="F231" s="676" t="s">
        <v>1332</v>
      </c>
      <c r="G231" s="164" t="s">
        <v>1333</v>
      </c>
      <c r="H231" s="676">
        <v>100</v>
      </c>
      <c r="I231" s="721">
        <v>0.66</v>
      </c>
      <c r="J231" s="705">
        <f>I231*H231</f>
        <v>66</v>
      </c>
      <c r="K231" s="722">
        <v>0.66</v>
      </c>
      <c r="L231" s="1002">
        <v>5</v>
      </c>
    </row>
    <row r="232" spans="1:12" s="674" customFormat="1" ht="76.5">
      <c r="A232" s="675">
        <v>93</v>
      </c>
      <c r="B232" s="676" t="s">
        <v>208</v>
      </c>
      <c r="C232" s="677" t="s">
        <v>209</v>
      </c>
      <c r="D232" s="676" t="s">
        <v>125</v>
      </c>
      <c r="E232" s="676">
        <v>500</v>
      </c>
      <c r="F232" s="676" t="s">
        <v>1532</v>
      </c>
      <c r="G232" s="164" t="s">
        <v>1530</v>
      </c>
      <c r="H232" s="676"/>
      <c r="I232" s="721">
        <v>0.84</v>
      </c>
      <c r="J232" s="705">
        <v>420</v>
      </c>
      <c r="K232" s="722">
        <v>0.84</v>
      </c>
      <c r="L232" s="1002">
        <v>6</v>
      </c>
    </row>
    <row r="233" spans="1:12" ht="216.75">
      <c r="A233" s="715">
        <v>94</v>
      </c>
      <c r="B233" s="820" t="s">
        <v>210</v>
      </c>
      <c r="C233" s="776" t="s">
        <v>211</v>
      </c>
      <c r="D233" s="716" t="s">
        <v>125</v>
      </c>
      <c r="E233" s="693">
        <v>500</v>
      </c>
      <c r="F233" s="816" t="s">
        <v>207</v>
      </c>
      <c r="G233" s="95" t="s">
        <v>1176</v>
      </c>
      <c r="H233" s="816">
        <v>1</v>
      </c>
      <c r="I233" s="817">
        <v>0.3</v>
      </c>
      <c r="J233" s="818">
        <f>SUM(H233*I233)</f>
        <v>0.3</v>
      </c>
      <c r="K233" s="817">
        <v>0.3</v>
      </c>
      <c r="L233" s="1157">
        <v>1</v>
      </c>
    </row>
    <row r="234" spans="1:12" s="663" customFormat="1" ht="216.75">
      <c r="A234" s="654">
        <v>94</v>
      </c>
      <c r="B234" s="821" t="s">
        <v>210</v>
      </c>
      <c r="C234" s="821" t="s">
        <v>211</v>
      </c>
      <c r="D234" s="655" t="s">
        <v>125</v>
      </c>
      <c r="E234" s="655">
        <v>500</v>
      </c>
      <c r="F234" s="822" t="s">
        <v>1462</v>
      </c>
      <c r="G234" s="658" t="s">
        <v>1452</v>
      </c>
      <c r="H234" s="655" t="s">
        <v>125</v>
      </c>
      <c r="I234" s="690">
        <v>0.33</v>
      </c>
      <c r="J234" s="691">
        <v>0.33</v>
      </c>
      <c r="K234" s="692">
        <v>0.33</v>
      </c>
      <c r="L234" s="992">
        <v>2</v>
      </c>
    </row>
    <row r="235" spans="1:12" s="674" customFormat="1" ht="216.75">
      <c r="A235" s="664">
        <v>94</v>
      </c>
      <c r="B235" s="823" t="s">
        <v>210</v>
      </c>
      <c r="C235" s="824" t="s">
        <v>211</v>
      </c>
      <c r="D235" s="665" t="s">
        <v>125</v>
      </c>
      <c r="E235" s="665">
        <v>500</v>
      </c>
      <c r="F235" s="694" t="s">
        <v>1332</v>
      </c>
      <c r="G235" s="742" t="s">
        <v>1333</v>
      </c>
      <c r="H235" s="694">
        <v>100</v>
      </c>
      <c r="I235" s="713">
        <v>0.66</v>
      </c>
      <c r="J235" s="700">
        <f>I235*H235</f>
        <v>66</v>
      </c>
      <c r="K235" s="714">
        <v>0.66</v>
      </c>
      <c r="L235" s="1158">
        <v>3</v>
      </c>
    </row>
    <row r="236" spans="1:12" s="674" customFormat="1" ht="216.75">
      <c r="A236" s="664">
        <v>94</v>
      </c>
      <c r="B236" s="823" t="s">
        <v>210</v>
      </c>
      <c r="C236" s="824" t="s">
        <v>211</v>
      </c>
      <c r="D236" s="665" t="s">
        <v>125</v>
      </c>
      <c r="E236" s="665">
        <v>500</v>
      </c>
      <c r="F236" s="694" t="s">
        <v>1532</v>
      </c>
      <c r="G236" s="742" t="s">
        <v>1530</v>
      </c>
      <c r="H236" s="694"/>
      <c r="I236" s="713">
        <v>0.84</v>
      </c>
      <c r="J236" s="700">
        <v>420</v>
      </c>
      <c r="K236" s="714">
        <v>0.84</v>
      </c>
      <c r="L236" s="1158">
        <v>4</v>
      </c>
    </row>
    <row r="237" spans="1:12" s="674" customFormat="1" ht="51">
      <c r="A237" s="675">
        <v>95</v>
      </c>
      <c r="B237" s="676" t="s">
        <v>212</v>
      </c>
      <c r="C237" s="676"/>
      <c r="D237" s="676" t="s">
        <v>125</v>
      </c>
      <c r="E237" s="676">
        <v>20</v>
      </c>
      <c r="F237" s="676" t="s">
        <v>1385</v>
      </c>
      <c r="G237" s="679" t="s">
        <v>1368</v>
      </c>
      <c r="H237" s="676" t="s">
        <v>125</v>
      </c>
      <c r="I237" s="684">
        <v>0.52</v>
      </c>
      <c r="J237" s="706">
        <v>0.52</v>
      </c>
      <c r="K237" s="707">
        <v>0.52</v>
      </c>
      <c r="L237" s="1002">
        <v>1</v>
      </c>
    </row>
    <row r="238" spans="1:12" s="733" customFormat="1" ht="38.25">
      <c r="A238" s="675">
        <v>95</v>
      </c>
      <c r="B238" s="676" t="s">
        <v>212</v>
      </c>
      <c r="C238" s="676"/>
      <c r="D238" s="676" t="s">
        <v>125</v>
      </c>
      <c r="E238" s="676">
        <v>20</v>
      </c>
      <c r="F238" s="686" t="s">
        <v>1184</v>
      </c>
      <c r="G238" s="679" t="s">
        <v>1178</v>
      </c>
      <c r="H238" s="679"/>
      <c r="I238" s="721">
        <v>0.56999999999999995</v>
      </c>
      <c r="J238" s="708">
        <f>E238*I238</f>
        <v>11.399999999999999</v>
      </c>
      <c r="K238" s="722">
        <v>0.56999999999999995</v>
      </c>
      <c r="L238" s="1002">
        <v>2</v>
      </c>
    </row>
    <row r="239" spans="1:12" s="663" customFormat="1" ht="38.25">
      <c r="A239" s="675">
        <v>95</v>
      </c>
      <c r="B239" s="676" t="s">
        <v>212</v>
      </c>
      <c r="C239" s="676"/>
      <c r="D239" s="676" t="s">
        <v>125</v>
      </c>
      <c r="E239" s="676">
        <v>20</v>
      </c>
      <c r="F239" s="825" t="s">
        <v>1463</v>
      </c>
      <c r="G239" s="679" t="s">
        <v>1452</v>
      </c>
      <c r="H239" s="676" t="s">
        <v>125</v>
      </c>
      <c r="I239" s="680">
        <v>0.57999999999999996</v>
      </c>
      <c r="J239" s="703">
        <v>0.57999999999999996</v>
      </c>
      <c r="K239" s="681">
        <v>0.57999999999999996</v>
      </c>
      <c r="L239" s="1002">
        <v>3</v>
      </c>
    </row>
    <row r="240" spans="1:12" s="674" customFormat="1" ht="38.25">
      <c r="A240" s="664">
        <v>96</v>
      </c>
      <c r="B240" s="823" t="s">
        <v>213</v>
      </c>
      <c r="C240" s="665"/>
      <c r="D240" s="665" t="s">
        <v>125</v>
      </c>
      <c r="E240" s="665">
        <v>50</v>
      </c>
      <c r="F240" s="694" t="s">
        <v>1383</v>
      </c>
      <c r="G240" s="658" t="s">
        <v>1368</v>
      </c>
      <c r="H240" s="694" t="s">
        <v>125</v>
      </c>
      <c r="I240" s="695">
        <v>0.8</v>
      </c>
      <c r="J240" s="696">
        <v>0.8</v>
      </c>
      <c r="K240" s="695">
        <v>0.8</v>
      </c>
      <c r="L240" s="1158">
        <v>1</v>
      </c>
    </row>
    <row r="241" spans="1:12" s="733" customFormat="1" ht="25.5">
      <c r="A241" s="741">
        <v>96</v>
      </c>
      <c r="B241" s="824" t="s">
        <v>213</v>
      </c>
      <c r="C241" s="694"/>
      <c r="D241" s="694" t="s">
        <v>125</v>
      </c>
      <c r="E241" s="694">
        <v>50</v>
      </c>
      <c r="F241" s="668" t="s">
        <v>1182</v>
      </c>
      <c r="G241" s="658" t="s">
        <v>1178</v>
      </c>
      <c r="H241" s="658"/>
      <c r="I241" s="713">
        <v>0.93</v>
      </c>
      <c r="J241" s="702">
        <f>E241*I241</f>
        <v>46.5</v>
      </c>
      <c r="K241" s="713">
        <v>0.93</v>
      </c>
      <c r="L241" s="1160">
        <v>2</v>
      </c>
    </row>
    <row r="242" spans="1:12" s="663" customFormat="1" ht="38.25">
      <c r="A242" s="654">
        <v>96</v>
      </c>
      <c r="B242" s="821" t="s">
        <v>213</v>
      </c>
      <c r="C242" s="655"/>
      <c r="D242" s="655" t="s">
        <v>125</v>
      </c>
      <c r="E242" s="655">
        <v>50</v>
      </c>
      <c r="F242" s="826" t="s">
        <v>1463</v>
      </c>
      <c r="G242" s="658" t="s">
        <v>1452</v>
      </c>
      <c r="H242" s="655" t="s">
        <v>125</v>
      </c>
      <c r="I242" s="690">
        <v>0.95</v>
      </c>
      <c r="J242" s="691">
        <v>0.95</v>
      </c>
      <c r="K242" s="690">
        <v>0.95</v>
      </c>
      <c r="L242" s="992">
        <v>3</v>
      </c>
    </row>
    <row r="243" spans="1:12" s="674" customFormat="1" ht="38.25">
      <c r="A243" s="664">
        <v>96</v>
      </c>
      <c r="B243" s="823" t="s">
        <v>213</v>
      </c>
      <c r="C243" s="823" t="s">
        <v>1487</v>
      </c>
      <c r="D243" s="665" t="s">
        <v>125</v>
      </c>
      <c r="E243" s="665">
        <v>50</v>
      </c>
      <c r="F243" s="694" t="s">
        <v>1488</v>
      </c>
      <c r="G243" s="827" t="s">
        <v>1489</v>
      </c>
      <c r="H243" s="2"/>
      <c r="I243" s="669">
        <v>0.99</v>
      </c>
      <c r="J243" s="828">
        <v>49.5</v>
      </c>
      <c r="K243" s="669">
        <v>0.99</v>
      </c>
      <c r="L243" s="1158">
        <v>4</v>
      </c>
    </row>
    <row r="244" spans="1:12" s="733" customFormat="1" ht="25.5">
      <c r="A244" s="741">
        <v>96</v>
      </c>
      <c r="B244" s="824" t="s">
        <v>213</v>
      </c>
      <c r="C244" s="694"/>
      <c r="D244" s="694" t="s">
        <v>125</v>
      </c>
      <c r="E244" s="694">
        <v>50</v>
      </c>
      <c r="F244" s="668" t="s">
        <v>1531</v>
      </c>
      <c r="G244" s="658" t="s">
        <v>1530</v>
      </c>
      <c r="H244" s="658"/>
      <c r="I244" s="713">
        <v>1.42</v>
      </c>
      <c r="J244" s="702">
        <v>70.8</v>
      </c>
      <c r="K244" s="713">
        <v>1.42</v>
      </c>
      <c r="L244" s="1160">
        <v>5</v>
      </c>
    </row>
    <row r="245" spans="1:12" ht="25.5">
      <c r="A245" s="715">
        <v>96</v>
      </c>
      <c r="B245" s="820" t="s">
        <v>213</v>
      </c>
      <c r="C245" s="693"/>
      <c r="D245" s="716" t="s">
        <v>125</v>
      </c>
      <c r="E245" s="693">
        <v>50</v>
      </c>
      <c r="F245" s="95" t="s">
        <v>214</v>
      </c>
      <c r="G245" s="95" t="s">
        <v>1176</v>
      </c>
      <c r="H245" s="717">
        <v>1</v>
      </c>
      <c r="I245" s="718">
        <v>2.1</v>
      </c>
      <c r="J245" s="719">
        <f>H245*I245</f>
        <v>2.1</v>
      </c>
      <c r="K245" s="718">
        <v>2.1</v>
      </c>
      <c r="L245" s="1157">
        <v>6</v>
      </c>
    </row>
    <row r="246" spans="1:12" ht="63.75">
      <c r="A246" s="198">
        <v>97</v>
      </c>
      <c r="B246" s="771" t="s">
        <v>215</v>
      </c>
      <c r="C246" s="190" t="s">
        <v>216</v>
      </c>
      <c r="D246" s="174" t="s">
        <v>125</v>
      </c>
      <c r="E246" s="164">
        <v>100</v>
      </c>
      <c r="F246" s="164"/>
      <c r="G246" s="164"/>
      <c r="H246" s="174"/>
      <c r="I246" s="723"/>
      <c r="J246" s="708"/>
      <c r="K246" s="724"/>
      <c r="L246" s="1156">
        <v>0</v>
      </c>
    </row>
    <row r="247" spans="1:12">
      <c r="A247" s="715">
        <v>98</v>
      </c>
      <c r="B247" s="820" t="s">
        <v>217</v>
      </c>
      <c r="C247" s="693" t="s">
        <v>218</v>
      </c>
      <c r="D247" s="716" t="s">
        <v>125</v>
      </c>
      <c r="E247" s="693">
        <v>50</v>
      </c>
      <c r="F247" s="829" t="s">
        <v>1531</v>
      </c>
      <c r="G247" s="95" t="s">
        <v>1530</v>
      </c>
      <c r="H247" s="830"/>
      <c r="I247" s="718">
        <v>3.6</v>
      </c>
      <c r="J247" s="719">
        <v>180</v>
      </c>
      <c r="K247" s="831">
        <v>3.6</v>
      </c>
      <c r="L247" s="1157">
        <v>1</v>
      </c>
    </row>
    <row r="248" spans="1:12">
      <c r="A248" s="715">
        <v>98</v>
      </c>
      <c r="B248" s="820" t="s">
        <v>217</v>
      </c>
      <c r="C248" s="693" t="s">
        <v>218</v>
      </c>
      <c r="D248" s="716" t="s">
        <v>125</v>
      </c>
      <c r="E248" s="693">
        <v>50</v>
      </c>
      <c r="F248" s="832" t="s">
        <v>219</v>
      </c>
      <c r="G248" s="95" t="s">
        <v>1176</v>
      </c>
      <c r="H248" s="830">
        <v>1</v>
      </c>
      <c r="I248" s="718">
        <v>31.2</v>
      </c>
      <c r="J248" s="719">
        <f>H248*I248</f>
        <v>31.2</v>
      </c>
      <c r="K248" s="831">
        <v>31.2</v>
      </c>
      <c r="L248" s="1157">
        <v>2</v>
      </c>
    </row>
    <row r="249" spans="1:12" s="674" customFormat="1" ht="25.5">
      <c r="A249" s="675">
        <v>99</v>
      </c>
      <c r="B249" s="833" t="s">
        <v>220</v>
      </c>
      <c r="C249" s="676" t="s">
        <v>221</v>
      </c>
      <c r="D249" s="676" t="s">
        <v>125</v>
      </c>
      <c r="E249" s="676">
        <v>10</v>
      </c>
      <c r="F249" s="676" t="s">
        <v>1388</v>
      </c>
      <c r="G249" s="679" t="s">
        <v>1368</v>
      </c>
      <c r="H249" s="676" t="s">
        <v>125</v>
      </c>
      <c r="I249" s="684">
        <v>10.02</v>
      </c>
      <c r="J249" s="706">
        <v>10.02</v>
      </c>
      <c r="K249" s="707">
        <v>10.02</v>
      </c>
      <c r="L249" s="1002">
        <v>1</v>
      </c>
    </row>
    <row r="250" spans="1:12" s="124" customFormat="1" ht="38.25">
      <c r="A250" s="834">
        <v>99</v>
      </c>
      <c r="B250" s="835" t="s">
        <v>220</v>
      </c>
      <c r="C250" s="835" t="s">
        <v>221</v>
      </c>
      <c r="D250" s="835" t="s">
        <v>125</v>
      </c>
      <c r="E250" s="835">
        <v>10</v>
      </c>
      <c r="F250" s="836" t="s">
        <v>1463</v>
      </c>
      <c r="G250" s="679" t="s">
        <v>1452</v>
      </c>
      <c r="H250" s="835" t="s">
        <v>125</v>
      </c>
      <c r="I250" s="837">
        <v>10.8</v>
      </c>
      <c r="J250" s="838">
        <v>10.8</v>
      </c>
      <c r="K250" s="839">
        <v>10.8</v>
      </c>
      <c r="L250" s="1162">
        <v>2</v>
      </c>
    </row>
    <row r="251" spans="1:12" ht="25.5">
      <c r="A251" s="198">
        <v>99</v>
      </c>
      <c r="B251" s="771" t="s">
        <v>220</v>
      </c>
      <c r="C251" s="164" t="s">
        <v>221</v>
      </c>
      <c r="D251" s="174" t="s">
        <v>125</v>
      </c>
      <c r="E251" s="164">
        <v>10</v>
      </c>
      <c r="F251" s="840" t="s">
        <v>1531</v>
      </c>
      <c r="G251" s="164" t="s">
        <v>1530</v>
      </c>
      <c r="H251" s="813"/>
      <c r="I251" s="814">
        <v>11.04</v>
      </c>
      <c r="J251" s="815">
        <v>110.4</v>
      </c>
      <c r="K251" s="814">
        <v>11.04</v>
      </c>
      <c r="L251" s="1156">
        <v>3</v>
      </c>
    </row>
    <row r="252" spans="1:12" ht="25.5">
      <c r="A252" s="198">
        <v>99</v>
      </c>
      <c r="B252" s="771" t="s">
        <v>220</v>
      </c>
      <c r="C252" s="164" t="s">
        <v>221</v>
      </c>
      <c r="D252" s="174" t="s">
        <v>125</v>
      </c>
      <c r="E252" s="164">
        <v>10</v>
      </c>
      <c r="F252" s="841" t="s">
        <v>200</v>
      </c>
      <c r="G252" s="164" t="s">
        <v>1176</v>
      </c>
      <c r="H252" s="813">
        <v>1</v>
      </c>
      <c r="I252" s="814">
        <v>15</v>
      </c>
      <c r="J252" s="815">
        <f>SUM(H252*I252)</f>
        <v>15</v>
      </c>
      <c r="K252" s="814">
        <v>15</v>
      </c>
      <c r="L252" s="1156">
        <v>4</v>
      </c>
    </row>
    <row r="253" spans="1:12" s="674" customFormat="1" ht="38.25">
      <c r="A253" s="664">
        <v>100</v>
      </c>
      <c r="B253" s="667" t="s">
        <v>222</v>
      </c>
      <c r="C253" s="667" t="s">
        <v>223</v>
      </c>
      <c r="D253" s="665" t="s">
        <v>125</v>
      </c>
      <c r="E253" s="665">
        <v>10</v>
      </c>
      <c r="F253" s="694" t="s">
        <v>1389</v>
      </c>
      <c r="G253" s="658" t="s">
        <v>1368</v>
      </c>
      <c r="H253" s="694" t="s">
        <v>125</v>
      </c>
      <c r="I253" s="695">
        <v>0.24</v>
      </c>
      <c r="J253" s="696">
        <v>0.24</v>
      </c>
      <c r="K253" s="697">
        <v>0.24</v>
      </c>
      <c r="L253" s="1158">
        <v>1</v>
      </c>
    </row>
    <row r="254" spans="1:12" ht="25.5">
      <c r="A254" s="715">
        <v>100</v>
      </c>
      <c r="B254" s="693" t="s">
        <v>222</v>
      </c>
      <c r="C254" s="693" t="s">
        <v>223</v>
      </c>
      <c r="D254" s="716" t="s">
        <v>125</v>
      </c>
      <c r="E254" s="693">
        <v>10</v>
      </c>
      <c r="F254" s="829" t="s">
        <v>1531</v>
      </c>
      <c r="G254" s="95" t="s">
        <v>1530</v>
      </c>
      <c r="H254" s="717"/>
      <c r="I254" s="718">
        <v>0.32</v>
      </c>
      <c r="J254" s="719">
        <v>3.24</v>
      </c>
      <c r="K254" s="718">
        <v>0.32</v>
      </c>
      <c r="L254" s="1157">
        <v>2</v>
      </c>
    </row>
    <row r="255" spans="1:12" ht="25.5">
      <c r="A255" s="715">
        <v>100</v>
      </c>
      <c r="B255" s="693" t="s">
        <v>222</v>
      </c>
      <c r="C255" s="693" t="s">
        <v>223</v>
      </c>
      <c r="D255" s="716" t="s">
        <v>125</v>
      </c>
      <c r="E255" s="693">
        <v>10</v>
      </c>
      <c r="F255" s="95" t="s">
        <v>133</v>
      </c>
      <c r="G255" s="95" t="s">
        <v>1176</v>
      </c>
      <c r="H255" s="717">
        <v>1</v>
      </c>
      <c r="I255" s="718">
        <v>0.42</v>
      </c>
      <c r="J255" s="719">
        <f t="shared" ref="J255:J268" si="0">SUM(H255*I255)</f>
        <v>0.42</v>
      </c>
      <c r="K255" s="718">
        <v>0.42</v>
      </c>
      <c r="L255" s="1157">
        <v>3</v>
      </c>
    </row>
    <row r="256" spans="1:12" ht="51">
      <c r="A256" s="198">
        <v>101</v>
      </c>
      <c r="B256" s="164" t="s">
        <v>224</v>
      </c>
      <c r="C256" s="164" t="s">
        <v>225</v>
      </c>
      <c r="D256" s="174" t="s">
        <v>125</v>
      </c>
      <c r="E256" s="164">
        <v>10</v>
      </c>
      <c r="F256" s="840" t="s">
        <v>1531</v>
      </c>
      <c r="G256" s="164" t="s">
        <v>1530</v>
      </c>
      <c r="H256" s="174"/>
      <c r="I256" s="842">
        <v>3</v>
      </c>
      <c r="J256" s="688">
        <v>30</v>
      </c>
      <c r="K256" s="723">
        <v>3</v>
      </c>
      <c r="L256" s="1156">
        <v>1</v>
      </c>
    </row>
    <row r="257" spans="1:12" ht="51">
      <c r="A257" s="198">
        <v>101</v>
      </c>
      <c r="B257" s="164" t="s">
        <v>224</v>
      </c>
      <c r="C257" s="164" t="s">
        <v>225</v>
      </c>
      <c r="D257" s="174" t="s">
        <v>125</v>
      </c>
      <c r="E257" s="164">
        <v>10</v>
      </c>
      <c r="F257" s="164" t="s">
        <v>133</v>
      </c>
      <c r="G257" s="164" t="s">
        <v>1176</v>
      </c>
      <c r="H257" s="174">
        <v>1</v>
      </c>
      <c r="I257" s="723">
        <v>3.3</v>
      </c>
      <c r="J257" s="708">
        <f t="shared" si="0"/>
        <v>3.3</v>
      </c>
      <c r="K257" s="723">
        <v>3.3</v>
      </c>
      <c r="L257" s="1156">
        <v>2</v>
      </c>
    </row>
    <row r="258" spans="1:12" ht="51">
      <c r="A258" s="715">
        <v>102</v>
      </c>
      <c r="B258" s="693" t="s">
        <v>224</v>
      </c>
      <c r="C258" s="693" t="s">
        <v>226</v>
      </c>
      <c r="D258" s="716" t="s">
        <v>125</v>
      </c>
      <c r="E258" s="693">
        <v>10</v>
      </c>
      <c r="F258" s="829" t="s">
        <v>1531</v>
      </c>
      <c r="G258" s="95" t="s">
        <v>1530</v>
      </c>
      <c r="H258" s="717"/>
      <c r="I258" s="751">
        <v>3.6</v>
      </c>
      <c r="J258" s="719">
        <v>36</v>
      </c>
      <c r="K258" s="751">
        <v>3.6</v>
      </c>
      <c r="L258" s="1157">
        <v>1</v>
      </c>
    </row>
    <row r="259" spans="1:12" ht="51">
      <c r="A259" s="715">
        <v>102</v>
      </c>
      <c r="B259" s="693" t="s">
        <v>224</v>
      </c>
      <c r="C259" s="693" t="s">
        <v>226</v>
      </c>
      <c r="D259" s="716" t="s">
        <v>125</v>
      </c>
      <c r="E259" s="693">
        <v>10</v>
      </c>
      <c r="F259" s="95" t="s">
        <v>133</v>
      </c>
      <c r="G259" s="95" t="s">
        <v>1176</v>
      </c>
      <c r="H259" s="717">
        <v>1</v>
      </c>
      <c r="I259" s="751">
        <v>4.8</v>
      </c>
      <c r="J259" s="719">
        <f t="shared" si="0"/>
        <v>4.8</v>
      </c>
      <c r="K259" s="751">
        <v>4.8</v>
      </c>
      <c r="L259" s="1157">
        <v>2</v>
      </c>
    </row>
    <row r="260" spans="1:12" ht="38.25">
      <c r="A260" s="198">
        <v>103</v>
      </c>
      <c r="B260" s="164" t="s">
        <v>227</v>
      </c>
      <c r="C260" s="164" t="s">
        <v>228</v>
      </c>
      <c r="D260" s="174" t="s">
        <v>125</v>
      </c>
      <c r="E260" s="164">
        <v>10</v>
      </c>
      <c r="F260" s="840" t="s">
        <v>1531</v>
      </c>
      <c r="G260" s="164" t="s">
        <v>1530</v>
      </c>
      <c r="H260" s="174"/>
      <c r="I260" s="749">
        <v>3.78</v>
      </c>
      <c r="J260" s="708">
        <v>37.799999999999997</v>
      </c>
      <c r="K260" s="749">
        <v>3.78</v>
      </c>
      <c r="L260" s="1156">
        <v>1</v>
      </c>
    </row>
    <row r="261" spans="1:12" ht="38.25">
      <c r="A261" s="198">
        <v>103</v>
      </c>
      <c r="B261" s="164" t="s">
        <v>227</v>
      </c>
      <c r="C261" s="164" t="s">
        <v>228</v>
      </c>
      <c r="D261" s="174" t="s">
        <v>125</v>
      </c>
      <c r="E261" s="164">
        <v>10</v>
      </c>
      <c r="F261" s="164" t="s">
        <v>133</v>
      </c>
      <c r="G261" s="164" t="s">
        <v>1176</v>
      </c>
      <c r="H261" s="174">
        <v>1</v>
      </c>
      <c r="I261" s="749">
        <v>5.85</v>
      </c>
      <c r="J261" s="843">
        <f t="shared" si="0"/>
        <v>5.85</v>
      </c>
      <c r="K261" s="844">
        <v>5.85</v>
      </c>
      <c r="L261" s="1156">
        <v>2</v>
      </c>
    </row>
    <row r="262" spans="1:12" ht="38.25">
      <c r="A262" s="715">
        <v>104</v>
      </c>
      <c r="B262" s="693" t="s">
        <v>227</v>
      </c>
      <c r="C262" s="693" t="s">
        <v>229</v>
      </c>
      <c r="D262" s="716" t="s">
        <v>125</v>
      </c>
      <c r="E262" s="693">
        <v>10</v>
      </c>
      <c r="F262" s="829" t="s">
        <v>1531</v>
      </c>
      <c r="G262" s="95" t="s">
        <v>1530</v>
      </c>
      <c r="H262" s="717"/>
      <c r="I262" s="845">
        <v>3.78</v>
      </c>
      <c r="J262" s="846">
        <v>37.799999999999997</v>
      </c>
      <c r="K262" s="718">
        <v>3.78</v>
      </c>
      <c r="L262" s="1157">
        <v>1</v>
      </c>
    </row>
    <row r="263" spans="1:12" ht="38.25">
      <c r="A263" s="715">
        <v>104</v>
      </c>
      <c r="B263" s="693" t="s">
        <v>227</v>
      </c>
      <c r="C263" s="693" t="s">
        <v>229</v>
      </c>
      <c r="D263" s="716" t="s">
        <v>125</v>
      </c>
      <c r="E263" s="693">
        <v>10</v>
      </c>
      <c r="F263" s="95" t="s">
        <v>133</v>
      </c>
      <c r="G263" s="95" t="s">
        <v>1176</v>
      </c>
      <c r="H263" s="717">
        <v>1</v>
      </c>
      <c r="I263" s="751">
        <v>4.8600000000000003</v>
      </c>
      <c r="J263" s="847">
        <f t="shared" si="0"/>
        <v>4.8600000000000003</v>
      </c>
      <c r="K263" s="848">
        <v>4.8600000000000003</v>
      </c>
      <c r="L263" s="1157">
        <v>2</v>
      </c>
    </row>
    <row r="264" spans="1:12" s="663" customFormat="1" ht="38.25">
      <c r="A264" s="675">
        <v>105</v>
      </c>
      <c r="B264" s="676" t="s">
        <v>230</v>
      </c>
      <c r="C264" s="676" t="s">
        <v>231</v>
      </c>
      <c r="D264" s="676" t="s">
        <v>125</v>
      </c>
      <c r="E264" s="676">
        <v>10</v>
      </c>
      <c r="F264" s="825" t="s">
        <v>1463</v>
      </c>
      <c r="G264" s="679" t="s">
        <v>1452</v>
      </c>
      <c r="H264" s="676" t="s">
        <v>125</v>
      </c>
      <c r="I264" s="680">
        <v>3.6</v>
      </c>
      <c r="J264" s="703">
        <v>3.6</v>
      </c>
      <c r="K264" s="681">
        <v>3.6</v>
      </c>
      <c r="L264" s="1002">
        <v>1</v>
      </c>
    </row>
    <row r="265" spans="1:12" ht="38.25">
      <c r="A265" s="198">
        <v>105</v>
      </c>
      <c r="B265" s="164" t="s">
        <v>230</v>
      </c>
      <c r="C265" s="164" t="s">
        <v>231</v>
      </c>
      <c r="D265" s="174" t="s">
        <v>125</v>
      </c>
      <c r="E265" s="164">
        <v>10</v>
      </c>
      <c r="F265" s="840" t="s">
        <v>1531</v>
      </c>
      <c r="G265" s="164" t="s">
        <v>1530</v>
      </c>
      <c r="H265" s="174"/>
      <c r="I265" s="749">
        <v>3.78</v>
      </c>
      <c r="J265" s="708">
        <v>37.799999999999997</v>
      </c>
      <c r="K265" s="749">
        <v>3.78</v>
      </c>
      <c r="L265" s="1156">
        <v>2</v>
      </c>
    </row>
    <row r="266" spans="1:12" ht="38.25">
      <c r="A266" s="198">
        <v>105</v>
      </c>
      <c r="B266" s="164" t="s">
        <v>230</v>
      </c>
      <c r="C266" s="164" t="s">
        <v>231</v>
      </c>
      <c r="D266" s="174" t="s">
        <v>125</v>
      </c>
      <c r="E266" s="164">
        <v>10</v>
      </c>
      <c r="F266" s="164" t="s">
        <v>133</v>
      </c>
      <c r="G266" s="164" t="s">
        <v>1176</v>
      </c>
      <c r="H266" s="174">
        <v>1</v>
      </c>
      <c r="I266" s="749">
        <v>5.25</v>
      </c>
      <c r="J266" s="708">
        <f t="shared" si="0"/>
        <v>5.25</v>
      </c>
      <c r="K266" s="844">
        <v>5.25</v>
      </c>
      <c r="L266" s="1156">
        <v>3</v>
      </c>
    </row>
    <row r="267" spans="1:12" ht="38.25">
      <c r="A267" s="715">
        <v>106</v>
      </c>
      <c r="B267" s="693" t="s">
        <v>232</v>
      </c>
      <c r="C267" s="693" t="s">
        <v>233</v>
      </c>
      <c r="D267" s="716" t="s">
        <v>125</v>
      </c>
      <c r="E267" s="693">
        <v>10</v>
      </c>
      <c r="F267" s="829" t="s">
        <v>1531</v>
      </c>
      <c r="G267" s="95" t="s">
        <v>1530</v>
      </c>
      <c r="H267" s="717"/>
      <c r="I267" s="845">
        <v>2.46</v>
      </c>
      <c r="J267" s="719">
        <v>24.6</v>
      </c>
      <c r="K267" s="718">
        <v>2.46</v>
      </c>
      <c r="L267" s="1157">
        <v>1</v>
      </c>
    </row>
    <row r="268" spans="1:12" ht="38.25">
      <c r="A268" s="715">
        <v>106</v>
      </c>
      <c r="B268" s="693" t="s">
        <v>232</v>
      </c>
      <c r="C268" s="693" t="s">
        <v>233</v>
      </c>
      <c r="D268" s="716" t="s">
        <v>125</v>
      </c>
      <c r="E268" s="693">
        <v>10</v>
      </c>
      <c r="F268" s="95" t="s">
        <v>133</v>
      </c>
      <c r="G268" s="95" t="s">
        <v>1176</v>
      </c>
      <c r="H268" s="717">
        <v>1</v>
      </c>
      <c r="I268" s="751">
        <v>2.88</v>
      </c>
      <c r="J268" s="719">
        <f t="shared" si="0"/>
        <v>2.88</v>
      </c>
      <c r="K268" s="848">
        <v>2.88</v>
      </c>
      <c r="L268" s="1157">
        <v>2</v>
      </c>
    </row>
    <row r="269" spans="1:12" ht="242.25">
      <c r="A269" s="198">
        <v>107</v>
      </c>
      <c r="B269" s="164" t="s">
        <v>234</v>
      </c>
      <c r="C269" s="164" t="s">
        <v>235</v>
      </c>
      <c r="D269" s="174" t="s">
        <v>125</v>
      </c>
      <c r="E269" s="164">
        <v>1000</v>
      </c>
      <c r="F269" s="813" t="s">
        <v>207</v>
      </c>
      <c r="G269" s="164" t="s">
        <v>1176</v>
      </c>
      <c r="H269" s="813">
        <v>1</v>
      </c>
      <c r="I269" s="814">
        <v>0.93</v>
      </c>
      <c r="J269" s="815">
        <f>SUM(H269*I269)</f>
        <v>0.93</v>
      </c>
      <c r="K269" s="814">
        <v>0.93</v>
      </c>
      <c r="L269" s="1156" t="s">
        <v>1545</v>
      </c>
    </row>
    <row r="270" spans="1:12" s="674" customFormat="1" ht="242.25">
      <c r="A270" s="675">
        <v>107</v>
      </c>
      <c r="B270" s="676" t="s">
        <v>234</v>
      </c>
      <c r="C270" s="164" t="s">
        <v>235</v>
      </c>
      <c r="D270" s="676" t="s">
        <v>125</v>
      </c>
      <c r="E270" s="676">
        <v>1000</v>
      </c>
      <c r="F270" s="676" t="s">
        <v>1388</v>
      </c>
      <c r="G270" s="679" t="s">
        <v>1368</v>
      </c>
      <c r="H270" s="676" t="s">
        <v>683</v>
      </c>
      <c r="I270" s="684">
        <v>0.93600000000000005</v>
      </c>
      <c r="J270" s="706">
        <v>46.800000000000004</v>
      </c>
      <c r="K270" s="707">
        <v>0.93600000000000005</v>
      </c>
      <c r="L270" s="1002">
        <v>1</v>
      </c>
    </row>
    <row r="271" spans="1:12" s="733" customFormat="1" ht="242.25">
      <c r="A271" s="675">
        <v>107</v>
      </c>
      <c r="B271" s="676" t="s">
        <v>234</v>
      </c>
      <c r="C271" s="164" t="s">
        <v>235</v>
      </c>
      <c r="D271" s="164" t="s">
        <v>125</v>
      </c>
      <c r="E271" s="164">
        <v>1000</v>
      </c>
      <c r="F271" s="174" t="s">
        <v>1183</v>
      </c>
      <c r="G271" s="679" t="s">
        <v>1178</v>
      </c>
      <c r="H271" s="679"/>
      <c r="I271" s="687">
        <v>1.1299999999999999</v>
      </c>
      <c r="J271" s="708">
        <f>E271*I271</f>
        <v>1130</v>
      </c>
      <c r="K271" s="689">
        <v>1.1299999999999999</v>
      </c>
      <c r="L271" s="1002">
        <v>2</v>
      </c>
    </row>
    <row r="272" spans="1:12" s="674" customFormat="1" ht="242.25">
      <c r="A272" s="675">
        <v>107</v>
      </c>
      <c r="B272" s="676" t="s">
        <v>234</v>
      </c>
      <c r="C272" s="164" t="s">
        <v>235</v>
      </c>
      <c r="D272" s="676" t="s">
        <v>125</v>
      </c>
      <c r="E272" s="676">
        <v>1000</v>
      </c>
      <c r="F272" s="676" t="s">
        <v>1332</v>
      </c>
      <c r="G272" s="164" t="s">
        <v>1333</v>
      </c>
      <c r="H272" s="676">
        <v>50</v>
      </c>
      <c r="I272" s="721">
        <v>1.4159999999999999</v>
      </c>
      <c r="J272" s="705">
        <f>I272*H272</f>
        <v>70.8</v>
      </c>
      <c r="K272" s="722">
        <v>1.4159999999999999</v>
      </c>
      <c r="L272" s="1002">
        <v>3</v>
      </c>
    </row>
    <row r="273" spans="1:12" ht="242.25">
      <c r="A273" s="715">
        <v>108</v>
      </c>
      <c r="B273" s="693" t="s">
        <v>234</v>
      </c>
      <c r="C273" s="95" t="s">
        <v>236</v>
      </c>
      <c r="D273" s="716" t="s">
        <v>125</v>
      </c>
      <c r="E273" s="693">
        <v>1000</v>
      </c>
      <c r="F273" s="816" t="s">
        <v>207</v>
      </c>
      <c r="G273" s="95" t="s">
        <v>1176</v>
      </c>
      <c r="H273" s="816">
        <v>1</v>
      </c>
      <c r="I273" s="817">
        <v>0.93</v>
      </c>
      <c r="J273" s="818">
        <f>SUM(H273*I273)</f>
        <v>0.93</v>
      </c>
      <c r="K273" s="817">
        <v>0.93</v>
      </c>
      <c r="L273" s="1157" t="s">
        <v>1545</v>
      </c>
    </row>
    <row r="274" spans="1:12" s="674" customFormat="1" ht="242.25">
      <c r="A274" s="664">
        <v>108</v>
      </c>
      <c r="B274" s="665" t="s">
        <v>234</v>
      </c>
      <c r="C274" s="95" t="s">
        <v>236</v>
      </c>
      <c r="D274" s="665" t="s">
        <v>125</v>
      </c>
      <c r="E274" s="665">
        <v>1000</v>
      </c>
      <c r="F274" s="694" t="s">
        <v>1388</v>
      </c>
      <c r="G274" s="658" t="s">
        <v>1368</v>
      </c>
      <c r="H274" s="694" t="s">
        <v>683</v>
      </c>
      <c r="I274" s="695">
        <v>0.93600000000000005</v>
      </c>
      <c r="J274" s="696">
        <v>46.800000000000004</v>
      </c>
      <c r="K274" s="697">
        <v>0.93600000000000005</v>
      </c>
      <c r="L274" s="1158">
        <v>1</v>
      </c>
    </row>
    <row r="275" spans="1:12" s="733" customFormat="1" ht="242.25">
      <c r="A275" s="741">
        <v>108</v>
      </c>
      <c r="B275" s="694" t="s">
        <v>234</v>
      </c>
      <c r="C275" s="742" t="s">
        <v>236</v>
      </c>
      <c r="D275" s="742" t="s">
        <v>125</v>
      </c>
      <c r="E275" s="742">
        <v>1000</v>
      </c>
      <c r="F275" s="139" t="s">
        <v>1183</v>
      </c>
      <c r="G275" s="658" t="s">
        <v>1178</v>
      </c>
      <c r="H275" s="658"/>
      <c r="I275" s="669">
        <v>1.1299999999999999</v>
      </c>
      <c r="J275" s="702">
        <f>E275*I275</f>
        <v>1130</v>
      </c>
      <c r="K275" s="671">
        <v>1.1299999999999999</v>
      </c>
      <c r="L275" s="1160">
        <v>2</v>
      </c>
    </row>
    <row r="276" spans="1:12" s="674" customFormat="1" ht="242.25">
      <c r="A276" s="664">
        <v>108</v>
      </c>
      <c r="B276" s="665" t="s">
        <v>234</v>
      </c>
      <c r="C276" s="95" t="s">
        <v>236</v>
      </c>
      <c r="D276" s="665" t="s">
        <v>125</v>
      </c>
      <c r="E276" s="665">
        <v>1000</v>
      </c>
      <c r="F276" s="694" t="s">
        <v>1332</v>
      </c>
      <c r="G276" s="742" t="s">
        <v>1333</v>
      </c>
      <c r="H276" s="694">
        <v>50</v>
      </c>
      <c r="I276" s="713">
        <v>1.4159999999999999</v>
      </c>
      <c r="J276" s="700">
        <f>I276*H276</f>
        <v>70.8</v>
      </c>
      <c r="K276" s="714">
        <v>1.4159999999999999</v>
      </c>
      <c r="L276" s="1158">
        <v>3</v>
      </c>
    </row>
    <row r="277" spans="1:12" ht="242.25">
      <c r="A277" s="198">
        <v>109</v>
      </c>
      <c r="B277" s="164" t="s">
        <v>234</v>
      </c>
      <c r="C277" s="164" t="s">
        <v>237</v>
      </c>
      <c r="D277" s="174" t="s">
        <v>125</v>
      </c>
      <c r="E277" s="164">
        <v>1000</v>
      </c>
      <c r="F277" s="813" t="s">
        <v>207</v>
      </c>
      <c r="G277" s="164" t="s">
        <v>1176</v>
      </c>
      <c r="H277" s="813">
        <v>1</v>
      </c>
      <c r="I277" s="814">
        <v>0.93</v>
      </c>
      <c r="J277" s="815">
        <f>SUM(H277*I277)</f>
        <v>0.93</v>
      </c>
      <c r="K277" s="814">
        <v>0.93</v>
      </c>
      <c r="L277" s="1156" t="s">
        <v>1545</v>
      </c>
    </row>
    <row r="278" spans="1:12" s="674" customFormat="1" ht="242.25">
      <c r="A278" s="675">
        <v>109</v>
      </c>
      <c r="B278" s="676" t="s">
        <v>234</v>
      </c>
      <c r="C278" s="164" t="s">
        <v>237</v>
      </c>
      <c r="D278" s="676" t="s">
        <v>125</v>
      </c>
      <c r="E278" s="676">
        <v>1000</v>
      </c>
      <c r="F278" s="676" t="s">
        <v>1388</v>
      </c>
      <c r="G278" s="679" t="s">
        <v>1368</v>
      </c>
      <c r="H278" s="676" t="s">
        <v>1382</v>
      </c>
      <c r="I278" s="684">
        <v>0.93600000000000005</v>
      </c>
      <c r="J278" s="706">
        <v>46.800000000000004</v>
      </c>
      <c r="K278" s="707">
        <v>0.93600000000000005</v>
      </c>
      <c r="L278" s="1002">
        <v>1</v>
      </c>
    </row>
    <row r="279" spans="1:12" s="733" customFormat="1" ht="242.25">
      <c r="A279" s="675">
        <v>109</v>
      </c>
      <c r="B279" s="676" t="s">
        <v>234</v>
      </c>
      <c r="C279" s="164" t="s">
        <v>237</v>
      </c>
      <c r="D279" s="164" t="s">
        <v>125</v>
      </c>
      <c r="E279" s="164">
        <v>1000</v>
      </c>
      <c r="F279" s="174" t="s">
        <v>1183</v>
      </c>
      <c r="G279" s="679" t="s">
        <v>1178</v>
      </c>
      <c r="H279" s="679"/>
      <c r="I279" s="687">
        <v>1.1299999999999999</v>
      </c>
      <c r="J279" s="708">
        <f>E279*I279</f>
        <v>1130</v>
      </c>
      <c r="K279" s="689">
        <v>1.1299999999999999</v>
      </c>
      <c r="L279" s="1002">
        <v>2</v>
      </c>
    </row>
    <row r="280" spans="1:12" s="674" customFormat="1" ht="242.25">
      <c r="A280" s="675">
        <v>109</v>
      </c>
      <c r="B280" s="676" t="s">
        <v>234</v>
      </c>
      <c r="C280" s="164" t="s">
        <v>237</v>
      </c>
      <c r="D280" s="676" t="s">
        <v>125</v>
      </c>
      <c r="E280" s="676">
        <v>1000</v>
      </c>
      <c r="F280" s="676" t="s">
        <v>1332</v>
      </c>
      <c r="G280" s="164" t="s">
        <v>1333</v>
      </c>
      <c r="H280" s="676">
        <v>50</v>
      </c>
      <c r="I280" s="721">
        <v>1.4159999999999999</v>
      </c>
      <c r="J280" s="705">
        <f>I280*H280</f>
        <v>70.8</v>
      </c>
      <c r="K280" s="722">
        <v>1.4159999999999999</v>
      </c>
      <c r="L280" s="1002">
        <v>3</v>
      </c>
    </row>
    <row r="281" spans="1:12" ht="242.25">
      <c r="A281" s="715">
        <v>110</v>
      </c>
      <c r="B281" s="693" t="s">
        <v>234</v>
      </c>
      <c r="C281" s="95" t="s">
        <v>238</v>
      </c>
      <c r="D281" s="716" t="s">
        <v>125</v>
      </c>
      <c r="E281" s="693">
        <v>1000</v>
      </c>
      <c r="F281" s="816" t="s">
        <v>207</v>
      </c>
      <c r="G281" s="95" t="s">
        <v>1176</v>
      </c>
      <c r="H281" s="816">
        <v>1</v>
      </c>
      <c r="I281" s="817">
        <v>0.93</v>
      </c>
      <c r="J281" s="818">
        <f>SUM(H281*I281)</f>
        <v>0.93</v>
      </c>
      <c r="K281" s="817">
        <v>0.93</v>
      </c>
      <c r="L281" s="1157" t="s">
        <v>1545</v>
      </c>
    </row>
    <row r="282" spans="1:12" s="674" customFormat="1" ht="242.25">
      <c r="A282" s="664">
        <v>110</v>
      </c>
      <c r="B282" s="665" t="s">
        <v>234</v>
      </c>
      <c r="C282" s="95" t="s">
        <v>238</v>
      </c>
      <c r="D282" s="665" t="s">
        <v>125</v>
      </c>
      <c r="E282" s="665">
        <v>1000</v>
      </c>
      <c r="F282" s="694" t="s">
        <v>1388</v>
      </c>
      <c r="G282" s="658" t="s">
        <v>1368</v>
      </c>
      <c r="H282" s="694" t="s">
        <v>1382</v>
      </c>
      <c r="I282" s="695">
        <v>0.93600000000000005</v>
      </c>
      <c r="J282" s="696">
        <v>46.800000000000004</v>
      </c>
      <c r="K282" s="697">
        <v>0.93600000000000005</v>
      </c>
      <c r="L282" s="1158">
        <v>1</v>
      </c>
    </row>
    <row r="283" spans="1:12" s="733" customFormat="1" ht="242.25">
      <c r="A283" s="741">
        <v>110</v>
      </c>
      <c r="B283" s="694" t="s">
        <v>234</v>
      </c>
      <c r="C283" s="742" t="s">
        <v>238</v>
      </c>
      <c r="D283" s="742" t="s">
        <v>125</v>
      </c>
      <c r="E283" s="742">
        <v>1000</v>
      </c>
      <c r="F283" s="139" t="s">
        <v>1183</v>
      </c>
      <c r="G283" s="658" t="s">
        <v>1178</v>
      </c>
      <c r="H283" s="658"/>
      <c r="I283" s="669">
        <v>1.1299999999999999</v>
      </c>
      <c r="J283" s="702">
        <f>E283*I283</f>
        <v>1130</v>
      </c>
      <c r="K283" s="671">
        <v>1.1299999999999999</v>
      </c>
      <c r="L283" s="1160">
        <v>2</v>
      </c>
    </row>
    <row r="284" spans="1:12" s="674" customFormat="1" ht="242.25">
      <c r="A284" s="664">
        <v>110</v>
      </c>
      <c r="B284" s="665" t="s">
        <v>234</v>
      </c>
      <c r="C284" s="95" t="s">
        <v>238</v>
      </c>
      <c r="D284" s="665" t="s">
        <v>125</v>
      </c>
      <c r="E284" s="665">
        <v>1000</v>
      </c>
      <c r="F284" s="694" t="s">
        <v>1332</v>
      </c>
      <c r="G284" s="742" t="s">
        <v>1333</v>
      </c>
      <c r="H284" s="694">
        <v>50</v>
      </c>
      <c r="I284" s="713">
        <v>1.4159999999999999</v>
      </c>
      <c r="J284" s="700">
        <f>I284*H284</f>
        <v>70.8</v>
      </c>
      <c r="K284" s="714">
        <v>1.4159999999999999</v>
      </c>
      <c r="L284" s="1158">
        <v>3</v>
      </c>
    </row>
    <row r="285" spans="1:12" ht="242.25">
      <c r="A285" s="198">
        <v>111</v>
      </c>
      <c r="B285" s="164" t="s">
        <v>234</v>
      </c>
      <c r="C285" s="164" t="s">
        <v>239</v>
      </c>
      <c r="D285" s="174" t="s">
        <v>125</v>
      </c>
      <c r="E285" s="164">
        <v>1000</v>
      </c>
      <c r="F285" s="813" t="s">
        <v>207</v>
      </c>
      <c r="G285" s="164" t="s">
        <v>1176</v>
      </c>
      <c r="H285" s="813">
        <v>1</v>
      </c>
      <c r="I285" s="814">
        <v>0.93</v>
      </c>
      <c r="J285" s="815">
        <f>SUM(H285*I285)</f>
        <v>0.93</v>
      </c>
      <c r="K285" s="814">
        <v>0.93</v>
      </c>
      <c r="L285" s="1156" t="s">
        <v>1545</v>
      </c>
    </row>
    <row r="286" spans="1:12" s="674" customFormat="1" ht="242.25">
      <c r="A286" s="675">
        <v>111</v>
      </c>
      <c r="B286" s="676" t="s">
        <v>234</v>
      </c>
      <c r="C286" s="164" t="s">
        <v>239</v>
      </c>
      <c r="D286" s="676" t="s">
        <v>125</v>
      </c>
      <c r="E286" s="676">
        <v>1000</v>
      </c>
      <c r="F286" s="676" t="s">
        <v>1388</v>
      </c>
      <c r="G286" s="679" t="s">
        <v>1368</v>
      </c>
      <c r="H286" s="676" t="s">
        <v>1382</v>
      </c>
      <c r="I286" s="684">
        <v>0.93600000000000005</v>
      </c>
      <c r="J286" s="706">
        <v>46.800000000000004</v>
      </c>
      <c r="K286" s="707">
        <v>0.93600000000000005</v>
      </c>
      <c r="L286" s="1002">
        <v>1</v>
      </c>
    </row>
    <row r="287" spans="1:12" s="733" customFormat="1" ht="242.25">
      <c r="A287" s="675">
        <v>111</v>
      </c>
      <c r="B287" s="676" t="s">
        <v>234</v>
      </c>
      <c r="C287" s="164" t="s">
        <v>239</v>
      </c>
      <c r="D287" s="164" t="s">
        <v>125</v>
      </c>
      <c r="E287" s="164">
        <v>1000</v>
      </c>
      <c r="F287" s="174" t="s">
        <v>1183</v>
      </c>
      <c r="G287" s="679" t="s">
        <v>1178</v>
      </c>
      <c r="H287" s="679"/>
      <c r="I287" s="687">
        <v>1.1299999999999999</v>
      </c>
      <c r="J287" s="708">
        <f>E287*I287</f>
        <v>1130</v>
      </c>
      <c r="K287" s="689">
        <v>1.1299999999999999</v>
      </c>
      <c r="L287" s="1002">
        <v>2</v>
      </c>
    </row>
    <row r="288" spans="1:12" s="674" customFormat="1" ht="242.25">
      <c r="A288" s="675">
        <v>111</v>
      </c>
      <c r="B288" s="676" t="s">
        <v>234</v>
      </c>
      <c r="C288" s="164" t="s">
        <v>239</v>
      </c>
      <c r="D288" s="676" t="s">
        <v>125</v>
      </c>
      <c r="E288" s="676">
        <v>1000</v>
      </c>
      <c r="F288" s="676" t="s">
        <v>1332</v>
      </c>
      <c r="G288" s="164" t="s">
        <v>1333</v>
      </c>
      <c r="H288" s="676">
        <v>50</v>
      </c>
      <c r="I288" s="721">
        <v>1.4159999999999999</v>
      </c>
      <c r="J288" s="705">
        <f>I288*H288</f>
        <v>70.8</v>
      </c>
      <c r="K288" s="722">
        <v>1.4159999999999999</v>
      </c>
      <c r="L288" s="1002">
        <v>3</v>
      </c>
    </row>
    <row r="289" spans="1:12" ht="242.25">
      <c r="A289" s="715">
        <v>112</v>
      </c>
      <c r="B289" s="693" t="s">
        <v>234</v>
      </c>
      <c r="C289" s="95" t="s">
        <v>240</v>
      </c>
      <c r="D289" s="716" t="s">
        <v>125</v>
      </c>
      <c r="E289" s="693">
        <v>1000</v>
      </c>
      <c r="F289" s="816" t="s">
        <v>207</v>
      </c>
      <c r="G289" s="95" t="s">
        <v>1176</v>
      </c>
      <c r="H289" s="816">
        <v>1</v>
      </c>
      <c r="I289" s="817">
        <v>0.93</v>
      </c>
      <c r="J289" s="818">
        <f>SUM(H289*I289)</f>
        <v>0.93</v>
      </c>
      <c r="K289" s="817">
        <v>0.93</v>
      </c>
      <c r="L289" s="1157" t="s">
        <v>1545</v>
      </c>
    </row>
    <row r="290" spans="1:12" s="674" customFormat="1" ht="242.25">
      <c r="A290" s="664">
        <v>112</v>
      </c>
      <c r="B290" s="665" t="s">
        <v>234</v>
      </c>
      <c r="C290" s="95" t="s">
        <v>240</v>
      </c>
      <c r="D290" s="665" t="s">
        <v>125</v>
      </c>
      <c r="E290" s="665">
        <v>1000</v>
      </c>
      <c r="F290" s="694" t="s">
        <v>1388</v>
      </c>
      <c r="G290" s="658" t="s">
        <v>1368</v>
      </c>
      <c r="H290" s="694" t="s">
        <v>1382</v>
      </c>
      <c r="I290" s="695">
        <v>0.93600000000000005</v>
      </c>
      <c r="J290" s="696">
        <v>46.800000000000004</v>
      </c>
      <c r="K290" s="697">
        <v>0.93600000000000005</v>
      </c>
      <c r="L290" s="1158">
        <v>1</v>
      </c>
    </row>
    <row r="291" spans="1:12" s="733" customFormat="1" ht="242.25">
      <c r="A291" s="741">
        <v>112</v>
      </c>
      <c r="B291" s="694" t="s">
        <v>234</v>
      </c>
      <c r="C291" s="742" t="s">
        <v>240</v>
      </c>
      <c r="D291" s="742" t="s">
        <v>125</v>
      </c>
      <c r="E291" s="742">
        <v>1000</v>
      </c>
      <c r="F291" s="139" t="s">
        <v>1183</v>
      </c>
      <c r="G291" s="658" t="s">
        <v>1178</v>
      </c>
      <c r="H291" s="658"/>
      <c r="I291" s="669">
        <v>1.1299999999999999</v>
      </c>
      <c r="J291" s="702">
        <f>E291*I291</f>
        <v>1130</v>
      </c>
      <c r="K291" s="671">
        <v>1.1299999999999999</v>
      </c>
      <c r="L291" s="1160">
        <v>2</v>
      </c>
    </row>
    <row r="292" spans="1:12" s="674" customFormat="1" ht="242.25">
      <c r="A292" s="664">
        <v>112</v>
      </c>
      <c r="B292" s="665" t="s">
        <v>234</v>
      </c>
      <c r="C292" s="95" t="s">
        <v>240</v>
      </c>
      <c r="D292" s="665" t="s">
        <v>125</v>
      </c>
      <c r="E292" s="665">
        <v>1000</v>
      </c>
      <c r="F292" s="694" t="s">
        <v>1332</v>
      </c>
      <c r="G292" s="742" t="s">
        <v>1333</v>
      </c>
      <c r="H292" s="694">
        <v>50</v>
      </c>
      <c r="I292" s="713">
        <v>1.4159999999999999</v>
      </c>
      <c r="J292" s="700">
        <f>I292*H292</f>
        <v>70.8</v>
      </c>
      <c r="K292" s="714">
        <v>1.4159999999999999</v>
      </c>
      <c r="L292" s="1158">
        <v>3</v>
      </c>
    </row>
    <row r="293" spans="1:12" ht="242.25">
      <c r="A293" s="198">
        <v>113</v>
      </c>
      <c r="B293" s="164" t="s">
        <v>234</v>
      </c>
      <c r="C293" s="164" t="s">
        <v>241</v>
      </c>
      <c r="D293" s="174" t="s">
        <v>125</v>
      </c>
      <c r="E293" s="164">
        <v>1000</v>
      </c>
      <c r="F293" s="813" t="s">
        <v>207</v>
      </c>
      <c r="G293" s="164" t="s">
        <v>1176</v>
      </c>
      <c r="H293" s="813">
        <v>1</v>
      </c>
      <c r="I293" s="814">
        <v>0.93</v>
      </c>
      <c r="J293" s="815">
        <f>SUM(H293*I293)</f>
        <v>0.93</v>
      </c>
      <c r="K293" s="814">
        <v>0.93</v>
      </c>
      <c r="L293" s="1156" t="s">
        <v>1545</v>
      </c>
    </row>
    <row r="294" spans="1:12" s="674" customFormat="1" ht="242.25">
      <c r="A294" s="675">
        <v>113</v>
      </c>
      <c r="B294" s="676" t="s">
        <v>234</v>
      </c>
      <c r="C294" s="164" t="s">
        <v>241</v>
      </c>
      <c r="D294" s="676" t="s">
        <v>125</v>
      </c>
      <c r="E294" s="676">
        <v>1000</v>
      </c>
      <c r="F294" s="676" t="s">
        <v>1388</v>
      </c>
      <c r="G294" s="679" t="s">
        <v>1368</v>
      </c>
      <c r="H294" s="676" t="s">
        <v>1382</v>
      </c>
      <c r="I294" s="684">
        <v>0.93600000000000005</v>
      </c>
      <c r="J294" s="706">
        <v>46.800000000000004</v>
      </c>
      <c r="K294" s="707">
        <v>0.93600000000000005</v>
      </c>
      <c r="L294" s="1002">
        <v>1</v>
      </c>
    </row>
    <row r="295" spans="1:12" s="733" customFormat="1" ht="242.25">
      <c r="A295" s="675">
        <v>113</v>
      </c>
      <c r="B295" s="676" t="s">
        <v>234</v>
      </c>
      <c r="C295" s="164" t="s">
        <v>241</v>
      </c>
      <c r="D295" s="164" t="s">
        <v>125</v>
      </c>
      <c r="E295" s="164">
        <v>1000</v>
      </c>
      <c r="F295" s="174" t="s">
        <v>1183</v>
      </c>
      <c r="G295" s="679" t="s">
        <v>1178</v>
      </c>
      <c r="H295" s="679"/>
      <c r="I295" s="687">
        <v>1.1299999999999999</v>
      </c>
      <c r="J295" s="708">
        <f>E295*I295</f>
        <v>1130</v>
      </c>
      <c r="K295" s="689">
        <v>1.1299999999999999</v>
      </c>
      <c r="L295" s="1002">
        <v>2</v>
      </c>
    </row>
    <row r="296" spans="1:12" s="674" customFormat="1" ht="242.25">
      <c r="A296" s="675">
        <v>113</v>
      </c>
      <c r="B296" s="676" t="s">
        <v>234</v>
      </c>
      <c r="C296" s="164" t="s">
        <v>241</v>
      </c>
      <c r="D296" s="676" t="s">
        <v>125</v>
      </c>
      <c r="E296" s="676">
        <v>1000</v>
      </c>
      <c r="F296" s="676" t="s">
        <v>1332</v>
      </c>
      <c r="G296" s="164" t="s">
        <v>1333</v>
      </c>
      <c r="H296" s="676">
        <v>50</v>
      </c>
      <c r="I296" s="721">
        <v>1.4159999999999999</v>
      </c>
      <c r="J296" s="705">
        <f>I296*H296</f>
        <v>70.8</v>
      </c>
      <c r="K296" s="722">
        <v>1.4159999999999999</v>
      </c>
      <c r="L296" s="1002">
        <v>3</v>
      </c>
    </row>
    <row r="297" spans="1:12" s="674" customFormat="1" ht="51">
      <c r="A297" s="664">
        <v>114</v>
      </c>
      <c r="B297" s="665" t="s">
        <v>242</v>
      </c>
      <c r="C297" s="667" t="s">
        <v>243</v>
      </c>
      <c r="D297" s="665" t="s">
        <v>125</v>
      </c>
      <c r="E297" s="665">
        <v>20000</v>
      </c>
      <c r="F297" s="694" t="s">
        <v>1388</v>
      </c>
      <c r="G297" s="658" t="s">
        <v>1368</v>
      </c>
      <c r="H297" s="694" t="s">
        <v>18</v>
      </c>
      <c r="I297" s="695">
        <v>0.252</v>
      </c>
      <c r="J297" s="696">
        <v>25.2</v>
      </c>
      <c r="K297" s="697">
        <v>0.252</v>
      </c>
      <c r="L297" s="1158">
        <v>1</v>
      </c>
    </row>
    <row r="298" spans="1:12" ht="51">
      <c r="A298" s="715">
        <v>114</v>
      </c>
      <c r="B298" s="693" t="s">
        <v>242</v>
      </c>
      <c r="C298" s="693" t="s">
        <v>243</v>
      </c>
      <c r="D298" s="716" t="s">
        <v>125</v>
      </c>
      <c r="E298" s="693">
        <v>20000</v>
      </c>
      <c r="F298" s="816" t="s">
        <v>207</v>
      </c>
      <c r="G298" s="95" t="s">
        <v>1176</v>
      </c>
      <c r="H298" s="816">
        <v>1</v>
      </c>
      <c r="I298" s="817">
        <v>0.36</v>
      </c>
      <c r="J298" s="818">
        <f>SUM(H298*I298)</f>
        <v>0.36</v>
      </c>
      <c r="K298" s="849">
        <v>0.36</v>
      </c>
      <c r="L298" s="1157">
        <v>2</v>
      </c>
    </row>
    <row r="299" spans="1:12" s="733" customFormat="1" ht="51">
      <c r="A299" s="741">
        <v>114</v>
      </c>
      <c r="B299" s="694" t="s">
        <v>242</v>
      </c>
      <c r="C299" s="659" t="s">
        <v>243</v>
      </c>
      <c r="D299" s="742" t="s">
        <v>125</v>
      </c>
      <c r="E299" s="742">
        <v>20000</v>
      </c>
      <c r="F299" s="139" t="s">
        <v>1183</v>
      </c>
      <c r="G299" s="658" t="s">
        <v>1178</v>
      </c>
      <c r="H299" s="658"/>
      <c r="I299" s="669">
        <v>0.37</v>
      </c>
      <c r="J299" s="702">
        <f>E299*I299</f>
        <v>7400</v>
      </c>
      <c r="K299" s="850">
        <v>0.37</v>
      </c>
      <c r="L299" s="1160">
        <v>3</v>
      </c>
    </row>
    <row r="300" spans="1:12" s="732" customFormat="1" ht="51">
      <c r="A300" s="725">
        <v>114</v>
      </c>
      <c r="B300" s="95" t="s">
        <v>242</v>
      </c>
      <c r="C300" s="95" t="s">
        <v>243</v>
      </c>
      <c r="D300" s="95" t="s">
        <v>125</v>
      </c>
      <c r="E300" s="95">
        <v>20000</v>
      </c>
      <c r="F300" s="726" t="s">
        <v>1209</v>
      </c>
      <c r="G300" s="727" t="s">
        <v>1206</v>
      </c>
      <c r="H300" s="728">
        <v>1</v>
      </c>
      <c r="I300" s="729">
        <v>0.37</v>
      </c>
      <c r="J300" s="167">
        <v>0.37</v>
      </c>
      <c r="K300" s="851">
        <v>0.37</v>
      </c>
      <c r="L300" s="1159">
        <v>3</v>
      </c>
    </row>
    <row r="301" spans="1:12" s="674" customFormat="1" ht="25.5">
      <c r="A301" s="675">
        <v>115</v>
      </c>
      <c r="B301" s="677" t="s">
        <v>244</v>
      </c>
      <c r="C301" s="677" t="s">
        <v>245</v>
      </c>
      <c r="D301" s="676" t="s">
        <v>125</v>
      </c>
      <c r="E301" s="676">
        <v>200</v>
      </c>
      <c r="F301" s="676" t="s">
        <v>1332</v>
      </c>
      <c r="G301" s="164" t="s">
        <v>1333</v>
      </c>
      <c r="H301" s="676">
        <v>50</v>
      </c>
      <c r="I301" s="721">
        <v>0.46799999999999997</v>
      </c>
      <c r="J301" s="705">
        <f>I301*H301</f>
        <v>23.4</v>
      </c>
      <c r="K301" s="722">
        <v>0.46799999999999997</v>
      </c>
      <c r="L301" s="1002">
        <v>1</v>
      </c>
    </row>
    <row r="302" spans="1:12" s="674" customFormat="1" ht="38.25">
      <c r="A302" s="664">
        <v>116</v>
      </c>
      <c r="B302" s="667" t="s">
        <v>246</v>
      </c>
      <c r="C302" s="667" t="s">
        <v>247</v>
      </c>
      <c r="D302" s="665" t="s">
        <v>125</v>
      </c>
      <c r="E302" s="665">
        <v>10</v>
      </c>
      <c r="F302" s="694" t="s">
        <v>1332</v>
      </c>
      <c r="G302" s="742" t="s">
        <v>1333</v>
      </c>
      <c r="H302" s="694">
        <v>10</v>
      </c>
      <c r="I302" s="713">
        <v>10.895999999999999</v>
      </c>
      <c r="J302" s="700">
        <f>I302*H302</f>
        <v>108.96</v>
      </c>
      <c r="K302" s="714">
        <v>10.895999999999999</v>
      </c>
      <c r="L302" s="1158">
        <v>1</v>
      </c>
    </row>
    <row r="303" spans="1:12">
      <c r="A303" s="852"/>
      <c r="B303" s="1053" t="s">
        <v>248</v>
      </c>
      <c r="C303" s="781"/>
      <c r="D303" s="782"/>
      <c r="E303" s="783"/>
      <c r="F303" s="784"/>
      <c r="G303" s="784"/>
      <c r="H303" s="784"/>
      <c r="I303" s="785"/>
      <c r="J303" s="719"/>
      <c r="K303" s="648"/>
      <c r="L303" s="1157"/>
    </row>
    <row r="304" spans="1:12" s="674" customFormat="1" ht="409.5">
      <c r="A304" s="675">
        <v>117</v>
      </c>
      <c r="B304" s="676" t="s">
        <v>249</v>
      </c>
      <c r="C304" s="676" t="s">
        <v>250</v>
      </c>
      <c r="D304" s="676" t="s">
        <v>125</v>
      </c>
      <c r="E304" s="676">
        <v>10</v>
      </c>
      <c r="F304" s="174" t="s">
        <v>1332</v>
      </c>
      <c r="G304" s="164" t="s">
        <v>1333</v>
      </c>
      <c r="H304" s="174">
        <v>1</v>
      </c>
      <c r="I304" s="687">
        <v>33.36</v>
      </c>
      <c r="J304" s="746">
        <v>33.36</v>
      </c>
      <c r="K304" s="761">
        <v>33.36</v>
      </c>
      <c r="L304" s="1002">
        <v>1</v>
      </c>
    </row>
    <row r="305" spans="1:12" s="674" customFormat="1" ht="51">
      <c r="A305" s="664">
        <v>118</v>
      </c>
      <c r="B305" s="665" t="s">
        <v>251</v>
      </c>
      <c r="C305" s="665" t="s">
        <v>252</v>
      </c>
      <c r="D305" s="665" t="s">
        <v>125</v>
      </c>
      <c r="E305" s="665">
        <v>1200</v>
      </c>
      <c r="F305" s="694" t="s">
        <v>1385</v>
      </c>
      <c r="G305" s="658" t="s">
        <v>1368</v>
      </c>
      <c r="H305" s="694" t="s">
        <v>125</v>
      </c>
      <c r="I305" s="695">
        <v>0.19</v>
      </c>
      <c r="J305" s="696">
        <v>0.19</v>
      </c>
      <c r="K305" s="695">
        <v>0.19</v>
      </c>
      <c r="L305" s="1158">
        <v>1</v>
      </c>
    </row>
    <row r="306" spans="1:12" s="732" customFormat="1" ht="38.25">
      <c r="A306" s="725">
        <v>118</v>
      </c>
      <c r="B306" s="95" t="s">
        <v>251</v>
      </c>
      <c r="C306" s="95" t="s">
        <v>252</v>
      </c>
      <c r="D306" s="95" t="s">
        <v>125</v>
      </c>
      <c r="E306" s="95">
        <v>1200</v>
      </c>
      <c r="F306" s="726" t="s">
        <v>1210</v>
      </c>
      <c r="G306" s="727" t="s">
        <v>1206</v>
      </c>
      <c r="H306" s="728">
        <v>1</v>
      </c>
      <c r="I306" s="729">
        <v>0.26</v>
      </c>
      <c r="J306" s="167">
        <v>0.26</v>
      </c>
      <c r="K306" s="729">
        <v>0.26</v>
      </c>
      <c r="L306" s="1159">
        <v>2</v>
      </c>
    </row>
    <row r="307" spans="1:12" s="663" customFormat="1" ht="38.25">
      <c r="A307" s="741">
        <v>118</v>
      </c>
      <c r="B307" s="694" t="s">
        <v>251</v>
      </c>
      <c r="C307" s="694" t="s">
        <v>252</v>
      </c>
      <c r="D307" s="694" t="s">
        <v>125</v>
      </c>
      <c r="E307" s="694">
        <v>1200</v>
      </c>
      <c r="F307" s="694" t="s">
        <v>1460</v>
      </c>
      <c r="G307" s="658" t="s">
        <v>1452</v>
      </c>
      <c r="H307" s="694" t="s">
        <v>125</v>
      </c>
      <c r="I307" s="699">
        <v>0.26400000000000001</v>
      </c>
      <c r="J307" s="757">
        <v>0.26400000000000001</v>
      </c>
      <c r="K307" s="699">
        <v>0.26400000000000001</v>
      </c>
      <c r="L307" s="1160">
        <v>3</v>
      </c>
    </row>
    <row r="308" spans="1:12" s="733" customFormat="1" ht="38.25">
      <c r="A308" s="741">
        <v>118</v>
      </c>
      <c r="B308" s="694" t="s">
        <v>251</v>
      </c>
      <c r="C308" s="694" t="s">
        <v>252</v>
      </c>
      <c r="D308" s="742" t="s">
        <v>125</v>
      </c>
      <c r="E308" s="742">
        <v>1200</v>
      </c>
      <c r="F308" s="139" t="s">
        <v>1182</v>
      </c>
      <c r="G308" s="658" t="s">
        <v>1178</v>
      </c>
      <c r="H308" s="658"/>
      <c r="I308" s="669">
        <v>0.28999999999999998</v>
      </c>
      <c r="J308" s="702">
        <f>E308*I308</f>
        <v>348</v>
      </c>
      <c r="K308" s="669">
        <v>0.28999999999999998</v>
      </c>
      <c r="L308" s="1160">
        <v>4</v>
      </c>
    </row>
    <row r="309" spans="1:12" s="674" customFormat="1" ht="38.25">
      <c r="A309" s="664">
        <v>118</v>
      </c>
      <c r="B309" s="665" t="s">
        <v>251</v>
      </c>
      <c r="C309" s="665" t="s">
        <v>252</v>
      </c>
      <c r="D309" s="665" t="s">
        <v>125</v>
      </c>
      <c r="E309" s="665">
        <v>1200</v>
      </c>
      <c r="F309" s="139" t="s">
        <v>1332</v>
      </c>
      <c r="G309" s="742" t="s">
        <v>1333</v>
      </c>
      <c r="H309" s="139">
        <v>100</v>
      </c>
      <c r="I309" s="669">
        <v>0.36</v>
      </c>
      <c r="J309" s="758">
        <v>36</v>
      </c>
      <c r="K309" s="669">
        <v>0.36</v>
      </c>
      <c r="L309" s="1158">
        <v>5</v>
      </c>
    </row>
    <row r="310" spans="1:12" s="674" customFormat="1" ht="38.25">
      <c r="A310" s="664">
        <v>118</v>
      </c>
      <c r="B310" s="665" t="s">
        <v>251</v>
      </c>
      <c r="C310" s="665" t="s">
        <v>252</v>
      </c>
      <c r="D310" s="665" t="s">
        <v>125</v>
      </c>
      <c r="E310" s="665">
        <v>1200</v>
      </c>
      <c r="F310" s="139" t="s">
        <v>1531</v>
      </c>
      <c r="G310" s="742" t="s">
        <v>1530</v>
      </c>
      <c r="H310" s="139"/>
      <c r="I310" s="669">
        <v>0.36</v>
      </c>
      <c r="J310" s="758">
        <v>432</v>
      </c>
      <c r="K310" s="669">
        <v>0.36</v>
      </c>
      <c r="L310" s="1158">
        <v>5</v>
      </c>
    </row>
    <row r="311" spans="1:12" ht="38.25">
      <c r="A311" s="715">
        <v>118</v>
      </c>
      <c r="B311" s="693" t="s">
        <v>251</v>
      </c>
      <c r="C311" s="693" t="s">
        <v>252</v>
      </c>
      <c r="D311" s="716" t="s">
        <v>125</v>
      </c>
      <c r="E311" s="693">
        <v>1200</v>
      </c>
      <c r="F311" s="95" t="s">
        <v>133</v>
      </c>
      <c r="G311" s="95" t="s">
        <v>1176</v>
      </c>
      <c r="H311" s="717">
        <v>1</v>
      </c>
      <c r="I311" s="791">
        <v>0.48</v>
      </c>
      <c r="J311" s="719">
        <f>SUM(H311*I311)</f>
        <v>0.48</v>
      </c>
      <c r="K311" s="791">
        <v>0.48</v>
      </c>
      <c r="L311" s="1157">
        <v>6</v>
      </c>
    </row>
    <row r="312" spans="1:12" s="674" customFormat="1" ht="25.5">
      <c r="A312" s="675">
        <v>119</v>
      </c>
      <c r="B312" s="676" t="s">
        <v>253</v>
      </c>
      <c r="C312" s="676" t="s">
        <v>254</v>
      </c>
      <c r="D312" s="676" t="s">
        <v>125</v>
      </c>
      <c r="E312" s="676">
        <v>10</v>
      </c>
      <c r="F312" s="174" t="s">
        <v>1332</v>
      </c>
      <c r="G312" s="164" t="s">
        <v>1333</v>
      </c>
      <c r="H312" s="174">
        <v>10</v>
      </c>
      <c r="I312" s="687">
        <v>0.64800000000000002</v>
      </c>
      <c r="J312" s="746">
        <v>6.48</v>
      </c>
      <c r="K312" s="761">
        <v>0.64800000000000002</v>
      </c>
      <c r="L312" s="1002">
        <v>1</v>
      </c>
    </row>
    <row r="313" spans="1:12" s="674" customFormat="1" ht="26.25" thickBot="1">
      <c r="A313" s="675">
        <v>119</v>
      </c>
      <c r="B313" s="676" t="s">
        <v>253</v>
      </c>
      <c r="C313" s="676" t="s">
        <v>254</v>
      </c>
      <c r="D313" s="676" t="s">
        <v>125</v>
      </c>
      <c r="E313" s="676">
        <v>10</v>
      </c>
      <c r="F313" s="174" t="s">
        <v>1531</v>
      </c>
      <c r="G313" s="164" t="s">
        <v>1530</v>
      </c>
      <c r="H313" s="174"/>
      <c r="I313" s="687">
        <v>0.68</v>
      </c>
      <c r="J313" s="746">
        <v>6.8</v>
      </c>
      <c r="K313" s="761">
        <v>0.68</v>
      </c>
      <c r="L313" s="1002">
        <v>2</v>
      </c>
    </row>
    <row r="314" spans="1:12" s="663" customFormat="1" ht="26.25" thickBot="1">
      <c r="A314" s="654">
        <v>120</v>
      </c>
      <c r="B314" s="655" t="s">
        <v>255</v>
      </c>
      <c r="C314" s="655" t="s">
        <v>256</v>
      </c>
      <c r="D314" s="655" t="s">
        <v>125</v>
      </c>
      <c r="E314" s="655">
        <v>10</v>
      </c>
      <c r="F314" s="786" t="s">
        <v>1459</v>
      </c>
      <c r="G314" s="658" t="s">
        <v>1452</v>
      </c>
      <c r="H314" s="655" t="s">
        <v>125</v>
      </c>
      <c r="I314" s="690">
        <v>5.04</v>
      </c>
      <c r="J314" s="691">
        <v>5.04</v>
      </c>
      <c r="K314" s="692">
        <v>5.04</v>
      </c>
      <c r="L314" s="992">
        <v>1</v>
      </c>
    </row>
    <row r="315" spans="1:12" ht="25.5">
      <c r="A315" s="198">
        <v>121</v>
      </c>
      <c r="B315" s="164" t="s">
        <v>257</v>
      </c>
      <c r="C315" s="164" t="s">
        <v>258</v>
      </c>
      <c r="D315" s="174" t="s">
        <v>125</v>
      </c>
      <c r="E315" s="164">
        <v>10</v>
      </c>
      <c r="F315" s="164" t="s">
        <v>128</v>
      </c>
      <c r="G315" s="164" t="s">
        <v>1176</v>
      </c>
      <c r="H315" s="174">
        <v>1</v>
      </c>
      <c r="I315" s="723">
        <v>8.8800000000000008</v>
      </c>
      <c r="J315" s="708">
        <f>H315*I315</f>
        <v>8.8800000000000008</v>
      </c>
      <c r="K315" s="734">
        <v>8.8800000000000008</v>
      </c>
      <c r="L315" s="1156">
        <v>1</v>
      </c>
    </row>
    <row r="316" spans="1:12" s="674" customFormat="1" ht="51.75" thickBot="1">
      <c r="A316" s="664">
        <v>122</v>
      </c>
      <c r="B316" s="823" t="s">
        <v>259</v>
      </c>
      <c r="C316" s="823" t="s">
        <v>260</v>
      </c>
      <c r="D316" s="665" t="s">
        <v>125</v>
      </c>
      <c r="E316" s="665">
        <v>1300</v>
      </c>
      <c r="F316" s="694" t="s">
        <v>1385</v>
      </c>
      <c r="G316" s="658" t="s">
        <v>1368</v>
      </c>
      <c r="H316" s="694" t="s">
        <v>1373</v>
      </c>
      <c r="I316" s="695">
        <v>0.69599999999999995</v>
      </c>
      <c r="J316" s="696">
        <v>6.96</v>
      </c>
      <c r="K316" s="697">
        <v>0.69599999999999995</v>
      </c>
      <c r="L316" s="1158">
        <v>1</v>
      </c>
    </row>
    <row r="317" spans="1:12" s="663" customFormat="1" ht="39" thickBot="1">
      <c r="A317" s="654">
        <v>122</v>
      </c>
      <c r="B317" s="821" t="s">
        <v>259</v>
      </c>
      <c r="C317" s="821" t="s">
        <v>260</v>
      </c>
      <c r="D317" s="655" t="s">
        <v>125</v>
      </c>
      <c r="E317" s="655">
        <v>1300</v>
      </c>
      <c r="F317" s="786" t="s">
        <v>1459</v>
      </c>
      <c r="G317" s="658" t="s">
        <v>1452</v>
      </c>
      <c r="H317" s="655" t="s">
        <v>125</v>
      </c>
      <c r="I317" s="690">
        <v>0.72</v>
      </c>
      <c r="J317" s="691">
        <v>0.72</v>
      </c>
      <c r="K317" s="692">
        <v>0.72</v>
      </c>
      <c r="L317" s="992">
        <v>2</v>
      </c>
    </row>
    <row r="318" spans="1:12" s="733" customFormat="1" ht="38.25">
      <c r="A318" s="741">
        <v>122</v>
      </c>
      <c r="B318" s="824" t="s">
        <v>259</v>
      </c>
      <c r="C318" s="824" t="s">
        <v>260</v>
      </c>
      <c r="D318" s="742" t="s">
        <v>125</v>
      </c>
      <c r="E318" s="742">
        <v>1300</v>
      </c>
      <c r="F318" s="139" t="s">
        <v>1184</v>
      </c>
      <c r="G318" s="658" t="s">
        <v>1178</v>
      </c>
      <c r="H318" s="658"/>
      <c r="I318" s="669">
        <v>0.91</v>
      </c>
      <c r="J318" s="702">
        <f>E318*I318</f>
        <v>1183</v>
      </c>
      <c r="K318" s="671">
        <v>0.91</v>
      </c>
      <c r="L318" s="1160">
        <v>3</v>
      </c>
    </row>
    <row r="319" spans="1:12" s="732" customFormat="1" ht="38.25">
      <c r="A319" s="725">
        <v>122</v>
      </c>
      <c r="B319" s="96" t="s">
        <v>259</v>
      </c>
      <c r="C319" s="96" t="s">
        <v>260</v>
      </c>
      <c r="D319" s="95" t="s">
        <v>125</v>
      </c>
      <c r="E319" s="95">
        <v>1300</v>
      </c>
      <c r="F319" s="726" t="s">
        <v>1205</v>
      </c>
      <c r="G319" s="727" t="s">
        <v>1206</v>
      </c>
      <c r="H319" s="728">
        <v>1</v>
      </c>
      <c r="I319" s="729">
        <v>1.34</v>
      </c>
      <c r="J319" s="167">
        <v>1.34</v>
      </c>
      <c r="K319" s="730">
        <v>1.34</v>
      </c>
      <c r="L319" s="1159">
        <v>4</v>
      </c>
    </row>
    <row r="320" spans="1:12" s="732" customFormat="1" ht="38.25">
      <c r="A320" s="725">
        <v>122</v>
      </c>
      <c r="B320" s="96" t="s">
        <v>259</v>
      </c>
      <c r="C320" s="96" t="s">
        <v>260</v>
      </c>
      <c r="D320" s="95" t="s">
        <v>125</v>
      </c>
      <c r="E320" s="95">
        <v>1300</v>
      </c>
      <c r="F320" s="139" t="s">
        <v>1531</v>
      </c>
      <c r="G320" s="742" t="s">
        <v>1530</v>
      </c>
      <c r="H320" s="728"/>
      <c r="I320" s="729">
        <v>5.4</v>
      </c>
      <c r="J320" s="167">
        <v>7020</v>
      </c>
      <c r="K320" s="730">
        <v>5.4</v>
      </c>
      <c r="L320" s="1159">
        <v>5</v>
      </c>
    </row>
    <row r="321" spans="1:12" s="674" customFormat="1" ht="382.5">
      <c r="A321" s="853">
        <v>123</v>
      </c>
      <c r="B321" s="676" t="s">
        <v>261</v>
      </c>
      <c r="C321" s="833" t="s">
        <v>262</v>
      </c>
      <c r="D321" s="676" t="s">
        <v>125</v>
      </c>
      <c r="E321" s="676">
        <v>10</v>
      </c>
      <c r="F321" s="676" t="s">
        <v>1226</v>
      </c>
      <c r="G321" s="679" t="s">
        <v>1227</v>
      </c>
      <c r="H321" s="676">
        <v>10</v>
      </c>
      <c r="I321" s="680">
        <v>32</v>
      </c>
      <c r="J321" s="854">
        <f>H321*I321</f>
        <v>320</v>
      </c>
      <c r="K321" s="855">
        <v>32</v>
      </c>
      <c r="L321" s="1002">
        <v>1</v>
      </c>
    </row>
    <row r="322" spans="1:12" s="674" customFormat="1" ht="382.5">
      <c r="A322" s="675">
        <v>123</v>
      </c>
      <c r="B322" s="676" t="s">
        <v>261</v>
      </c>
      <c r="C322" s="833" t="s">
        <v>262</v>
      </c>
      <c r="D322" s="676" t="s">
        <v>125</v>
      </c>
      <c r="E322" s="164">
        <v>10</v>
      </c>
      <c r="F322" s="174" t="s">
        <v>1332</v>
      </c>
      <c r="G322" s="164" t="s">
        <v>1333</v>
      </c>
      <c r="H322" s="174">
        <v>1</v>
      </c>
      <c r="I322" s="687">
        <v>33.36</v>
      </c>
      <c r="J322" s="746">
        <v>33.36</v>
      </c>
      <c r="K322" s="761">
        <v>33.36</v>
      </c>
      <c r="L322" s="1002">
        <v>2</v>
      </c>
    </row>
    <row r="323" spans="1:12" ht="382.5">
      <c r="A323" s="198">
        <v>123</v>
      </c>
      <c r="B323" s="164" t="s">
        <v>261</v>
      </c>
      <c r="C323" s="771" t="s">
        <v>262</v>
      </c>
      <c r="D323" s="174" t="s">
        <v>125</v>
      </c>
      <c r="E323" s="164">
        <v>10</v>
      </c>
      <c r="F323" s="164" t="s">
        <v>128</v>
      </c>
      <c r="G323" s="164" t="s">
        <v>1176</v>
      </c>
      <c r="H323" s="174">
        <v>1</v>
      </c>
      <c r="I323" s="723">
        <v>49.2</v>
      </c>
      <c r="J323" s="708">
        <f>H323*I323</f>
        <v>49.2</v>
      </c>
      <c r="K323" s="734">
        <v>49.2</v>
      </c>
      <c r="L323" s="1156">
        <v>3</v>
      </c>
    </row>
    <row r="324" spans="1:12" s="674" customFormat="1" ht="382.5">
      <c r="A324" s="856">
        <v>124</v>
      </c>
      <c r="B324" s="694" t="s">
        <v>263</v>
      </c>
      <c r="C324" s="824" t="s">
        <v>264</v>
      </c>
      <c r="D324" s="694" t="s">
        <v>125</v>
      </c>
      <c r="E324" s="694">
        <v>10</v>
      </c>
      <c r="F324" s="694" t="s">
        <v>1226</v>
      </c>
      <c r="G324" s="658" t="s">
        <v>1227</v>
      </c>
      <c r="H324" s="694">
        <v>10</v>
      </c>
      <c r="I324" s="699">
        <v>32</v>
      </c>
      <c r="J324" s="857">
        <f>H324*I324</f>
        <v>320</v>
      </c>
      <c r="K324" s="699">
        <v>32</v>
      </c>
      <c r="L324" s="1158">
        <v>1</v>
      </c>
    </row>
    <row r="325" spans="1:12" s="674" customFormat="1" ht="382.5">
      <c r="A325" s="664">
        <v>124</v>
      </c>
      <c r="B325" s="665" t="s">
        <v>263</v>
      </c>
      <c r="C325" s="823" t="s">
        <v>264</v>
      </c>
      <c r="D325" s="665"/>
      <c r="E325" s="693">
        <v>10</v>
      </c>
      <c r="F325" s="139" t="s">
        <v>1332</v>
      </c>
      <c r="G325" s="742" t="s">
        <v>1333</v>
      </c>
      <c r="H325" s="139">
        <v>1</v>
      </c>
      <c r="I325" s="669">
        <v>33.36</v>
      </c>
      <c r="J325" s="758">
        <v>33.36</v>
      </c>
      <c r="K325" s="669">
        <v>33.36</v>
      </c>
      <c r="L325" s="1158">
        <v>2</v>
      </c>
    </row>
    <row r="326" spans="1:12" ht="383.25" thickBot="1">
      <c r="A326" s="715">
        <v>124</v>
      </c>
      <c r="B326" s="693" t="s">
        <v>263</v>
      </c>
      <c r="C326" s="820" t="s">
        <v>264</v>
      </c>
      <c r="D326" s="716"/>
      <c r="E326" s="693">
        <v>10</v>
      </c>
      <c r="F326" s="95" t="s">
        <v>128</v>
      </c>
      <c r="G326" s="95" t="s">
        <v>1176</v>
      </c>
      <c r="H326" s="717">
        <v>1</v>
      </c>
      <c r="I326" s="718">
        <v>49.2</v>
      </c>
      <c r="J326" s="719">
        <f>H326*I326</f>
        <v>49.2</v>
      </c>
      <c r="K326" s="718">
        <v>49.2</v>
      </c>
      <c r="L326" s="1157">
        <v>3</v>
      </c>
    </row>
    <row r="327" spans="1:12" s="663" customFormat="1" ht="39" thickBot="1">
      <c r="A327" s="675">
        <v>125</v>
      </c>
      <c r="B327" s="676" t="s">
        <v>265</v>
      </c>
      <c r="C327" s="676" t="s">
        <v>266</v>
      </c>
      <c r="D327" s="676" t="s">
        <v>125</v>
      </c>
      <c r="E327" s="676">
        <v>70</v>
      </c>
      <c r="F327" s="812" t="s">
        <v>1459</v>
      </c>
      <c r="G327" s="679" t="s">
        <v>1452</v>
      </c>
      <c r="H327" s="676" t="s">
        <v>125</v>
      </c>
      <c r="I327" s="858">
        <v>0.84</v>
      </c>
      <c r="J327" s="859">
        <v>0.84</v>
      </c>
      <c r="K327" s="858">
        <v>0.84</v>
      </c>
      <c r="L327" s="1002">
        <v>1</v>
      </c>
    </row>
    <row r="328" spans="1:12" s="674" customFormat="1" ht="51">
      <c r="A328" s="675">
        <v>125</v>
      </c>
      <c r="B328" s="676" t="s">
        <v>265</v>
      </c>
      <c r="C328" s="676" t="s">
        <v>266</v>
      </c>
      <c r="D328" s="676" t="s">
        <v>125</v>
      </c>
      <c r="E328" s="676">
        <v>70</v>
      </c>
      <c r="F328" s="676" t="s">
        <v>1385</v>
      </c>
      <c r="G328" s="679" t="s">
        <v>1368</v>
      </c>
      <c r="H328" s="676" t="s">
        <v>1373</v>
      </c>
      <c r="I328" s="796">
        <v>0.9</v>
      </c>
      <c r="J328" s="706">
        <v>9</v>
      </c>
      <c r="K328" s="796">
        <v>0.9</v>
      </c>
      <c r="L328" s="1002">
        <v>2</v>
      </c>
    </row>
    <row r="329" spans="1:12" s="674" customFormat="1" ht="38.25">
      <c r="A329" s="853">
        <v>125</v>
      </c>
      <c r="B329" s="676" t="s">
        <v>265</v>
      </c>
      <c r="C329" s="676" t="s">
        <v>266</v>
      </c>
      <c r="D329" s="676" t="s">
        <v>125</v>
      </c>
      <c r="E329" s="676">
        <v>70</v>
      </c>
      <c r="F329" s="676" t="s">
        <v>1226</v>
      </c>
      <c r="G329" s="679" t="s">
        <v>1227</v>
      </c>
      <c r="H329" s="676">
        <v>10</v>
      </c>
      <c r="I329" s="680">
        <v>23</v>
      </c>
      <c r="J329" s="854">
        <f>H329*I329</f>
        <v>230</v>
      </c>
      <c r="K329" s="680">
        <v>23</v>
      </c>
      <c r="L329" s="1002">
        <v>3</v>
      </c>
    </row>
    <row r="330" spans="1:12" ht="102">
      <c r="A330" s="715">
        <v>126</v>
      </c>
      <c r="B330" s="742" t="s">
        <v>267</v>
      </c>
      <c r="C330" s="742" t="s">
        <v>268</v>
      </c>
      <c r="D330" s="716" t="s">
        <v>125</v>
      </c>
      <c r="E330" s="693">
        <v>50</v>
      </c>
      <c r="F330" s="95" t="s">
        <v>1531</v>
      </c>
      <c r="G330" s="95" t="s">
        <v>1530</v>
      </c>
      <c r="H330" s="717"/>
      <c r="I330" s="791">
        <v>1.07</v>
      </c>
      <c r="J330" s="719">
        <v>53.5</v>
      </c>
      <c r="K330" s="791">
        <v>1.07</v>
      </c>
      <c r="L330" s="1157">
        <v>1</v>
      </c>
    </row>
    <row r="331" spans="1:12" s="674" customFormat="1" ht="102">
      <c r="A331" s="664">
        <v>126</v>
      </c>
      <c r="B331" s="694" t="s">
        <v>267</v>
      </c>
      <c r="C331" s="694" t="s">
        <v>268</v>
      </c>
      <c r="D331" s="665" t="s">
        <v>125</v>
      </c>
      <c r="E331" s="665">
        <v>50</v>
      </c>
      <c r="F331" s="139" t="s">
        <v>1332</v>
      </c>
      <c r="G331" s="742" t="s">
        <v>1333</v>
      </c>
      <c r="H331" s="139">
        <v>10</v>
      </c>
      <c r="I331" s="860">
        <v>5.4960000000000004</v>
      </c>
      <c r="J331" s="758">
        <v>54.96</v>
      </c>
      <c r="K331" s="860">
        <v>5.4960000000000004</v>
      </c>
      <c r="L331" s="1158">
        <v>2</v>
      </c>
    </row>
    <row r="332" spans="1:12" ht="102">
      <c r="A332" s="715">
        <v>126</v>
      </c>
      <c r="B332" s="742" t="s">
        <v>267</v>
      </c>
      <c r="C332" s="742" t="s">
        <v>268</v>
      </c>
      <c r="D332" s="716" t="s">
        <v>125</v>
      </c>
      <c r="E332" s="693">
        <v>50</v>
      </c>
      <c r="F332" s="95" t="s">
        <v>128</v>
      </c>
      <c r="G332" s="95" t="s">
        <v>1176</v>
      </c>
      <c r="H332" s="717">
        <v>1</v>
      </c>
      <c r="I332" s="791">
        <v>8.1</v>
      </c>
      <c r="J332" s="719">
        <f>H332*I332</f>
        <v>8.1</v>
      </c>
      <c r="K332" s="791">
        <v>8.1</v>
      </c>
      <c r="L332" s="1157">
        <v>3</v>
      </c>
    </row>
    <row r="333" spans="1:12" ht="51">
      <c r="A333" s="198">
        <v>127</v>
      </c>
      <c r="B333" s="164" t="s">
        <v>269</v>
      </c>
      <c r="C333" s="164" t="s">
        <v>270</v>
      </c>
      <c r="D333" s="174" t="s">
        <v>125</v>
      </c>
      <c r="E333" s="164">
        <v>500</v>
      </c>
      <c r="F333" s="164"/>
      <c r="G333" s="164"/>
      <c r="H333" s="164"/>
      <c r="I333" s="861"/>
      <c r="J333" s="708"/>
      <c r="K333" s="724"/>
      <c r="L333" s="1156">
        <v>0</v>
      </c>
    </row>
    <row r="334" spans="1:12" ht="38.25">
      <c r="A334" s="715">
        <v>128</v>
      </c>
      <c r="B334" s="693" t="s">
        <v>271</v>
      </c>
      <c r="C334" s="693"/>
      <c r="D334" s="716" t="s">
        <v>125</v>
      </c>
      <c r="E334" s="693">
        <v>5</v>
      </c>
      <c r="F334" s="95"/>
      <c r="G334" s="95"/>
      <c r="H334" s="95"/>
      <c r="I334" s="795"/>
      <c r="J334" s="719"/>
      <c r="K334" s="648"/>
      <c r="L334" s="1157">
        <v>0</v>
      </c>
    </row>
    <row r="335" spans="1:12" s="674" customFormat="1" ht="395.25">
      <c r="A335" s="675">
        <v>129</v>
      </c>
      <c r="B335" s="676" t="s">
        <v>246</v>
      </c>
      <c r="C335" s="676" t="s">
        <v>1335</v>
      </c>
      <c r="D335" s="676" t="s">
        <v>125</v>
      </c>
      <c r="E335" s="676">
        <v>5</v>
      </c>
      <c r="F335" s="174" t="s">
        <v>1332</v>
      </c>
      <c r="G335" s="164" t="s">
        <v>1333</v>
      </c>
      <c r="H335" s="174">
        <v>1</v>
      </c>
      <c r="I335" s="862">
        <v>38</v>
      </c>
      <c r="J335" s="746">
        <v>38</v>
      </c>
      <c r="K335" s="862">
        <v>38</v>
      </c>
      <c r="L335" s="1002">
        <v>1</v>
      </c>
    </row>
    <row r="336" spans="1:12" s="674" customFormat="1" ht="369.75">
      <c r="A336" s="856">
        <v>130</v>
      </c>
      <c r="B336" s="694" t="s">
        <v>272</v>
      </c>
      <c r="C336" s="694" t="s">
        <v>273</v>
      </c>
      <c r="D336" s="694" t="s">
        <v>27</v>
      </c>
      <c r="E336" s="694">
        <v>10</v>
      </c>
      <c r="F336" s="694" t="s">
        <v>1226</v>
      </c>
      <c r="G336" s="658" t="s">
        <v>1227</v>
      </c>
      <c r="H336" s="694">
        <v>5</v>
      </c>
      <c r="I336" s="863">
        <v>108</v>
      </c>
      <c r="J336" s="864">
        <f>H336*I336</f>
        <v>540</v>
      </c>
      <c r="K336" s="863">
        <v>108</v>
      </c>
      <c r="L336" s="1158">
        <v>1</v>
      </c>
    </row>
    <row r="337" spans="1:12" s="674" customFormat="1" ht="369.75">
      <c r="A337" s="853">
        <v>131</v>
      </c>
      <c r="B337" s="676" t="s">
        <v>274</v>
      </c>
      <c r="C337" s="676" t="s">
        <v>275</v>
      </c>
      <c r="D337" s="676" t="s">
        <v>27</v>
      </c>
      <c r="E337" s="676">
        <v>10</v>
      </c>
      <c r="F337" s="676" t="s">
        <v>1226</v>
      </c>
      <c r="G337" s="679" t="s">
        <v>1227</v>
      </c>
      <c r="H337" s="676">
        <v>5</v>
      </c>
      <c r="I337" s="865">
        <v>108</v>
      </c>
      <c r="J337" s="866">
        <f>H337*I337</f>
        <v>540</v>
      </c>
      <c r="K337" s="865">
        <v>108</v>
      </c>
      <c r="L337" s="1002">
        <v>1</v>
      </c>
    </row>
    <row r="338" spans="1:12" s="674" customFormat="1" ht="369.75">
      <c r="A338" s="675">
        <v>131</v>
      </c>
      <c r="B338" s="676" t="s">
        <v>274</v>
      </c>
      <c r="C338" s="676" t="s">
        <v>275</v>
      </c>
      <c r="D338" s="676" t="s">
        <v>27</v>
      </c>
      <c r="E338" s="676">
        <v>10</v>
      </c>
      <c r="F338" s="174" t="s">
        <v>1332</v>
      </c>
      <c r="G338" s="164" t="s">
        <v>1333</v>
      </c>
      <c r="H338" s="174">
        <v>1</v>
      </c>
      <c r="I338" s="861">
        <v>135.56</v>
      </c>
      <c r="J338" s="746">
        <v>135.56</v>
      </c>
      <c r="K338" s="861">
        <v>135.56</v>
      </c>
      <c r="L338" s="1002">
        <v>2</v>
      </c>
    </row>
    <row r="339" spans="1:12" ht="369.75">
      <c r="A339" s="198">
        <v>131</v>
      </c>
      <c r="B339" s="164" t="s">
        <v>274</v>
      </c>
      <c r="C339" s="164" t="s">
        <v>275</v>
      </c>
      <c r="D339" s="174" t="s">
        <v>27</v>
      </c>
      <c r="E339" s="164">
        <v>10</v>
      </c>
      <c r="F339" s="164" t="s">
        <v>128</v>
      </c>
      <c r="G339" s="164" t="s">
        <v>1176</v>
      </c>
      <c r="H339" s="164">
        <v>1</v>
      </c>
      <c r="I339" s="867">
        <v>144</v>
      </c>
      <c r="J339" s="708">
        <f>H339*I339</f>
        <v>144</v>
      </c>
      <c r="K339" s="867">
        <v>144</v>
      </c>
      <c r="L339" s="1156">
        <v>3</v>
      </c>
    </row>
    <row r="340" spans="1:12" s="674" customFormat="1" ht="369.75">
      <c r="A340" s="856">
        <v>132</v>
      </c>
      <c r="B340" s="694" t="s">
        <v>276</v>
      </c>
      <c r="C340" s="694" t="s">
        <v>277</v>
      </c>
      <c r="D340" s="694" t="s">
        <v>27</v>
      </c>
      <c r="E340" s="694">
        <v>10</v>
      </c>
      <c r="F340" s="694" t="s">
        <v>1226</v>
      </c>
      <c r="G340" s="658" t="s">
        <v>1227</v>
      </c>
      <c r="H340" s="694">
        <v>5</v>
      </c>
      <c r="I340" s="863">
        <v>108</v>
      </c>
      <c r="J340" s="864">
        <f>H340*I340</f>
        <v>540</v>
      </c>
      <c r="K340" s="863">
        <v>108</v>
      </c>
      <c r="L340" s="1158">
        <v>1</v>
      </c>
    </row>
    <row r="341" spans="1:12" s="674" customFormat="1" ht="369.75">
      <c r="A341" s="664">
        <v>132</v>
      </c>
      <c r="B341" s="694" t="s">
        <v>276</v>
      </c>
      <c r="C341" s="665" t="s">
        <v>277</v>
      </c>
      <c r="D341" s="665" t="s">
        <v>27</v>
      </c>
      <c r="E341" s="665">
        <v>10</v>
      </c>
      <c r="F341" s="139" t="s">
        <v>1332</v>
      </c>
      <c r="G341" s="742" t="s">
        <v>1333</v>
      </c>
      <c r="H341" s="139">
        <v>1</v>
      </c>
      <c r="I341" s="860">
        <v>135.56</v>
      </c>
      <c r="J341" s="758">
        <v>135.56</v>
      </c>
      <c r="K341" s="860">
        <v>135.56</v>
      </c>
      <c r="L341" s="1158">
        <v>2</v>
      </c>
    </row>
    <row r="342" spans="1:12" ht="369.75">
      <c r="A342" s="715">
        <v>132</v>
      </c>
      <c r="B342" s="742" t="s">
        <v>276</v>
      </c>
      <c r="C342" s="693" t="s">
        <v>277</v>
      </c>
      <c r="D342" s="716" t="s">
        <v>27</v>
      </c>
      <c r="E342" s="693">
        <v>10</v>
      </c>
      <c r="F342" s="95" t="s">
        <v>128</v>
      </c>
      <c r="G342" s="95" t="s">
        <v>1176</v>
      </c>
      <c r="H342" s="717">
        <v>1</v>
      </c>
      <c r="I342" s="791">
        <v>162</v>
      </c>
      <c r="J342" s="719">
        <f>H342*I342</f>
        <v>162</v>
      </c>
      <c r="K342" s="791">
        <v>162</v>
      </c>
      <c r="L342" s="1157">
        <v>3</v>
      </c>
    </row>
    <row r="343" spans="1:12" s="674" customFormat="1" ht="89.25">
      <c r="A343" s="675">
        <v>133</v>
      </c>
      <c r="B343" s="676" t="s">
        <v>278</v>
      </c>
      <c r="C343" s="676" t="s">
        <v>279</v>
      </c>
      <c r="D343" s="676" t="s">
        <v>125</v>
      </c>
      <c r="E343" s="676">
        <v>5</v>
      </c>
      <c r="F343" s="174" t="s">
        <v>1332</v>
      </c>
      <c r="G343" s="164" t="s">
        <v>1333</v>
      </c>
      <c r="H343" s="174">
        <v>1</v>
      </c>
      <c r="I343" s="861">
        <v>33.36</v>
      </c>
      <c r="J343" s="746">
        <v>33.36</v>
      </c>
      <c r="K343" s="861">
        <v>33.36</v>
      </c>
      <c r="L343" s="1002">
        <v>1</v>
      </c>
    </row>
    <row r="344" spans="1:12" ht="89.25">
      <c r="A344" s="198">
        <v>133</v>
      </c>
      <c r="B344" s="164" t="s">
        <v>278</v>
      </c>
      <c r="C344" s="164" t="s">
        <v>279</v>
      </c>
      <c r="D344" s="174" t="s">
        <v>125</v>
      </c>
      <c r="E344" s="164">
        <v>5</v>
      </c>
      <c r="F344" s="164" t="s">
        <v>128</v>
      </c>
      <c r="G344" s="164" t="s">
        <v>1176</v>
      </c>
      <c r="H344" s="174">
        <v>1</v>
      </c>
      <c r="I344" s="723">
        <v>49.2</v>
      </c>
      <c r="J344" s="708">
        <f>H344*I344</f>
        <v>49.2</v>
      </c>
      <c r="K344" s="723">
        <v>49.2</v>
      </c>
      <c r="L344" s="1156">
        <v>2</v>
      </c>
    </row>
    <row r="345" spans="1:12" s="674" customFormat="1" ht="409.5">
      <c r="A345" s="664">
        <v>134</v>
      </c>
      <c r="B345" s="665" t="s">
        <v>280</v>
      </c>
      <c r="C345" s="694" t="s">
        <v>281</v>
      </c>
      <c r="D345" s="665" t="s">
        <v>125</v>
      </c>
      <c r="E345" s="665">
        <v>10</v>
      </c>
      <c r="F345" s="139" t="s">
        <v>1332</v>
      </c>
      <c r="G345" s="742" t="s">
        <v>1333</v>
      </c>
      <c r="H345" s="139">
        <v>1</v>
      </c>
      <c r="I345" s="868">
        <v>17</v>
      </c>
      <c r="J345" s="758">
        <v>17</v>
      </c>
      <c r="K345" s="868">
        <v>17</v>
      </c>
      <c r="L345" s="1158">
        <v>1</v>
      </c>
    </row>
    <row r="346" spans="1:12" s="674" customFormat="1" ht="409.5">
      <c r="A346" s="664">
        <v>134</v>
      </c>
      <c r="B346" s="665" t="s">
        <v>280</v>
      </c>
      <c r="C346" s="694" t="s">
        <v>281</v>
      </c>
      <c r="D346" s="665" t="s">
        <v>125</v>
      </c>
      <c r="E346" s="665">
        <v>10</v>
      </c>
      <c r="F346" s="139" t="s">
        <v>1533</v>
      </c>
      <c r="G346" s="742" t="s">
        <v>1530</v>
      </c>
      <c r="H346" s="139"/>
      <c r="I346" s="868">
        <v>24</v>
      </c>
      <c r="J346" s="758">
        <v>240</v>
      </c>
      <c r="K346" s="868">
        <v>24</v>
      </c>
      <c r="L346" s="1158">
        <v>2</v>
      </c>
    </row>
    <row r="347" spans="1:12" s="674" customFormat="1" ht="114.75">
      <c r="A347" s="675">
        <v>135</v>
      </c>
      <c r="B347" s="676" t="s">
        <v>282</v>
      </c>
      <c r="C347" s="676" t="s">
        <v>1336</v>
      </c>
      <c r="D347" s="676" t="s">
        <v>125</v>
      </c>
      <c r="E347" s="676">
        <v>20</v>
      </c>
      <c r="F347" s="174" t="s">
        <v>1332</v>
      </c>
      <c r="G347" s="164" t="s">
        <v>1333</v>
      </c>
      <c r="H347" s="174">
        <v>10</v>
      </c>
      <c r="I347" s="861">
        <v>1.54</v>
      </c>
      <c r="J347" s="746">
        <v>15.4</v>
      </c>
      <c r="K347" s="861">
        <v>1.54</v>
      </c>
      <c r="L347" s="1002">
        <v>1</v>
      </c>
    </row>
    <row r="348" spans="1:12" s="674" customFormat="1" ht="114.75">
      <c r="A348" s="675">
        <v>135</v>
      </c>
      <c r="B348" s="676" t="s">
        <v>282</v>
      </c>
      <c r="C348" s="676" t="s">
        <v>1336</v>
      </c>
      <c r="D348" s="676" t="s">
        <v>125</v>
      </c>
      <c r="E348" s="676">
        <v>20</v>
      </c>
      <c r="F348" s="174" t="s">
        <v>1533</v>
      </c>
      <c r="G348" s="164" t="s">
        <v>1530</v>
      </c>
      <c r="H348" s="174"/>
      <c r="I348" s="861">
        <v>4.0199999999999996</v>
      </c>
      <c r="J348" s="746">
        <v>84</v>
      </c>
      <c r="K348" s="861">
        <v>4.0199999999999996</v>
      </c>
      <c r="L348" s="1002">
        <v>2</v>
      </c>
    </row>
    <row r="349" spans="1:12" s="733" customFormat="1" ht="242.25">
      <c r="A349" s="741">
        <v>136</v>
      </c>
      <c r="B349" s="869" t="s">
        <v>283</v>
      </c>
      <c r="C349" s="755" t="s">
        <v>1185</v>
      </c>
      <c r="D349" s="742" t="s">
        <v>285</v>
      </c>
      <c r="E349" s="742">
        <v>2</v>
      </c>
      <c r="F349" s="139" t="s">
        <v>1186</v>
      </c>
      <c r="G349" s="658" t="s">
        <v>1178</v>
      </c>
      <c r="H349" s="658"/>
      <c r="I349" s="860">
        <v>32.049999999999997</v>
      </c>
      <c r="J349" s="702">
        <f>E349*I349</f>
        <v>64.099999999999994</v>
      </c>
      <c r="K349" s="860">
        <v>32.049999999999997</v>
      </c>
      <c r="L349" s="1160" t="s">
        <v>1552</v>
      </c>
    </row>
    <row r="350" spans="1:12" ht="229.5">
      <c r="A350" s="715">
        <v>136</v>
      </c>
      <c r="B350" s="870" t="s">
        <v>283</v>
      </c>
      <c r="C350" s="747" t="s">
        <v>284</v>
      </c>
      <c r="D350" s="716" t="s">
        <v>285</v>
      </c>
      <c r="E350" s="693">
        <v>2</v>
      </c>
      <c r="F350" s="816" t="s">
        <v>286</v>
      </c>
      <c r="G350" s="95" t="s">
        <v>1176</v>
      </c>
      <c r="H350" s="871" t="s">
        <v>287</v>
      </c>
      <c r="I350" s="872">
        <v>44.4</v>
      </c>
      <c r="J350" s="873">
        <v>44.4</v>
      </c>
      <c r="K350" s="872">
        <v>44.4</v>
      </c>
      <c r="L350" s="1157">
        <v>1</v>
      </c>
    </row>
    <row r="351" spans="1:12" s="733" customFormat="1" ht="242.25">
      <c r="A351" s="675">
        <v>137</v>
      </c>
      <c r="B351" s="874" t="s">
        <v>283</v>
      </c>
      <c r="C351" s="744" t="s">
        <v>1187</v>
      </c>
      <c r="D351" s="677" t="s">
        <v>285</v>
      </c>
      <c r="E351" s="676">
        <v>2</v>
      </c>
      <c r="F351" s="686" t="s">
        <v>1186</v>
      </c>
      <c r="G351" s="679" t="s">
        <v>1178</v>
      </c>
      <c r="H351" s="679"/>
      <c r="I351" s="875">
        <v>32.049999999999997</v>
      </c>
      <c r="J351" s="708">
        <f>E351*I351</f>
        <v>64.099999999999994</v>
      </c>
      <c r="K351" s="875">
        <v>32.049999999999997</v>
      </c>
      <c r="L351" s="1002">
        <v>1</v>
      </c>
    </row>
    <row r="352" spans="1:12" ht="229.5">
      <c r="A352" s="198">
        <v>137</v>
      </c>
      <c r="B352" s="874" t="s">
        <v>283</v>
      </c>
      <c r="C352" s="191" t="s">
        <v>288</v>
      </c>
      <c r="D352" s="174" t="s">
        <v>285</v>
      </c>
      <c r="E352" s="164">
        <v>2</v>
      </c>
      <c r="F352" s="813" t="s">
        <v>286</v>
      </c>
      <c r="G352" s="164" t="s">
        <v>1176</v>
      </c>
      <c r="H352" s="841" t="s">
        <v>287</v>
      </c>
      <c r="I352" s="876">
        <v>72</v>
      </c>
      <c r="J352" s="877">
        <v>72</v>
      </c>
      <c r="K352" s="876">
        <v>72</v>
      </c>
      <c r="L352" s="1156">
        <v>2</v>
      </c>
    </row>
    <row r="353" spans="1:12" ht="51">
      <c r="A353" s="852"/>
      <c r="B353" s="1053" t="s">
        <v>289</v>
      </c>
      <c r="C353" s="878"/>
      <c r="D353" s="782"/>
      <c r="E353" s="852"/>
      <c r="F353" s="816"/>
      <c r="G353" s="816"/>
      <c r="H353" s="871"/>
      <c r="I353" s="849"/>
      <c r="J353" s="879"/>
      <c r="K353" s="648"/>
      <c r="L353" s="1157"/>
    </row>
    <row r="354" spans="1:12" ht="229.5">
      <c r="A354" s="715">
        <v>138</v>
      </c>
      <c r="B354" s="693" t="s">
        <v>290</v>
      </c>
      <c r="C354" s="97" t="s">
        <v>291</v>
      </c>
      <c r="D354" s="716" t="s">
        <v>292</v>
      </c>
      <c r="E354" s="693">
        <v>300</v>
      </c>
      <c r="F354" s="816" t="s">
        <v>197</v>
      </c>
      <c r="G354" s="95" t="s">
        <v>1176</v>
      </c>
      <c r="H354" s="871" t="s">
        <v>293</v>
      </c>
      <c r="I354" s="817">
        <v>5.52</v>
      </c>
      <c r="J354" s="879">
        <v>5.52</v>
      </c>
      <c r="K354" s="819">
        <v>5.52</v>
      </c>
      <c r="L354" s="1157">
        <v>1</v>
      </c>
    </row>
    <row r="355" spans="1:12" s="733" customFormat="1" ht="229.5">
      <c r="A355" s="741">
        <v>138</v>
      </c>
      <c r="B355" s="694" t="s">
        <v>290</v>
      </c>
      <c r="C355" s="880" t="s">
        <v>291</v>
      </c>
      <c r="D355" s="742" t="s">
        <v>292</v>
      </c>
      <c r="E355" s="742">
        <v>300</v>
      </c>
      <c r="F355" s="139" t="s">
        <v>1179</v>
      </c>
      <c r="G355" s="658" t="s">
        <v>1178</v>
      </c>
      <c r="H355" s="658"/>
      <c r="I355" s="669">
        <v>5.66</v>
      </c>
      <c r="J355" s="702">
        <f>E355*I355</f>
        <v>1698</v>
      </c>
      <c r="K355" s="671">
        <v>5.66</v>
      </c>
      <c r="L355" s="1160">
        <v>2</v>
      </c>
    </row>
    <row r="356" spans="1:12" s="663" customFormat="1" ht="229.5">
      <c r="A356" s="654">
        <v>138</v>
      </c>
      <c r="B356" s="655" t="s">
        <v>290</v>
      </c>
      <c r="C356" s="97" t="s">
        <v>291</v>
      </c>
      <c r="D356" s="655" t="s">
        <v>292</v>
      </c>
      <c r="E356" s="655">
        <v>300</v>
      </c>
      <c r="F356" s="655" t="s">
        <v>1464</v>
      </c>
      <c r="G356" s="658" t="s">
        <v>1452</v>
      </c>
      <c r="H356" s="655" t="s">
        <v>292</v>
      </c>
      <c r="I356" s="690">
        <v>5.76</v>
      </c>
      <c r="J356" s="691">
        <v>5.76</v>
      </c>
      <c r="K356" s="692">
        <v>5.76</v>
      </c>
      <c r="L356" s="992">
        <v>3</v>
      </c>
    </row>
    <row r="357" spans="1:12" s="732" customFormat="1" ht="229.5">
      <c r="A357" s="725">
        <v>138</v>
      </c>
      <c r="B357" s="95" t="s">
        <v>290</v>
      </c>
      <c r="C357" s="97" t="s">
        <v>291</v>
      </c>
      <c r="D357" s="95" t="s">
        <v>292</v>
      </c>
      <c r="E357" s="95">
        <v>300</v>
      </c>
      <c r="F357" s="726" t="s">
        <v>1211</v>
      </c>
      <c r="G357" s="727" t="s">
        <v>1206</v>
      </c>
      <c r="H357" s="728">
        <v>100</v>
      </c>
      <c r="I357" s="729">
        <v>6.59E-2</v>
      </c>
      <c r="J357" s="167">
        <v>6.59</v>
      </c>
      <c r="K357" s="167">
        <v>6.59</v>
      </c>
      <c r="L357" s="1159">
        <v>4</v>
      </c>
    </row>
    <row r="358" spans="1:12" s="674" customFormat="1" ht="229.5">
      <c r="A358" s="664">
        <v>138</v>
      </c>
      <c r="B358" s="665" t="s">
        <v>290</v>
      </c>
      <c r="C358" s="97" t="s">
        <v>291</v>
      </c>
      <c r="D358" s="665" t="s">
        <v>292</v>
      </c>
      <c r="E358" s="665">
        <v>300</v>
      </c>
      <c r="F358" s="139" t="s">
        <v>1332</v>
      </c>
      <c r="G358" s="742" t="s">
        <v>1333</v>
      </c>
      <c r="H358" s="139">
        <v>100</v>
      </c>
      <c r="I358" s="881">
        <v>6.6000000000000003E-2</v>
      </c>
      <c r="J358" s="758">
        <v>6.6</v>
      </c>
      <c r="K358" s="882">
        <v>6.6</v>
      </c>
      <c r="L358" s="1158">
        <v>5</v>
      </c>
    </row>
    <row r="359" spans="1:12" ht="89.25">
      <c r="A359" s="198">
        <v>139</v>
      </c>
      <c r="B359" s="164" t="s">
        <v>290</v>
      </c>
      <c r="C359" s="190" t="s">
        <v>294</v>
      </c>
      <c r="D359" s="174" t="s">
        <v>292</v>
      </c>
      <c r="E359" s="164">
        <v>100</v>
      </c>
      <c r="F359" s="813" t="s">
        <v>197</v>
      </c>
      <c r="G359" s="164" t="s">
        <v>1176</v>
      </c>
      <c r="H359" s="841" t="s">
        <v>293</v>
      </c>
      <c r="I359" s="814">
        <v>5.52</v>
      </c>
      <c r="J359" s="883">
        <v>5.52</v>
      </c>
      <c r="K359" s="884">
        <v>5.52</v>
      </c>
      <c r="L359" s="1156" t="s">
        <v>1545</v>
      </c>
    </row>
    <row r="360" spans="1:12" s="733" customFormat="1" ht="89.25">
      <c r="A360" s="675">
        <v>139</v>
      </c>
      <c r="B360" s="676" t="s">
        <v>290</v>
      </c>
      <c r="C360" s="190" t="s">
        <v>294</v>
      </c>
      <c r="D360" s="164" t="s">
        <v>292</v>
      </c>
      <c r="E360" s="164">
        <v>100</v>
      </c>
      <c r="F360" s="174" t="s">
        <v>1179</v>
      </c>
      <c r="G360" s="679" t="s">
        <v>1178</v>
      </c>
      <c r="H360" s="679"/>
      <c r="I360" s="687">
        <v>8.93</v>
      </c>
      <c r="J360" s="708">
        <f>E360*I360</f>
        <v>893</v>
      </c>
      <c r="K360" s="689">
        <v>8.93</v>
      </c>
      <c r="L360" s="1002">
        <v>1</v>
      </c>
    </row>
    <row r="361" spans="1:12" s="674" customFormat="1" ht="89.25">
      <c r="A361" s="675">
        <v>139</v>
      </c>
      <c r="B361" s="676" t="s">
        <v>290</v>
      </c>
      <c r="C361" s="190" t="s">
        <v>294</v>
      </c>
      <c r="D361" s="676" t="s">
        <v>292</v>
      </c>
      <c r="E361" s="676">
        <v>100</v>
      </c>
      <c r="F361" s="676" t="s">
        <v>1371</v>
      </c>
      <c r="G361" s="679" t="s">
        <v>1368</v>
      </c>
      <c r="H361" s="676" t="s">
        <v>292</v>
      </c>
      <c r="I361" s="684">
        <v>11.04</v>
      </c>
      <c r="J361" s="706">
        <v>11.04</v>
      </c>
      <c r="K361" s="885">
        <v>11.04</v>
      </c>
      <c r="L361" s="1002">
        <v>2</v>
      </c>
    </row>
    <row r="362" spans="1:12" s="674" customFormat="1" ht="89.25">
      <c r="A362" s="675">
        <v>139</v>
      </c>
      <c r="B362" s="676" t="s">
        <v>290</v>
      </c>
      <c r="C362" s="190" t="s">
        <v>294</v>
      </c>
      <c r="D362" s="676" t="s">
        <v>292</v>
      </c>
      <c r="E362" s="676">
        <v>100</v>
      </c>
      <c r="F362" s="174" t="s">
        <v>1332</v>
      </c>
      <c r="G362" s="164" t="s">
        <v>1333</v>
      </c>
      <c r="H362" s="174">
        <v>100</v>
      </c>
      <c r="I362" s="745">
        <v>0.12</v>
      </c>
      <c r="J362" s="746">
        <v>12</v>
      </c>
      <c r="K362" s="886">
        <v>12</v>
      </c>
      <c r="L362" s="1002">
        <v>3</v>
      </c>
    </row>
    <row r="363" spans="1:12" s="732" customFormat="1" ht="89.25">
      <c r="A363" s="735">
        <v>139</v>
      </c>
      <c r="B363" s="164" t="s">
        <v>290</v>
      </c>
      <c r="C363" s="190" t="s">
        <v>294</v>
      </c>
      <c r="D363" s="164" t="s">
        <v>292</v>
      </c>
      <c r="E363" s="164">
        <v>100</v>
      </c>
      <c r="F363" s="736" t="s">
        <v>1212</v>
      </c>
      <c r="G363" s="737" t="s">
        <v>1206</v>
      </c>
      <c r="H363" s="738">
        <v>100</v>
      </c>
      <c r="I363" s="739">
        <v>0.18859999999999999</v>
      </c>
      <c r="J363" s="168">
        <v>18.86</v>
      </c>
      <c r="K363" s="168">
        <v>18.86</v>
      </c>
      <c r="L363" s="1156">
        <v>4</v>
      </c>
    </row>
    <row r="364" spans="1:12" s="674" customFormat="1" ht="318.75">
      <c r="A364" s="664">
        <v>140</v>
      </c>
      <c r="B364" s="694" t="s">
        <v>295</v>
      </c>
      <c r="C364" s="880" t="s">
        <v>1188</v>
      </c>
      <c r="D364" s="694" t="s">
        <v>296</v>
      </c>
      <c r="E364" s="665">
        <v>200</v>
      </c>
      <c r="F364" s="694" t="s">
        <v>1389</v>
      </c>
      <c r="G364" s="658" t="s">
        <v>1368</v>
      </c>
      <c r="H364" s="694" t="s">
        <v>296</v>
      </c>
      <c r="I364" s="695">
        <v>5.75</v>
      </c>
      <c r="J364" s="696">
        <v>5.75</v>
      </c>
      <c r="K364" s="696">
        <v>5.75</v>
      </c>
      <c r="L364" s="1158">
        <v>1</v>
      </c>
    </row>
    <row r="365" spans="1:12" s="674" customFormat="1" ht="318.75">
      <c r="A365" s="664">
        <v>140</v>
      </c>
      <c r="B365" s="694" t="s">
        <v>295</v>
      </c>
      <c r="C365" s="880" t="s">
        <v>1188</v>
      </c>
      <c r="D365" s="694" t="s">
        <v>296</v>
      </c>
      <c r="E365" s="665">
        <v>200</v>
      </c>
      <c r="F365" s="139" t="s">
        <v>1332</v>
      </c>
      <c r="G365" s="742" t="s">
        <v>1333</v>
      </c>
      <c r="H365" s="139">
        <v>150</v>
      </c>
      <c r="I365" s="881">
        <v>8.1600000000000006E-2</v>
      </c>
      <c r="J365" s="758">
        <v>12.24</v>
      </c>
      <c r="K365" s="172">
        <v>8.16</v>
      </c>
      <c r="L365" s="1158">
        <v>2</v>
      </c>
    </row>
    <row r="366" spans="1:12" s="733" customFormat="1" ht="318.75">
      <c r="A366" s="741">
        <v>140</v>
      </c>
      <c r="B366" s="694" t="s">
        <v>295</v>
      </c>
      <c r="C366" s="880" t="s">
        <v>1188</v>
      </c>
      <c r="D366" s="742" t="s">
        <v>296</v>
      </c>
      <c r="E366" s="742">
        <v>200</v>
      </c>
      <c r="F366" s="139" t="s">
        <v>1179</v>
      </c>
      <c r="G366" s="658" t="s">
        <v>1178</v>
      </c>
      <c r="H366" s="658"/>
      <c r="I366" s="669">
        <v>8.93</v>
      </c>
      <c r="J366" s="702">
        <f>E366*I366</f>
        <v>1786</v>
      </c>
      <c r="K366" s="669">
        <v>8.93</v>
      </c>
      <c r="L366" s="1160">
        <v>3</v>
      </c>
    </row>
    <row r="367" spans="1:12" s="732" customFormat="1" ht="255">
      <c r="A367" s="725">
        <v>140</v>
      </c>
      <c r="B367" s="95" t="s">
        <v>295</v>
      </c>
      <c r="C367" s="97" t="s">
        <v>1213</v>
      </c>
      <c r="D367" s="95" t="s">
        <v>296</v>
      </c>
      <c r="E367" s="95">
        <v>200</v>
      </c>
      <c r="F367" s="726" t="s">
        <v>1214</v>
      </c>
      <c r="G367" s="727" t="s">
        <v>1206</v>
      </c>
      <c r="H367" s="728">
        <v>100</v>
      </c>
      <c r="I367" s="729">
        <v>0.46189999999999998</v>
      </c>
      <c r="J367" s="167">
        <v>46.19</v>
      </c>
      <c r="K367" s="167">
        <v>46.19</v>
      </c>
      <c r="L367" s="1159">
        <v>4</v>
      </c>
    </row>
    <row r="368" spans="1:12" s="674" customFormat="1" ht="409.5">
      <c r="A368" s="675">
        <v>141</v>
      </c>
      <c r="B368" s="676" t="s">
        <v>297</v>
      </c>
      <c r="C368" s="676" t="s">
        <v>298</v>
      </c>
      <c r="D368" s="676" t="s">
        <v>292</v>
      </c>
      <c r="E368" s="676">
        <v>50</v>
      </c>
      <c r="F368" s="676" t="s">
        <v>1389</v>
      </c>
      <c r="G368" s="679" t="s">
        <v>1368</v>
      </c>
      <c r="H368" s="676" t="s">
        <v>292</v>
      </c>
      <c r="I368" s="684">
        <v>4.38</v>
      </c>
      <c r="J368" s="706">
        <v>4.38</v>
      </c>
      <c r="K368" s="706">
        <v>4.38</v>
      </c>
      <c r="L368" s="1002">
        <v>1</v>
      </c>
    </row>
    <row r="369" spans="1:12" s="733" customFormat="1" ht="409.5">
      <c r="A369" s="675">
        <v>141</v>
      </c>
      <c r="B369" s="676" t="s">
        <v>297</v>
      </c>
      <c r="C369" s="676" t="s">
        <v>298</v>
      </c>
      <c r="D369" s="164" t="s">
        <v>292</v>
      </c>
      <c r="E369" s="164">
        <v>50</v>
      </c>
      <c r="F369" s="174" t="s">
        <v>1179</v>
      </c>
      <c r="G369" s="679" t="s">
        <v>1178</v>
      </c>
      <c r="H369" s="679"/>
      <c r="I369" s="687">
        <v>4.42</v>
      </c>
      <c r="J369" s="708">
        <f>E369*I369</f>
        <v>221</v>
      </c>
      <c r="K369" s="687">
        <v>4.42</v>
      </c>
      <c r="L369" s="1002">
        <v>2</v>
      </c>
    </row>
    <row r="370" spans="1:12" s="732" customFormat="1" ht="267.75">
      <c r="A370" s="735">
        <v>141</v>
      </c>
      <c r="B370" s="164" t="s">
        <v>297</v>
      </c>
      <c r="C370" s="164" t="s">
        <v>1215</v>
      </c>
      <c r="D370" s="164" t="s">
        <v>292</v>
      </c>
      <c r="E370" s="164">
        <v>50</v>
      </c>
      <c r="F370" s="736" t="s">
        <v>1216</v>
      </c>
      <c r="G370" s="737" t="s">
        <v>1206</v>
      </c>
      <c r="H370" s="738">
        <v>100</v>
      </c>
      <c r="I370" s="739">
        <v>4.6699999999999998E-2</v>
      </c>
      <c r="J370" s="168">
        <v>4.67</v>
      </c>
      <c r="K370" s="168">
        <v>4.67</v>
      </c>
      <c r="L370" s="1156">
        <v>3</v>
      </c>
    </row>
    <row r="371" spans="1:12" s="663" customFormat="1" ht="409.5">
      <c r="A371" s="675">
        <v>141</v>
      </c>
      <c r="B371" s="676" t="s">
        <v>297</v>
      </c>
      <c r="C371" s="676" t="s">
        <v>298</v>
      </c>
      <c r="D371" s="676" t="s">
        <v>292</v>
      </c>
      <c r="E371" s="676">
        <v>50</v>
      </c>
      <c r="F371" s="676" t="s">
        <v>1464</v>
      </c>
      <c r="G371" s="679" t="s">
        <v>1452</v>
      </c>
      <c r="H371" s="676" t="s">
        <v>292</v>
      </c>
      <c r="I371" s="680">
        <v>4.68</v>
      </c>
      <c r="J371" s="703">
        <v>4.68</v>
      </c>
      <c r="K371" s="754">
        <v>4.68</v>
      </c>
      <c r="L371" s="1002">
        <v>4</v>
      </c>
    </row>
    <row r="372" spans="1:12" s="674" customFormat="1" ht="409.5">
      <c r="A372" s="675">
        <v>141</v>
      </c>
      <c r="B372" s="676" t="s">
        <v>297</v>
      </c>
      <c r="C372" s="676" t="s">
        <v>298</v>
      </c>
      <c r="D372" s="676" t="s">
        <v>292</v>
      </c>
      <c r="E372" s="676">
        <v>50</v>
      </c>
      <c r="F372" s="174" t="s">
        <v>1332</v>
      </c>
      <c r="G372" s="164" t="s">
        <v>1333</v>
      </c>
      <c r="H372" s="174">
        <v>100</v>
      </c>
      <c r="I372" s="687">
        <v>5.16E-2</v>
      </c>
      <c r="J372" s="746">
        <v>5.16</v>
      </c>
      <c r="K372" s="708">
        <v>5.16</v>
      </c>
      <c r="L372" s="1002">
        <v>5</v>
      </c>
    </row>
    <row r="373" spans="1:12" ht="306">
      <c r="A373" s="715">
        <v>142</v>
      </c>
      <c r="B373" s="742" t="s">
        <v>299</v>
      </c>
      <c r="C373" s="742" t="s">
        <v>300</v>
      </c>
      <c r="D373" s="139" t="s">
        <v>292</v>
      </c>
      <c r="E373" s="693">
        <v>1200</v>
      </c>
      <c r="F373" s="816" t="s">
        <v>197</v>
      </c>
      <c r="G373" s="95" t="s">
        <v>1176</v>
      </c>
      <c r="H373" s="871" t="s">
        <v>293</v>
      </c>
      <c r="I373" s="817">
        <v>4.5</v>
      </c>
      <c r="J373" s="879">
        <v>4.5</v>
      </c>
      <c r="K373" s="817">
        <v>4.5</v>
      </c>
      <c r="L373" s="1157">
        <v>1</v>
      </c>
    </row>
    <row r="374" spans="1:12" s="663" customFormat="1" ht="306">
      <c r="A374" s="654">
        <v>142</v>
      </c>
      <c r="B374" s="655" t="s">
        <v>299</v>
      </c>
      <c r="C374" s="655" t="s">
        <v>300</v>
      </c>
      <c r="D374" s="655" t="s">
        <v>292</v>
      </c>
      <c r="E374" s="655">
        <v>1200</v>
      </c>
      <c r="F374" s="655" t="s">
        <v>1464</v>
      </c>
      <c r="G374" s="658" t="s">
        <v>1452</v>
      </c>
      <c r="H374" s="655" t="s">
        <v>292</v>
      </c>
      <c r="I374" s="690">
        <v>4.5599999999999996</v>
      </c>
      <c r="J374" s="691">
        <v>4.5599999999999996</v>
      </c>
      <c r="K374" s="887">
        <v>4.5599999999999996</v>
      </c>
      <c r="L374" s="992">
        <v>2</v>
      </c>
    </row>
    <row r="375" spans="1:12" s="674" customFormat="1" ht="306">
      <c r="A375" s="664">
        <v>142</v>
      </c>
      <c r="B375" s="694" t="s">
        <v>299</v>
      </c>
      <c r="C375" s="694" t="s">
        <v>300</v>
      </c>
      <c r="D375" s="694" t="s">
        <v>292</v>
      </c>
      <c r="E375" s="665">
        <v>1200</v>
      </c>
      <c r="F375" s="694" t="s">
        <v>1389</v>
      </c>
      <c r="G375" s="658" t="s">
        <v>1368</v>
      </c>
      <c r="H375" s="694" t="s">
        <v>292</v>
      </c>
      <c r="I375" s="695">
        <v>4.74</v>
      </c>
      <c r="J375" s="696">
        <v>4.74</v>
      </c>
      <c r="K375" s="695">
        <v>4.74</v>
      </c>
      <c r="L375" s="1158">
        <v>3</v>
      </c>
    </row>
    <row r="376" spans="1:12" s="733" customFormat="1" ht="306">
      <c r="A376" s="741">
        <v>142</v>
      </c>
      <c r="B376" s="694" t="s">
        <v>299</v>
      </c>
      <c r="C376" s="694" t="s">
        <v>300</v>
      </c>
      <c r="D376" s="742" t="s">
        <v>292</v>
      </c>
      <c r="E376" s="742">
        <v>1200</v>
      </c>
      <c r="F376" s="139" t="s">
        <v>1179</v>
      </c>
      <c r="G376" s="658" t="s">
        <v>1178</v>
      </c>
      <c r="H376" s="658"/>
      <c r="I376" s="669">
        <v>5.04</v>
      </c>
      <c r="J376" s="702">
        <f>E376*I376</f>
        <v>6048</v>
      </c>
      <c r="K376" s="669">
        <v>5.04</v>
      </c>
      <c r="L376" s="1160">
        <v>4</v>
      </c>
    </row>
    <row r="377" spans="1:12" s="674" customFormat="1" ht="306">
      <c r="A377" s="664">
        <v>142</v>
      </c>
      <c r="B377" s="694" t="s">
        <v>299</v>
      </c>
      <c r="C377" s="694" t="s">
        <v>300</v>
      </c>
      <c r="D377" s="694" t="s">
        <v>292</v>
      </c>
      <c r="E377" s="665">
        <v>1200</v>
      </c>
      <c r="F377" s="139" t="s">
        <v>1332</v>
      </c>
      <c r="G377" s="742" t="s">
        <v>1333</v>
      </c>
      <c r="H377" s="139">
        <v>100</v>
      </c>
      <c r="I377" s="669">
        <v>5.7599999999999998E-2</v>
      </c>
      <c r="J377" s="758">
        <v>5.76</v>
      </c>
      <c r="K377" s="702">
        <v>5.76</v>
      </c>
      <c r="L377" s="1158">
        <v>5</v>
      </c>
    </row>
    <row r="378" spans="1:12" s="732" customFormat="1" ht="242.25">
      <c r="A378" s="725">
        <v>142</v>
      </c>
      <c r="B378" s="95" t="s">
        <v>299</v>
      </c>
      <c r="C378" s="95" t="s">
        <v>1217</v>
      </c>
      <c r="D378" s="95" t="s">
        <v>292</v>
      </c>
      <c r="E378" s="95">
        <v>1200</v>
      </c>
      <c r="F378" s="726" t="s">
        <v>1218</v>
      </c>
      <c r="G378" s="727" t="s">
        <v>1206</v>
      </c>
      <c r="H378" s="728">
        <v>100</v>
      </c>
      <c r="I378" s="729">
        <v>5.7599999999999998E-2</v>
      </c>
      <c r="J378" s="167">
        <v>5.76</v>
      </c>
      <c r="K378" s="192">
        <v>5.76</v>
      </c>
      <c r="L378" s="1159">
        <v>5</v>
      </c>
    </row>
    <row r="379" spans="1:12" s="732" customFormat="1" ht="267.75">
      <c r="A379" s="735">
        <v>143</v>
      </c>
      <c r="B379" s="164" t="s">
        <v>301</v>
      </c>
      <c r="C379" s="191" t="s">
        <v>1219</v>
      </c>
      <c r="D379" s="164" t="s">
        <v>303</v>
      </c>
      <c r="E379" s="164">
        <v>500</v>
      </c>
      <c r="F379" s="736" t="s">
        <v>1218</v>
      </c>
      <c r="G379" s="737" t="s">
        <v>1206</v>
      </c>
      <c r="H379" s="738">
        <v>2</v>
      </c>
      <c r="I379" s="739">
        <v>0.215</v>
      </c>
      <c r="J379" s="193">
        <v>0.43</v>
      </c>
      <c r="K379" s="739">
        <v>0.215</v>
      </c>
      <c r="L379" s="1156">
        <v>1</v>
      </c>
    </row>
    <row r="380" spans="1:12" s="674" customFormat="1" ht="357">
      <c r="A380" s="675">
        <v>143</v>
      </c>
      <c r="B380" s="676" t="s">
        <v>301</v>
      </c>
      <c r="C380" s="744" t="s">
        <v>302</v>
      </c>
      <c r="D380" s="676" t="s">
        <v>303</v>
      </c>
      <c r="E380" s="676">
        <v>500</v>
      </c>
      <c r="F380" s="676" t="s">
        <v>1389</v>
      </c>
      <c r="G380" s="679" t="s">
        <v>1368</v>
      </c>
      <c r="H380" s="676" t="s">
        <v>1382</v>
      </c>
      <c r="I380" s="684">
        <v>0.51600000000000001</v>
      </c>
      <c r="J380" s="706">
        <v>25.8</v>
      </c>
      <c r="K380" s="684">
        <v>0.51600000000000001</v>
      </c>
      <c r="L380" s="1002">
        <v>3</v>
      </c>
    </row>
    <row r="381" spans="1:12" s="674" customFormat="1" ht="357">
      <c r="A381" s="675">
        <v>143</v>
      </c>
      <c r="B381" s="676" t="s">
        <v>301</v>
      </c>
      <c r="C381" s="744" t="s">
        <v>302</v>
      </c>
      <c r="D381" s="676" t="s">
        <v>303</v>
      </c>
      <c r="E381" s="676">
        <v>500</v>
      </c>
      <c r="F381" s="174" t="s">
        <v>1332</v>
      </c>
      <c r="G381" s="164" t="s">
        <v>1333</v>
      </c>
      <c r="H381" s="174">
        <v>40</v>
      </c>
      <c r="I381" s="687">
        <v>0.96</v>
      </c>
      <c r="J381" s="746">
        <v>38.4</v>
      </c>
      <c r="K381" s="687">
        <v>0.96</v>
      </c>
      <c r="L381" s="1002">
        <v>2</v>
      </c>
    </row>
    <row r="382" spans="1:12" s="733" customFormat="1" ht="357">
      <c r="A382" s="675">
        <v>143</v>
      </c>
      <c r="B382" s="676" t="s">
        <v>301</v>
      </c>
      <c r="C382" s="744" t="s">
        <v>302</v>
      </c>
      <c r="D382" s="164" t="s">
        <v>303</v>
      </c>
      <c r="E382" s="164">
        <v>500</v>
      </c>
      <c r="F382" s="174" t="s">
        <v>1189</v>
      </c>
      <c r="G382" s="679" t="s">
        <v>1178</v>
      </c>
      <c r="H382" s="679"/>
      <c r="I382" s="687">
        <v>1.1200000000000001</v>
      </c>
      <c r="J382" s="708">
        <f>E382*I382</f>
        <v>560</v>
      </c>
      <c r="K382" s="687">
        <v>1.1200000000000001</v>
      </c>
      <c r="L382" s="1002">
        <v>4</v>
      </c>
    </row>
    <row r="383" spans="1:12" s="663" customFormat="1" ht="408">
      <c r="A383" s="654">
        <v>144</v>
      </c>
      <c r="B383" s="655" t="s">
        <v>304</v>
      </c>
      <c r="C383" s="97" t="s">
        <v>305</v>
      </c>
      <c r="D383" s="655" t="s">
        <v>303</v>
      </c>
      <c r="E383" s="655">
        <v>3000</v>
      </c>
      <c r="F383" s="655" t="s">
        <v>1464</v>
      </c>
      <c r="G383" s="658" t="s">
        <v>1452</v>
      </c>
      <c r="H383" s="655" t="s">
        <v>303</v>
      </c>
      <c r="I383" s="690">
        <v>0.39600000000000002</v>
      </c>
      <c r="J383" s="691">
        <v>0.39600000000000002</v>
      </c>
      <c r="K383" s="690">
        <v>0.39600000000000002</v>
      </c>
      <c r="L383" s="992" t="s">
        <v>1545</v>
      </c>
    </row>
    <row r="384" spans="1:12" s="733" customFormat="1" ht="408">
      <c r="A384" s="741">
        <v>144</v>
      </c>
      <c r="B384" s="694" t="s">
        <v>304</v>
      </c>
      <c r="C384" s="880" t="s">
        <v>305</v>
      </c>
      <c r="D384" s="742" t="s">
        <v>303</v>
      </c>
      <c r="E384" s="742">
        <v>3000</v>
      </c>
      <c r="F384" s="139" t="s">
        <v>1179</v>
      </c>
      <c r="G384" s="658" t="s">
        <v>1178</v>
      </c>
      <c r="H384" s="658"/>
      <c r="I384" s="669">
        <v>0.57999999999999996</v>
      </c>
      <c r="J384" s="702">
        <f>E384*I384</f>
        <v>1739.9999999999998</v>
      </c>
      <c r="K384" s="669">
        <v>0.57999999999999996</v>
      </c>
      <c r="L384" s="1160" t="s">
        <v>1545</v>
      </c>
    </row>
    <row r="385" spans="1:12" s="732" customFormat="1" ht="255">
      <c r="A385" s="725">
        <v>144</v>
      </c>
      <c r="B385" s="95" t="s">
        <v>304</v>
      </c>
      <c r="C385" s="97" t="s">
        <v>1220</v>
      </c>
      <c r="D385" s="95" t="s">
        <v>303</v>
      </c>
      <c r="E385" s="95">
        <v>3000</v>
      </c>
      <c r="F385" s="726" t="s">
        <v>1212</v>
      </c>
      <c r="G385" s="727" t="s">
        <v>1206</v>
      </c>
      <c r="H385" s="728">
        <v>2</v>
      </c>
      <c r="I385" s="729">
        <v>0.67</v>
      </c>
      <c r="J385" s="167">
        <v>1.34</v>
      </c>
      <c r="K385" s="729">
        <v>0.67</v>
      </c>
      <c r="L385" s="1159" t="s">
        <v>1545</v>
      </c>
    </row>
    <row r="386" spans="1:12" s="674" customFormat="1" ht="408">
      <c r="A386" s="664">
        <v>144</v>
      </c>
      <c r="B386" s="665" t="s">
        <v>304</v>
      </c>
      <c r="C386" s="747" t="s">
        <v>305</v>
      </c>
      <c r="D386" s="665" t="s">
        <v>303</v>
      </c>
      <c r="E386" s="665">
        <v>3000</v>
      </c>
      <c r="F386" s="139" t="s">
        <v>1332</v>
      </c>
      <c r="G386" s="742" t="s">
        <v>1333</v>
      </c>
      <c r="H386" s="139">
        <v>40</v>
      </c>
      <c r="I386" s="669">
        <v>0.96</v>
      </c>
      <c r="J386" s="758">
        <v>38.4</v>
      </c>
      <c r="K386" s="669">
        <v>0.96</v>
      </c>
      <c r="L386" s="1158" t="s">
        <v>1545</v>
      </c>
    </row>
    <row r="387" spans="1:12" s="674" customFormat="1" ht="408">
      <c r="A387" s="664">
        <v>144</v>
      </c>
      <c r="B387" s="665" t="s">
        <v>304</v>
      </c>
      <c r="C387" s="747" t="s">
        <v>305</v>
      </c>
      <c r="D387" s="665" t="s">
        <v>303</v>
      </c>
      <c r="E387" s="665">
        <v>3000</v>
      </c>
      <c r="F387" s="694" t="s">
        <v>1371</v>
      </c>
      <c r="G387" s="658" t="s">
        <v>1368</v>
      </c>
      <c r="H387" s="694" t="s">
        <v>1382</v>
      </c>
      <c r="I387" s="695">
        <v>1.17</v>
      </c>
      <c r="J387" s="696">
        <v>58.5</v>
      </c>
      <c r="K387" s="695">
        <v>1.17</v>
      </c>
      <c r="L387" s="1158">
        <v>1</v>
      </c>
    </row>
    <row r="388" spans="1:12" s="674" customFormat="1" ht="178.5">
      <c r="A388" s="675">
        <v>145</v>
      </c>
      <c r="B388" s="676" t="s">
        <v>306</v>
      </c>
      <c r="C388" s="676" t="s">
        <v>307</v>
      </c>
      <c r="D388" s="676" t="s">
        <v>303</v>
      </c>
      <c r="E388" s="676">
        <v>1200</v>
      </c>
      <c r="F388" s="174" t="s">
        <v>1332</v>
      </c>
      <c r="G388" s="164" t="s">
        <v>1333</v>
      </c>
      <c r="H388" s="174">
        <v>40</v>
      </c>
      <c r="I388" s="687">
        <v>0.96</v>
      </c>
      <c r="J388" s="746">
        <v>38.4</v>
      </c>
      <c r="K388" s="687">
        <v>0.96</v>
      </c>
      <c r="L388" s="1002" t="s">
        <v>1545</v>
      </c>
    </row>
    <row r="389" spans="1:12" ht="178.5">
      <c r="A389" s="198">
        <v>145</v>
      </c>
      <c r="B389" s="164" t="s">
        <v>306</v>
      </c>
      <c r="C389" s="164" t="s">
        <v>307</v>
      </c>
      <c r="D389" s="174" t="s">
        <v>303</v>
      </c>
      <c r="E389" s="164">
        <v>1200</v>
      </c>
      <c r="F389" s="164" t="s">
        <v>308</v>
      </c>
      <c r="G389" s="164" t="s">
        <v>1176</v>
      </c>
      <c r="H389" s="174">
        <v>1.62</v>
      </c>
      <c r="I389" s="723">
        <v>1</v>
      </c>
      <c r="J389" s="708">
        <v>1.62</v>
      </c>
      <c r="K389" s="723">
        <v>1</v>
      </c>
      <c r="L389" s="1156">
        <v>1</v>
      </c>
    </row>
    <row r="390" spans="1:12" s="732" customFormat="1" ht="153">
      <c r="A390" s="725">
        <v>146</v>
      </c>
      <c r="B390" s="95" t="s">
        <v>309</v>
      </c>
      <c r="C390" s="95" t="s">
        <v>310</v>
      </c>
      <c r="D390" s="95" t="s">
        <v>303</v>
      </c>
      <c r="E390" s="95">
        <v>5000</v>
      </c>
      <c r="F390" s="726" t="s">
        <v>1218</v>
      </c>
      <c r="G390" s="727" t="s">
        <v>1206</v>
      </c>
      <c r="H390" s="728">
        <v>2</v>
      </c>
      <c r="I390" s="729">
        <v>0.215</v>
      </c>
      <c r="J390" s="194">
        <v>0.43</v>
      </c>
      <c r="K390" s="729">
        <v>0.215</v>
      </c>
      <c r="L390" s="1159" t="s">
        <v>1545</v>
      </c>
    </row>
    <row r="391" spans="1:12" s="674" customFormat="1" ht="153">
      <c r="A391" s="664">
        <v>146</v>
      </c>
      <c r="B391" s="665" t="s">
        <v>309</v>
      </c>
      <c r="C391" s="665" t="s">
        <v>310</v>
      </c>
      <c r="D391" s="665" t="s">
        <v>303</v>
      </c>
      <c r="E391" s="665">
        <v>5000</v>
      </c>
      <c r="F391" s="694" t="s">
        <v>1389</v>
      </c>
      <c r="G391" s="658" t="s">
        <v>1368</v>
      </c>
      <c r="H391" s="694" t="s">
        <v>1382</v>
      </c>
      <c r="I391" s="695">
        <v>0.33600000000000002</v>
      </c>
      <c r="J391" s="696">
        <v>16.8</v>
      </c>
      <c r="K391" s="695">
        <v>0.33600000000000002</v>
      </c>
      <c r="L391" s="1158" t="s">
        <v>1545</v>
      </c>
    </row>
    <row r="392" spans="1:12" s="674" customFormat="1" ht="153">
      <c r="A392" s="664">
        <v>146</v>
      </c>
      <c r="B392" s="665" t="s">
        <v>309</v>
      </c>
      <c r="C392" s="665" t="s">
        <v>310</v>
      </c>
      <c r="D392" s="665" t="s">
        <v>303</v>
      </c>
      <c r="E392" s="665">
        <v>5000</v>
      </c>
      <c r="F392" s="655" t="s">
        <v>1464</v>
      </c>
      <c r="G392" s="658" t="s">
        <v>1452</v>
      </c>
      <c r="H392" s="665" t="s">
        <v>303</v>
      </c>
      <c r="I392" s="699">
        <v>0.34799999999999998</v>
      </c>
      <c r="J392" s="757">
        <v>0.34799999999999998</v>
      </c>
      <c r="K392" s="699">
        <v>0.34799999999999998</v>
      </c>
      <c r="L392" s="1158" t="s">
        <v>1545</v>
      </c>
    </row>
    <row r="393" spans="1:12" s="733" customFormat="1" ht="153">
      <c r="A393" s="741">
        <v>146</v>
      </c>
      <c r="B393" s="694" t="s">
        <v>309</v>
      </c>
      <c r="C393" s="694" t="s">
        <v>310</v>
      </c>
      <c r="D393" s="742" t="s">
        <v>303</v>
      </c>
      <c r="E393" s="742">
        <v>5000</v>
      </c>
      <c r="F393" s="139" t="s">
        <v>1189</v>
      </c>
      <c r="G393" s="658" t="s">
        <v>1178</v>
      </c>
      <c r="H393" s="658"/>
      <c r="I393" s="669">
        <v>0.44</v>
      </c>
      <c r="J393" s="702">
        <f>E393*I393</f>
        <v>2200</v>
      </c>
      <c r="K393" s="669">
        <v>0.44</v>
      </c>
      <c r="L393" s="1160" t="s">
        <v>1545</v>
      </c>
    </row>
    <row r="394" spans="1:12" s="674" customFormat="1" ht="153">
      <c r="A394" s="664">
        <v>146</v>
      </c>
      <c r="B394" s="665" t="s">
        <v>309</v>
      </c>
      <c r="C394" s="665" t="s">
        <v>310</v>
      </c>
      <c r="D394" s="665" t="s">
        <v>303</v>
      </c>
      <c r="E394" s="665">
        <v>5000</v>
      </c>
      <c r="F394" s="139" t="s">
        <v>1332</v>
      </c>
      <c r="G394" s="742" t="s">
        <v>1333</v>
      </c>
      <c r="H394" s="139">
        <v>40</v>
      </c>
      <c r="I394" s="669">
        <v>0.96</v>
      </c>
      <c r="J394" s="758">
        <v>38.4</v>
      </c>
      <c r="K394" s="669">
        <v>0.96</v>
      </c>
      <c r="L394" s="1158" t="s">
        <v>1545</v>
      </c>
    </row>
    <row r="395" spans="1:12" ht="153">
      <c r="A395" s="715">
        <v>146</v>
      </c>
      <c r="B395" s="693" t="s">
        <v>309</v>
      </c>
      <c r="C395" s="693" t="s">
        <v>310</v>
      </c>
      <c r="D395" s="716" t="s">
        <v>303</v>
      </c>
      <c r="E395" s="693">
        <v>5000</v>
      </c>
      <c r="F395" s="95" t="s">
        <v>308</v>
      </c>
      <c r="G395" s="95" t="s">
        <v>1176</v>
      </c>
      <c r="H395" s="717">
        <v>1.08</v>
      </c>
      <c r="I395" s="718">
        <v>1</v>
      </c>
      <c r="J395" s="719">
        <v>1.08</v>
      </c>
      <c r="K395" s="719">
        <v>1</v>
      </c>
      <c r="L395" s="1157">
        <v>1</v>
      </c>
    </row>
    <row r="396" spans="1:12" s="732" customFormat="1" ht="38.25">
      <c r="A396" s="735">
        <v>147</v>
      </c>
      <c r="B396" s="164" t="s">
        <v>311</v>
      </c>
      <c r="C396" s="164"/>
      <c r="D396" s="164" t="s">
        <v>292</v>
      </c>
      <c r="E396" s="164">
        <v>500</v>
      </c>
      <c r="F396" s="736" t="s">
        <v>1221</v>
      </c>
      <c r="G396" s="737" t="s">
        <v>1206</v>
      </c>
      <c r="H396" s="738">
        <v>100</v>
      </c>
      <c r="I396" s="739">
        <v>7.8000000000000005E-3</v>
      </c>
      <c r="J396" s="168">
        <v>0.78</v>
      </c>
      <c r="K396" s="739">
        <v>7.8000000000000005E-3</v>
      </c>
      <c r="L396" s="1156">
        <v>1</v>
      </c>
    </row>
    <row r="397" spans="1:12" s="674" customFormat="1" ht="51">
      <c r="A397" s="675">
        <v>147</v>
      </c>
      <c r="B397" s="676" t="s">
        <v>311</v>
      </c>
      <c r="C397" s="676"/>
      <c r="D397" s="676" t="s">
        <v>292</v>
      </c>
      <c r="E397" s="676">
        <v>500</v>
      </c>
      <c r="F397" s="676" t="s">
        <v>1385</v>
      </c>
      <c r="G397" s="679" t="s">
        <v>1368</v>
      </c>
      <c r="H397" s="676" t="s">
        <v>1390</v>
      </c>
      <c r="I397" s="684">
        <v>0.56999999999999995</v>
      </c>
      <c r="J397" s="706">
        <v>0.56999999999999995</v>
      </c>
      <c r="K397" s="683">
        <v>0.56999999999999995</v>
      </c>
      <c r="L397" s="1002">
        <v>2</v>
      </c>
    </row>
    <row r="398" spans="1:12" s="733" customFormat="1" ht="38.25">
      <c r="A398" s="675">
        <v>147</v>
      </c>
      <c r="B398" s="676" t="s">
        <v>311</v>
      </c>
      <c r="C398" s="676"/>
      <c r="D398" s="164" t="s">
        <v>292</v>
      </c>
      <c r="E398" s="164">
        <v>500</v>
      </c>
      <c r="F398" s="174" t="s">
        <v>1179</v>
      </c>
      <c r="G398" s="679" t="s">
        <v>1178</v>
      </c>
      <c r="H398" s="679"/>
      <c r="I398" s="687">
        <v>0.65</v>
      </c>
      <c r="J398" s="708">
        <f>E398*I398</f>
        <v>325</v>
      </c>
      <c r="K398" s="687">
        <v>0.65</v>
      </c>
      <c r="L398" s="1002">
        <v>3</v>
      </c>
    </row>
    <row r="399" spans="1:12" s="663" customFormat="1" ht="38.25">
      <c r="A399" s="675">
        <v>147</v>
      </c>
      <c r="B399" s="676" t="s">
        <v>311</v>
      </c>
      <c r="C399" s="676"/>
      <c r="D399" s="676" t="s">
        <v>292</v>
      </c>
      <c r="E399" s="676">
        <v>500</v>
      </c>
      <c r="F399" s="676" t="s">
        <v>1464</v>
      </c>
      <c r="G399" s="679" t="s">
        <v>1452</v>
      </c>
      <c r="H399" s="676" t="s">
        <v>292</v>
      </c>
      <c r="I399" s="680">
        <v>0.7</v>
      </c>
      <c r="J399" s="703">
        <v>0.7</v>
      </c>
      <c r="K399" s="753">
        <v>0.7</v>
      </c>
      <c r="L399" s="1002">
        <v>4</v>
      </c>
    </row>
    <row r="400" spans="1:12" s="674" customFormat="1" ht="51">
      <c r="A400" s="675">
        <v>147</v>
      </c>
      <c r="B400" s="676" t="s">
        <v>311</v>
      </c>
      <c r="C400" s="676" t="s">
        <v>1490</v>
      </c>
      <c r="D400" s="676" t="s">
        <v>292</v>
      </c>
      <c r="E400" s="676">
        <v>500</v>
      </c>
      <c r="F400" s="676" t="s">
        <v>1491</v>
      </c>
      <c r="G400" s="888" t="s">
        <v>1489</v>
      </c>
      <c r="H400" s="2"/>
      <c r="I400" s="761">
        <v>0.85</v>
      </c>
      <c r="J400" s="688">
        <v>85</v>
      </c>
      <c r="K400" s="687">
        <v>0.85</v>
      </c>
      <c r="L400" s="1002">
        <v>5</v>
      </c>
    </row>
    <row r="401" spans="1:12" ht="38.25">
      <c r="A401" s="198">
        <v>147</v>
      </c>
      <c r="B401" s="164" t="s">
        <v>311</v>
      </c>
      <c r="C401" s="164"/>
      <c r="D401" s="174" t="s">
        <v>292</v>
      </c>
      <c r="E401" s="164">
        <v>500</v>
      </c>
      <c r="F401" s="164" t="s">
        <v>312</v>
      </c>
      <c r="G401" s="164" t="s">
        <v>1176</v>
      </c>
      <c r="H401" s="174">
        <v>100</v>
      </c>
      <c r="I401" s="723">
        <v>1.29</v>
      </c>
      <c r="J401" s="708">
        <v>1.29</v>
      </c>
      <c r="K401" s="745">
        <v>1.29</v>
      </c>
      <c r="L401" s="1156">
        <v>6</v>
      </c>
    </row>
    <row r="402" spans="1:12" s="674" customFormat="1" ht="51">
      <c r="A402" s="664">
        <v>148</v>
      </c>
      <c r="B402" s="665" t="s">
        <v>313</v>
      </c>
      <c r="C402" s="665"/>
      <c r="D402" s="665" t="s">
        <v>292</v>
      </c>
      <c r="E402" s="665">
        <v>800</v>
      </c>
      <c r="F402" s="694" t="s">
        <v>1385</v>
      </c>
      <c r="G402" s="658" t="s">
        <v>1368</v>
      </c>
      <c r="H402" s="694" t="s">
        <v>292</v>
      </c>
      <c r="I402" s="695">
        <v>1.79</v>
      </c>
      <c r="J402" s="696">
        <v>1.79</v>
      </c>
      <c r="K402" s="889">
        <v>1.79</v>
      </c>
      <c r="L402" s="1158">
        <v>1</v>
      </c>
    </row>
    <row r="403" spans="1:12" s="663" customFormat="1" ht="38.25">
      <c r="A403" s="654">
        <v>148</v>
      </c>
      <c r="B403" s="655" t="s">
        <v>313</v>
      </c>
      <c r="C403" s="655"/>
      <c r="D403" s="655" t="s">
        <v>292</v>
      </c>
      <c r="E403" s="655">
        <v>800</v>
      </c>
      <c r="F403" s="657" t="s">
        <v>1451</v>
      </c>
      <c r="G403" s="658" t="s">
        <v>1452</v>
      </c>
      <c r="H403" s="655" t="s">
        <v>292</v>
      </c>
      <c r="I403" s="690">
        <v>2.2000000000000002</v>
      </c>
      <c r="J403" s="691">
        <v>2.2000000000000002</v>
      </c>
      <c r="K403" s="660">
        <v>2.2000000000000002</v>
      </c>
      <c r="L403" s="992">
        <v>2</v>
      </c>
    </row>
    <row r="404" spans="1:12" s="733" customFormat="1">
      <c r="A404" s="741">
        <v>148</v>
      </c>
      <c r="B404" s="694" t="s">
        <v>313</v>
      </c>
      <c r="C404" s="694"/>
      <c r="D404" s="742" t="s">
        <v>292</v>
      </c>
      <c r="E404" s="742">
        <v>800</v>
      </c>
      <c r="F404" s="139" t="s">
        <v>1177</v>
      </c>
      <c r="G404" s="658" t="s">
        <v>1178</v>
      </c>
      <c r="H404" s="658"/>
      <c r="I404" s="669">
        <v>2.2799999999999998</v>
      </c>
      <c r="J404" s="702">
        <f>E404*I404</f>
        <v>1823.9999999999998</v>
      </c>
      <c r="K404" s="669">
        <v>2.2799999999999998</v>
      </c>
      <c r="L404" s="1160">
        <v>3</v>
      </c>
    </row>
    <row r="405" spans="1:12" s="732" customFormat="1">
      <c r="A405" s="725">
        <v>148</v>
      </c>
      <c r="B405" s="95" t="s">
        <v>313</v>
      </c>
      <c r="C405" s="95"/>
      <c r="D405" s="95" t="s">
        <v>292</v>
      </c>
      <c r="E405" s="95">
        <v>800</v>
      </c>
      <c r="F405" s="726" t="s">
        <v>1222</v>
      </c>
      <c r="G405" s="727" t="s">
        <v>1206</v>
      </c>
      <c r="H405" s="728">
        <v>100</v>
      </c>
      <c r="I405" s="729">
        <v>2.5399999999999999E-2</v>
      </c>
      <c r="J405" s="167">
        <v>2.54</v>
      </c>
      <c r="K405" s="731">
        <v>2.54</v>
      </c>
      <c r="L405" s="1159">
        <v>4</v>
      </c>
    </row>
    <row r="406" spans="1:12" s="674" customFormat="1" ht="38.25">
      <c r="A406" s="664">
        <v>148</v>
      </c>
      <c r="B406" s="665" t="s">
        <v>313</v>
      </c>
      <c r="C406" s="665" t="s">
        <v>1492</v>
      </c>
      <c r="D406" s="665" t="s">
        <v>292</v>
      </c>
      <c r="E406" s="665">
        <v>800</v>
      </c>
      <c r="F406" s="694" t="s">
        <v>1491</v>
      </c>
      <c r="G406" s="827" t="s">
        <v>1489</v>
      </c>
      <c r="H406" s="2"/>
      <c r="I406" s="762">
        <v>3</v>
      </c>
      <c r="J406" s="670">
        <v>2400</v>
      </c>
      <c r="K406" s="890">
        <v>3</v>
      </c>
      <c r="L406" s="1158">
        <v>5</v>
      </c>
    </row>
    <row r="407" spans="1:12" ht="38.25">
      <c r="A407" s="715">
        <v>148</v>
      </c>
      <c r="B407" s="693" t="s">
        <v>313</v>
      </c>
      <c r="C407" s="693"/>
      <c r="D407" s="716" t="s">
        <v>292</v>
      </c>
      <c r="E407" s="693">
        <v>800</v>
      </c>
      <c r="F407" s="95" t="s">
        <v>312</v>
      </c>
      <c r="G407" s="95" t="s">
        <v>1176</v>
      </c>
      <c r="H407" s="717">
        <v>100</v>
      </c>
      <c r="I407" s="718">
        <v>3</v>
      </c>
      <c r="J407" s="719">
        <v>3</v>
      </c>
      <c r="K407" s="891">
        <v>3</v>
      </c>
      <c r="L407" s="1157">
        <v>5</v>
      </c>
    </row>
    <row r="408" spans="1:12" s="674" customFormat="1" ht="76.5">
      <c r="A408" s="675">
        <v>149</v>
      </c>
      <c r="B408" s="676" t="s">
        <v>314</v>
      </c>
      <c r="C408" s="190" t="s">
        <v>315</v>
      </c>
      <c r="D408" s="676" t="s">
        <v>125</v>
      </c>
      <c r="E408" s="676">
        <v>100</v>
      </c>
      <c r="F408" s="676" t="s">
        <v>1197</v>
      </c>
      <c r="G408" s="704" t="s">
        <v>1194</v>
      </c>
      <c r="H408" s="676" t="s">
        <v>1196</v>
      </c>
      <c r="I408" s="858">
        <v>0.69884000000000002</v>
      </c>
      <c r="J408" s="892">
        <v>0.7</v>
      </c>
      <c r="K408" s="683">
        <v>0.69879999999999998</v>
      </c>
      <c r="L408" s="1002">
        <v>1</v>
      </c>
    </row>
    <row r="409" spans="1:12" s="732" customFormat="1" ht="76.5">
      <c r="A409" s="735">
        <v>149</v>
      </c>
      <c r="B409" s="164" t="s">
        <v>314</v>
      </c>
      <c r="C409" s="190" t="s">
        <v>315</v>
      </c>
      <c r="D409" s="164" t="s">
        <v>125</v>
      </c>
      <c r="E409" s="164">
        <v>100</v>
      </c>
      <c r="F409" s="736" t="s">
        <v>1216</v>
      </c>
      <c r="G409" s="737" t="s">
        <v>1206</v>
      </c>
      <c r="H409" s="738">
        <v>1</v>
      </c>
      <c r="I409" s="739">
        <v>0.79</v>
      </c>
      <c r="J409" s="893">
        <v>0.79</v>
      </c>
      <c r="K409" s="724">
        <v>0.79</v>
      </c>
      <c r="L409" s="1156">
        <v>2</v>
      </c>
    </row>
    <row r="410" spans="1:12" s="732" customFormat="1" ht="76.5">
      <c r="A410" s="735">
        <v>149</v>
      </c>
      <c r="B410" s="164" t="s">
        <v>314</v>
      </c>
      <c r="C410" s="190" t="s">
        <v>315</v>
      </c>
      <c r="D410" s="164" t="s">
        <v>125</v>
      </c>
      <c r="E410" s="164">
        <v>100</v>
      </c>
      <c r="F410" s="736" t="s">
        <v>1531</v>
      </c>
      <c r="G410" s="894" t="s">
        <v>1530</v>
      </c>
      <c r="H410" s="738"/>
      <c r="I410" s="739">
        <v>0.79</v>
      </c>
      <c r="J410" s="893">
        <v>79</v>
      </c>
      <c r="K410" s="724">
        <v>0.79</v>
      </c>
      <c r="L410" s="1156">
        <v>2</v>
      </c>
    </row>
    <row r="411" spans="1:12" ht="76.5">
      <c r="A411" s="198">
        <v>149</v>
      </c>
      <c r="B411" s="164" t="s">
        <v>314</v>
      </c>
      <c r="C411" s="190" t="s">
        <v>315</v>
      </c>
      <c r="D411" s="164" t="s">
        <v>125</v>
      </c>
      <c r="E411" s="164">
        <v>100</v>
      </c>
      <c r="F411" s="813" t="s">
        <v>316</v>
      </c>
      <c r="G411" s="164" t="s">
        <v>1176</v>
      </c>
      <c r="H411" s="813">
        <v>1</v>
      </c>
      <c r="I411" s="876">
        <v>8.2799999999999994</v>
      </c>
      <c r="J411" s="895">
        <f>SUM(H411*I411)</f>
        <v>8.2799999999999994</v>
      </c>
      <c r="K411" s="724">
        <v>8.2799999999999994</v>
      </c>
      <c r="L411" s="1156">
        <v>3</v>
      </c>
    </row>
    <row r="412" spans="1:12" s="733" customFormat="1" ht="76.5">
      <c r="A412" s="675">
        <v>149</v>
      </c>
      <c r="B412" s="676" t="s">
        <v>314</v>
      </c>
      <c r="C412" s="190" t="s">
        <v>315</v>
      </c>
      <c r="D412" s="164" t="s">
        <v>125</v>
      </c>
      <c r="E412" s="164">
        <v>100</v>
      </c>
      <c r="F412" s="174" t="s">
        <v>1190</v>
      </c>
      <c r="G412" s="679" t="s">
        <v>1178</v>
      </c>
      <c r="H412" s="679"/>
      <c r="I412" s="861">
        <v>9.89</v>
      </c>
      <c r="J412" s="688">
        <f>E412*I412</f>
        <v>989</v>
      </c>
      <c r="K412" s="683">
        <v>9.89</v>
      </c>
      <c r="L412" s="1002">
        <v>4</v>
      </c>
    </row>
    <row r="413" spans="1:12" s="674" customFormat="1" ht="63.75">
      <c r="A413" s="664">
        <v>150</v>
      </c>
      <c r="B413" s="667" t="s">
        <v>317</v>
      </c>
      <c r="C413" s="667" t="s">
        <v>1493</v>
      </c>
      <c r="D413" s="665" t="s">
        <v>125</v>
      </c>
      <c r="E413" s="665">
        <v>200</v>
      </c>
      <c r="F413" s="694" t="s">
        <v>1491</v>
      </c>
      <c r="G413" s="827" t="s">
        <v>1489</v>
      </c>
      <c r="H413" s="2"/>
      <c r="I413" s="896">
        <v>4.2000000000000003E-2</v>
      </c>
      <c r="J413" s="670">
        <v>8.4</v>
      </c>
      <c r="K413" s="860">
        <v>4.2000000000000003E-2</v>
      </c>
      <c r="L413" s="1158">
        <v>1</v>
      </c>
    </row>
    <row r="414" spans="1:12" s="663" customFormat="1" ht="127.5">
      <c r="A414" s="654">
        <v>150</v>
      </c>
      <c r="B414" s="656" t="s">
        <v>317</v>
      </c>
      <c r="C414" s="656" t="s">
        <v>318</v>
      </c>
      <c r="D414" s="655" t="s">
        <v>125</v>
      </c>
      <c r="E414" s="655">
        <v>200</v>
      </c>
      <c r="F414" s="657" t="s">
        <v>1451</v>
      </c>
      <c r="G414" s="658" t="s">
        <v>1452</v>
      </c>
      <c r="H414" s="655" t="s">
        <v>1458</v>
      </c>
      <c r="I414" s="897">
        <v>0.12</v>
      </c>
      <c r="J414" s="898">
        <v>12</v>
      </c>
      <c r="K414" s="897">
        <v>0.12</v>
      </c>
      <c r="L414" s="992">
        <v>2</v>
      </c>
    </row>
    <row r="415" spans="1:12" s="732" customFormat="1" ht="127.5">
      <c r="A415" s="725">
        <v>150</v>
      </c>
      <c r="B415" s="95" t="s">
        <v>317</v>
      </c>
      <c r="C415" s="95" t="s">
        <v>318</v>
      </c>
      <c r="D415" s="95" t="s">
        <v>125</v>
      </c>
      <c r="E415" s="95">
        <v>200</v>
      </c>
      <c r="F415" s="726" t="s">
        <v>1216</v>
      </c>
      <c r="G415" s="727" t="s">
        <v>1206</v>
      </c>
      <c r="H415" s="728">
        <v>1</v>
      </c>
      <c r="I415" s="729">
        <v>0.19</v>
      </c>
      <c r="J415" s="899">
        <v>0.19</v>
      </c>
      <c r="K415" s="729">
        <v>0.19</v>
      </c>
      <c r="L415" s="1159">
        <v>3</v>
      </c>
    </row>
    <row r="416" spans="1:12" s="674" customFormat="1" ht="127.5">
      <c r="A416" s="664">
        <v>150</v>
      </c>
      <c r="B416" s="667" t="s">
        <v>317</v>
      </c>
      <c r="C416" s="667" t="s">
        <v>318</v>
      </c>
      <c r="D416" s="665" t="s">
        <v>125</v>
      </c>
      <c r="E416" s="665">
        <v>200</v>
      </c>
      <c r="F416" s="694" t="s">
        <v>1371</v>
      </c>
      <c r="G416" s="658" t="s">
        <v>1368</v>
      </c>
      <c r="H416" s="694" t="s">
        <v>18</v>
      </c>
      <c r="I416" s="789">
        <v>0.50519999999999998</v>
      </c>
      <c r="J416" s="696">
        <v>50.52</v>
      </c>
      <c r="K416" s="789">
        <v>0.50519999999999998</v>
      </c>
      <c r="L416" s="1158">
        <v>4</v>
      </c>
    </row>
    <row r="417" spans="1:12" s="674" customFormat="1" ht="89.25">
      <c r="A417" s="675">
        <v>151</v>
      </c>
      <c r="B417" s="677" t="s">
        <v>319</v>
      </c>
      <c r="C417" s="677" t="s">
        <v>320</v>
      </c>
      <c r="D417" s="676" t="s">
        <v>125</v>
      </c>
      <c r="E417" s="676">
        <v>6000</v>
      </c>
      <c r="F417" s="676" t="s">
        <v>1385</v>
      </c>
      <c r="G417" s="679" t="s">
        <v>1368</v>
      </c>
      <c r="H417" s="676" t="s">
        <v>292</v>
      </c>
      <c r="I417" s="796">
        <v>0.03</v>
      </c>
      <c r="J417" s="706">
        <v>3</v>
      </c>
      <c r="K417" s="796">
        <v>0.03</v>
      </c>
      <c r="L417" s="1002">
        <v>1</v>
      </c>
    </row>
    <row r="418" spans="1:12" s="732" customFormat="1" ht="89.25">
      <c r="A418" s="735">
        <v>151</v>
      </c>
      <c r="B418" s="164" t="s">
        <v>319</v>
      </c>
      <c r="C418" s="164" t="s">
        <v>320</v>
      </c>
      <c r="D418" s="164" t="s">
        <v>125</v>
      </c>
      <c r="E418" s="164">
        <v>6000</v>
      </c>
      <c r="F418" s="736" t="s">
        <v>1223</v>
      </c>
      <c r="G418" s="737" t="s">
        <v>1206</v>
      </c>
      <c r="H418" s="738">
        <v>50</v>
      </c>
      <c r="I418" s="739">
        <v>3.9600000000000003E-2</v>
      </c>
      <c r="J418" s="168">
        <v>1.98</v>
      </c>
      <c r="K418" s="739">
        <v>3.9600000000000003E-2</v>
      </c>
      <c r="L418" s="1156">
        <v>2</v>
      </c>
    </row>
    <row r="419" spans="1:12" s="663" customFormat="1" ht="89.25">
      <c r="A419" s="675">
        <v>151</v>
      </c>
      <c r="B419" s="677" t="s">
        <v>319</v>
      </c>
      <c r="C419" s="677" t="s">
        <v>320</v>
      </c>
      <c r="D419" s="676" t="s">
        <v>125</v>
      </c>
      <c r="E419" s="676">
        <v>6000</v>
      </c>
      <c r="F419" s="678" t="s">
        <v>1451</v>
      </c>
      <c r="G419" s="679" t="s">
        <v>1452</v>
      </c>
      <c r="H419" s="676" t="s">
        <v>1458</v>
      </c>
      <c r="I419" s="858">
        <v>0.04</v>
      </c>
      <c r="J419" s="859">
        <v>4</v>
      </c>
      <c r="K419" s="858">
        <v>0.04</v>
      </c>
      <c r="L419" s="1002">
        <v>3</v>
      </c>
    </row>
    <row r="420" spans="1:12" s="733" customFormat="1" ht="89.25">
      <c r="A420" s="675">
        <v>151</v>
      </c>
      <c r="B420" s="677" t="s">
        <v>319</v>
      </c>
      <c r="C420" s="677" t="s">
        <v>320</v>
      </c>
      <c r="D420" s="164" t="s">
        <v>125</v>
      </c>
      <c r="E420" s="164">
        <v>6000</v>
      </c>
      <c r="F420" s="174" t="s">
        <v>1179</v>
      </c>
      <c r="G420" s="679" t="s">
        <v>1178</v>
      </c>
      <c r="H420" s="679"/>
      <c r="I420" s="861">
        <v>0.05</v>
      </c>
      <c r="J420" s="708">
        <f>E420*I420</f>
        <v>300</v>
      </c>
      <c r="K420" s="861">
        <v>0.05</v>
      </c>
      <c r="L420" s="1002">
        <v>4</v>
      </c>
    </row>
    <row r="421" spans="1:12" ht="89.25">
      <c r="A421" s="198">
        <v>151</v>
      </c>
      <c r="B421" s="164" t="s">
        <v>319</v>
      </c>
      <c r="C421" s="164" t="s">
        <v>320</v>
      </c>
      <c r="D421" s="174" t="s">
        <v>125</v>
      </c>
      <c r="E421" s="164">
        <v>6000</v>
      </c>
      <c r="F421" s="164" t="s">
        <v>312</v>
      </c>
      <c r="G421" s="164" t="s">
        <v>1176</v>
      </c>
      <c r="H421" s="174">
        <v>100</v>
      </c>
      <c r="I421" s="867">
        <v>5.3999999999999999E-2</v>
      </c>
      <c r="J421" s="708">
        <f>SUM(H421*I421)</f>
        <v>5.4</v>
      </c>
      <c r="K421" s="867">
        <v>5.3999999999999999E-2</v>
      </c>
      <c r="L421" s="1156">
        <v>5</v>
      </c>
    </row>
    <row r="422" spans="1:12" s="732" customFormat="1" ht="102">
      <c r="A422" s="725">
        <v>152</v>
      </c>
      <c r="B422" s="95" t="s">
        <v>321</v>
      </c>
      <c r="C422" s="95" t="s">
        <v>322</v>
      </c>
      <c r="D422" s="95" t="s">
        <v>125</v>
      </c>
      <c r="E422" s="95">
        <v>400</v>
      </c>
      <c r="F422" s="726" t="s">
        <v>1223</v>
      </c>
      <c r="G422" s="727" t="s">
        <v>1206</v>
      </c>
      <c r="H422" s="728">
        <v>50</v>
      </c>
      <c r="I422" s="729">
        <v>3.9600000000000003E-2</v>
      </c>
      <c r="J422" s="167">
        <v>1.98</v>
      </c>
      <c r="K422" s="729">
        <v>3.9600000000000003E-2</v>
      </c>
      <c r="L422" s="1159">
        <v>1</v>
      </c>
    </row>
    <row r="423" spans="1:12" s="663" customFormat="1" ht="102">
      <c r="A423" s="654">
        <v>152</v>
      </c>
      <c r="B423" s="656" t="s">
        <v>321</v>
      </c>
      <c r="C423" s="95" t="s">
        <v>322</v>
      </c>
      <c r="D423" s="655" t="s">
        <v>125</v>
      </c>
      <c r="E423" s="655">
        <v>400</v>
      </c>
      <c r="F423" s="657" t="s">
        <v>1451</v>
      </c>
      <c r="G423" s="658" t="s">
        <v>1452</v>
      </c>
      <c r="H423" s="655" t="s">
        <v>1458</v>
      </c>
      <c r="I423" s="897">
        <v>0.04</v>
      </c>
      <c r="J423" s="898">
        <v>4</v>
      </c>
      <c r="K423" s="900">
        <v>0.04</v>
      </c>
      <c r="L423" s="992">
        <v>2</v>
      </c>
    </row>
    <row r="424" spans="1:12" s="733" customFormat="1" ht="102">
      <c r="A424" s="741">
        <v>152</v>
      </c>
      <c r="B424" s="659" t="s">
        <v>321</v>
      </c>
      <c r="C424" s="742" t="s">
        <v>322</v>
      </c>
      <c r="D424" s="742" t="s">
        <v>125</v>
      </c>
      <c r="E424" s="742">
        <v>400</v>
      </c>
      <c r="F424" s="139" t="s">
        <v>1179</v>
      </c>
      <c r="G424" s="658" t="s">
        <v>1178</v>
      </c>
      <c r="H424" s="658"/>
      <c r="I424" s="860">
        <v>0.04</v>
      </c>
      <c r="J424" s="702">
        <f>E424*I424</f>
        <v>16</v>
      </c>
      <c r="K424" s="860">
        <v>0.04</v>
      </c>
      <c r="L424" s="1160">
        <v>2</v>
      </c>
    </row>
    <row r="425" spans="1:12" ht="102">
      <c r="A425" s="715">
        <v>152</v>
      </c>
      <c r="B425" s="693" t="s">
        <v>321</v>
      </c>
      <c r="C425" s="693" t="s">
        <v>322</v>
      </c>
      <c r="D425" s="716" t="s">
        <v>125</v>
      </c>
      <c r="E425" s="693">
        <v>400</v>
      </c>
      <c r="F425" s="95" t="s">
        <v>45</v>
      </c>
      <c r="G425" s="95" t="s">
        <v>1176</v>
      </c>
      <c r="H425" s="717">
        <v>200</v>
      </c>
      <c r="I425" s="791">
        <v>0.09</v>
      </c>
      <c r="J425" s="719">
        <f>SUM(H425*I425)</f>
        <v>18</v>
      </c>
      <c r="K425" s="901">
        <v>0.09</v>
      </c>
      <c r="L425" s="1157">
        <v>3</v>
      </c>
    </row>
    <row r="426" spans="1:12" s="663" customFormat="1" ht="191.25">
      <c r="A426" s="675">
        <v>153</v>
      </c>
      <c r="B426" s="677" t="s">
        <v>323</v>
      </c>
      <c r="C426" s="677" t="s">
        <v>324</v>
      </c>
      <c r="D426" s="676" t="s">
        <v>125</v>
      </c>
      <c r="E426" s="676">
        <v>6000</v>
      </c>
      <c r="F426" s="678" t="s">
        <v>1451</v>
      </c>
      <c r="G426" s="679" t="s">
        <v>1452</v>
      </c>
      <c r="H426" s="676" t="s">
        <v>1465</v>
      </c>
      <c r="I426" s="858">
        <v>3.5000000000000003E-2</v>
      </c>
      <c r="J426" s="859">
        <v>1.75</v>
      </c>
      <c r="K426" s="858">
        <v>3.5000000000000003E-2</v>
      </c>
      <c r="L426" s="1002">
        <v>1</v>
      </c>
    </row>
    <row r="427" spans="1:12" s="674" customFormat="1" ht="191.25">
      <c r="A427" s="675">
        <v>153</v>
      </c>
      <c r="B427" s="677" t="s">
        <v>323</v>
      </c>
      <c r="C427" s="677" t="s">
        <v>324</v>
      </c>
      <c r="D427" s="676" t="s">
        <v>125</v>
      </c>
      <c r="E427" s="676">
        <v>6000</v>
      </c>
      <c r="F427" s="676" t="s">
        <v>1385</v>
      </c>
      <c r="G427" s="679" t="s">
        <v>1368</v>
      </c>
      <c r="H427" s="676" t="s">
        <v>1391</v>
      </c>
      <c r="I427" s="796">
        <v>3.9600000000000003E-2</v>
      </c>
      <c r="J427" s="706">
        <v>1.98</v>
      </c>
      <c r="K427" s="796">
        <v>3.9600000000000003E-2</v>
      </c>
      <c r="L427" s="1002">
        <v>2</v>
      </c>
    </row>
    <row r="428" spans="1:12" s="674" customFormat="1" ht="191.25">
      <c r="A428" s="675">
        <v>153</v>
      </c>
      <c r="B428" s="677" t="s">
        <v>323</v>
      </c>
      <c r="C428" s="677" t="s">
        <v>324</v>
      </c>
      <c r="D428" s="676" t="s">
        <v>125</v>
      </c>
      <c r="E428" s="676">
        <v>6000</v>
      </c>
      <c r="F428" s="676" t="s">
        <v>1193</v>
      </c>
      <c r="G428" s="704" t="s">
        <v>1194</v>
      </c>
      <c r="H428" s="676" t="s">
        <v>1198</v>
      </c>
      <c r="I428" s="858">
        <v>4.3439999999999999E-2</v>
      </c>
      <c r="J428" s="705">
        <v>2.17</v>
      </c>
      <c r="K428" s="858">
        <v>4.3439999999999999E-2</v>
      </c>
      <c r="L428" s="1002">
        <v>3</v>
      </c>
    </row>
    <row r="429" spans="1:12" s="733" customFormat="1" ht="191.25">
      <c r="A429" s="675">
        <v>153</v>
      </c>
      <c r="B429" s="677" t="s">
        <v>323</v>
      </c>
      <c r="C429" s="677" t="s">
        <v>324</v>
      </c>
      <c r="D429" s="164" t="s">
        <v>125</v>
      </c>
      <c r="E429" s="164">
        <v>6000</v>
      </c>
      <c r="F429" s="174" t="s">
        <v>1179</v>
      </c>
      <c r="G429" s="679" t="s">
        <v>1178</v>
      </c>
      <c r="H429" s="679"/>
      <c r="I429" s="861">
        <v>0.05</v>
      </c>
      <c r="J429" s="708">
        <f>E429*I429</f>
        <v>300</v>
      </c>
      <c r="K429" s="861">
        <v>0.05</v>
      </c>
      <c r="L429" s="1002">
        <v>4</v>
      </c>
    </row>
    <row r="430" spans="1:12" ht="191.25">
      <c r="A430" s="198">
        <v>153</v>
      </c>
      <c r="B430" s="164" t="s">
        <v>323</v>
      </c>
      <c r="C430" s="164" t="s">
        <v>324</v>
      </c>
      <c r="D430" s="174" t="s">
        <v>125</v>
      </c>
      <c r="E430" s="164">
        <v>6000</v>
      </c>
      <c r="F430" s="164" t="s">
        <v>312</v>
      </c>
      <c r="G430" s="164" t="s">
        <v>1176</v>
      </c>
      <c r="H430" s="174">
        <v>50</v>
      </c>
      <c r="I430" s="867">
        <v>5.3999999999999999E-2</v>
      </c>
      <c r="J430" s="708">
        <f>SUM(H430*I430)</f>
        <v>2.7</v>
      </c>
      <c r="K430" s="867">
        <v>5.3999999999999999E-2</v>
      </c>
      <c r="L430" s="1156">
        <v>5</v>
      </c>
    </row>
    <row r="431" spans="1:12" s="674" customFormat="1" ht="76.5">
      <c r="A431" s="675">
        <v>153</v>
      </c>
      <c r="B431" s="677" t="s">
        <v>323</v>
      </c>
      <c r="C431" s="677" t="s">
        <v>1494</v>
      </c>
      <c r="D431" s="676" t="s">
        <v>125</v>
      </c>
      <c r="E431" s="676">
        <v>6000</v>
      </c>
      <c r="F431" s="676" t="s">
        <v>1491</v>
      </c>
      <c r="G431" s="888" t="s">
        <v>1489</v>
      </c>
      <c r="H431" s="196"/>
      <c r="I431" s="861">
        <v>0.06</v>
      </c>
      <c r="J431" s="688">
        <v>360</v>
      </c>
      <c r="K431" s="861">
        <v>0.06</v>
      </c>
      <c r="L431" s="1002">
        <v>6</v>
      </c>
    </row>
    <row r="432" spans="1:12" s="732" customFormat="1" ht="191.25">
      <c r="A432" s="735">
        <v>153</v>
      </c>
      <c r="B432" s="164" t="s">
        <v>323</v>
      </c>
      <c r="C432" s="164" t="s">
        <v>324</v>
      </c>
      <c r="D432" s="164" t="s">
        <v>125</v>
      </c>
      <c r="E432" s="164">
        <v>6000</v>
      </c>
      <c r="F432" s="736" t="s">
        <v>1224</v>
      </c>
      <c r="G432" s="737" t="s">
        <v>1206</v>
      </c>
      <c r="H432" s="738">
        <v>50</v>
      </c>
      <c r="I432" s="739">
        <v>0.1996</v>
      </c>
      <c r="J432" s="168">
        <v>9.98</v>
      </c>
      <c r="K432" s="739">
        <v>0.1996</v>
      </c>
      <c r="L432" s="1156">
        <v>7</v>
      </c>
    </row>
    <row r="433" spans="1:12" s="663" customFormat="1" ht="51">
      <c r="A433" s="654">
        <v>154</v>
      </c>
      <c r="B433" s="656" t="s">
        <v>325</v>
      </c>
      <c r="C433" s="656" t="s">
        <v>326</v>
      </c>
      <c r="D433" s="655" t="s">
        <v>125</v>
      </c>
      <c r="E433" s="655">
        <v>6000</v>
      </c>
      <c r="F433" s="657" t="s">
        <v>1451</v>
      </c>
      <c r="G433" s="658" t="s">
        <v>1452</v>
      </c>
      <c r="H433" s="655" t="s">
        <v>1465</v>
      </c>
      <c r="I433" s="902">
        <v>0.03</v>
      </c>
      <c r="J433" s="898">
        <v>1.5</v>
      </c>
      <c r="K433" s="902">
        <v>0.03</v>
      </c>
      <c r="L433" s="992">
        <v>1</v>
      </c>
    </row>
    <row r="434" spans="1:12" s="674" customFormat="1" ht="51">
      <c r="A434" s="664">
        <v>154</v>
      </c>
      <c r="B434" s="667" t="s">
        <v>325</v>
      </c>
      <c r="C434" s="667" t="s">
        <v>326</v>
      </c>
      <c r="D434" s="665" t="s">
        <v>125</v>
      </c>
      <c r="E434" s="665">
        <v>6000</v>
      </c>
      <c r="F434" s="694" t="s">
        <v>1385</v>
      </c>
      <c r="G434" s="658" t="s">
        <v>1368</v>
      </c>
      <c r="H434" s="694" t="s">
        <v>1391</v>
      </c>
      <c r="I434" s="790">
        <v>3.4799999999999998E-2</v>
      </c>
      <c r="J434" s="696">
        <v>1.7399999999999998</v>
      </c>
      <c r="K434" s="790">
        <v>3.4799999999999998E-2</v>
      </c>
      <c r="L434" s="1158">
        <v>2</v>
      </c>
    </row>
    <row r="435" spans="1:12" s="732" customFormat="1" ht="51">
      <c r="A435" s="725">
        <v>154</v>
      </c>
      <c r="B435" s="95" t="s">
        <v>325</v>
      </c>
      <c r="C435" s="95" t="s">
        <v>326</v>
      </c>
      <c r="D435" s="95" t="s">
        <v>125</v>
      </c>
      <c r="E435" s="95">
        <v>6000</v>
      </c>
      <c r="F435" s="726" t="s">
        <v>1223</v>
      </c>
      <c r="G435" s="727" t="s">
        <v>1206</v>
      </c>
      <c r="H435" s="728">
        <v>50</v>
      </c>
      <c r="I435" s="730">
        <v>3.9600000000000003E-2</v>
      </c>
      <c r="J435" s="167">
        <v>1.98</v>
      </c>
      <c r="K435" s="730">
        <v>3.9600000000000003E-2</v>
      </c>
      <c r="L435" s="1159">
        <v>3</v>
      </c>
    </row>
    <row r="436" spans="1:12" s="674" customFormat="1" ht="51">
      <c r="A436" s="664">
        <v>154</v>
      </c>
      <c r="B436" s="667" t="s">
        <v>325</v>
      </c>
      <c r="C436" s="667" t="s">
        <v>326</v>
      </c>
      <c r="D436" s="665" t="s">
        <v>125</v>
      </c>
      <c r="E436" s="665">
        <v>6000</v>
      </c>
      <c r="F436" s="694" t="s">
        <v>1193</v>
      </c>
      <c r="G436" s="698" t="s">
        <v>1194</v>
      </c>
      <c r="H436" s="694" t="s">
        <v>1198</v>
      </c>
      <c r="I436" s="903">
        <v>4.3439999999999999E-2</v>
      </c>
      <c r="J436" s="700">
        <v>2.17</v>
      </c>
      <c r="K436" s="903">
        <v>4.3439999999999999E-2</v>
      </c>
      <c r="L436" s="1158">
        <v>4</v>
      </c>
    </row>
    <row r="437" spans="1:12" s="733" customFormat="1" ht="51">
      <c r="A437" s="741">
        <v>154</v>
      </c>
      <c r="B437" s="659" t="s">
        <v>325</v>
      </c>
      <c r="C437" s="659" t="s">
        <v>326</v>
      </c>
      <c r="D437" s="742" t="s">
        <v>125</v>
      </c>
      <c r="E437" s="742">
        <v>6000</v>
      </c>
      <c r="F437" s="139" t="s">
        <v>1179</v>
      </c>
      <c r="G437" s="658" t="s">
        <v>1178</v>
      </c>
      <c r="H437" s="658"/>
      <c r="I437" s="904">
        <v>0.05</v>
      </c>
      <c r="J437" s="702">
        <f>E437*I437</f>
        <v>300</v>
      </c>
      <c r="K437" s="904">
        <v>0.05</v>
      </c>
      <c r="L437" s="1160">
        <v>5</v>
      </c>
    </row>
    <row r="438" spans="1:12" ht="51">
      <c r="A438" s="715">
        <v>154</v>
      </c>
      <c r="B438" s="693" t="s">
        <v>325</v>
      </c>
      <c r="C438" s="693" t="s">
        <v>326</v>
      </c>
      <c r="D438" s="716" t="s">
        <v>125</v>
      </c>
      <c r="E438" s="693">
        <v>6000</v>
      </c>
      <c r="F438" s="95" t="s">
        <v>312</v>
      </c>
      <c r="G438" s="95" t="s">
        <v>1176</v>
      </c>
      <c r="H438" s="717">
        <v>50</v>
      </c>
      <c r="I438" s="792">
        <v>5.3999999999999999E-2</v>
      </c>
      <c r="J438" s="719">
        <f>SUM(H438*I438)</f>
        <v>2.7</v>
      </c>
      <c r="K438" s="792">
        <v>5.3999999999999999E-2</v>
      </c>
      <c r="L438" s="1157">
        <v>6</v>
      </c>
    </row>
    <row r="439" spans="1:12" s="674" customFormat="1" ht="76.5">
      <c r="A439" s="664">
        <v>154</v>
      </c>
      <c r="B439" s="667" t="s">
        <v>325</v>
      </c>
      <c r="C439" s="667" t="s">
        <v>1494</v>
      </c>
      <c r="D439" s="665" t="s">
        <v>125</v>
      </c>
      <c r="E439" s="665">
        <v>6000</v>
      </c>
      <c r="F439" s="694" t="s">
        <v>1491</v>
      </c>
      <c r="G439" s="827" t="s">
        <v>1489</v>
      </c>
      <c r="H439" s="2"/>
      <c r="I439" s="904">
        <v>0.06</v>
      </c>
      <c r="J439" s="670">
        <v>360</v>
      </c>
      <c r="K439" s="904">
        <v>0.06</v>
      </c>
      <c r="L439" s="1158">
        <v>7</v>
      </c>
    </row>
    <row r="440" spans="1:12" s="674" customFormat="1" ht="267.75">
      <c r="A440" s="675">
        <v>155</v>
      </c>
      <c r="B440" s="677" t="s">
        <v>327</v>
      </c>
      <c r="C440" s="677" t="s">
        <v>328</v>
      </c>
      <c r="D440" s="676" t="s">
        <v>125</v>
      </c>
      <c r="E440" s="676">
        <v>20</v>
      </c>
      <c r="F440" s="676" t="s">
        <v>1197</v>
      </c>
      <c r="G440" s="704" t="s">
        <v>1194</v>
      </c>
      <c r="H440" s="676" t="s">
        <v>1196</v>
      </c>
      <c r="I440" s="858">
        <v>20.90258</v>
      </c>
      <c r="J440" s="705">
        <v>20.9</v>
      </c>
      <c r="K440" s="858">
        <v>20.90258</v>
      </c>
      <c r="L440" s="1002" t="s">
        <v>1545</v>
      </c>
    </row>
    <row r="441" spans="1:12" s="674" customFormat="1" ht="267.75">
      <c r="A441" s="675">
        <v>155</v>
      </c>
      <c r="B441" s="677" t="s">
        <v>327</v>
      </c>
      <c r="C441" s="677" t="s">
        <v>328</v>
      </c>
      <c r="D441" s="676" t="s">
        <v>125</v>
      </c>
      <c r="E441" s="676">
        <v>20</v>
      </c>
      <c r="F441" s="676" t="s">
        <v>1392</v>
      </c>
      <c r="G441" s="679" t="s">
        <v>1368</v>
      </c>
      <c r="H441" s="676" t="s">
        <v>125</v>
      </c>
      <c r="I441" s="796">
        <v>24.9</v>
      </c>
      <c r="J441" s="706">
        <v>24.9</v>
      </c>
      <c r="K441" s="796">
        <v>24.9</v>
      </c>
      <c r="L441" s="1002">
        <v>1</v>
      </c>
    </row>
    <row r="442" spans="1:12" s="733" customFormat="1" ht="267.75">
      <c r="A442" s="675">
        <v>155</v>
      </c>
      <c r="B442" s="677" t="s">
        <v>327</v>
      </c>
      <c r="C442" s="677" t="s">
        <v>328</v>
      </c>
      <c r="D442" s="164" t="s">
        <v>125</v>
      </c>
      <c r="E442" s="164">
        <v>20</v>
      </c>
      <c r="F442" s="174" t="s">
        <v>1179</v>
      </c>
      <c r="G442" s="679" t="s">
        <v>1178</v>
      </c>
      <c r="H442" s="679"/>
      <c r="I442" s="688">
        <v>28.57</v>
      </c>
      <c r="J442" s="708">
        <f>E442*I442</f>
        <v>571.4</v>
      </c>
      <c r="K442" s="688">
        <v>28.57</v>
      </c>
      <c r="L442" s="1002" t="s">
        <v>1545</v>
      </c>
    </row>
    <row r="443" spans="1:12" s="733" customFormat="1" ht="267.75">
      <c r="A443" s="741">
        <v>156</v>
      </c>
      <c r="B443" s="659" t="s">
        <v>329</v>
      </c>
      <c r="C443" s="659" t="s">
        <v>330</v>
      </c>
      <c r="D443" s="742" t="s">
        <v>125</v>
      </c>
      <c r="E443" s="742">
        <v>20</v>
      </c>
      <c r="F443" s="139" t="s">
        <v>1179</v>
      </c>
      <c r="G443" s="658" t="s">
        <v>1178</v>
      </c>
      <c r="H443" s="658"/>
      <c r="I443" s="670">
        <v>31.68</v>
      </c>
      <c r="J443" s="702">
        <f>E443*I443</f>
        <v>633.6</v>
      </c>
      <c r="K443" s="670">
        <v>31.68</v>
      </c>
      <c r="L443" s="1160" t="s">
        <v>1545</v>
      </c>
    </row>
    <row r="444" spans="1:12" s="674" customFormat="1" ht="267.75">
      <c r="A444" s="664">
        <v>156</v>
      </c>
      <c r="B444" s="667" t="s">
        <v>329</v>
      </c>
      <c r="C444" s="667" t="s">
        <v>330</v>
      </c>
      <c r="D444" s="665" t="s">
        <v>125</v>
      </c>
      <c r="E444" s="665">
        <v>20</v>
      </c>
      <c r="F444" s="694" t="s">
        <v>1371</v>
      </c>
      <c r="G444" s="658" t="s">
        <v>1368</v>
      </c>
      <c r="H444" s="694" t="s">
        <v>125</v>
      </c>
      <c r="I444" s="789">
        <v>44.94</v>
      </c>
      <c r="J444" s="696">
        <v>44.94</v>
      </c>
      <c r="K444" s="905">
        <v>44.94</v>
      </c>
      <c r="L444" s="1158">
        <v>1</v>
      </c>
    </row>
    <row r="445" spans="1:12" s="674" customFormat="1" ht="38.25">
      <c r="A445" s="675">
        <v>157</v>
      </c>
      <c r="B445" s="677" t="s">
        <v>331</v>
      </c>
      <c r="C445" s="677" t="s">
        <v>332</v>
      </c>
      <c r="D445" s="676" t="s">
        <v>125</v>
      </c>
      <c r="E445" s="676">
        <v>20</v>
      </c>
      <c r="F445" s="676" t="s">
        <v>1197</v>
      </c>
      <c r="G445" s="704" t="s">
        <v>1194</v>
      </c>
      <c r="H445" s="676" t="s">
        <v>1196</v>
      </c>
      <c r="I445" s="858">
        <v>17.546790000000001</v>
      </c>
      <c r="J445" s="705">
        <v>17.55</v>
      </c>
      <c r="K445" s="906">
        <v>17.546790000000001</v>
      </c>
      <c r="L445" s="1002">
        <v>1</v>
      </c>
    </row>
    <row r="446" spans="1:12" s="733" customFormat="1" ht="38.25">
      <c r="A446" s="675">
        <v>157</v>
      </c>
      <c r="B446" s="677" t="s">
        <v>331</v>
      </c>
      <c r="C446" s="677" t="s">
        <v>332</v>
      </c>
      <c r="D446" s="164" t="s">
        <v>125</v>
      </c>
      <c r="E446" s="164">
        <v>20</v>
      </c>
      <c r="F446" s="174" t="s">
        <v>1179</v>
      </c>
      <c r="G446" s="679" t="s">
        <v>1178</v>
      </c>
      <c r="H446" s="679"/>
      <c r="I446" s="861">
        <v>18.72</v>
      </c>
      <c r="J446" s="708">
        <f>E446*I446</f>
        <v>374.4</v>
      </c>
      <c r="K446" s="861">
        <v>18.72</v>
      </c>
      <c r="L446" s="1002">
        <v>2</v>
      </c>
    </row>
    <row r="447" spans="1:12" s="733" customFormat="1" ht="369.75">
      <c r="A447" s="741">
        <v>158</v>
      </c>
      <c r="B447" s="659" t="s">
        <v>333</v>
      </c>
      <c r="C447" s="907" t="s">
        <v>334</v>
      </c>
      <c r="D447" s="742" t="s">
        <v>125</v>
      </c>
      <c r="E447" s="742">
        <v>150</v>
      </c>
      <c r="F447" s="139" t="s">
        <v>1179</v>
      </c>
      <c r="G447" s="658" t="s">
        <v>1178</v>
      </c>
      <c r="H447" s="658"/>
      <c r="I447" s="860">
        <v>3.21</v>
      </c>
      <c r="J447" s="702">
        <f>E447*I447</f>
        <v>481.5</v>
      </c>
      <c r="K447" s="860">
        <v>3.21</v>
      </c>
      <c r="L447" s="1160" t="s">
        <v>1545</v>
      </c>
    </row>
    <row r="448" spans="1:12" s="674" customFormat="1" ht="369.75">
      <c r="A448" s="664">
        <v>158</v>
      </c>
      <c r="B448" s="667" t="s">
        <v>333</v>
      </c>
      <c r="C448" s="908" t="s">
        <v>334</v>
      </c>
      <c r="D448" s="665" t="s">
        <v>125</v>
      </c>
      <c r="E448" s="665">
        <v>150</v>
      </c>
      <c r="F448" s="694" t="s">
        <v>1197</v>
      </c>
      <c r="G448" s="698" t="s">
        <v>1194</v>
      </c>
      <c r="H448" s="694" t="s">
        <v>1196</v>
      </c>
      <c r="I448" s="909">
        <v>4.1729500000000002</v>
      </c>
      <c r="J448" s="700">
        <v>4.17</v>
      </c>
      <c r="K448" s="909">
        <v>4.1729500000000002</v>
      </c>
      <c r="L448" s="1158" t="s">
        <v>1545</v>
      </c>
    </row>
    <row r="449" spans="1:12" s="674" customFormat="1" ht="369.75">
      <c r="A449" s="664">
        <v>158</v>
      </c>
      <c r="B449" s="667" t="s">
        <v>333</v>
      </c>
      <c r="C449" s="908" t="s">
        <v>334</v>
      </c>
      <c r="D449" s="665" t="s">
        <v>125</v>
      </c>
      <c r="E449" s="665">
        <v>150</v>
      </c>
      <c r="F449" s="694" t="s">
        <v>1392</v>
      </c>
      <c r="G449" s="658" t="s">
        <v>1368</v>
      </c>
      <c r="H449" s="694" t="s">
        <v>1393</v>
      </c>
      <c r="I449" s="789">
        <v>4.3499999999999996</v>
      </c>
      <c r="J449" s="696">
        <v>156.6</v>
      </c>
      <c r="K449" s="905">
        <v>4.3499999999999996</v>
      </c>
      <c r="L449" s="1158">
        <v>1</v>
      </c>
    </row>
    <row r="450" spans="1:12" s="733" customFormat="1" ht="409.5">
      <c r="A450" s="675">
        <v>159</v>
      </c>
      <c r="B450" s="677" t="s">
        <v>333</v>
      </c>
      <c r="C450" s="910" t="s">
        <v>335</v>
      </c>
      <c r="D450" s="164" t="s">
        <v>125</v>
      </c>
      <c r="E450" s="164">
        <v>300</v>
      </c>
      <c r="F450" s="174" t="s">
        <v>1179</v>
      </c>
      <c r="G450" s="679" t="s">
        <v>1178</v>
      </c>
      <c r="H450" s="679"/>
      <c r="I450" s="861">
        <v>3.89</v>
      </c>
      <c r="J450" s="708">
        <f>E450*I450</f>
        <v>1167</v>
      </c>
      <c r="K450" s="861">
        <v>3.89</v>
      </c>
      <c r="L450" s="1002" t="s">
        <v>1545</v>
      </c>
    </row>
    <row r="451" spans="1:12" s="674" customFormat="1" ht="409.5">
      <c r="A451" s="675">
        <v>159</v>
      </c>
      <c r="B451" s="677" t="s">
        <v>333</v>
      </c>
      <c r="C451" s="910" t="s">
        <v>335</v>
      </c>
      <c r="D451" s="676" t="s">
        <v>125</v>
      </c>
      <c r="E451" s="676">
        <v>300</v>
      </c>
      <c r="F451" s="676" t="s">
        <v>1197</v>
      </c>
      <c r="G451" s="704" t="s">
        <v>1194</v>
      </c>
      <c r="H451" s="676" t="s">
        <v>1196</v>
      </c>
      <c r="I451" s="858">
        <v>4.9286000000000003</v>
      </c>
      <c r="J451" s="705">
        <v>4.93</v>
      </c>
      <c r="K451" s="858">
        <v>4.9286000000000003</v>
      </c>
      <c r="L451" s="1002" t="s">
        <v>1545</v>
      </c>
    </row>
    <row r="452" spans="1:12" s="674" customFormat="1" ht="409.5">
      <c r="A452" s="675">
        <v>159</v>
      </c>
      <c r="B452" s="677" t="s">
        <v>333</v>
      </c>
      <c r="C452" s="910" t="s">
        <v>335</v>
      </c>
      <c r="D452" s="676" t="s">
        <v>125</v>
      </c>
      <c r="E452" s="676">
        <v>300</v>
      </c>
      <c r="F452" s="676" t="s">
        <v>1392</v>
      </c>
      <c r="G452" s="679" t="s">
        <v>1368</v>
      </c>
      <c r="H452" s="676" t="s">
        <v>1394</v>
      </c>
      <c r="I452" s="796">
        <v>5.1749999999999998</v>
      </c>
      <c r="J452" s="706">
        <v>186.3</v>
      </c>
      <c r="K452" s="796">
        <v>5.1749999999999998</v>
      </c>
      <c r="L452" s="1002">
        <v>1</v>
      </c>
    </row>
    <row r="453" spans="1:12" s="674" customFormat="1" ht="102">
      <c r="A453" s="664">
        <v>160</v>
      </c>
      <c r="B453" s="693" t="s">
        <v>336</v>
      </c>
      <c r="C453" s="693" t="s">
        <v>337</v>
      </c>
      <c r="D453" s="665" t="s">
        <v>125</v>
      </c>
      <c r="E453" s="664">
        <v>30</v>
      </c>
      <c r="F453" s="694" t="s">
        <v>1199</v>
      </c>
      <c r="G453" s="698" t="s">
        <v>1194</v>
      </c>
      <c r="H453" s="694" t="s">
        <v>1200</v>
      </c>
      <c r="I453" s="911">
        <v>0.81289999999999996</v>
      </c>
      <c r="J453" s="700">
        <f>I453*30</f>
        <v>24.387</v>
      </c>
      <c r="K453" s="911">
        <v>0.81289999999999996</v>
      </c>
      <c r="L453" s="1158">
        <v>1</v>
      </c>
    </row>
    <row r="454" spans="1:12" s="733" customFormat="1" ht="102">
      <c r="A454" s="741">
        <v>160</v>
      </c>
      <c r="B454" s="742" t="s">
        <v>336</v>
      </c>
      <c r="C454" s="742" t="s">
        <v>337</v>
      </c>
      <c r="D454" s="742" t="s">
        <v>125</v>
      </c>
      <c r="E454" s="801">
        <v>30</v>
      </c>
      <c r="F454" s="143" t="s">
        <v>1179</v>
      </c>
      <c r="G454" s="658" t="s">
        <v>1178</v>
      </c>
      <c r="H454" s="658"/>
      <c r="I454" s="912">
        <v>1.1399999999999999</v>
      </c>
      <c r="J454" s="702">
        <f>E454*I454</f>
        <v>34.199999999999996</v>
      </c>
      <c r="K454" s="912">
        <v>1.1399999999999999</v>
      </c>
      <c r="L454" s="1160">
        <v>2</v>
      </c>
    </row>
    <row r="455" spans="1:12" s="674" customFormat="1" ht="102">
      <c r="A455" s="664">
        <v>160</v>
      </c>
      <c r="B455" s="693" t="s">
        <v>336</v>
      </c>
      <c r="C455" s="693" t="s">
        <v>337</v>
      </c>
      <c r="D455" s="665" t="s">
        <v>125</v>
      </c>
      <c r="E455" s="664">
        <v>30</v>
      </c>
      <c r="F455" s="659" t="s">
        <v>1371</v>
      </c>
      <c r="G455" s="658" t="s">
        <v>1368</v>
      </c>
      <c r="H455" s="659" t="s">
        <v>1395</v>
      </c>
      <c r="I455" s="913">
        <v>1.23</v>
      </c>
      <c r="J455" s="696">
        <v>43.05</v>
      </c>
      <c r="K455" s="913">
        <v>1.23</v>
      </c>
      <c r="L455" s="1158">
        <v>3</v>
      </c>
    </row>
    <row r="456" spans="1:12" s="674" customFormat="1" ht="102">
      <c r="A456" s="675">
        <v>161</v>
      </c>
      <c r="B456" s="164" t="s">
        <v>338</v>
      </c>
      <c r="C456" s="164" t="s">
        <v>339</v>
      </c>
      <c r="D456" s="676" t="s">
        <v>125</v>
      </c>
      <c r="E456" s="675">
        <v>30</v>
      </c>
      <c r="F456" s="676" t="s">
        <v>1197</v>
      </c>
      <c r="G456" s="704" t="s">
        <v>1194</v>
      </c>
      <c r="H456" s="676" t="s">
        <v>1201</v>
      </c>
      <c r="I456" s="914">
        <v>1.86494</v>
      </c>
      <c r="J456" s="705">
        <f>I456*20</f>
        <v>37.2988</v>
      </c>
      <c r="K456" s="914">
        <v>1.86494</v>
      </c>
      <c r="L456" s="1002">
        <v>1</v>
      </c>
    </row>
    <row r="457" spans="1:12" s="733" customFormat="1" ht="102">
      <c r="A457" s="675">
        <v>161</v>
      </c>
      <c r="B457" s="164" t="s">
        <v>338</v>
      </c>
      <c r="C457" s="164" t="s">
        <v>339</v>
      </c>
      <c r="D457" s="164" t="s">
        <v>125</v>
      </c>
      <c r="E457" s="198">
        <v>30</v>
      </c>
      <c r="F457" s="179" t="s">
        <v>1179</v>
      </c>
      <c r="G457" s="679" t="s">
        <v>1178</v>
      </c>
      <c r="H457" s="679"/>
      <c r="I457" s="915">
        <v>1.97</v>
      </c>
      <c r="J457" s="708">
        <f>E457*I457</f>
        <v>59.1</v>
      </c>
      <c r="K457" s="915">
        <v>1.97</v>
      </c>
      <c r="L457" s="1002">
        <v>2</v>
      </c>
    </row>
    <row r="458" spans="1:12" s="674" customFormat="1" ht="102">
      <c r="A458" s="675">
        <v>161</v>
      </c>
      <c r="B458" s="164" t="s">
        <v>338</v>
      </c>
      <c r="C458" s="164" t="s">
        <v>339</v>
      </c>
      <c r="D458" s="676" t="s">
        <v>125</v>
      </c>
      <c r="E458" s="675">
        <v>30</v>
      </c>
      <c r="F458" s="677" t="s">
        <v>1371</v>
      </c>
      <c r="G458" s="679" t="s">
        <v>1368</v>
      </c>
      <c r="H458" s="677" t="s">
        <v>1396</v>
      </c>
      <c r="I458" s="809">
        <v>2.2799999999999998</v>
      </c>
      <c r="J458" s="706">
        <v>45.6</v>
      </c>
      <c r="K458" s="809">
        <v>2.2799999999999998</v>
      </c>
      <c r="L458" s="1002">
        <v>3</v>
      </c>
    </row>
    <row r="459" spans="1:12" s="733" customFormat="1" ht="89.25">
      <c r="A459" s="741">
        <v>162</v>
      </c>
      <c r="B459" s="742" t="s">
        <v>340</v>
      </c>
      <c r="C459" s="742" t="s">
        <v>341</v>
      </c>
      <c r="D459" s="742" t="s">
        <v>125</v>
      </c>
      <c r="E459" s="801">
        <v>30</v>
      </c>
      <c r="F459" s="143" t="s">
        <v>1179</v>
      </c>
      <c r="G459" s="658" t="s">
        <v>1178</v>
      </c>
      <c r="H459" s="658"/>
      <c r="I459" s="912">
        <v>2.81</v>
      </c>
      <c r="J459" s="702">
        <f>E459*I459</f>
        <v>84.3</v>
      </c>
      <c r="K459" s="912">
        <v>2.81</v>
      </c>
      <c r="L459" s="1160">
        <v>1</v>
      </c>
    </row>
    <row r="460" spans="1:12" s="674" customFormat="1" ht="89.25">
      <c r="A460" s="664">
        <v>162</v>
      </c>
      <c r="B460" s="693" t="s">
        <v>340</v>
      </c>
      <c r="C460" s="693" t="s">
        <v>341</v>
      </c>
      <c r="D460" s="665" t="s">
        <v>125</v>
      </c>
      <c r="E460" s="664">
        <v>30</v>
      </c>
      <c r="F460" s="694" t="s">
        <v>1197</v>
      </c>
      <c r="G460" s="698" t="s">
        <v>1194</v>
      </c>
      <c r="H460" s="694" t="s">
        <v>1202</v>
      </c>
      <c r="I460" s="911">
        <v>3.6338499999999998</v>
      </c>
      <c r="J460" s="700">
        <f>I460*8</f>
        <v>29.070799999999998</v>
      </c>
      <c r="K460" s="911">
        <v>3.6338499999999998</v>
      </c>
      <c r="L460" s="1158">
        <v>2</v>
      </c>
    </row>
    <row r="461" spans="1:12" s="674" customFormat="1" ht="89.25">
      <c r="A461" s="664">
        <v>162</v>
      </c>
      <c r="B461" s="693" t="s">
        <v>340</v>
      </c>
      <c r="C461" s="693" t="s">
        <v>341</v>
      </c>
      <c r="D461" s="665" t="s">
        <v>125</v>
      </c>
      <c r="E461" s="664">
        <v>30</v>
      </c>
      <c r="F461" s="659" t="s">
        <v>1371</v>
      </c>
      <c r="G461" s="658" t="s">
        <v>1368</v>
      </c>
      <c r="H461" s="659" t="s">
        <v>1397</v>
      </c>
      <c r="I461" s="913">
        <v>5.22</v>
      </c>
      <c r="J461" s="696">
        <v>67.86</v>
      </c>
      <c r="K461" s="913">
        <v>5.22</v>
      </c>
      <c r="L461" s="1158">
        <v>3</v>
      </c>
    </row>
    <row r="462" spans="1:12" ht="89.25">
      <c r="A462" s="715">
        <v>162</v>
      </c>
      <c r="B462" s="693" t="s">
        <v>340</v>
      </c>
      <c r="C462" s="693" t="s">
        <v>341</v>
      </c>
      <c r="D462" s="716" t="s">
        <v>125</v>
      </c>
      <c r="E462" s="715">
        <v>30</v>
      </c>
      <c r="F462" s="95" t="s">
        <v>45</v>
      </c>
      <c r="G462" s="95" t="s">
        <v>1176</v>
      </c>
      <c r="H462" s="916">
        <v>6</v>
      </c>
      <c r="I462" s="811">
        <v>7.2</v>
      </c>
      <c r="J462" s="719">
        <f>SUM(H462*I462)</f>
        <v>43.2</v>
      </c>
      <c r="K462" s="811">
        <v>7.2</v>
      </c>
      <c r="L462" s="1157">
        <v>4</v>
      </c>
    </row>
    <row r="463" spans="1:12" s="674" customFormat="1" ht="114.75">
      <c r="A463" s="675">
        <v>163</v>
      </c>
      <c r="B463" s="164" t="s">
        <v>342</v>
      </c>
      <c r="C463" s="164" t="s">
        <v>343</v>
      </c>
      <c r="D463" s="676" t="s">
        <v>125</v>
      </c>
      <c r="E463" s="675">
        <v>30</v>
      </c>
      <c r="F463" s="676" t="s">
        <v>1197</v>
      </c>
      <c r="G463" s="704" t="s">
        <v>1194</v>
      </c>
      <c r="H463" s="676" t="s">
        <v>1203</v>
      </c>
      <c r="I463" s="914">
        <v>0.46000999999999997</v>
      </c>
      <c r="J463" s="705">
        <f>I463*90</f>
        <v>41.4009</v>
      </c>
      <c r="K463" s="914">
        <v>0.46000999999999997</v>
      </c>
      <c r="L463" s="1002" t="s">
        <v>1545</v>
      </c>
    </row>
    <row r="464" spans="1:12" s="674" customFormat="1" ht="114.75">
      <c r="A464" s="675">
        <v>163</v>
      </c>
      <c r="B464" s="164" t="s">
        <v>342</v>
      </c>
      <c r="C464" s="164" t="s">
        <v>343</v>
      </c>
      <c r="D464" s="676" t="s">
        <v>125</v>
      </c>
      <c r="E464" s="675">
        <v>30</v>
      </c>
      <c r="F464" s="677" t="s">
        <v>1371</v>
      </c>
      <c r="G464" s="679" t="s">
        <v>1368</v>
      </c>
      <c r="H464" s="677" t="s">
        <v>125</v>
      </c>
      <c r="I464" s="809">
        <v>0.75</v>
      </c>
      <c r="J464" s="706">
        <v>0.75</v>
      </c>
      <c r="K464" s="809">
        <v>0.75</v>
      </c>
      <c r="L464" s="1002">
        <v>1</v>
      </c>
    </row>
    <row r="465" spans="1:12" s="733" customFormat="1" ht="114.75">
      <c r="A465" s="675">
        <v>163</v>
      </c>
      <c r="B465" s="164" t="s">
        <v>342</v>
      </c>
      <c r="C465" s="164" t="s">
        <v>343</v>
      </c>
      <c r="D465" s="164" t="s">
        <v>125</v>
      </c>
      <c r="E465" s="198">
        <v>30</v>
      </c>
      <c r="F465" s="179" t="s">
        <v>1179</v>
      </c>
      <c r="G465" s="679" t="s">
        <v>1178</v>
      </c>
      <c r="H465" s="679"/>
      <c r="I465" s="915">
        <v>1.18</v>
      </c>
      <c r="J465" s="708">
        <f>E465*I465</f>
        <v>35.4</v>
      </c>
      <c r="K465" s="915">
        <v>1.18</v>
      </c>
      <c r="L465" s="1002" t="s">
        <v>1545</v>
      </c>
    </row>
    <row r="466" spans="1:12" s="674" customFormat="1" ht="102">
      <c r="A466" s="664">
        <v>164</v>
      </c>
      <c r="B466" s="693" t="s">
        <v>344</v>
      </c>
      <c r="C466" s="693" t="s">
        <v>345</v>
      </c>
      <c r="D466" s="665" t="s">
        <v>125</v>
      </c>
      <c r="E466" s="664">
        <v>30</v>
      </c>
      <c r="F466" s="694" t="s">
        <v>1197</v>
      </c>
      <c r="G466" s="698" t="s">
        <v>1194</v>
      </c>
      <c r="H466" s="694" t="s">
        <v>1200</v>
      </c>
      <c r="I466" s="911">
        <v>0.81289999999999996</v>
      </c>
      <c r="J466" s="700">
        <f>I466*30</f>
        <v>24.387</v>
      </c>
      <c r="K466" s="911">
        <v>0.81289999999999996</v>
      </c>
      <c r="L466" s="1158" t="s">
        <v>1545</v>
      </c>
    </row>
    <row r="467" spans="1:12" s="733" customFormat="1" ht="102">
      <c r="A467" s="741">
        <v>164</v>
      </c>
      <c r="B467" s="742" t="s">
        <v>344</v>
      </c>
      <c r="C467" s="742" t="s">
        <v>345</v>
      </c>
      <c r="D467" s="742" t="s">
        <v>125</v>
      </c>
      <c r="E467" s="801">
        <v>30</v>
      </c>
      <c r="F467" s="143" t="s">
        <v>1179</v>
      </c>
      <c r="G467" s="658" t="s">
        <v>1178</v>
      </c>
      <c r="H467" s="658"/>
      <c r="I467" s="912">
        <v>1.39</v>
      </c>
      <c r="J467" s="702">
        <f>E467*I467</f>
        <v>41.699999999999996</v>
      </c>
      <c r="K467" s="912">
        <v>1.39</v>
      </c>
      <c r="L467" s="1160" t="s">
        <v>1545</v>
      </c>
    </row>
    <row r="468" spans="1:12" s="674" customFormat="1" ht="102">
      <c r="A468" s="664">
        <v>164</v>
      </c>
      <c r="B468" s="693" t="s">
        <v>344</v>
      </c>
      <c r="C468" s="693" t="s">
        <v>345</v>
      </c>
      <c r="D468" s="665" t="s">
        <v>125</v>
      </c>
      <c r="E468" s="664">
        <v>30</v>
      </c>
      <c r="F468" s="659" t="s">
        <v>1371</v>
      </c>
      <c r="G468" s="658" t="s">
        <v>1368</v>
      </c>
      <c r="H468" s="659" t="s">
        <v>1398</v>
      </c>
      <c r="I468" s="913">
        <v>1.425</v>
      </c>
      <c r="J468" s="696">
        <v>57</v>
      </c>
      <c r="K468" s="913">
        <v>1.425</v>
      </c>
      <c r="L468" s="1158">
        <v>1</v>
      </c>
    </row>
    <row r="469" spans="1:12" s="733" customFormat="1" ht="114.75">
      <c r="A469" s="675">
        <v>165</v>
      </c>
      <c r="B469" s="164" t="s">
        <v>346</v>
      </c>
      <c r="C469" s="164" t="s">
        <v>347</v>
      </c>
      <c r="D469" s="164" t="s">
        <v>125</v>
      </c>
      <c r="E469" s="198">
        <v>30</v>
      </c>
      <c r="F469" s="179" t="s">
        <v>1179</v>
      </c>
      <c r="G469" s="679" t="s">
        <v>1178</v>
      </c>
      <c r="H469" s="679"/>
      <c r="I469" s="915">
        <v>4.3899999999999997</v>
      </c>
      <c r="J469" s="708">
        <f>E469*I469</f>
        <v>131.69999999999999</v>
      </c>
      <c r="K469" s="915">
        <v>4.3899999999999997</v>
      </c>
      <c r="L469" s="1002" t="s">
        <v>1545</v>
      </c>
    </row>
    <row r="470" spans="1:12" ht="114.75">
      <c r="A470" s="198">
        <v>165</v>
      </c>
      <c r="B470" s="164" t="s">
        <v>346</v>
      </c>
      <c r="C470" s="164" t="s">
        <v>347</v>
      </c>
      <c r="D470" s="174" t="s">
        <v>125</v>
      </c>
      <c r="E470" s="198">
        <v>30</v>
      </c>
      <c r="F470" s="164" t="s">
        <v>45</v>
      </c>
      <c r="G470" s="164" t="s">
        <v>1176</v>
      </c>
      <c r="H470" s="179">
        <v>8</v>
      </c>
      <c r="I470" s="917">
        <v>6</v>
      </c>
      <c r="J470" s="708">
        <f>SUM(H470*I470)</f>
        <v>48</v>
      </c>
      <c r="K470" s="918">
        <v>6</v>
      </c>
      <c r="L470" s="1156">
        <v>1</v>
      </c>
    </row>
    <row r="471" spans="1:12" s="674" customFormat="1" ht="114.75">
      <c r="A471" s="675">
        <v>165</v>
      </c>
      <c r="B471" s="164" t="s">
        <v>346</v>
      </c>
      <c r="C471" s="164" t="s">
        <v>347</v>
      </c>
      <c r="D471" s="676" t="s">
        <v>125</v>
      </c>
      <c r="E471" s="675">
        <v>30</v>
      </c>
      <c r="F471" s="677" t="s">
        <v>1371</v>
      </c>
      <c r="G471" s="679" t="s">
        <v>1368</v>
      </c>
      <c r="H471" s="677" t="s">
        <v>1399</v>
      </c>
      <c r="I471" s="809">
        <v>6.06</v>
      </c>
      <c r="J471" s="706">
        <v>84.84</v>
      </c>
      <c r="K471" s="919">
        <v>6.06</v>
      </c>
      <c r="L471" s="1002">
        <v>2</v>
      </c>
    </row>
    <row r="472" spans="1:12" s="674" customFormat="1" ht="102">
      <c r="A472" s="664">
        <v>166</v>
      </c>
      <c r="B472" s="693" t="s">
        <v>348</v>
      </c>
      <c r="C472" s="693" t="s">
        <v>349</v>
      </c>
      <c r="D472" s="665" t="s">
        <v>125</v>
      </c>
      <c r="E472" s="664">
        <v>30</v>
      </c>
      <c r="F472" s="694" t="s">
        <v>1197</v>
      </c>
      <c r="G472" s="698" t="s">
        <v>1194</v>
      </c>
      <c r="H472" s="694" t="s">
        <v>1202</v>
      </c>
      <c r="I472" s="911">
        <v>3.6338499999999998</v>
      </c>
      <c r="J472" s="920">
        <f>I472*8</f>
        <v>29.070799999999998</v>
      </c>
      <c r="K472" s="911">
        <v>3.6338499999999998</v>
      </c>
      <c r="L472" s="1158" t="s">
        <v>1545</v>
      </c>
    </row>
    <row r="473" spans="1:12" s="733" customFormat="1" ht="102">
      <c r="A473" s="741">
        <v>166</v>
      </c>
      <c r="B473" s="742" t="s">
        <v>348</v>
      </c>
      <c r="C473" s="742" t="s">
        <v>349</v>
      </c>
      <c r="D473" s="742" t="s">
        <v>125</v>
      </c>
      <c r="E473" s="801">
        <v>30</v>
      </c>
      <c r="F473" s="143" t="s">
        <v>1179</v>
      </c>
      <c r="G473" s="658" t="s">
        <v>1178</v>
      </c>
      <c r="H473" s="658"/>
      <c r="I473" s="912">
        <v>5.04</v>
      </c>
      <c r="J473" s="702">
        <f>E473*I473</f>
        <v>151.19999999999999</v>
      </c>
      <c r="K473" s="912">
        <v>5.04</v>
      </c>
      <c r="L473" s="1160">
        <v>1</v>
      </c>
    </row>
    <row r="474" spans="1:12" s="674" customFormat="1" ht="102">
      <c r="A474" s="664">
        <v>166</v>
      </c>
      <c r="B474" s="693" t="s">
        <v>348</v>
      </c>
      <c r="C474" s="693" t="s">
        <v>349</v>
      </c>
      <c r="D474" s="665" t="s">
        <v>125</v>
      </c>
      <c r="E474" s="664">
        <v>30</v>
      </c>
      <c r="F474" s="659" t="s">
        <v>1371</v>
      </c>
      <c r="G474" s="658" t="s">
        <v>1368</v>
      </c>
      <c r="H474" s="659" t="s">
        <v>1400</v>
      </c>
      <c r="I474" s="913">
        <v>6.69</v>
      </c>
      <c r="J474" s="696">
        <v>80.28</v>
      </c>
      <c r="K474" s="921">
        <v>6.69</v>
      </c>
      <c r="L474" s="1158">
        <v>2</v>
      </c>
    </row>
    <row r="475" spans="1:12" ht="102">
      <c r="A475" s="715">
        <v>166</v>
      </c>
      <c r="B475" s="693" t="s">
        <v>348</v>
      </c>
      <c r="C475" s="693" t="s">
        <v>349</v>
      </c>
      <c r="D475" s="716" t="s">
        <v>125</v>
      </c>
      <c r="E475" s="715">
        <v>30</v>
      </c>
      <c r="F475" s="95" t="s">
        <v>45</v>
      </c>
      <c r="G475" s="95" t="s">
        <v>1176</v>
      </c>
      <c r="H475" s="916">
        <v>6</v>
      </c>
      <c r="I475" s="811">
        <v>7.2</v>
      </c>
      <c r="J475" s="719">
        <f>SUM(H475*I475)</f>
        <v>43.2</v>
      </c>
      <c r="K475" s="922">
        <v>7.2</v>
      </c>
      <c r="L475" s="1157">
        <v>3</v>
      </c>
    </row>
    <row r="476" spans="1:12" s="674" customFormat="1" ht="51">
      <c r="A476" s="675">
        <v>167</v>
      </c>
      <c r="B476" s="164" t="s">
        <v>350</v>
      </c>
      <c r="C476" s="164" t="s">
        <v>351</v>
      </c>
      <c r="D476" s="676" t="s">
        <v>125</v>
      </c>
      <c r="E476" s="675">
        <v>30</v>
      </c>
      <c r="F476" s="677" t="s">
        <v>1371</v>
      </c>
      <c r="G476" s="679" t="s">
        <v>1368</v>
      </c>
      <c r="H476" s="677" t="s">
        <v>125</v>
      </c>
      <c r="I476" s="809">
        <v>19.7</v>
      </c>
      <c r="J476" s="706">
        <v>19.7</v>
      </c>
      <c r="K476" s="809">
        <v>19.7</v>
      </c>
      <c r="L476" s="1002">
        <v>1</v>
      </c>
    </row>
    <row r="477" spans="1:12" s="674" customFormat="1" ht="51">
      <c r="A477" s="675">
        <v>167</v>
      </c>
      <c r="B477" s="164" t="s">
        <v>350</v>
      </c>
      <c r="C477" s="164" t="s">
        <v>351</v>
      </c>
      <c r="D477" s="676" t="s">
        <v>125</v>
      </c>
      <c r="E477" s="675">
        <v>30</v>
      </c>
      <c r="F477" s="676" t="s">
        <v>1197</v>
      </c>
      <c r="G477" s="704" t="s">
        <v>1194</v>
      </c>
      <c r="H477" s="676" t="s">
        <v>1196</v>
      </c>
      <c r="I477" s="914">
        <v>20.90258</v>
      </c>
      <c r="J477" s="705">
        <v>20.9</v>
      </c>
      <c r="K477" s="914">
        <v>20.90258</v>
      </c>
      <c r="L477" s="1002">
        <v>2</v>
      </c>
    </row>
    <row r="478" spans="1:12" ht="63.75">
      <c r="A478" s="715">
        <v>168</v>
      </c>
      <c r="B478" s="693" t="s">
        <v>352</v>
      </c>
      <c r="C478" s="820" t="s">
        <v>353</v>
      </c>
      <c r="D478" s="716" t="s">
        <v>354</v>
      </c>
      <c r="E478" s="715">
        <v>10</v>
      </c>
      <c r="F478" s="95" t="s">
        <v>36</v>
      </c>
      <c r="G478" s="95" t="s">
        <v>1176</v>
      </c>
      <c r="H478" s="916">
        <v>1</v>
      </c>
      <c r="I478" s="811">
        <v>3.24</v>
      </c>
      <c r="J478" s="719">
        <f>SUM(H478*I478)</f>
        <v>3.24</v>
      </c>
      <c r="K478" s="811">
        <v>3.24</v>
      </c>
      <c r="L478" s="1157">
        <v>1</v>
      </c>
    </row>
    <row r="479" spans="1:12" ht="63.75">
      <c r="A479" s="198">
        <v>169</v>
      </c>
      <c r="B479" s="164" t="s">
        <v>355</v>
      </c>
      <c r="C479" s="771" t="s">
        <v>356</v>
      </c>
      <c r="D479" s="174" t="s">
        <v>354</v>
      </c>
      <c r="E479" s="198">
        <v>10</v>
      </c>
      <c r="F479" s="164" t="s">
        <v>36</v>
      </c>
      <c r="G479" s="164" t="s">
        <v>1176</v>
      </c>
      <c r="H479" s="179">
        <v>1</v>
      </c>
      <c r="I479" s="917">
        <v>5.76</v>
      </c>
      <c r="J479" s="708">
        <f>SUM(H479*I479)</f>
        <v>5.76</v>
      </c>
      <c r="K479" s="917">
        <v>5.76</v>
      </c>
      <c r="L479" s="1156">
        <v>1</v>
      </c>
    </row>
    <row r="480" spans="1:12" ht="63.75">
      <c r="A480" s="801">
        <v>170</v>
      </c>
      <c r="B480" s="742" t="s">
        <v>357</v>
      </c>
      <c r="C480" s="776" t="s">
        <v>358</v>
      </c>
      <c r="D480" s="139" t="s">
        <v>354</v>
      </c>
      <c r="E480" s="801">
        <v>10</v>
      </c>
      <c r="F480" s="742" t="s">
        <v>36</v>
      </c>
      <c r="G480" s="742" t="s">
        <v>1176</v>
      </c>
      <c r="H480" s="143">
        <v>1</v>
      </c>
      <c r="I480" s="923">
        <v>11.34</v>
      </c>
      <c r="J480" s="702">
        <f>SUM(H480*I480)</f>
        <v>11.34</v>
      </c>
      <c r="K480" s="923">
        <v>11.34</v>
      </c>
      <c r="L480" s="1161">
        <v>1</v>
      </c>
    </row>
    <row r="481" spans="1:12" ht="63.75">
      <c r="A481" s="198">
        <v>171</v>
      </c>
      <c r="B481" s="164" t="s">
        <v>359</v>
      </c>
      <c r="C481" s="771" t="s">
        <v>360</v>
      </c>
      <c r="D481" s="174" t="s">
        <v>354</v>
      </c>
      <c r="E481" s="198">
        <v>10</v>
      </c>
      <c r="F481" s="164" t="s">
        <v>36</v>
      </c>
      <c r="G481" s="164" t="s">
        <v>1176</v>
      </c>
      <c r="H481" s="179">
        <v>1</v>
      </c>
      <c r="I481" s="917">
        <v>14.94</v>
      </c>
      <c r="J481" s="708">
        <f>SUM(H481*I481)</f>
        <v>14.94</v>
      </c>
      <c r="K481" s="917">
        <v>14.94</v>
      </c>
      <c r="L481" s="1156">
        <v>1</v>
      </c>
    </row>
    <row r="482" spans="1:12" ht="89.25">
      <c r="A482" s="852"/>
      <c r="B482" s="1053" t="s">
        <v>361</v>
      </c>
      <c r="C482" s="781"/>
      <c r="D482" s="782"/>
      <c r="E482" s="852"/>
      <c r="F482" s="98"/>
      <c r="G482" s="98"/>
      <c r="H482" s="98"/>
      <c r="I482" s="785"/>
      <c r="J482" s="719"/>
      <c r="K482" s="648"/>
      <c r="L482" s="1157"/>
    </row>
    <row r="483" spans="1:12" s="674" customFormat="1" ht="51">
      <c r="A483" s="664">
        <v>172</v>
      </c>
      <c r="B483" s="665" t="s">
        <v>362</v>
      </c>
      <c r="C483" s="665" t="s">
        <v>1191</v>
      </c>
      <c r="D483" s="665" t="s">
        <v>125</v>
      </c>
      <c r="E483" s="665">
        <v>2000</v>
      </c>
      <c r="F483" s="694" t="s">
        <v>1385</v>
      </c>
      <c r="G483" s="658" t="s">
        <v>1368</v>
      </c>
      <c r="H483" s="694" t="s">
        <v>296</v>
      </c>
      <c r="I483" s="695">
        <v>5.3999999999999999E-2</v>
      </c>
      <c r="J483" s="696">
        <v>5.4</v>
      </c>
      <c r="K483" s="924">
        <v>5.3999999999999999E-2</v>
      </c>
      <c r="L483" s="1158">
        <v>1</v>
      </c>
    </row>
    <row r="484" spans="1:12" ht="25.5">
      <c r="A484" s="715">
        <v>172</v>
      </c>
      <c r="B484" s="693" t="s">
        <v>362</v>
      </c>
      <c r="C484" s="693" t="s">
        <v>363</v>
      </c>
      <c r="D484" s="716" t="s">
        <v>125</v>
      </c>
      <c r="E484" s="693">
        <v>2000</v>
      </c>
      <c r="F484" s="816" t="s">
        <v>197</v>
      </c>
      <c r="G484" s="95" t="s">
        <v>1176</v>
      </c>
      <c r="H484" s="816">
        <v>100</v>
      </c>
      <c r="I484" s="817">
        <v>6.6000000000000003E-2</v>
      </c>
      <c r="J484" s="818">
        <f>SUM(H484*I484)</f>
        <v>6.6000000000000005</v>
      </c>
      <c r="K484" s="925">
        <v>6.6000000000000003E-2</v>
      </c>
      <c r="L484" s="1157">
        <v>2</v>
      </c>
    </row>
    <row r="485" spans="1:12" s="663" customFormat="1" ht="51">
      <c r="A485" s="654">
        <v>172</v>
      </c>
      <c r="B485" s="655" t="s">
        <v>362</v>
      </c>
      <c r="C485" s="655" t="s">
        <v>1191</v>
      </c>
      <c r="D485" s="655" t="s">
        <v>125</v>
      </c>
      <c r="E485" s="655">
        <v>2000</v>
      </c>
      <c r="F485" s="125" t="s">
        <v>1462</v>
      </c>
      <c r="G485" s="658" t="s">
        <v>1452</v>
      </c>
      <c r="H485" s="655" t="s">
        <v>125</v>
      </c>
      <c r="I485" s="690">
        <v>7.0000000000000007E-2</v>
      </c>
      <c r="J485" s="691">
        <v>7.0000000000000007E-2</v>
      </c>
      <c r="K485" s="926">
        <v>7.0000000000000007E-2</v>
      </c>
      <c r="L485" s="992">
        <v>3</v>
      </c>
    </row>
    <row r="486" spans="1:12" s="733" customFormat="1" ht="25.5">
      <c r="A486" s="741">
        <v>172</v>
      </c>
      <c r="B486" s="694" t="s">
        <v>362</v>
      </c>
      <c r="C486" s="694" t="s">
        <v>1191</v>
      </c>
      <c r="D486" s="742" t="s">
        <v>125</v>
      </c>
      <c r="E486" s="742">
        <v>2000</v>
      </c>
      <c r="F486" s="139" t="s">
        <v>1183</v>
      </c>
      <c r="G486" s="658" t="s">
        <v>1178</v>
      </c>
      <c r="H486" s="658"/>
      <c r="I486" s="669">
        <v>0.09</v>
      </c>
      <c r="J486" s="702">
        <f>E486*I486</f>
        <v>180</v>
      </c>
      <c r="K486" s="669">
        <v>0.09</v>
      </c>
      <c r="L486" s="1160">
        <v>4</v>
      </c>
    </row>
    <row r="487" spans="1:12" s="732" customFormat="1" ht="25.5">
      <c r="A487" s="725">
        <v>172</v>
      </c>
      <c r="B487" s="95" t="s">
        <v>362</v>
      </c>
      <c r="C487" s="95" t="s">
        <v>1191</v>
      </c>
      <c r="D487" s="95" t="s">
        <v>125</v>
      </c>
      <c r="E487" s="95">
        <v>2000</v>
      </c>
      <c r="F487" s="726" t="s">
        <v>1209</v>
      </c>
      <c r="G487" s="727" t="s">
        <v>1206</v>
      </c>
      <c r="H487" s="728">
        <v>100</v>
      </c>
      <c r="I487" s="729">
        <v>0.11</v>
      </c>
      <c r="J487" s="167">
        <v>11</v>
      </c>
      <c r="K487" s="927">
        <v>0.11</v>
      </c>
      <c r="L487" s="1159">
        <v>5</v>
      </c>
    </row>
    <row r="488" spans="1:12" s="663" customFormat="1" ht="51">
      <c r="A488" s="675">
        <v>173</v>
      </c>
      <c r="B488" s="676" t="s">
        <v>364</v>
      </c>
      <c r="C488" s="676" t="s">
        <v>365</v>
      </c>
      <c r="D488" s="676" t="s">
        <v>125</v>
      </c>
      <c r="E488" s="676">
        <v>500</v>
      </c>
      <c r="F488" s="197" t="s">
        <v>1462</v>
      </c>
      <c r="G488" s="679" t="s">
        <v>1452</v>
      </c>
      <c r="H488" s="676" t="s">
        <v>125</v>
      </c>
      <c r="I488" s="680">
        <v>0.26500000000000001</v>
      </c>
      <c r="J488" s="703">
        <v>0.26500000000000001</v>
      </c>
      <c r="K488" s="928">
        <v>0.26500000000000001</v>
      </c>
      <c r="L488" s="1002">
        <v>1</v>
      </c>
    </row>
    <row r="489" spans="1:12" s="674" customFormat="1" ht="51">
      <c r="A489" s="675">
        <v>173</v>
      </c>
      <c r="B489" s="676" t="s">
        <v>364</v>
      </c>
      <c r="C489" s="676" t="s">
        <v>365</v>
      </c>
      <c r="D489" s="676" t="s">
        <v>125</v>
      </c>
      <c r="E489" s="676">
        <v>500</v>
      </c>
      <c r="F489" s="676" t="s">
        <v>1385</v>
      </c>
      <c r="G489" s="679" t="s">
        <v>1368</v>
      </c>
      <c r="H489" s="676" t="s">
        <v>1401</v>
      </c>
      <c r="I489" s="684">
        <v>0.28799999999999998</v>
      </c>
      <c r="J489" s="706">
        <v>7.2</v>
      </c>
      <c r="K489" s="928">
        <v>0.28799999999999998</v>
      </c>
      <c r="L489" s="1002">
        <v>2</v>
      </c>
    </row>
    <row r="490" spans="1:12" s="733" customFormat="1" ht="25.5">
      <c r="A490" s="675">
        <v>173</v>
      </c>
      <c r="B490" s="676" t="s">
        <v>364</v>
      </c>
      <c r="C490" s="676" t="s">
        <v>365</v>
      </c>
      <c r="D490" s="164" t="s">
        <v>125</v>
      </c>
      <c r="E490" s="164">
        <v>500</v>
      </c>
      <c r="F490" s="174" t="s">
        <v>1183</v>
      </c>
      <c r="G490" s="679" t="s">
        <v>1178</v>
      </c>
      <c r="H490" s="679"/>
      <c r="I490" s="687">
        <v>0.44</v>
      </c>
      <c r="J490" s="708">
        <f>E490*I490</f>
        <v>220</v>
      </c>
      <c r="K490" s="929">
        <v>0.44</v>
      </c>
      <c r="L490" s="1002">
        <v>3</v>
      </c>
    </row>
    <row r="491" spans="1:12" ht="25.5">
      <c r="A491" s="198">
        <v>173</v>
      </c>
      <c r="B491" s="164" t="s">
        <v>364</v>
      </c>
      <c r="C491" s="164" t="s">
        <v>365</v>
      </c>
      <c r="D491" s="174" t="s">
        <v>125</v>
      </c>
      <c r="E491" s="164">
        <v>500</v>
      </c>
      <c r="F491" s="813" t="s">
        <v>207</v>
      </c>
      <c r="G491" s="164" t="s">
        <v>1176</v>
      </c>
      <c r="H491" s="813">
        <v>1</v>
      </c>
      <c r="I491" s="814">
        <v>0.51</v>
      </c>
      <c r="J491" s="815">
        <f>SUM(H491*I491)</f>
        <v>0.51</v>
      </c>
      <c r="K491" s="930">
        <v>0.51</v>
      </c>
      <c r="L491" s="1156">
        <v>4</v>
      </c>
    </row>
    <row r="492" spans="1:12" s="732" customFormat="1" ht="25.5">
      <c r="A492" s="735">
        <v>173</v>
      </c>
      <c r="B492" s="164" t="s">
        <v>364</v>
      </c>
      <c r="C492" s="164" t="s">
        <v>365</v>
      </c>
      <c r="D492" s="164" t="s">
        <v>125</v>
      </c>
      <c r="E492" s="164">
        <v>500</v>
      </c>
      <c r="F492" s="736" t="s">
        <v>1209</v>
      </c>
      <c r="G492" s="737" t="s">
        <v>1206</v>
      </c>
      <c r="H492" s="738">
        <v>100</v>
      </c>
      <c r="I492" s="739">
        <v>0.54</v>
      </c>
      <c r="J492" s="168">
        <v>54</v>
      </c>
      <c r="K492" s="931">
        <v>0.54</v>
      </c>
      <c r="L492" s="1156">
        <v>5</v>
      </c>
    </row>
    <row r="493" spans="1:12" s="674" customFormat="1" ht="51">
      <c r="A493" s="664">
        <v>174</v>
      </c>
      <c r="B493" s="665" t="s">
        <v>364</v>
      </c>
      <c r="C493" s="665" t="s">
        <v>366</v>
      </c>
      <c r="D493" s="665" t="s">
        <v>125</v>
      </c>
      <c r="E493" s="665">
        <v>1200</v>
      </c>
      <c r="F493" s="694" t="s">
        <v>1385</v>
      </c>
      <c r="G493" s="658" t="s">
        <v>1368</v>
      </c>
      <c r="H493" s="694" t="s">
        <v>1401</v>
      </c>
      <c r="I493" s="695">
        <v>0.3</v>
      </c>
      <c r="J493" s="696">
        <v>7.5</v>
      </c>
      <c r="K493" s="765">
        <v>0.3</v>
      </c>
      <c r="L493" s="1158">
        <v>1</v>
      </c>
    </row>
    <row r="494" spans="1:12" s="663" customFormat="1" ht="51">
      <c r="A494" s="654">
        <v>174</v>
      </c>
      <c r="B494" s="655" t="s">
        <v>364</v>
      </c>
      <c r="C494" s="655" t="s">
        <v>366</v>
      </c>
      <c r="D494" s="655" t="s">
        <v>125</v>
      </c>
      <c r="E494" s="655">
        <v>1200</v>
      </c>
      <c r="F494" s="125" t="s">
        <v>1462</v>
      </c>
      <c r="G494" s="658" t="s">
        <v>1452</v>
      </c>
      <c r="H494" s="655" t="s">
        <v>125</v>
      </c>
      <c r="I494" s="690">
        <v>0.49</v>
      </c>
      <c r="J494" s="691">
        <v>0.49</v>
      </c>
      <c r="K494" s="932">
        <v>0.49</v>
      </c>
      <c r="L494" s="992">
        <v>2</v>
      </c>
    </row>
    <row r="495" spans="1:12" s="733" customFormat="1" ht="25.5">
      <c r="A495" s="741">
        <v>174</v>
      </c>
      <c r="B495" s="694" t="s">
        <v>364</v>
      </c>
      <c r="C495" s="694" t="s">
        <v>366</v>
      </c>
      <c r="D495" s="742" t="s">
        <v>125</v>
      </c>
      <c r="E495" s="742">
        <v>1200</v>
      </c>
      <c r="F495" s="139" t="s">
        <v>1183</v>
      </c>
      <c r="G495" s="658" t="s">
        <v>1178</v>
      </c>
      <c r="H495" s="658"/>
      <c r="I495" s="669">
        <v>0.59</v>
      </c>
      <c r="J495" s="702">
        <f>E495*I495</f>
        <v>708</v>
      </c>
      <c r="K495" s="933">
        <v>0.59</v>
      </c>
      <c r="L495" s="1160">
        <v>3</v>
      </c>
    </row>
    <row r="496" spans="1:12" s="732" customFormat="1" ht="25.5">
      <c r="A496" s="725">
        <v>174</v>
      </c>
      <c r="B496" s="95" t="s">
        <v>364</v>
      </c>
      <c r="C496" s="95" t="s">
        <v>366</v>
      </c>
      <c r="D496" s="95" t="s">
        <v>125</v>
      </c>
      <c r="E496" s="95">
        <v>1200</v>
      </c>
      <c r="F496" s="726" t="s">
        <v>1209</v>
      </c>
      <c r="G496" s="727" t="s">
        <v>1206</v>
      </c>
      <c r="H496" s="728">
        <v>100</v>
      </c>
      <c r="I496" s="729">
        <v>0.79</v>
      </c>
      <c r="J496" s="167">
        <v>79</v>
      </c>
      <c r="K496" s="934">
        <v>0.79</v>
      </c>
      <c r="L496" s="1159">
        <v>4</v>
      </c>
    </row>
    <row r="497" spans="1:12" s="733" customFormat="1" ht="51">
      <c r="A497" s="675">
        <v>175</v>
      </c>
      <c r="B497" s="676" t="s">
        <v>367</v>
      </c>
      <c r="C497" s="677" t="s">
        <v>368</v>
      </c>
      <c r="D497" s="164" t="s">
        <v>125</v>
      </c>
      <c r="E497" s="164">
        <v>40000</v>
      </c>
      <c r="F497" s="174" t="s">
        <v>1183</v>
      </c>
      <c r="G497" s="679" t="s">
        <v>1178</v>
      </c>
      <c r="H497" s="679"/>
      <c r="I497" s="861">
        <v>0.03</v>
      </c>
      <c r="J497" s="708">
        <f>E497*I497</f>
        <v>1200</v>
      </c>
      <c r="K497" s="861">
        <v>0.03</v>
      </c>
      <c r="L497" s="1002">
        <v>1</v>
      </c>
    </row>
    <row r="498" spans="1:12" s="674" customFormat="1" ht="51">
      <c r="A498" s="675">
        <v>175</v>
      </c>
      <c r="B498" s="676" t="s">
        <v>367</v>
      </c>
      <c r="C498" s="677" t="s">
        <v>368</v>
      </c>
      <c r="D498" s="676" t="s">
        <v>125</v>
      </c>
      <c r="E498" s="676">
        <v>40000</v>
      </c>
      <c r="F498" s="676" t="s">
        <v>1388</v>
      </c>
      <c r="G498" s="679" t="s">
        <v>1368</v>
      </c>
      <c r="H498" s="676" t="s">
        <v>296</v>
      </c>
      <c r="I498" s="796">
        <v>3.4799999999999998E-2</v>
      </c>
      <c r="J498" s="706">
        <v>3.4799999999999995</v>
      </c>
      <c r="K498" s="796">
        <v>3.4799999999999998E-2</v>
      </c>
      <c r="L498" s="1002">
        <v>2</v>
      </c>
    </row>
    <row r="499" spans="1:12" s="663" customFormat="1" ht="51">
      <c r="A499" s="675">
        <v>175</v>
      </c>
      <c r="B499" s="676" t="s">
        <v>367</v>
      </c>
      <c r="C499" s="677" t="s">
        <v>368</v>
      </c>
      <c r="D499" s="676" t="s">
        <v>125</v>
      </c>
      <c r="E499" s="676">
        <v>40000</v>
      </c>
      <c r="F499" s="197" t="s">
        <v>1462</v>
      </c>
      <c r="G499" s="679" t="s">
        <v>1452</v>
      </c>
      <c r="H499" s="676" t="s">
        <v>125</v>
      </c>
      <c r="I499" s="858">
        <v>3.5999999999999997E-2</v>
      </c>
      <c r="J499" s="859">
        <v>3.5999999999999997E-2</v>
      </c>
      <c r="K499" s="858">
        <v>3.5999999999999997E-2</v>
      </c>
      <c r="L499" s="1002">
        <v>3</v>
      </c>
    </row>
    <row r="500" spans="1:12" ht="51">
      <c r="A500" s="198">
        <v>175</v>
      </c>
      <c r="B500" s="164" t="s">
        <v>367</v>
      </c>
      <c r="C500" s="164" t="s">
        <v>368</v>
      </c>
      <c r="D500" s="174" t="s">
        <v>125</v>
      </c>
      <c r="E500" s="164">
        <v>40000</v>
      </c>
      <c r="F500" s="813" t="s">
        <v>207</v>
      </c>
      <c r="G500" s="164" t="s">
        <v>1176</v>
      </c>
      <c r="H500" s="813">
        <v>100</v>
      </c>
      <c r="I500" s="876">
        <v>3.5999999999999997E-2</v>
      </c>
      <c r="J500" s="815">
        <f>SUM(H500*I500)</f>
        <v>3.5999999999999996</v>
      </c>
      <c r="K500" s="876">
        <v>3.5999999999999997E-2</v>
      </c>
      <c r="L500" s="1156">
        <v>3</v>
      </c>
    </row>
    <row r="501" spans="1:12" s="732" customFormat="1" ht="51">
      <c r="A501" s="735">
        <v>175</v>
      </c>
      <c r="B501" s="164" t="s">
        <v>367</v>
      </c>
      <c r="C501" s="164" t="s">
        <v>368</v>
      </c>
      <c r="D501" s="164" t="s">
        <v>125</v>
      </c>
      <c r="E501" s="164">
        <v>40000</v>
      </c>
      <c r="F501" s="736" t="s">
        <v>1209</v>
      </c>
      <c r="G501" s="737" t="s">
        <v>1206</v>
      </c>
      <c r="H501" s="738">
        <v>100</v>
      </c>
      <c r="I501" s="739">
        <v>3.78E-2</v>
      </c>
      <c r="J501" s="168">
        <v>3.78</v>
      </c>
      <c r="K501" s="739">
        <v>3.78E-2</v>
      </c>
      <c r="L501" s="1156">
        <v>4</v>
      </c>
    </row>
    <row r="502" spans="1:12" s="733" customFormat="1" ht="51">
      <c r="A502" s="741">
        <v>176</v>
      </c>
      <c r="B502" s="694" t="s">
        <v>369</v>
      </c>
      <c r="C502" s="659" t="s">
        <v>370</v>
      </c>
      <c r="D502" s="742" t="s">
        <v>125</v>
      </c>
      <c r="E502" s="742">
        <v>40000</v>
      </c>
      <c r="F502" s="139" t="s">
        <v>1183</v>
      </c>
      <c r="G502" s="658" t="s">
        <v>1178</v>
      </c>
      <c r="H502" s="658"/>
      <c r="I502" s="860">
        <v>0.04</v>
      </c>
      <c r="J502" s="702">
        <f>E502*I502</f>
        <v>1600</v>
      </c>
      <c r="K502" s="860">
        <v>0.04</v>
      </c>
      <c r="L502" s="1160">
        <v>1</v>
      </c>
    </row>
    <row r="503" spans="1:12" s="674" customFormat="1" ht="51">
      <c r="A503" s="664">
        <v>176</v>
      </c>
      <c r="B503" s="665" t="s">
        <v>369</v>
      </c>
      <c r="C503" s="667" t="s">
        <v>370</v>
      </c>
      <c r="D503" s="665" t="s">
        <v>125</v>
      </c>
      <c r="E503" s="665">
        <v>40000</v>
      </c>
      <c r="F503" s="694" t="s">
        <v>1388</v>
      </c>
      <c r="G503" s="658" t="s">
        <v>1368</v>
      </c>
      <c r="H503" s="694" t="s">
        <v>296</v>
      </c>
      <c r="I503" s="789">
        <v>4.6800000000000001E-2</v>
      </c>
      <c r="J503" s="696">
        <v>4.68</v>
      </c>
      <c r="K503" s="789">
        <v>4.6800000000000001E-2</v>
      </c>
      <c r="L503" s="1158">
        <v>2</v>
      </c>
    </row>
    <row r="504" spans="1:12" s="663" customFormat="1" ht="51">
      <c r="A504" s="654">
        <v>176</v>
      </c>
      <c r="B504" s="655" t="s">
        <v>369</v>
      </c>
      <c r="C504" s="656" t="s">
        <v>370</v>
      </c>
      <c r="D504" s="655" t="s">
        <v>125</v>
      </c>
      <c r="E504" s="655">
        <v>40000</v>
      </c>
      <c r="F504" s="125" t="s">
        <v>1462</v>
      </c>
      <c r="G504" s="658" t="s">
        <v>1452</v>
      </c>
      <c r="H504" s="655" t="s">
        <v>125</v>
      </c>
      <c r="I504" s="897">
        <v>4.8000000000000001E-2</v>
      </c>
      <c r="J504" s="898">
        <v>4.8000000000000001E-2</v>
      </c>
      <c r="K504" s="897">
        <v>4.8000000000000001E-2</v>
      </c>
      <c r="L504" s="992">
        <v>3</v>
      </c>
    </row>
    <row r="505" spans="1:12" ht="51">
      <c r="A505" s="715">
        <v>176</v>
      </c>
      <c r="B505" s="693" t="s">
        <v>369</v>
      </c>
      <c r="C505" s="693" t="s">
        <v>370</v>
      </c>
      <c r="D505" s="716" t="s">
        <v>125</v>
      </c>
      <c r="E505" s="693">
        <v>40000</v>
      </c>
      <c r="F505" s="816" t="s">
        <v>207</v>
      </c>
      <c r="G505" s="95" t="s">
        <v>1176</v>
      </c>
      <c r="H505" s="816">
        <v>100</v>
      </c>
      <c r="I505" s="872">
        <v>4.8000000000000001E-2</v>
      </c>
      <c r="J505" s="818">
        <f>SUM(H505*I505)</f>
        <v>4.8</v>
      </c>
      <c r="K505" s="872">
        <v>4.8000000000000001E-2</v>
      </c>
      <c r="L505" s="1157">
        <v>3</v>
      </c>
    </row>
    <row r="506" spans="1:12" s="732" customFormat="1" ht="51">
      <c r="A506" s="725">
        <v>176</v>
      </c>
      <c r="B506" s="95" t="s">
        <v>369</v>
      </c>
      <c r="C506" s="95" t="s">
        <v>370</v>
      </c>
      <c r="D506" s="95" t="s">
        <v>125</v>
      </c>
      <c r="E506" s="95">
        <v>40000</v>
      </c>
      <c r="F506" s="726" t="s">
        <v>1209</v>
      </c>
      <c r="G506" s="727" t="s">
        <v>1206</v>
      </c>
      <c r="H506" s="728">
        <v>100</v>
      </c>
      <c r="I506" s="729">
        <v>4.9800000000000004E-2</v>
      </c>
      <c r="J506" s="167">
        <v>4.9800000000000004</v>
      </c>
      <c r="K506" s="729">
        <v>4.9800000000000004E-2</v>
      </c>
      <c r="L506" s="1159">
        <v>4</v>
      </c>
    </row>
    <row r="507" spans="1:12" s="733" customFormat="1" ht="51">
      <c r="A507" s="675">
        <v>177</v>
      </c>
      <c r="B507" s="676" t="s">
        <v>369</v>
      </c>
      <c r="C507" s="677" t="s">
        <v>371</v>
      </c>
      <c r="D507" s="164" t="s">
        <v>125</v>
      </c>
      <c r="E507" s="164">
        <v>30000</v>
      </c>
      <c r="F507" s="174" t="s">
        <v>1183</v>
      </c>
      <c r="G507" s="679" t="s">
        <v>1178</v>
      </c>
      <c r="H507" s="679"/>
      <c r="I507" s="861">
        <v>0.06</v>
      </c>
      <c r="J507" s="708">
        <f>E507*I507</f>
        <v>1800</v>
      </c>
      <c r="K507" s="861">
        <v>0.06</v>
      </c>
      <c r="L507" s="1002">
        <v>1</v>
      </c>
    </row>
    <row r="508" spans="1:12" ht="51">
      <c r="A508" s="198">
        <v>177</v>
      </c>
      <c r="B508" s="164" t="s">
        <v>369</v>
      </c>
      <c r="C508" s="164" t="s">
        <v>371</v>
      </c>
      <c r="D508" s="174" t="s">
        <v>125</v>
      </c>
      <c r="E508" s="164">
        <v>30000</v>
      </c>
      <c r="F508" s="813" t="s">
        <v>207</v>
      </c>
      <c r="G508" s="164" t="s">
        <v>1176</v>
      </c>
      <c r="H508" s="813">
        <v>100</v>
      </c>
      <c r="I508" s="876">
        <v>6.9000000000000006E-2</v>
      </c>
      <c r="J508" s="815">
        <f>SUM(H508*I508)</f>
        <v>6.9</v>
      </c>
      <c r="K508" s="876">
        <v>6.9000000000000006E-2</v>
      </c>
      <c r="L508" s="1156">
        <v>2</v>
      </c>
    </row>
    <row r="509" spans="1:12" s="674" customFormat="1" ht="51">
      <c r="A509" s="675">
        <v>177</v>
      </c>
      <c r="B509" s="676" t="s">
        <v>369</v>
      </c>
      <c r="C509" s="677" t="s">
        <v>371</v>
      </c>
      <c r="D509" s="676" t="s">
        <v>125</v>
      </c>
      <c r="E509" s="676">
        <v>30000</v>
      </c>
      <c r="F509" s="676" t="s">
        <v>1388</v>
      </c>
      <c r="G509" s="679" t="s">
        <v>1368</v>
      </c>
      <c r="H509" s="676" t="s">
        <v>296</v>
      </c>
      <c r="I509" s="796">
        <v>6.9599999999999995E-2</v>
      </c>
      <c r="J509" s="706">
        <v>6.9599999999999991</v>
      </c>
      <c r="K509" s="796">
        <v>6.9599999999999995E-2</v>
      </c>
      <c r="L509" s="1002">
        <v>3</v>
      </c>
    </row>
    <row r="510" spans="1:12" s="663" customFormat="1" ht="51">
      <c r="A510" s="675">
        <v>177</v>
      </c>
      <c r="B510" s="676" t="s">
        <v>369</v>
      </c>
      <c r="C510" s="677" t="s">
        <v>371</v>
      </c>
      <c r="D510" s="676" t="s">
        <v>125</v>
      </c>
      <c r="E510" s="676">
        <v>30000</v>
      </c>
      <c r="F510" s="197" t="s">
        <v>1462</v>
      </c>
      <c r="G510" s="679" t="s">
        <v>1452</v>
      </c>
      <c r="H510" s="676" t="s">
        <v>125</v>
      </c>
      <c r="I510" s="858">
        <v>7.1999999999999995E-2</v>
      </c>
      <c r="J510" s="859">
        <v>7.1999999999999995E-2</v>
      </c>
      <c r="K510" s="858">
        <v>7.1999999999999995E-2</v>
      </c>
      <c r="L510" s="1002">
        <v>4</v>
      </c>
    </row>
    <row r="511" spans="1:12" s="732" customFormat="1" ht="51">
      <c r="A511" s="735">
        <v>177</v>
      </c>
      <c r="B511" s="164" t="s">
        <v>369</v>
      </c>
      <c r="C511" s="164" t="s">
        <v>371</v>
      </c>
      <c r="D511" s="164" t="s">
        <v>125</v>
      </c>
      <c r="E511" s="164">
        <v>30000</v>
      </c>
      <c r="F511" s="736" t="s">
        <v>1209</v>
      </c>
      <c r="G511" s="737" t="s">
        <v>1206</v>
      </c>
      <c r="H511" s="738">
        <v>100</v>
      </c>
      <c r="I511" s="739">
        <v>7.2999999999999995E-2</v>
      </c>
      <c r="J511" s="168">
        <v>7.3</v>
      </c>
      <c r="K511" s="739">
        <v>7.2999999999999995E-2</v>
      </c>
      <c r="L511" s="1156">
        <v>5</v>
      </c>
    </row>
    <row r="512" spans="1:12" s="733" customFormat="1" ht="51">
      <c r="A512" s="741">
        <v>178</v>
      </c>
      <c r="B512" s="694" t="s">
        <v>369</v>
      </c>
      <c r="C512" s="659" t="s">
        <v>372</v>
      </c>
      <c r="D512" s="742" t="s">
        <v>125</v>
      </c>
      <c r="E512" s="742">
        <v>15000</v>
      </c>
      <c r="F512" s="139" t="s">
        <v>1183</v>
      </c>
      <c r="G512" s="658" t="s">
        <v>1178</v>
      </c>
      <c r="H512" s="658"/>
      <c r="I512" s="860">
        <v>0.09</v>
      </c>
      <c r="J512" s="702">
        <f>E512*I512</f>
        <v>1350</v>
      </c>
      <c r="K512" s="860">
        <v>0.09</v>
      </c>
      <c r="L512" s="1160">
        <v>1</v>
      </c>
    </row>
    <row r="513" spans="1:12" s="674" customFormat="1" ht="51">
      <c r="A513" s="664">
        <v>178</v>
      </c>
      <c r="B513" s="665" t="s">
        <v>369</v>
      </c>
      <c r="C513" s="667" t="s">
        <v>372</v>
      </c>
      <c r="D513" s="665" t="s">
        <v>125</v>
      </c>
      <c r="E513" s="665">
        <v>15000</v>
      </c>
      <c r="F513" s="694" t="s">
        <v>1388</v>
      </c>
      <c r="G513" s="658" t="s">
        <v>1368</v>
      </c>
      <c r="H513" s="694" t="s">
        <v>1391</v>
      </c>
      <c r="I513" s="789">
        <v>9.3600000000000003E-2</v>
      </c>
      <c r="J513" s="696">
        <v>4.68</v>
      </c>
      <c r="K513" s="789">
        <v>9.3600000000000003E-2</v>
      </c>
      <c r="L513" s="1158">
        <v>2</v>
      </c>
    </row>
    <row r="514" spans="1:12" s="663" customFormat="1" ht="51">
      <c r="A514" s="654">
        <v>178</v>
      </c>
      <c r="B514" s="655" t="s">
        <v>369</v>
      </c>
      <c r="C514" s="656" t="s">
        <v>372</v>
      </c>
      <c r="D514" s="655" t="s">
        <v>125</v>
      </c>
      <c r="E514" s="655">
        <v>15000</v>
      </c>
      <c r="F514" s="125" t="s">
        <v>1462</v>
      </c>
      <c r="G514" s="658" t="s">
        <v>1452</v>
      </c>
      <c r="H514" s="655" t="s">
        <v>125</v>
      </c>
      <c r="I514" s="897">
        <v>9.4E-2</v>
      </c>
      <c r="J514" s="898">
        <v>9.4E-2</v>
      </c>
      <c r="K514" s="897">
        <v>9.4E-2</v>
      </c>
      <c r="L514" s="992">
        <v>3</v>
      </c>
    </row>
    <row r="515" spans="1:12" s="732" customFormat="1" ht="51">
      <c r="A515" s="725">
        <v>178</v>
      </c>
      <c r="B515" s="95" t="s">
        <v>369</v>
      </c>
      <c r="C515" s="95" t="s">
        <v>372</v>
      </c>
      <c r="D515" s="95" t="s">
        <v>125</v>
      </c>
      <c r="E515" s="95">
        <v>15000</v>
      </c>
      <c r="F515" s="726" t="s">
        <v>1209</v>
      </c>
      <c r="G515" s="727" t="s">
        <v>1206</v>
      </c>
      <c r="H515" s="728">
        <v>100</v>
      </c>
      <c r="I515" s="729">
        <v>0.107</v>
      </c>
      <c r="J515" s="167">
        <v>10.7</v>
      </c>
      <c r="K515" s="729">
        <v>0.107</v>
      </c>
      <c r="L515" s="1159">
        <v>4</v>
      </c>
    </row>
    <row r="516" spans="1:12" ht="51">
      <c r="A516" s="715">
        <v>178</v>
      </c>
      <c r="B516" s="693" t="s">
        <v>369</v>
      </c>
      <c r="C516" s="693" t="s">
        <v>372</v>
      </c>
      <c r="D516" s="716" t="s">
        <v>125</v>
      </c>
      <c r="E516" s="693">
        <v>15000</v>
      </c>
      <c r="F516" s="816" t="s">
        <v>207</v>
      </c>
      <c r="G516" s="95" t="s">
        <v>1176</v>
      </c>
      <c r="H516" s="816">
        <v>100</v>
      </c>
      <c r="I516" s="872">
        <v>0.108</v>
      </c>
      <c r="J516" s="818">
        <f>SUM(H516*I516)</f>
        <v>10.8</v>
      </c>
      <c r="K516" s="872">
        <v>0.108</v>
      </c>
      <c r="L516" s="1157">
        <v>5</v>
      </c>
    </row>
    <row r="517" spans="1:12" s="674" customFormat="1" ht="51">
      <c r="A517" s="675">
        <v>179</v>
      </c>
      <c r="B517" s="676" t="s">
        <v>369</v>
      </c>
      <c r="C517" s="677" t="s">
        <v>373</v>
      </c>
      <c r="D517" s="676" t="s">
        <v>125</v>
      </c>
      <c r="E517" s="676">
        <v>1000</v>
      </c>
      <c r="F517" s="676" t="s">
        <v>1385</v>
      </c>
      <c r="G517" s="679" t="s">
        <v>1368</v>
      </c>
      <c r="H517" s="676" t="s">
        <v>1401</v>
      </c>
      <c r="I517" s="796">
        <v>0.28799999999999998</v>
      </c>
      <c r="J517" s="706">
        <v>7.2</v>
      </c>
      <c r="K517" s="796">
        <v>0.28799999999999998</v>
      </c>
      <c r="L517" s="1002">
        <v>1</v>
      </c>
    </row>
    <row r="518" spans="1:12" s="733" customFormat="1" ht="51">
      <c r="A518" s="675">
        <v>179</v>
      </c>
      <c r="B518" s="676" t="s">
        <v>369</v>
      </c>
      <c r="C518" s="677" t="s">
        <v>373</v>
      </c>
      <c r="D518" s="164" t="s">
        <v>125</v>
      </c>
      <c r="E518" s="164">
        <v>1000</v>
      </c>
      <c r="F518" s="174" t="s">
        <v>1183</v>
      </c>
      <c r="G518" s="679" t="s">
        <v>1178</v>
      </c>
      <c r="H518" s="679"/>
      <c r="I518" s="861">
        <v>0.44</v>
      </c>
      <c r="J518" s="708">
        <f>E518*I518</f>
        <v>440</v>
      </c>
      <c r="K518" s="861">
        <v>0.44</v>
      </c>
      <c r="L518" s="1002">
        <v>2</v>
      </c>
    </row>
    <row r="519" spans="1:12" s="732" customFormat="1" ht="51">
      <c r="A519" s="735">
        <v>179</v>
      </c>
      <c r="B519" s="164" t="s">
        <v>369</v>
      </c>
      <c r="C519" s="164" t="s">
        <v>373</v>
      </c>
      <c r="D519" s="164" t="s">
        <v>125</v>
      </c>
      <c r="E519" s="164">
        <v>1000</v>
      </c>
      <c r="F519" s="736" t="s">
        <v>1209</v>
      </c>
      <c r="G519" s="737" t="s">
        <v>1206</v>
      </c>
      <c r="H519" s="738">
        <v>100</v>
      </c>
      <c r="I519" s="739">
        <v>0.54</v>
      </c>
      <c r="J519" s="168">
        <v>54</v>
      </c>
      <c r="K519" s="739">
        <v>0.54</v>
      </c>
      <c r="L519" s="1156">
        <v>3</v>
      </c>
    </row>
    <row r="520" spans="1:12" s="674" customFormat="1" ht="51">
      <c r="A520" s="664">
        <v>180</v>
      </c>
      <c r="B520" s="665" t="s">
        <v>374</v>
      </c>
      <c r="C520" s="667" t="s">
        <v>375</v>
      </c>
      <c r="D520" s="665" t="s">
        <v>125</v>
      </c>
      <c r="E520" s="665">
        <v>20000</v>
      </c>
      <c r="F520" s="694" t="s">
        <v>1388</v>
      </c>
      <c r="G520" s="658" t="s">
        <v>1368</v>
      </c>
      <c r="H520" s="694" t="s">
        <v>296</v>
      </c>
      <c r="I520" s="789">
        <v>3.8399999999999997E-2</v>
      </c>
      <c r="J520" s="696">
        <v>3.84</v>
      </c>
      <c r="K520" s="789">
        <v>3.8399999999999997E-2</v>
      </c>
      <c r="L520" s="1158">
        <v>1</v>
      </c>
    </row>
    <row r="521" spans="1:12" s="733" customFormat="1" ht="51">
      <c r="A521" s="741">
        <v>180</v>
      </c>
      <c r="B521" s="694" t="s">
        <v>374</v>
      </c>
      <c r="C521" s="659" t="s">
        <v>375</v>
      </c>
      <c r="D521" s="742" t="s">
        <v>125</v>
      </c>
      <c r="E521" s="742">
        <v>20000</v>
      </c>
      <c r="F521" s="139" t="s">
        <v>1183</v>
      </c>
      <c r="G521" s="658" t="s">
        <v>1178</v>
      </c>
      <c r="H521" s="658"/>
      <c r="I521" s="860">
        <v>0.04</v>
      </c>
      <c r="J521" s="702">
        <f>E521*I521</f>
        <v>800</v>
      </c>
      <c r="K521" s="860">
        <v>0.04</v>
      </c>
      <c r="L521" s="1160">
        <v>2</v>
      </c>
    </row>
    <row r="522" spans="1:12" s="663" customFormat="1" ht="51">
      <c r="A522" s="654">
        <v>180</v>
      </c>
      <c r="B522" s="655" t="s">
        <v>374</v>
      </c>
      <c r="C522" s="656" t="s">
        <v>375</v>
      </c>
      <c r="D522" s="655" t="s">
        <v>125</v>
      </c>
      <c r="E522" s="655">
        <v>20000</v>
      </c>
      <c r="F522" s="125" t="s">
        <v>1462</v>
      </c>
      <c r="G522" s="658" t="s">
        <v>1452</v>
      </c>
      <c r="H522" s="655" t="s">
        <v>125</v>
      </c>
      <c r="I522" s="897">
        <v>4.3200000000000002E-2</v>
      </c>
      <c r="J522" s="898">
        <v>4.3200000000000002E-2</v>
      </c>
      <c r="K522" s="897">
        <v>4.3200000000000002E-2</v>
      </c>
      <c r="L522" s="992">
        <v>3</v>
      </c>
    </row>
    <row r="523" spans="1:12" ht="51">
      <c r="A523" s="715">
        <v>180</v>
      </c>
      <c r="B523" s="693" t="s">
        <v>374</v>
      </c>
      <c r="C523" s="693" t="s">
        <v>375</v>
      </c>
      <c r="D523" s="716" t="s">
        <v>125</v>
      </c>
      <c r="E523" s="693">
        <v>20000</v>
      </c>
      <c r="F523" s="816" t="s">
        <v>197</v>
      </c>
      <c r="G523" s="95" t="s">
        <v>1176</v>
      </c>
      <c r="H523" s="816">
        <v>100</v>
      </c>
      <c r="I523" s="872">
        <v>4.8000000000000001E-2</v>
      </c>
      <c r="J523" s="818">
        <f>SUM(H523*I523)</f>
        <v>4.8</v>
      </c>
      <c r="K523" s="872">
        <v>4.8000000000000001E-2</v>
      </c>
      <c r="L523" s="1157">
        <v>4</v>
      </c>
    </row>
    <row r="524" spans="1:12" s="674" customFormat="1" ht="51">
      <c r="A524" s="675">
        <v>181</v>
      </c>
      <c r="B524" s="676" t="s">
        <v>374</v>
      </c>
      <c r="C524" s="677" t="s">
        <v>376</v>
      </c>
      <c r="D524" s="676" t="s">
        <v>125</v>
      </c>
      <c r="E524" s="676">
        <v>10000</v>
      </c>
      <c r="F524" s="676" t="s">
        <v>1385</v>
      </c>
      <c r="G524" s="679" t="s">
        <v>1368</v>
      </c>
      <c r="H524" s="676" t="s">
        <v>296</v>
      </c>
      <c r="I524" s="796">
        <v>4.6800000000000001E-2</v>
      </c>
      <c r="J524" s="706">
        <v>4.68</v>
      </c>
      <c r="K524" s="796">
        <v>4.6800000000000001E-2</v>
      </c>
      <c r="L524" s="1002">
        <v>1</v>
      </c>
    </row>
    <row r="525" spans="1:12" s="733" customFormat="1" ht="51">
      <c r="A525" s="675">
        <v>181</v>
      </c>
      <c r="B525" s="676" t="s">
        <v>374</v>
      </c>
      <c r="C525" s="677" t="s">
        <v>376</v>
      </c>
      <c r="D525" s="164" t="s">
        <v>125</v>
      </c>
      <c r="E525" s="164">
        <v>10000</v>
      </c>
      <c r="F525" s="174" t="s">
        <v>1183</v>
      </c>
      <c r="G525" s="679" t="s">
        <v>1178</v>
      </c>
      <c r="H525" s="679"/>
      <c r="I525" s="861">
        <v>0.05</v>
      </c>
      <c r="J525" s="708">
        <f>E525*I525</f>
        <v>500</v>
      </c>
      <c r="K525" s="861">
        <v>0.05</v>
      </c>
      <c r="L525" s="1002">
        <v>2</v>
      </c>
    </row>
    <row r="526" spans="1:12" s="663" customFormat="1" ht="51">
      <c r="A526" s="675">
        <v>181</v>
      </c>
      <c r="B526" s="676" t="s">
        <v>374</v>
      </c>
      <c r="C526" s="677" t="s">
        <v>376</v>
      </c>
      <c r="D526" s="676" t="s">
        <v>125</v>
      </c>
      <c r="E526" s="676">
        <v>10000</v>
      </c>
      <c r="F526" s="197" t="s">
        <v>1462</v>
      </c>
      <c r="G526" s="679" t="s">
        <v>1452</v>
      </c>
      <c r="H526" s="676" t="s">
        <v>125</v>
      </c>
      <c r="I526" s="858">
        <v>5.1999999999999998E-2</v>
      </c>
      <c r="J526" s="859">
        <v>5.1999999999999998E-2</v>
      </c>
      <c r="K526" s="858">
        <v>5.1999999999999998E-2</v>
      </c>
      <c r="L526" s="1002">
        <v>3</v>
      </c>
    </row>
    <row r="527" spans="1:12" ht="51">
      <c r="A527" s="198">
        <v>181</v>
      </c>
      <c r="B527" s="164" t="s">
        <v>374</v>
      </c>
      <c r="C527" s="164" t="s">
        <v>376</v>
      </c>
      <c r="D527" s="174" t="s">
        <v>125</v>
      </c>
      <c r="E527" s="164">
        <v>10000</v>
      </c>
      <c r="F527" s="813" t="s">
        <v>197</v>
      </c>
      <c r="G527" s="164" t="s">
        <v>1176</v>
      </c>
      <c r="H527" s="813">
        <v>100</v>
      </c>
      <c r="I527" s="876">
        <v>5.5199999999999999E-2</v>
      </c>
      <c r="J527" s="815">
        <f>SUM(H527*I527)</f>
        <v>5.52</v>
      </c>
      <c r="K527" s="876">
        <v>5.5199999999999999E-2</v>
      </c>
      <c r="L527" s="1156">
        <v>4</v>
      </c>
    </row>
    <row r="528" spans="1:12" s="674" customFormat="1" ht="51">
      <c r="A528" s="664">
        <v>182</v>
      </c>
      <c r="B528" s="665" t="s">
        <v>374</v>
      </c>
      <c r="C528" s="667" t="s">
        <v>377</v>
      </c>
      <c r="D528" s="665" t="s">
        <v>125</v>
      </c>
      <c r="E528" s="665">
        <v>10000</v>
      </c>
      <c r="F528" s="694" t="s">
        <v>1385</v>
      </c>
      <c r="G528" s="658" t="s">
        <v>1368</v>
      </c>
      <c r="H528" s="694" t="s">
        <v>296</v>
      </c>
      <c r="I528" s="789">
        <v>6.8400000000000002E-2</v>
      </c>
      <c r="J528" s="696">
        <v>6.84</v>
      </c>
      <c r="K528" s="789">
        <v>6.8400000000000002E-2</v>
      </c>
      <c r="L528" s="1158">
        <v>1</v>
      </c>
    </row>
    <row r="529" spans="1:12" s="733" customFormat="1" ht="51">
      <c r="A529" s="741">
        <v>182</v>
      </c>
      <c r="B529" s="694" t="s">
        <v>374</v>
      </c>
      <c r="C529" s="659" t="s">
        <v>377</v>
      </c>
      <c r="D529" s="742" t="s">
        <v>125</v>
      </c>
      <c r="E529" s="742">
        <v>10000</v>
      </c>
      <c r="F529" s="139" t="s">
        <v>1183</v>
      </c>
      <c r="G529" s="658" t="s">
        <v>1178</v>
      </c>
      <c r="H529" s="658"/>
      <c r="I529" s="860">
        <v>7.0000000000000007E-2</v>
      </c>
      <c r="J529" s="702">
        <f>E529*I529</f>
        <v>700.00000000000011</v>
      </c>
      <c r="K529" s="860">
        <v>7.0000000000000007E-2</v>
      </c>
      <c r="L529" s="1160">
        <v>2</v>
      </c>
    </row>
    <row r="530" spans="1:12" s="663" customFormat="1" ht="51">
      <c r="A530" s="654">
        <v>182</v>
      </c>
      <c r="B530" s="655" t="s">
        <v>374</v>
      </c>
      <c r="C530" s="656" t="s">
        <v>377</v>
      </c>
      <c r="D530" s="655" t="s">
        <v>125</v>
      </c>
      <c r="E530" s="655">
        <v>10000</v>
      </c>
      <c r="F530" s="125" t="s">
        <v>1462</v>
      </c>
      <c r="G530" s="658" t="s">
        <v>1452</v>
      </c>
      <c r="H530" s="655" t="s">
        <v>125</v>
      </c>
      <c r="I530" s="897">
        <v>7.8E-2</v>
      </c>
      <c r="J530" s="898">
        <v>7.8E-2</v>
      </c>
      <c r="K530" s="897">
        <v>7.8E-2</v>
      </c>
      <c r="L530" s="992">
        <v>3</v>
      </c>
    </row>
    <row r="531" spans="1:12" ht="51">
      <c r="A531" s="715">
        <v>182</v>
      </c>
      <c r="B531" s="693" t="s">
        <v>374</v>
      </c>
      <c r="C531" s="693" t="s">
        <v>377</v>
      </c>
      <c r="D531" s="716" t="s">
        <v>125</v>
      </c>
      <c r="E531" s="693">
        <v>10000</v>
      </c>
      <c r="F531" s="816" t="s">
        <v>197</v>
      </c>
      <c r="G531" s="95" t="s">
        <v>1176</v>
      </c>
      <c r="H531" s="816">
        <v>100</v>
      </c>
      <c r="I531" s="872">
        <v>8.5800000000000001E-2</v>
      </c>
      <c r="J531" s="818">
        <f>SUM(H531*I531)</f>
        <v>8.58</v>
      </c>
      <c r="K531" s="872">
        <v>8.5800000000000001E-2</v>
      </c>
      <c r="L531" s="1157">
        <v>4</v>
      </c>
    </row>
    <row r="532" spans="1:12" s="733" customFormat="1" ht="51">
      <c r="A532" s="675">
        <v>183</v>
      </c>
      <c r="B532" s="676" t="s">
        <v>374</v>
      </c>
      <c r="C532" s="677" t="s">
        <v>378</v>
      </c>
      <c r="D532" s="164" t="s">
        <v>125</v>
      </c>
      <c r="E532" s="164">
        <v>10000</v>
      </c>
      <c r="F532" s="174" t="s">
        <v>1183</v>
      </c>
      <c r="G532" s="679" t="s">
        <v>1178</v>
      </c>
      <c r="H532" s="679"/>
      <c r="I532" s="862">
        <v>0.1</v>
      </c>
      <c r="J532" s="708">
        <f>E532*I532</f>
        <v>1000</v>
      </c>
      <c r="K532" s="862">
        <v>0.1</v>
      </c>
      <c r="L532" s="1002">
        <v>1</v>
      </c>
    </row>
    <row r="533" spans="1:12" s="674" customFormat="1" ht="51">
      <c r="A533" s="675">
        <v>183</v>
      </c>
      <c r="B533" s="676" t="s">
        <v>374</v>
      </c>
      <c r="C533" s="677" t="s">
        <v>378</v>
      </c>
      <c r="D533" s="676" t="s">
        <v>125</v>
      </c>
      <c r="E533" s="676">
        <v>10000</v>
      </c>
      <c r="F533" s="676" t="s">
        <v>1388</v>
      </c>
      <c r="G533" s="679" t="s">
        <v>1368</v>
      </c>
      <c r="H533" s="676" t="s">
        <v>1391</v>
      </c>
      <c r="I533" s="796">
        <v>0.108</v>
      </c>
      <c r="J533" s="706">
        <v>5.4</v>
      </c>
      <c r="K533" s="796">
        <v>0.108</v>
      </c>
      <c r="L533" s="1002">
        <v>2</v>
      </c>
    </row>
    <row r="534" spans="1:12" ht="51">
      <c r="A534" s="198">
        <v>183</v>
      </c>
      <c r="B534" s="164" t="s">
        <v>374</v>
      </c>
      <c r="C534" s="164" t="s">
        <v>378</v>
      </c>
      <c r="D534" s="174" t="s">
        <v>125</v>
      </c>
      <c r="E534" s="164">
        <v>10000</v>
      </c>
      <c r="F534" s="813" t="s">
        <v>197</v>
      </c>
      <c r="G534" s="164" t="s">
        <v>1176</v>
      </c>
      <c r="H534" s="813">
        <v>100</v>
      </c>
      <c r="I534" s="876">
        <v>0.126</v>
      </c>
      <c r="J534" s="815">
        <f>SUM(H534*I534)</f>
        <v>12.6</v>
      </c>
      <c r="K534" s="876">
        <v>0.126</v>
      </c>
      <c r="L534" s="1156">
        <v>3</v>
      </c>
    </row>
    <row r="535" spans="1:12" s="663" customFormat="1" ht="51">
      <c r="A535" s="675">
        <v>183</v>
      </c>
      <c r="B535" s="676" t="s">
        <v>374</v>
      </c>
      <c r="C535" s="677" t="s">
        <v>378</v>
      </c>
      <c r="D535" s="676" t="s">
        <v>125</v>
      </c>
      <c r="E535" s="676">
        <v>10000</v>
      </c>
      <c r="F535" s="197" t="s">
        <v>1462</v>
      </c>
      <c r="G535" s="679" t="s">
        <v>1452</v>
      </c>
      <c r="H535" s="676" t="s">
        <v>125</v>
      </c>
      <c r="I535" s="858">
        <v>0.13</v>
      </c>
      <c r="J535" s="859">
        <v>0.13</v>
      </c>
      <c r="K535" s="858">
        <v>0.13</v>
      </c>
      <c r="L535" s="1002">
        <v>4</v>
      </c>
    </row>
    <row r="536" spans="1:12" s="674" customFormat="1" ht="409.5">
      <c r="A536" s="664">
        <v>184</v>
      </c>
      <c r="B536" s="665" t="s">
        <v>379</v>
      </c>
      <c r="C536" s="694" t="s">
        <v>380</v>
      </c>
      <c r="D536" s="665" t="s">
        <v>125</v>
      </c>
      <c r="E536" s="665">
        <v>5000</v>
      </c>
      <c r="F536" s="694" t="s">
        <v>1385</v>
      </c>
      <c r="G536" s="658" t="s">
        <v>1368</v>
      </c>
      <c r="H536" s="694" t="s">
        <v>296</v>
      </c>
      <c r="I536" s="789">
        <v>3.9300000000000002E-2</v>
      </c>
      <c r="J536" s="696">
        <v>3.93</v>
      </c>
      <c r="K536" s="789">
        <v>3.9300000000000002E-2</v>
      </c>
      <c r="L536" s="1158">
        <v>1</v>
      </c>
    </row>
    <row r="537" spans="1:12" s="733" customFormat="1" ht="409.5">
      <c r="A537" s="741">
        <v>184</v>
      </c>
      <c r="B537" s="694" t="s">
        <v>379</v>
      </c>
      <c r="C537" s="694" t="s">
        <v>380</v>
      </c>
      <c r="D537" s="742" t="s">
        <v>125</v>
      </c>
      <c r="E537" s="742">
        <v>5000</v>
      </c>
      <c r="F537" s="139" t="s">
        <v>1183</v>
      </c>
      <c r="G537" s="658" t="s">
        <v>1178</v>
      </c>
      <c r="H537" s="658"/>
      <c r="I537" s="860">
        <v>0.06</v>
      </c>
      <c r="J537" s="702">
        <f>E537*I537</f>
        <v>300</v>
      </c>
      <c r="K537" s="860">
        <v>0.06</v>
      </c>
      <c r="L537" s="1160">
        <v>2</v>
      </c>
    </row>
    <row r="538" spans="1:12" s="674" customFormat="1" ht="409.5">
      <c r="A538" s="664">
        <v>184</v>
      </c>
      <c r="B538" s="665" t="s">
        <v>379</v>
      </c>
      <c r="C538" s="694" t="s">
        <v>380</v>
      </c>
      <c r="D538" s="665" t="s">
        <v>125</v>
      </c>
      <c r="E538" s="665">
        <v>5000</v>
      </c>
      <c r="F538" s="694" t="s">
        <v>1332</v>
      </c>
      <c r="G538" s="742" t="s">
        <v>1333</v>
      </c>
      <c r="H538" s="694">
        <v>100</v>
      </c>
      <c r="I538" s="935">
        <v>0.13200000000000001</v>
      </c>
      <c r="J538" s="700">
        <f>H538*I538</f>
        <v>13.200000000000001</v>
      </c>
      <c r="K538" s="935">
        <v>0.13200000000000001</v>
      </c>
      <c r="L538" s="1158">
        <v>3</v>
      </c>
    </row>
    <row r="539" spans="1:12" s="674" customFormat="1" ht="409.5">
      <c r="A539" s="675">
        <v>185</v>
      </c>
      <c r="B539" s="676" t="s">
        <v>381</v>
      </c>
      <c r="C539" s="676" t="s">
        <v>380</v>
      </c>
      <c r="D539" s="676" t="s">
        <v>125</v>
      </c>
      <c r="E539" s="676">
        <v>5000</v>
      </c>
      <c r="F539" s="676" t="s">
        <v>1385</v>
      </c>
      <c r="G539" s="679" t="s">
        <v>1368</v>
      </c>
      <c r="H539" s="676" t="s">
        <v>296</v>
      </c>
      <c r="I539" s="796">
        <v>0.06</v>
      </c>
      <c r="J539" s="706">
        <v>6</v>
      </c>
      <c r="K539" s="936">
        <v>0.06</v>
      </c>
      <c r="L539" s="1002">
        <v>1</v>
      </c>
    </row>
    <row r="540" spans="1:12" s="733" customFormat="1" ht="409.5">
      <c r="A540" s="675">
        <v>185</v>
      </c>
      <c r="B540" s="676" t="s">
        <v>381</v>
      </c>
      <c r="C540" s="676" t="s">
        <v>380</v>
      </c>
      <c r="D540" s="164" t="s">
        <v>125</v>
      </c>
      <c r="E540" s="164">
        <v>5000</v>
      </c>
      <c r="F540" s="174" t="s">
        <v>1183</v>
      </c>
      <c r="G540" s="679" t="s">
        <v>1178</v>
      </c>
      <c r="H540" s="679"/>
      <c r="I540" s="861">
        <v>0.09</v>
      </c>
      <c r="J540" s="708">
        <f>E540*I540</f>
        <v>450</v>
      </c>
      <c r="K540" s="861">
        <v>0.09</v>
      </c>
      <c r="L540" s="1002">
        <v>2</v>
      </c>
    </row>
    <row r="541" spans="1:12" s="674" customFormat="1" ht="409.5">
      <c r="A541" s="675">
        <v>185</v>
      </c>
      <c r="B541" s="676" t="s">
        <v>381</v>
      </c>
      <c r="C541" s="676" t="s">
        <v>380</v>
      </c>
      <c r="D541" s="676" t="s">
        <v>125</v>
      </c>
      <c r="E541" s="676">
        <v>5000</v>
      </c>
      <c r="F541" s="676" t="s">
        <v>1332</v>
      </c>
      <c r="G541" s="164" t="s">
        <v>1333</v>
      </c>
      <c r="H541" s="676">
        <v>100</v>
      </c>
      <c r="I541" s="875">
        <v>0.20400000000000001</v>
      </c>
      <c r="J541" s="705">
        <f>I541*H541</f>
        <v>20.400000000000002</v>
      </c>
      <c r="K541" s="875">
        <v>0.20400000000000001</v>
      </c>
      <c r="L541" s="1002">
        <v>3</v>
      </c>
    </row>
    <row r="542" spans="1:12" s="674" customFormat="1" ht="409.5">
      <c r="A542" s="664">
        <v>186</v>
      </c>
      <c r="B542" s="665" t="s">
        <v>382</v>
      </c>
      <c r="C542" s="694" t="s">
        <v>380</v>
      </c>
      <c r="D542" s="665" t="s">
        <v>125</v>
      </c>
      <c r="E542" s="665">
        <v>5000</v>
      </c>
      <c r="F542" s="694" t="s">
        <v>1385</v>
      </c>
      <c r="G542" s="658" t="s">
        <v>1368</v>
      </c>
      <c r="H542" s="694" t="s">
        <v>1391</v>
      </c>
      <c r="I542" s="789">
        <v>9.6000000000000002E-2</v>
      </c>
      <c r="J542" s="696">
        <v>4.8</v>
      </c>
      <c r="K542" s="789">
        <v>9.6000000000000002E-2</v>
      </c>
      <c r="L542" s="1158">
        <v>1</v>
      </c>
    </row>
    <row r="543" spans="1:12" s="733" customFormat="1" ht="409.5">
      <c r="A543" s="741">
        <v>186</v>
      </c>
      <c r="B543" s="694" t="s">
        <v>382</v>
      </c>
      <c r="C543" s="694" t="s">
        <v>380</v>
      </c>
      <c r="D543" s="742" t="s">
        <v>125</v>
      </c>
      <c r="E543" s="742">
        <v>5000</v>
      </c>
      <c r="F543" s="139" t="s">
        <v>1183</v>
      </c>
      <c r="G543" s="658" t="s">
        <v>1178</v>
      </c>
      <c r="H543" s="658"/>
      <c r="I543" s="860">
        <v>0.13</v>
      </c>
      <c r="J543" s="702">
        <f>E543*I543</f>
        <v>650</v>
      </c>
      <c r="K543" s="860">
        <v>0.13</v>
      </c>
      <c r="L543" s="1160">
        <v>2</v>
      </c>
    </row>
    <row r="544" spans="1:12" s="674" customFormat="1" ht="409.5">
      <c r="A544" s="664">
        <v>186</v>
      </c>
      <c r="B544" s="665" t="s">
        <v>382</v>
      </c>
      <c r="C544" s="694" t="s">
        <v>380</v>
      </c>
      <c r="D544" s="665" t="s">
        <v>125</v>
      </c>
      <c r="E544" s="665">
        <v>5000</v>
      </c>
      <c r="F544" s="694" t="s">
        <v>1332</v>
      </c>
      <c r="G544" s="742" t="s">
        <v>1333</v>
      </c>
      <c r="H544" s="694">
        <v>100</v>
      </c>
      <c r="I544" s="935">
        <v>0.312</v>
      </c>
      <c r="J544" s="700">
        <f>I544*H544</f>
        <v>31.2</v>
      </c>
      <c r="K544" s="935">
        <v>0.312</v>
      </c>
      <c r="L544" s="1158">
        <v>3</v>
      </c>
    </row>
    <row r="545" spans="1:12" s="674" customFormat="1" ht="409.5">
      <c r="A545" s="675">
        <v>187</v>
      </c>
      <c r="B545" s="676" t="s">
        <v>364</v>
      </c>
      <c r="C545" s="676" t="s">
        <v>380</v>
      </c>
      <c r="D545" s="676" t="s">
        <v>125</v>
      </c>
      <c r="E545" s="676">
        <v>1000</v>
      </c>
      <c r="F545" s="676" t="s">
        <v>1388</v>
      </c>
      <c r="G545" s="679" t="s">
        <v>1368</v>
      </c>
      <c r="H545" s="676" t="s">
        <v>1401</v>
      </c>
      <c r="I545" s="796">
        <v>0.44400000000000001</v>
      </c>
      <c r="J545" s="706">
        <v>11.1</v>
      </c>
      <c r="K545" s="796">
        <v>0.44400000000000001</v>
      </c>
      <c r="L545" s="1002">
        <v>1</v>
      </c>
    </row>
    <row r="546" spans="1:12" s="733" customFormat="1" ht="409.5">
      <c r="A546" s="675">
        <v>187</v>
      </c>
      <c r="B546" s="676" t="s">
        <v>364</v>
      </c>
      <c r="C546" s="676" t="s">
        <v>380</v>
      </c>
      <c r="D546" s="164" t="s">
        <v>125</v>
      </c>
      <c r="E546" s="164">
        <v>1000</v>
      </c>
      <c r="F546" s="174" t="s">
        <v>1183</v>
      </c>
      <c r="G546" s="679" t="s">
        <v>1178</v>
      </c>
      <c r="H546" s="679"/>
      <c r="I546" s="861">
        <v>0.65</v>
      </c>
      <c r="J546" s="708">
        <f>E546*I546</f>
        <v>650</v>
      </c>
      <c r="K546" s="861">
        <v>0.65</v>
      </c>
      <c r="L546" s="1002">
        <v>2</v>
      </c>
    </row>
    <row r="547" spans="1:12" s="674" customFormat="1" ht="409.5">
      <c r="A547" s="675">
        <v>187</v>
      </c>
      <c r="B547" s="676" t="s">
        <v>364</v>
      </c>
      <c r="C547" s="676" t="s">
        <v>380</v>
      </c>
      <c r="D547" s="676" t="s">
        <v>125</v>
      </c>
      <c r="E547" s="676">
        <v>1000</v>
      </c>
      <c r="F547" s="676" t="s">
        <v>1332</v>
      </c>
      <c r="G547" s="164" t="s">
        <v>1333</v>
      </c>
      <c r="H547" s="676">
        <v>100</v>
      </c>
      <c r="I547" s="875">
        <v>1.1160000000000001</v>
      </c>
      <c r="J547" s="705">
        <f>I547*H547</f>
        <v>111.60000000000001</v>
      </c>
      <c r="K547" s="875">
        <v>1.1160000000000001</v>
      </c>
      <c r="L547" s="1002">
        <v>3</v>
      </c>
    </row>
    <row r="548" spans="1:12" s="733" customFormat="1" ht="165.75">
      <c r="A548" s="741">
        <v>188</v>
      </c>
      <c r="B548" s="655" t="s">
        <v>383</v>
      </c>
      <c r="C548" s="659" t="s">
        <v>384</v>
      </c>
      <c r="D548" s="694" t="s">
        <v>125</v>
      </c>
      <c r="E548" s="694">
        <v>200</v>
      </c>
      <c r="F548" s="126" t="s">
        <v>1466</v>
      </c>
      <c r="G548" s="658" t="s">
        <v>1452</v>
      </c>
      <c r="H548" s="694" t="s">
        <v>125</v>
      </c>
      <c r="I548" s="909">
        <v>34.799999999999997</v>
      </c>
      <c r="J548" s="937">
        <v>34.799999999999997</v>
      </c>
      <c r="K548" s="743"/>
      <c r="L548" s="1160" t="s">
        <v>1547</v>
      </c>
    </row>
    <row r="549" spans="1:12">
      <c r="A549" s="852"/>
      <c r="B549" s="1053" t="s">
        <v>385</v>
      </c>
      <c r="C549" s="781"/>
      <c r="D549" s="782"/>
      <c r="E549" s="793"/>
      <c r="F549" s="794"/>
      <c r="G549" s="794"/>
      <c r="H549" s="794"/>
      <c r="I549" s="795"/>
      <c r="J549" s="719"/>
      <c r="K549" s="648"/>
      <c r="L549" s="1157"/>
    </row>
    <row r="550" spans="1:12" s="733" customFormat="1" ht="127.5">
      <c r="A550" s="675">
        <v>189</v>
      </c>
      <c r="B550" s="164" t="s">
        <v>386</v>
      </c>
      <c r="C550" s="677" t="s">
        <v>387</v>
      </c>
      <c r="D550" s="676" t="s">
        <v>125</v>
      </c>
      <c r="E550" s="676">
        <v>4000</v>
      </c>
      <c r="F550" s="676" t="s">
        <v>1385</v>
      </c>
      <c r="G550" s="679" t="s">
        <v>1368</v>
      </c>
      <c r="H550" s="676" t="s">
        <v>1398</v>
      </c>
      <c r="I550" s="796">
        <v>0.312</v>
      </c>
      <c r="J550" s="706">
        <v>12.48</v>
      </c>
      <c r="K550" s="796">
        <v>0.312</v>
      </c>
      <c r="L550" s="1002">
        <v>1</v>
      </c>
    </row>
    <row r="551" spans="1:12" s="938" customFormat="1" ht="127.5">
      <c r="A551" s="198">
        <v>189</v>
      </c>
      <c r="B551" s="164" t="s">
        <v>386</v>
      </c>
      <c r="C551" s="164" t="s">
        <v>387</v>
      </c>
      <c r="D551" s="174" t="s">
        <v>125</v>
      </c>
      <c r="E551" s="164">
        <v>4000</v>
      </c>
      <c r="F551" s="813" t="s">
        <v>207</v>
      </c>
      <c r="G551" s="164" t="s">
        <v>1176</v>
      </c>
      <c r="H551" s="813">
        <v>1</v>
      </c>
      <c r="I551" s="876">
        <v>0.45</v>
      </c>
      <c r="J551" s="815">
        <f>SUM(H551*I551)</f>
        <v>0.45</v>
      </c>
      <c r="K551" s="876">
        <v>0.45</v>
      </c>
      <c r="L551" s="1156">
        <v>2</v>
      </c>
    </row>
    <row r="552" spans="1:12" s="663" customFormat="1" ht="127.5">
      <c r="A552" s="675">
        <v>189</v>
      </c>
      <c r="B552" s="164" t="s">
        <v>386</v>
      </c>
      <c r="C552" s="677" t="s">
        <v>387</v>
      </c>
      <c r="D552" s="676" t="s">
        <v>125</v>
      </c>
      <c r="E552" s="676">
        <v>4000</v>
      </c>
      <c r="F552" s="197" t="s">
        <v>1462</v>
      </c>
      <c r="G552" s="679" t="s">
        <v>1452</v>
      </c>
      <c r="H552" s="676" t="s">
        <v>125</v>
      </c>
      <c r="I552" s="858">
        <v>0.59399999999999997</v>
      </c>
      <c r="J552" s="859">
        <v>0.59399999999999997</v>
      </c>
      <c r="K552" s="858">
        <v>0.59399999999999997</v>
      </c>
      <c r="L552" s="1002">
        <v>3</v>
      </c>
    </row>
    <row r="553" spans="1:12" s="733" customFormat="1" ht="127.5">
      <c r="A553" s="675">
        <v>189</v>
      </c>
      <c r="B553" s="164" t="s">
        <v>386</v>
      </c>
      <c r="C553" s="677" t="s">
        <v>387</v>
      </c>
      <c r="D553" s="164" t="s">
        <v>125</v>
      </c>
      <c r="E553" s="164">
        <v>4000</v>
      </c>
      <c r="F553" s="174" t="s">
        <v>1532</v>
      </c>
      <c r="G553" s="679" t="s">
        <v>1530</v>
      </c>
      <c r="H553" s="679"/>
      <c r="I553" s="861">
        <v>1.07</v>
      </c>
      <c r="J553" s="708">
        <v>4272</v>
      </c>
      <c r="K553" s="861">
        <v>1.07</v>
      </c>
      <c r="L553" s="1002">
        <v>4</v>
      </c>
    </row>
    <row r="554" spans="1:12" s="733" customFormat="1" ht="127.5">
      <c r="A554" s="675">
        <v>189</v>
      </c>
      <c r="B554" s="164" t="s">
        <v>386</v>
      </c>
      <c r="C554" s="677" t="s">
        <v>387</v>
      </c>
      <c r="D554" s="164" t="s">
        <v>125</v>
      </c>
      <c r="E554" s="164">
        <v>4000</v>
      </c>
      <c r="F554" s="174" t="s">
        <v>1192</v>
      </c>
      <c r="G554" s="679" t="s">
        <v>1178</v>
      </c>
      <c r="H554" s="679"/>
      <c r="I554" s="861">
        <v>1.34</v>
      </c>
      <c r="J554" s="708">
        <f>E554*I554</f>
        <v>5360</v>
      </c>
      <c r="K554" s="861">
        <v>1.34</v>
      </c>
      <c r="L554" s="1002">
        <v>5</v>
      </c>
    </row>
    <row r="555" spans="1:12" s="938" customFormat="1" ht="165.75">
      <c r="A555" s="801">
        <v>190</v>
      </c>
      <c r="B555" s="742" t="s">
        <v>386</v>
      </c>
      <c r="C555" s="742" t="s">
        <v>388</v>
      </c>
      <c r="D555" s="716" t="s">
        <v>125</v>
      </c>
      <c r="E555" s="742">
        <v>500</v>
      </c>
      <c r="F555" s="816" t="s">
        <v>207</v>
      </c>
      <c r="G555" s="95" t="s">
        <v>1176</v>
      </c>
      <c r="H555" s="816">
        <v>1</v>
      </c>
      <c r="I555" s="872">
        <v>0.45</v>
      </c>
      <c r="J555" s="818">
        <f>SUM(H555*I555)</f>
        <v>0.45</v>
      </c>
      <c r="K555" s="872">
        <v>0.45</v>
      </c>
      <c r="L555" s="1161" t="s">
        <v>1545</v>
      </c>
    </row>
    <row r="556" spans="1:12" s="733" customFormat="1" ht="165.75">
      <c r="A556" s="741">
        <v>190</v>
      </c>
      <c r="B556" s="742" t="s">
        <v>386</v>
      </c>
      <c r="C556" s="659" t="s">
        <v>388</v>
      </c>
      <c r="D556" s="742" t="s">
        <v>125</v>
      </c>
      <c r="E556" s="742">
        <v>500</v>
      </c>
      <c r="F556" s="139" t="s">
        <v>1192</v>
      </c>
      <c r="G556" s="658" t="s">
        <v>1178</v>
      </c>
      <c r="H556" s="658"/>
      <c r="I556" s="860">
        <v>1.34</v>
      </c>
      <c r="J556" s="702">
        <f>E556*I556</f>
        <v>670</v>
      </c>
      <c r="K556" s="860">
        <v>1.34</v>
      </c>
      <c r="L556" s="1160" t="s">
        <v>1545</v>
      </c>
    </row>
    <row r="557" spans="1:12" s="733" customFormat="1" ht="165.75">
      <c r="A557" s="741">
        <v>190</v>
      </c>
      <c r="B557" s="742" t="s">
        <v>386</v>
      </c>
      <c r="C557" s="659" t="s">
        <v>388</v>
      </c>
      <c r="D557" s="665" t="s">
        <v>125</v>
      </c>
      <c r="E557" s="694">
        <v>500</v>
      </c>
      <c r="F557" s="694" t="s">
        <v>1332</v>
      </c>
      <c r="G557" s="742" t="s">
        <v>1333</v>
      </c>
      <c r="H557" s="694">
        <v>100</v>
      </c>
      <c r="I557" s="935">
        <v>1.3440000000000001</v>
      </c>
      <c r="J557" s="700">
        <f>I557*H557</f>
        <v>134.4</v>
      </c>
      <c r="K557" s="935">
        <v>1.3440000000000001</v>
      </c>
      <c r="L557" s="1160">
        <v>1</v>
      </c>
    </row>
    <row r="558" spans="1:12" s="733" customFormat="1" ht="165.75">
      <c r="A558" s="741">
        <v>190</v>
      </c>
      <c r="B558" s="742" t="s">
        <v>386</v>
      </c>
      <c r="C558" s="659" t="s">
        <v>388</v>
      </c>
      <c r="D558" s="665" t="s">
        <v>125</v>
      </c>
      <c r="E558" s="694">
        <v>500</v>
      </c>
      <c r="F558" s="139" t="s">
        <v>1532</v>
      </c>
      <c r="G558" s="658" t="s">
        <v>1530</v>
      </c>
      <c r="H558" s="694"/>
      <c r="I558" s="935">
        <v>2.0299999999999998</v>
      </c>
      <c r="J558" s="700">
        <v>1014</v>
      </c>
      <c r="K558" s="935">
        <v>2.0299999999999998</v>
      </c>
      <c r="L558" s="1160" t="s">
        <v>1545</v>
      </c>
    </row>
    <row r="559" spans="1:12" s="674" customFormat="1" ht="51">
      <c r="A559" s="675">
        <v>191</v>
      </c>
      <c r="B559" s="676" t="s">
        <v>389</v>
      </c>
      <c r="C559" s="676" t="s">
        <v>390</v>
      </c>
      <c r="D559" s="676" t="s">
        <v>125</v>
      </c>
      <c r="E559" s="676">
        <v>25000</v>
      </c>
      <c r="F559" s="676" t="s">
        <v>1385</v>
      </c>
      <c r="G559" s="679" t="s">
        <v>1368</v>
      </c>
      <c r="H559" s="676" t="s">
        <v>1401</v>
      </c>
      <c r="I559" s="684">
        <v>0.23400000000000001</v>
      </c>
      <c r="J559" s="706">
        <v>5.85</v>
      </c>
      <c r="K559" s="939">
        <v>0.23400000000000001</v>
      </c>
      <c r="L559" s="1002">
        <v>1</v>
      </c>
    </row>
    <row r="560" spans="1:12" s="663" customFormat="1" ht="51">
      <c r="A560" s="675">
        <v>191</v>
      </c>
      <c r="B560" s="676" t="s">
        <v>389</v>
      </c>
      <c r="C560" s="676" t="s">
        <v>390</v>
      </c>
      <c r="D560" s="676" t="s">
        <v>125</v>
      </c>
      <c r="E560" s="676">
        <v>25000</v>
      </c>
      <c r="F560" s="676" t="s">
        <v>1467</v>
      </c>
      <c r="G560" s="679" t="s">
        <v>1452</v>
      </c>
      <c r="H560" s="676" t="s">
        <v>125</v>
      </c>
      <c r="I560" s="680">
        <v>0.24</v>
      </c>
      <c r="J560" s="703">
        <v>0.24</v>
      </c>
      <c r="K560" s="940">
        <v>0.24</v>
      </c>
      <c r="L560" s="1002">
        <v>2</v>
      </c>
    </row>
    <row r="561" spans="1:12" ht="38.25">
      <c r="A561" s="198">
        <v>191</v>
      </c>
      <c r="B561" s="164" t="s">
        <v>389</v>
      </c>
      <c r="C561" s="164" t="s">
        <v>390</v>
      </c>
      <c r="D561" s="174" t="s">
        <v>125</v>
      </c>
      <c r="E561" s="164">
        <v>25000</v>
      </c>
      <c r="F561" s="813" t="s">
        <v>197</v>
      </c>
      <c r="G561" s="164" t="s">
        <v>1176</v>
      </c>
      <c r="H561" s="813">
        <v>1</v>
      </c>
      <c r="I561" s="814">
        <v>0.33</v>
      </c>
      <c r="J561" s="815">
        <f>SUM(H561*I561)</f>
        <v>0.33</v>
      </c>
      <c r="K561" s="941">
        <v>0.33</v>
      </c>
      <c r="L561" s="1156">
        <v>3</v>
      </c>
    </row>
    <row r="562" spans="1:12" s="733" customFormat="1" ht="38.25">
      <c r="A562" s="675">
        <v>191</v>
      </c>
      <c r="B562" s="676" t="s">
        <v>389</v>
      </c>
      <c r="C562" s="676" t="s">
        <v>390</v>
      </c>
      <c r="D562" s="164" t="s">
        <v>125</v>
      </c>
      <c r="E562" s="164">
        <v>25000</v>
      </c>
      <c r="F562" s="174" t="s">
        <v>1183</v>
      </c>
      <c r="G562" s="679" t="s">
        <v>1178</v>
      </c>
      <c r="H562" s="679"/>
      <c r="I562" s="687">
        <v>0.33</v>
      </c>
      <c r="J562" s="708">
        <f>E562*I562</f>
        <v>8250</v>
      </c>
      <c r="K562" s="942">
        <v>0.33</v>
      </c>
      <c r="L562" s="1002">
        <v>3</v>
      </c>
    </row>
    <row r="563" spans="1:12" s="732" customFormat="1" ht="38.25">
      <c r="A563" s="735">
        <v>191</v>
      </c>
      <c r="B563" s="164" t="s">
        <v>389</v>
      </c>
      <c r="C563" s="164" t="s">
        <v>390</v>
      </c>
      <c r="D563" s="164" t="s">
        <v>125</v>
      </c>
      <c r="E563" s="164">
        <v>25000</v>
      </c>
      <c r="F563" s="736" t="s">
        <v>1209</v>
      </c>
      <c r="G563" s="737" t="s">
        <v>1206</v>
      </c>
      <c r="H563" s="738">
        <v>1</v>
      </c>
      <c r="I563" s="739">
        <v>0.37</v>
      </c>
      <c r="J563" s="168">
        <v>0.37</v>
      </c>
      <c r="K563" s="943">
        <v>0.37</v>
      </c>
      <c r="L563" s="1156">
        <v>4</v>
      </c>
    </row>
    <row r="564" spans="1:12" s="674" customFormat="1" ht="38.25">
      <c r="A564" s="741">
        <v>192</v>
      </c>
      <c r="B564" s="666" t="s">
        <v>391</v>
      </c>
      <c r="C564" s="666" t="s">
        <v>392</v>
      </c>
      <c r="D564" s="666" t="s">
        <v>125</v>
      </c>
      <c r="E564" s="666">
        <v>1000</v>
      </c>
      <c r="F564" s="694" t="s">
        <v>1388</v>
      </c>
      <c r="G564" s="658" t="s">
        <v>1368</v>
      </c>
      <c r="H564" s="694" t="s">
        <v>125</v>
      </c>
      <c r="I564" s="695">
        <v>0.35</v>
      </c>
      <c r="J564" s="696">
        <v>0.35</v>
      </c>
      <c r="K564" s="765">
        <v>0.35</v>
      </c>
      <c r="L564" s="1158">
        <v>1</v>
      </c>
    </row>
    <row r="565" spans="1:12" s="733" customFormat="1" ht="38.25">
      <c r="A565" s="741">
        <v>192</v>
      </c>
      <c r="B565" s="694" t="s">
        <v>391</v>
      </c>
      <c r="C565" s="694" t="s">
        <v>392</v>
      </c>
      <c r="D565" s="742" t="s">
        <v>125</v>
      </c>
      <c r="E565" s="742">
        <v>1000</v>
      </c>
      <c r="F565" s="139" t="s">
        <v>1183</v>
      </c>
      <c r="G565" s="658" t="s">
        <v>1178</v>
      </c>
      <c r="H565" s="658"/>
      <c r="I565" s="669">
        <v>0.39</v>
      </c>
      <c r="J565" s="702">
        <f>E565*I565</f>
        <v>390</v>
      </c>
      <c r="K565" s="669">
        <v>0.39</v>
      </c>
      <c r="L565" s="1160">
        <v>2</v>
      </c>
    </row>
    <row r="566" spans="1:12" s="663" customFormat="1" ht="51">
      <c r="A566" s="654">
        <v>192</v>
      </c>
      <c r="B566" s="655" t="s">
        <v>391</v>
      </c>
      <c r="C566" s="655" t="s">
        <v>392</v>
      </c>
      <c r="D566" s="655" t="s">
        <v>125</v>
      </c>
      <c r="E566" s="655">
        <v>1000</v>
      </c>
      <c r="F566" s="125" t="s">
        <v>1462</v>
      </c>
      <c r="G566" s="658" t="s">
        <v>1452</v>
      </c>
      <c r="H566" s="655" t="s">
        <v>125</v>
      </c>
      <c r="I566" s="690">
        <v>0.41499999999999998</v>
      </c>
      <c r="J566" s="691">
        <v>0.41499999999999998</v>
      </c>
      <c r="K566" s="944">
        <v>0.41499999999999998</v>
      </c>
      <c r="L566" s="992">
        <v>3</v>
      </c>
    </row>
    <row r="567" spans="1:12" ht="38.25">
      <c r="A567" s="801">
        <v>192</v>
      </c>
      <c r="B567" s="777" t="s">
        <v>391</v>
      </c>
      <c r="C567" s="777" t="s">
        <v>392</v>
      </c>
      <c r="D567" s="139" t="s">
        <v>125</v>
      </c>
      <c r="E567" s="742">
        <v>1000</v>
      </c>
      <c r="F567" s="816" t="s">
        <v>207</v>
      </c>
      <c r="G567" s="95" t="s">
        <v>1176</v>
      </c>
      <c r="H567" s="816">
        <v>1</v>
      </c>
      <c r="I567" s="817">
        <v>0.51</v>
      </c>
      <c r="J567" s="818">
        <f>SUM(H567*I567)</f>
        <v>0.51</v>
      </c>
      <c r="K567" s="849">
        <v>0.51</v>
      </c>
      <c r="L567" s="1157">
        <v>4</v>
      </c>
    </row>
    <row r="568" spans="1:12" s="733" customFormat="1" ht="204">
      <c r="A568" s="675">
        <v>193</v>
      </c>
      <c r="B568" s="676" t="s">
        <v>393</v>
      </c>
      <c r="C568" s="676" t="s">
        <v>394</v>
      </c>
      <c r="D568" s="164" t="s">
        <v>125</v>
      </c>
      <c r="E568" s="164">
        <v>2000</v>
      </c>
      <c r="F568" s="174" t="s">
        <v>1192</v>
      </c>
      <c r="G568" s="679" t="s">
        <v>1178</v>
      </c>
      <c r="H568" s="679"/>
      <c r="I568" s="945">
        <v>6.75</v>
      </c>
      <c r="J568" s="708">
        <f>E568*I568</f>
        <v>13500</v>
      </c>
      <c r="K568" s="945">
        <v>6.75</v>
      </c>
      <c r="L568" s="1002" t="s">
        <v>1545</v>
      </c>
    </row>
    <row r="569" spans="1:12" s="674" customFormat="1" ht="204">
      <c r="A569" s="675">
        <v>193</v>
      </c>
      <c r="B569" s="676" t="s">
        <v>393</v>
      </c>
      <c r="C569" s="676" t="s">
        <v>394</v>
      </c>
      <c r="D569" s="676" t="s">
        <v>125</v>
      </c>
      <c r="E569" s="676">
        <v>2000</v>
      </c>
      <c r="F569" s="676" t="s">
        <v>1532</v>
      </c>
      <c r="G569" s="164" t="s">
        <v>1530</v>
      </c>
      <c r="H569" s="676"/>
      <c r="I569" s="721">
        <v>11.52</v>
      </c>
      <c r="J569" s="705">
        <v>23040</v>
      </c>
      <c r="K569" s="721">
        <v>11.52</v>
      </c>
      <c r="L569" s="1002" t="s">
        <v>1545</v>
      </c>
    </row>
    <row r="570" spans="1:12" s="674" customFormat="1" ht="204">
      <c r="A570" s="675">
        <v>193</v>
      </c>
      <c r="B570" s="676" t="s">
        <v>393</v>
      </c>
      <c r="C570" s="676" t="s">
        <v>394</v>
      </c>
      <c r="D570" s="676" t="s">
        <v>125</v>
      </c>
      <c r="E570" s="676">
        <v>2000</v>
      </c>
      <c r="F570" s="676" t="s">
        <v>1332</v>
      </c>
      <c r="G570" s="164" t="s">
        <v>1333</v>
      </c>
      <c r="H570" s="676">
        <v>100</v>
      </c>
      <c r="I570" s="721">
        <v>11.88</v>
      </c>
      <c r="J570" s="705">
        <f>I570*H570</f>
        <v>1188</v>
      </c>
      <c r="K570" s="721">
        <v>11.88</v>
      </c>
      <c r="L570" s="1002">
        <v>1</v>
      </c>
    </row>
    <row r="571" spans="1:12" s="733" customFormat="1" ht="280.5">
      <c r="A571" s="741">
        <v>194</v>
      </c>
      <c r="B571" s="694" t="s">
        <v>393</v>
      </c>
      <c r="C571" s="694" t="s">
        <v>395</v>
      </c>
      <c r="D571" s="742" t="s">
        <v>125</v>
      </c>
      <c r="E571" s="742">
        <v>2000</v>
      </c>
      <c r="F571" s="139" t="s">
        <v>1192</v>
      </c>
      <c r="G571" s="658" t="s">
        <v>1178</v>
      </c>
      <c r="H571" s="658"/>
      <c r="I571" s="669">
        <v>0.63</v>
      </c>
      <c r="J571" s="702">
        <f>E571*I571</f>
        <v>1260</v>
      </c>
      <c r="K571" s="669">
        <v>0.63</v>
      </c>
      <c r="L571" s="1160">
        <v>1</v>
      </c>
    </row>
    <row r="572" spans="1:12" s="674" customFormat="1" ht="280.5">
      <c r="A572" s="741">
        <v>194</v>
      </c>
      <c r="B572" s="666" t="s">
        <v>393</v>
      </c>
      <c r="C572" s="666" t="s">
        <v>395</v>
      </c>
      <c r="D572" s="666" t="s">
        <v>125</v>
      </c>
      <c r="E572" s="666">
        <v>2000</v>
      </c>
      <c r="F572" s="694" t="s">
        <v>1332</v>
      </c>
      <c r="G572" s="742" t="s">
        <v>1333</v>
      </c>
      <c r="H572" s="694">
        <v>100</v>
      </c>
      <c r="I572" s="713">
        <v>1.08</v>
      </c>
      <c r="J572" s="700">
        <f>I572*H572</f>
        <v>108</v>
      </c>
      <c r="K572" s="713">
        <v>1.08</v>
      </c>
      <c r="L572" s="1158">
        <v>2</v>
      </c>
    </row>
    <row r="573" spans="1:12" s="674" customFormat="1" ht="280.5">
      <c r="A573" s="741">
        <v>194</v>
      </c>
      <c r="B573" s="666" t="s">
        <v>393</v>
      </c>
      <c r="C573" s="666" t="s">
        <v>395</v>
      </c>
      <c r="D573" s="666" t="s">
        <v>125</v>
      </c>
      <c r="E573" s="666">
        <v>2000</v>
      </c>
      <c r="F573" s="694" t="s">
        <v>1532</v>
      </c>
      <c r="G573" s="742" t="s">
        <v>1530</v>
      </c>
      <c r="H573" s="694"/>
      <c r="I573" s="713">
        <v>1.2</v>
      </c>
      <c r="J573" s="700">
        <v>2400</v>
      </c>
      <c r="K573" s="713">
        <v>1.2</v>
      </c>
      <c r="L573" s="1158">
        <v>3</v>
      </c>
    </row>
    <row r="574" spans="1:12" ht="165.75">
      <c r="A574" s="198">
        <v>195</v>
      </c>
      <c r="B574" s="164" t="s">
        <v>396</v>
      </c>
      <c r="C574" s="164" t="s">
        <v>397</v>
      </c>
      <c r="D574" s="174" t="s">
        <v>125</v>
      </c>
      <c r="E574" s="164">
        <v>1000</v>
      </c>
      <c r="F574" s="813" t="s">
        <v>207</v>
      </c>
      <c r="G574" s="164" t="s">
        <v>1176</v>
      </c>
      <c r="H574" s="813">
        <v>1</v>
      </c>
      <c r="I574" s="814">
        <v>1.17</v>
      </c>
      <c r="J574" s="815">
        <f>SUM(H574*I574)</f>
        <v>1.17</v>
      </c>
      <c r="K574" s="946">
        <v>1.17</v>
      </c>
      <c r="L574" s="1156">
        <v>1</v>
      </c>
    </row>
    <row r="575" spans="1:12" s="674" customFormat="1" ht="165.75">
      <c r="A575" s="675">
        <v>195</v>
      </c>
      <c r="B575" s="676" t="s">
        <v>396</v>
      </c>
      <c r="C575" s="676" t="s">
        <v>397</v>
      </c>
      <c r="D575" s="676" t="s">
        <v>125</v>
      </c>
      <c r="E575" s="676">
        <v>1000</v>
      </c>
      <c r="F575" s="676" t="s">
        <v>1532</v>
      </c>
      <c r="G575" s="164" t="s">
        <v>1530</v>
      </c>
      <c r="H575" s="676"/>
      <c r="I575" s="721">
        <v>1.54</v>
      </c>
      <c r="J575" s="705">
        <v>1540</v>
      </c>
      <c r="K575" s="721">
        <v>1.54</v>
      </c>
      <c r="L575" s="1002">
        <v>2</v>
      </c>
    </row>
    <row r="576" spans="1:12" s="674" customFormat="1" ht="165.75">
      <c r="A576" s="675">
        <v>195</v>
      </c>
      <c r="B576" s="676" t="s">
        <v>396</v>
      </c>
      <c r="C576" s="676" t="s">
        <v>397</v>
      </c>
      <c r="D576" s="676" t="s">
        <v>125</v>
      </c>
      <c r="E576" s="676">
        <v>1000</v>
      </c>
      <c r="F576" s="676" t="s">
        <v>1332</v>
      </c>
      <c r="G576" s="164" t="s">
        <v>1333</v>
      </c>
      <c r="H576" s="676">
        <v>50</v>
      </c>
      <c r="I576" s="721">
        <v>1.728</v>
      </c>
      <c r="J576" s="705">
        <f>I576*H576</f>
        <v>86.4</v>
      </c>
      <c r="K576" s="721">
        <v>1.728</v>
      </c>
      <c r="L576" s="1002">
        <v>3</v>
      </c>
    </row>
    <row r="577" spans="1:12" s="674" customFormat="1" ht="38.25">
      <c r="A577" s="741">
        <v>196</v>
      </c>
      <c r="B577" s="665" t="s">
        <v>398</v>
      </c>
      <c r="C577" s="665" t="s">
        <v>399</v>
      </c>
      <c r="D577" s="665" t="s">
        <v>125</v>
      </c>
      <c r="E577" s="665">
        <v>7000</v>
      </c>
      <c r="F577" s="694" t="s">
        <v>1383</v>
      </c>
      <c r="G577" s="658" t="s">
        <v>1368</v>
      </c>
      <c r="H577" s="694" t="s">
        <v>1401</v>
      </c>
      <c r="I577" s="697">
        <v>0.33600000000000002</v>
      </c>
      <c r="J577" s="696">
        <v>8.4</v>
      </c>
      <c r="K577" s="947">
        <v>0.33600000000000002</v>
      </c>
      <c r="L577" s="1158">
        <v>1</v>
      </c>
    </row>
    <row r="578" spans="1:12" s="733" customFormat="1" ht="38.25">
      <c r="A578" s="741">
        <v>196</v>
      </c>
      <c r="B578" s="694" t="s">
        <v>398</v>
      </c>
      <c r="C578" s="694" t="s">
        <v>399</v>
      </c>
      <c r="D578" s="742" t="s">
        <v>125</v>
      </c>
      <c r="E578" s="742">
        <v>7000</v>
      </c>
      <c r="F578" s="139" t="s">
        <v>1184</v>
      </c>
      <c r="G578" s="658" t="s">
        <v>1178</v>
      </c>
      <c r="H578" s="658"/>
      <c r="I578" s="671">
        <v>0.38</v>
      </c>
      <c r="J578" s="702">
        <f>E578*I578</f>
        <v>2660</v>
      </c>
      <c r="K578" s="671">
        <v>0.38</v>
      </c>
      <c r="L578" s="1160">
        <v>2</v>
      </c>
    </row>
    <row r="579" spans="1:12" s="674" customFormat="1" ht="153">
      <c r="A579" s="741">
        <v>196</v>
      </c>
      <c r="B579" s="665" t="s">
        <v>398</v>
      </c>
      <c r="C579" s="665" t="s">
        <v>1495</v>
      </c>
      <c r="D579" s="665" t="s">
        <v>125</v>
      </c>
      <c r="E579" s="665">
        <v>7000</v>
      </c>
      <c r="F579" s="694" t="s">
        <v>1491</v>
      </c>
      <c r="G579" s="827" t="s">
        <v>1489</v>
      </c>
      <c r="H579" s="2"/>
      <c r="I579" s="671">
        <v>0.43</v>
      </c>
      <c r="J579" s="670">
        <v>3010</v>
      </c>
      <c r="K579" s="671">
        <v>0.43</v>
      </c>
      <c r="L579" s="1158">
        <v>3</v>
      </c>
    </row>
    <row r="580" spans="1:12" s="663" customFormat="1" ht="38.25">
      <c r="A580" s="654">
        <v>196</v>
      </c>
      <c r="B580" s="655" t="s">
        <v>398</v>
      </c>
      <c r="C580" s="655" t="s">
        <v>399</v>
      </c>
      <c r="D580" s="655" t="s">
        <v>125</v>
      </c>
      <c r="E580" s="655">
        <v>7000</v>
      </c>
      <c r="F580" s="655" t="s">
        <v>1460</v>
      </c>
      <c r="G580" s="658" t="s">
        <v>1452</v>
      </c>
      <c r="H580" s="655" t="s">
        <v>125</v>
      </c>
      <c r="I580" s="692">
        <v>0.432</v>
      </c>
      <c r="J580" s="691">
        <v>0.432</v>
      </c>
      <c r="K580" s="948">
        <v>0.432</v>
      </c>
      <c r="L580" s="992">
        <v>4</v>
      </c>
    </row>
    <row r="581" spans="1:12" ht="38.25">
      <c r="A581" s="801">
        <v>196</v>
      </c>
      <c r="B581" s="693" t="s">
        <v>398</v>
      </c>
      <c r="C581" s="693" t="s">
        <v>399</v>
      </c>
      <c r="D581" s="716" t="s">
        <v>125</v>
      </c>
      <c r="E581" s="693">
        <v>7000</v>
      </c>
      <c r="F581" s="816" t="s">
        <v>197</v>
      </c>
      <c r="G581" s="95" t="s">
        <v>1176</v>
      </c>
      <c r="H581" s="816">
        <v>1</v>
      </c>
      <c r="I581" s="819">
        <v>0.45</v>
      </c>
      <c r="J581" s="818">
        <f>SUM(H581*I581)</f>
        <v>0.45</v>
      </c>
      <c r="K581" s="949">
        <v>0.45</v>
      </c>
      <c r="L581" s="1157">
        <v>5</v>
      </c>
    </row>
    <row r="582" spans="1:12" s="732" customFormat="1" ht="38.25">
      <c r="A582" s="725">
        <v>196</v>
      </c>
      <c r="B582" s="95" t="s">
        <v>398</v>
      </c>
      <c r="C582" s="95" t="s">
        <v>399</v>
      </c>
      <c r="D582" s="95" t="s">
        <v>125</v>
      </c>
      <c r="E582" s="95">
        <v>7000</v>
      </c>
      <c r="F582" s="726" t="s">
        <v>1221</v>
      </c>
      <c r="G582" s="727" t="s">
        <v>1206</v>
      </c>
      <c r="H582" s="728">
        <v>1</v>
      </c>
      <c r="I582" s="730">
        <v>0.48</v>
      </c>
      <c r="J582" s="899">
        <v>0.48</v>
      </c>
      <c r="K582" s="851">
        <v>0.48</v>
      </c>
      <c r="L582" s="1159">
        <v>6</v>
      </c>
    </row>
    <row r="583" spans="1:12" s="674" customFormat="1" ht="38.25">
      <c r="A583" s="675">
        <v>197</v>
      </c>
      <c r="B583" s="676" t="s">
        <v>398</v>
      </c>
      <c r="C583" s="676" t="s">
        <v>400</v>
      </c>
      <c r="D583" s="677" t="s">
        <v>125</v>
      </c>
      <c r="E583" s="675">
        <v>2000</v>
      </c>
      <c r="F583" s="677" t="s">
        <v>1383</v>
      </c>
      <c r="G583" s="679" t="s">
        <v>1368</v>
      </c>
      <c r="H583" s="677" t="s">
        <v>1402</v>
      </c>
      <c r="I583" s="950">
        <v>0.40799999999999997</v>
      </c>
      <c r="J583" s="706">
        <v>4.08</v>
      </c>
      <c r="K583" s="951">
        <v>0.40799999999999997</v>
      </c>
      <c r="L583" s="1002">
        <v>1</v>
      </c>
    </row>
    <row r="584" spans="1:12" s="663" customFormat="1" ht="38.25">
      <c r="A584" s="675">
        <v>197</v>
      </c>
      <c r="B584" s="676" t="s">
        <v>398</v>
      </c>
      <c r="C584" s="676" t="s">
        <v>400</v>
      </c>
      <c r="D584" s="677" t="s">
        <v>125</v>
      </c>
      <c r="E584" s="675">
        <v>2000</v>
      </c>
      <c r="F584" s="676" t="s">
        <v>1460</v>
      </c>
      <c r="G584" s="679" t="s">
        <v>1452</v>
      </c>
      <c r="H584" s="677" t="s">
        <v>125</v>
      </c>
      <c r="I584" s="952">
        <v>0.432</v>
      </c>
      <c r="J584" s="953">
        <v>0.432</v>
      </c>
      <c r="K584" s="954">
        <v>0.432</v>
      </c>
      <c r="L584" s="1002">
        <v>2</v>
      </c>
    </row>
    <row r="585" spans="1:12" s="732" customFormat="1" ht="38.25">
      <c r="A585" s="735">
        <v>197</v>
      </c>
      <c r="B585" s="164" t="s">
        <v>398</v>
      </c>
      <c r="C585" s="164" t="s">
        <v>400</v>
      </c>
      <c r="D585" s="164" t="s">
        <v>125</v>
      </c>
      <c r="E585" s="198">
        <v>2000</v>
      </c>
      <c r="F585" s="736" t="s">
        <v>1221</v>
      </c>
      <c r="G585" s="737" t="s">
        <v>1206</v>
      </c>
      <c r="H585" s="738">
        <v>1</v>
      </c>
      <c r="I585" s="739">
        <v>0.45</v>
      </c>
      <c r="J585" s="955">
        <v>0.45</v>
      </c>
      <c r="K585" s="956">
        <v>0.45</v>
      </c>
      <c r="L585" s="1156">
        <v>3</v>
      </c>
    </row>
    <row r="586" spans="1:12" s="733" customFormat="1" ht="38.25">
      <c r="A586" s="675">
        <v>197</v>
      </c>
      <c r="B586" s="676" t="s">
        <v>398</v>
      </c>
      <c r="C586" s="676" t="s">
        <v>400</v>
      </c>
      <c r="D586" s="164" t="s">
        <v>125</v>
      </c>
      <c r="E586" s="198">
        <v>2000</v>
      </c>
      <c r="F586" s="179" t="s">
        <v>1184</v>
      </c>
      <c r="G586" s="679" t="s">
        <v>1178</v>
      </c>
      <c r="H586" s="679"/>
      <c r="I586" s="957">
        <v>0.46</v>
      </c>
      <c r="J586" s="708">
        <f>E586*I586</f>
        <v>920</v>
      </c>
      <c r="K586" s="957">
        <v>0.46</v>
      </c>
      <c r="L586" s="1002">
        <v>4</v>
      </c>
    </row>
    <row r="587" spans="1:12" ht="38.25">
      <c r="A587" s="198">
        <v>197</v>
      </c>
      <c r="B587" s="164" t="s">
        <v>398</v>
      </c>
      <c r="C587" s="164" t="s">
        <v>400</v>
      </c>
      <c r="D587" s="174" t="s">
        <v>125</v>
      </c>
      <c r="E587" s="198">
        <v>2000</v>
      </c>
      <c r="F587" s="813" t="s">
        <v>197</v>
      </c>
      <c r="G587" s="164" t="s">
        <v>1176</v>
      </c>
      <c r="H587" s="813">
        <v>1</v>
      </c>
      <c r="I587" s="814">
        <v>0.51</v>
      </c>
      <c r="J587" s="815">
        <f>SUM(H587*I587)</f>
        <v>0.51</v>
      </c>
      <c r="K587" s="946">
        <v>0.51</v>
      </c>
      <c r="L587" s="1156">
        <v>5</v>
      </c>
    </row>
    <row r="588" spans="1:12" s="674" customFormat="1" ht="63.75">
      <c r="A588" s="741">
        <v>198</v>
      </c>
      <c r="B588" s="665" t="s">
        <v>401</v>
      </c>
      <c r="C588" s="667" t="s">
        <v>402</v>
      </c>
      <c r="D588" s="667" t="s">
        <v>125</v>
      </c>
      <c r="E588" s="664">
        <v>1000</v>
      </c>
      <c r="F588" s="659" t="s">
        <v>1388</v>
      </c>
      <c r="G588" s="658" t="s">
        <v>1368</v>
      </c>
      <c r="H588" s="659" t="s">
        <v>296</v>
      </c>
      <c r="I588" s="913">
        <v>9.5000000000000001E-2</v>
      </c>
      <c r="J588" s="696">
        <v>9.5</v>
      </c>
      <c r="K588" s="958">
        <v>9.5000000000000001E-2</v>
      </c>
      <c r="L588" s="1158">
        <v>1</v>
      </c>
    </row>
    <row r="589" spans="1:12" s="663" customFormat="1" ht="63.75">
      <c r="A589" s="654">
        <v>198</v>
      </c>
      <c r="B589" s="655" t="s">
        <v>401</v>
      </c>
      <c r="C589" s="656" t="s">
        <v>402</v>
      </c>
      <c r="D589" s="656" t="s">
        <v>125</v>
      </c>
      <c r="E589" s="654">
        <v>1000</v>
      </c>
      <c r="F589" s="125" t="s">
        <v>1462</v>
      </c>
      <c r="G589" s="658" t="s">
        <v>1452</v>
      </c>
      <c r="H589" s="656" t="s">
        <v>125</v>
      </c>
      <c r="I589" s="959">
        <v>9.6000000000000002E-2</v>
      </c>
      <c r="J589" s="960">
        <v>9.6000000000000002E-2</v>
      </c>
      <c r="K589" s="961">
        <v>9.6000000000000002E-2</v>
      </c>
      <c r="L589" s="992">
        <v>2</v>
      </c>
    </row>
    <row r="590" spans="1:12" s="674" customFormat="1" ht="318.75">
      <c r="A590" s="675">
        <v>199</v>
      </c>
      <c r="B590" s="677" t="s">
        <v>403</v>
      </c>
      <c r="C590" s="677" t="s">
        <v>404</v>
      </c>
      <c r="D590" s="677" t="s">
        <v>125</v>
      </c>
      <c r="E590" s="675">
        <v>5000</v>
      </c>
      <c r="F590" s="677" t="s">
        <v>1385</v>
      </c>
      <c r="G590" s="679" t="s">
        <v>1368</v>
      </c>
      <c r="H590" s="677" t="s">
        <v>1401</v>
      </c>
      <c r="I590" s="809">
        <v>0.24</v>
      </c>
      <c r="J590" s="706">
        <v>6</v>
      </c>
      <c r="K590" s="962">
        <v>0.24</v>
      </c>
      <c r="L590" s="1002" t="s">
        <v>1545</v>
      </c>
    </row>
    <row r="591" spans="1:12" s="733" customFormat="1" ht="318.75">
      <c r="A591" s="675">
        <v>199</v>
      </c>
      <c r="B591" s="677" t="s">
        <v>403</v>
      </c>
      <c r="C591" s="677" t="s">
        <v>404</v>
      </c>
      <c r="D591" s="164" t="s">
        <v>125</v>
      </c>
      <c r="E591" s="198">
        <v>5000</v>
      </c>
      <c r="F591" s="179" t="s">
        <v>1192</v>
      </c>
      <c r="G591" s="679" t="s">
        <v>1178</v>
      </c>
      <c r="H591" s="679"/>
      <c r="I591" s="915">
        <v>2.56</v>
      </c>
      <c r="J591" s="708">
        <f>E591*I591</f>
        <v>12800</v>
      </c>
      <c r="K591" s="915">
        <v>2.56</v>
      </c>
      <c r="L591" s="1002" t="s">
        <v>1545</v>
      </c>
    </row>
    <row r="592" spans="1:12" s="674" customFormat="1" ht="318.75">
      <c r="A592" s="675">
        <v>199</v>
      </c>
      <c r="B592" s="677" t="s">
        <v>403</v>
      </c>
      <c r="C592" s="677" t="s">
        <v>404</v>
      </c>
      <c r="D592" s="677" t="s">
        <v>125</v>
      </c>
      <c r="E592" s="675">
        <v>5000</v>
      </c>
      <c r="F592" s="677" t="s">
        <v>1532</v>
      </c>
      <c r="G592" s="679" t="s">
        <v>1530</v>
      </c>
      <c r="H592" s="677"/>
      <c r="I592" s="809">
        <v>3.48</v>
      </c>
      <c r="J592" s="706">
        <v>17400</v>
      </c>
      <c r="K592" s="962">
        <v>3.48</v>
      </c>
      <c r="L592" s="1002">
        <v>1</v>
      </c>
    </row>
    <row r="593" spans="1:12" s="674" customFormat="1" ht="318.75">
      <c r="A593" s="675">
        <v>199</v>
      </c>
      <c r="B593" s="677" t="s">
        <v>403</v>
      </c>
      <c r="C593" s="677" t="s">
        <v>404</v>
      </c>
      <c r="D593" s="677" t="s">
        <v>125</v>
      </c>
      <c r="E593" s="675">
        <v>5000</v>
      </c>
      <c r="F593" s="676" t="s">
        <v>1332</v>
      </c>
      <c r="G593" s="164" t="s">
        <v>1333</v>
      </c>
      <c r="H593" s="675">
        <v>100</v>
      </c>
      <c r="I593" s="963">
        <v>4.26</v>
      </c>
      <c r="J593" s="705">
        <f>I593*H593</f>
        <v>426</v>
      </c>
      <c r="K593" s="963">
        <v>4.26</v>
      </c>
      <c r="L593" s="1002">
        <v>2</v>
      </c>
    </row>
    <row r="594" spans="1:12" s="733" customFormat="1" ht="409.5">
      <c r="A594" s="741">
        <v>200</v>
      </c>
      <c r="B594" s="659" t="s">
        <v>403</v>
      </c>
      <c r="C594" s="659" t="s">
        <v>1538</v>
      </c>
      <c r="D594" s="742" t="s">
        <v>125</v>
      </c>
      <c r="E594" s="801">
        <v>1000</v>
      </c>
      <c r="F594" s="143" t="s">
        <v>1192</v>
      </c>
      <c r="G594" s="658" t="s">
        <v>1178</v>
      </c>
      <c r="H594" s="658"/>
      <c r="I594" s="912">
        <v>0.93</v>
      </c>
      <c r="J594" s="702">
        <f>E594*I594</f>
        <v>930</v>
      </c>
      <c r="K594" s="912">
        <v>0.93</v>
      </c>
      <c r="L594" s="1160">
        <v>1</v>
      </c>
    </row>
    <row r="595" spans="1:12" s="674" customFormat="1" ht="409.5">
      <c r="A595" s="741">
        <v>200</v>
      </c>
      <c r="B595" s="667" t="s">
        <v>403</v>
      </c>
      <c r="C595" s="659" t="s">
        <v>1538</v>
      </c>
      <c r="D595" s="667" t="s">
        <v>125</v>
      </c>
      <c r="E595" s="664">
        <v>1000</v>
      </c>
      <c r="F595" s="694" t="s">
        <v>1332</v>
      </c>
      <c r="G595" s="742" t="s">
        <v>1333</v>
      </c>
      <c r="H595" s="741">
        <v>100</v>
      </c>
      <c r="I595" s="964">
        <v>2.3159999999999998</v>
      </c>
      <c r="J595" s="700">
        <f>I595*H595</f>
        <v>231.6</v>
      </c>
      <c r="K595" s="964">
        <v>2.3159999999999998</v>
      </c>
      <c r="L595" s="1158">
        <v>2</v>
      </c>
    </row>
    <row r="596" spans="1:12" s="733" customFormat="1" ht="409.5">
      <c r="A596" s="741">
        <v>200</v>
      </c>
      <c r="B596" s="667" t="s">
        <v>403</v>
      </c>
      <c r="C596" s="659" t="s">
        <v>1538</v>
      </c>
      <c r="D596" s="667" t="s">
        <v>125</v>
      </c>
      <c r="E596" s="664">
        <v>1000</v>
      </c>
      <c r="F596" s="143" t="s">
        <v>1532</v>
      </c>
      <c r="G596" s="658" t="s">
        <v>1530</v>
      </c>
      <c r="H596" s="658"/>
      <c r="I596" s="912">
        <v>3.98</v>
      </c>
      <c r="J596" s="702">
        <v>3984</v>
      </c>
      <c r="K596" s="912">
        <v>3.98</v>
      </c>
      <c r="L596" s="1160">
        <v>3</v>
      </c>
    </row>
    <row r="597" spans="1:12" s="674" customFormat="1" ht="178.5">
      <c r="A597" s="675">
        <v>201</v>
      </c>
      <c r="B597" s="677" t="s">
        <v>405</v>
      </c>
      <c r="C597" s="677" t="s">
        <v>406</v>
      </c>
      <c r="D597" s="677" t="s">
        <v>125</v>
      </c>
      <c r="E597" s="675">
        <v>1000</v>
      </c>
      <c r="F597" s="676" t="s">
        <v>1332</v>
      </c>
      <c r="G597" s="164" t="s">
        <v>1333</v>
      </c>
      <c r="H597" s="675">
        <v>50</v>
      </c>
      <c r="I597" s="963">
        <v>0.98399999999999987</v>
      </c>
      <c r="J597" s="705">
        <f>I597*H597</f>
        <v>49.199999999999996</v>
      </c>
      <c r="K597" s="963">
        <v>0.98399999999999987</v>
      </c>
      <c r="L597" s="1002">
        <v>1</v>
      </c>
    </row>
    <row r="598" spans="1:12" s="674" customFormat="1" ht="178.5">
      <c r="A598" s="675">
        <v>201</v>
      </c>
      <c r="B598" s="677" t="s">
        <v>405</v>
      </c>
      <c r="C598" s="677" t="s">
        <v>406</v>
      </c>
      <c r="D598" s="677" t="s">
        <v>125</v>
      </c>
      <c r="E598" s="675">
        <v>1000</v>
      </c>
      <c r="F598" s="676" t="s">
        <v>1532</v>
      </c>
      <c r="G598" s="164" t="s">
        <v>1530</v>
      </c>
      <c r="H598" s="675"/>
      <c r="I598" s="963">
        <v>1.56</v>
      </c>
      <c r="J598" s="705">
        <v>1560</v>
      </c>
      <c r="K598" s="963">
        <v>1.56</v>
      </c>
      <c r="L598" s="1002">
        <v>2</v>
      </c>
    </row>
    <row r="599" spans="1:12" ht="178.5">
      <c r="A599" s="198">
        <v>201</v>
      </c>
      <c r="B599" s="164" t="s">
        <v>405</v>
      </c>
      <c r="C599" s="164" t="s">
        <v>406</v>
      </c>
      <c r="D599" s="174" t="s">
        <v>125</v>
      </c>
      <c r="E599" s="198">
        <v>1000</v>
      </c>
      <c r="F599" s="813" t="s">
        <v>207</v>
      </c>
      <c r="G599" s="164" t="s">
        <v>1176</v>
      </c>
      <c r="H599" s="813">
        <v>1</v>
      </c>
      <c r="I599" s="814">
        <v>1.62</v>
      </c>
      <c r="J599" s="815">
        <f>SUM(H599*I599)</f>
        <v>1.62</v>
      </c>
      <c r="K599" s="946">
        <v>1.62</v>
      </c>
      <c r="L599" s="1156">
        <v>3</v>
      </c>
    </row>
    <row r="600" spans="1:12" s="733" customFormat="1" ht="178.5">
      <c r="A600" s="675">
        <v>201</v>
      </c>
      <c r="B600" s="677" t="s">
        <v>405</v>
      </c>
      <c r="C600" s="677" t="s">
        <v>406</v>
      </c>
      <c r="D600" s="164" t="s">
        <v>125</v>
      </c>
      <c r="E600" s="198">
        <v>1000</v>
      </c>
      <c r="F600" s="179" t="s">
        <v>1192</v>
      </c>
      <c r="G600" s="679" t="s">
        <v>1178</v>
      </c>
      <c r="H600" s="679"/>
      <c r="I600" s="915">
        <v>2.92</v>
      </c>
      <c r="J600" s="708">
        <f>E600*I600</f>
        <v>2920</v>
      </c>
      <c r="K600" s="915">
        <v>2.92</v>
      </c>
      <c r="L600" s="1002">
        <v>4</v>
      </c>
    </row>
    <row r="601" spans="1:12" ht="102">
      <c r="A601" s="801">
        <v>202</v>
      </c>
      <c r="B601" s="693" t="s">
        <v>407</v>
      </c>
      <c r="C601" s="693" t="s">
        <v>408</v>
      </c>
      <c r="D601" s="716" t="s">
        <v>125</v>
      </c>
      <c r="E601" s="715">
        <v>2000</v>
      </c>
      <c r="F601" s="694" t="s">
        <v>1532</v>
      </c>
      <c r="G601" s="742" t="s">
        <v>1530</v>
      </c>
      <c r="H601" s="98"/>
      <c r="I601" s="785">
        <v>2.02</v>
      </c>
      <c r="J601" s="719">
        <v>4032</v>
      </c>
      <c r="K601" s="785">
        <v>2.02</v>
      </c>
      <c r="L601" s="1157">
        <v>1</v>
      </c>
    </row>
    <row r="602" spans="1:12" s="674" customFormat="1" ht="204">
      <c r="A602" s="675">
        <v>203</v>
      </c>
      <c r="B602" s="677" t="s">
        <v>409</v>
      </c>
      <c r="C602" s="677" t="s">
        <v>410</v>
      </c>
      <c r="D602" s="677" t="s">
        <v>125</v>
      </c>
      <c r="E602" s="675">
        <v>10</v>
      </c>
      <c r="F602" s="676" t="s">
        <v>1332</v>
      </c>
      <c r="G602" s="164" t="s">
        <v>1333</v>
      </c>
      <c r="H602" s="675">
        <v>10</v>
      </c>
      <c r="I602" s="963">
        <v>15.719999999999999</v>
      </c>
      <c r="J602" s="705">
        <f>I602*H602</f>
        <v>157.19999999999999</v>
      </c>
      <c r="K602" s="963">
        <v>15.719999999999999</v>
      </c>
      <c r="L602" s="1002">
        <v>1</v>
      </c>
    </row>
    <row r="603" spans="1:12" s="733" customFormat="1" ht="127.5">
      <c r="A603" s="741">
        <v>204</v>
      </c>
      <c r="B603" s="659" t="s">
        <v>411</v>
      </c>
      <c r="C603" s="659" t="s">
        <v>412</v>
      </c>
      <c r="D603" s="742" t="s">
        <v>125</v>
      </c>
      <c r="E603" s="801">
        <v>100</v>
      </c>
      <c r="F603" s="143" t="s">
        <v>1192</v>
      </c>
      <c r="G603" s="658" t="s">
        <v>1178</v>
      </c>
      <c r="H603" s="658"/>
      <c r="I603" s="912">
        <v>11.59</v>
      </c>
      <c r="J603" s="702">
        <f>E603*I603</f>
        <v>1159</v>
      </c>
      <c r="K603" s="912">
        <v>11.59</v>
      </c>
      <c r="L603" s="1160" t="s">
        <v>1545</v>
      </c>
    </row>
    <row r="604" spans="1:12" s="674" customFormat="1" ht="127.5">
      <c r="A604" s="741">
        <v>204</v>
      </c>
      <c r="B604" s="667" t="s">
        <v>411</v>
      </c>
      <c r="C604" s="659" t="s">
        <v>412</v>
      </c>
      <c r="D604" s="667" t="s">
        <v>125</v>
      </c>
      <c r="E604" s="664">
        <v>100</v>
      </c>
      <c r="F604" s="694" t="s">
        <v>1332</v>
      </c>
      <c r="G604" s="742" t="s">
        <v>1333</v>
      </c>
      <c r="H604" s="741">
        <v>10</v>
      </c>
      <c r="I604" s="964">
        <v>14.28</v>
      </c>
      <c r="J604" s="700">
        <f>I604*H604</f>
        <v>142.79999999999998</v>
      </c>
      <c r="K604" s="964">
        <v>14.28</v>
      </c>
      <c r="L604" s="1158">
        <v>1</v>
      </c>
    </row>
    <row r="605" spans="1:12" s="733" customFormat="1" ht="102">
      <c r="A605" s="675">
        <v>205</v>
      </c>
      <c r="B605" s="677" t="s">
        <v>413</v>
      </c>
      <c r="C605" s="677" t="s">
        <v>414</v>
      </c>
      <c r="D605" s="164" t="s">
        <v>125</v>
      </c>
      <c r="E605" s="198">
        <v>100</v>
      </c>
      <c r="F605" s="179" t="s">
        <v>1192</v>
      </c>
      <c r="G605" s="679" t="s">
        <v>1178</v>
      </c>
      <c r="H605" s="679"/>
      <c r="I605" s="915">
        <v>2.79</v>
      </c>
      <c r="J605" s="708">
        <f>E605*I605</f>
        <v>279</v>
      </c>
      <c r="K605" s="915">
        <v>2.79</v>
      </c>
      <c r="L605" s="1002">
        <v>1</v>
      </c>
    </row>
    <row r="606" spans="1:12" s="674" customFormat="1" ht="102">
      <c r="A606" s="675">
        <v>205</v>
      </c>
      <c r="B606" s="677" t="s">
        <v>413</v>
      </c>
      <c r="C606" s="677" t="s">
        <v>414</v>
      </c>
      <c r="D606" s="677" t="s">
        <v>125</v>
      </c>
      <c r="E606" s="675">
        <v>100</v>
      </c>
      <c r="F606" s="676" t="s">
        <v>1332</v>
      </c>
      <c r="G606" s="164" t="s">
        <v>1333</v>
      </c>
      <c r="H606" s="675">
        <v>10</v>
      </c>
      <c r="I606" s="963">
        <v>4.3559999999999999</v>
      </c>
      <c r="J606" s="705">
        <f>I606*H606</f>
        <v>43.56</v>
      </c>
      <c r="K606" s="963">
        <v>4.3559999999999999</v>
      </c>
      <c r="L606" s="1002">
        <v>2</v>
      </c>
    </row>
    <row r="607" spans="1:12" s="674" customFormat="1" ht="102">
      <c r="A607" s="741">
        <v>206</v>
      </c>
      <c r="B607" s="711" t="s">
        <v>415</v>
      </c>
      <c r="C607" s="711" t="s">
        <v>416</v>
      </c>
      <c r="D607" s="667" t="s">
        <v>125</v>
      </c>
      <c r="E607" s="664">
        <v>100</v>
      </c>
      <c r="F607" s="694" t="s">
        <v>1332</v>
      </c>
      <c r="G607" s="742" t="s">
        <v>1333</v>
      </c>
      <c r="H607" s="741">
        <v>100</v>
      </c>
      <c r="I607" s="965">
        <v>0.73199999999999998</v>
      </c>
      <c r="J607" s="700">
        <f>I607*H607</f>
        <v>73.2</v>
      </c>
      <c r="K607" s="965">
        <v>0.73199999999999998</v>
      </c>
      <c r="L607" s="1158">
        <v>1</v>
      </c>
    </row>
    <row r="608" spans="1:12" ht="63.75">
      <c r="A608" s="801">
        <v>207</v>
      </c>
      <c r="B608" s="966" t="s">
        <v>417</v>
      </c>
      <c r="C608" s="966"/>
      <c r="D608" s="967" t="s">
        <v>125</v>
      </c>
      <c r="E608" s="968">
        <v>200</v>
      </c>
      <c r="F608" s="969"/>
      <c r="G608" s="969"/>
      <c r="H608" s="969"/>
      <c r="I608" s="970"/>
      <c r="J608" s="719"/>
      <c r="K608" s="648"/>
      <c r="L608" s="1157">
        <v>0</v>
      </c>
    </row>
    <row r="609" spans="1:12" ht="51">
      <c r="A609" s="198">
        <v>208</v>
      </c>
      <c r="B609" s="971" t="s">
        <v>418</v>
      </c>
      <c r="C609" s="971"/>
      <c r="D609" s="174" t="s">
        <v>125</v>
      </c>
      <c r="E609" s="972">
        <v>50</v>
      </c>
      <c r="F609" s="972"/>
      <c r="G609" s="972"/>
      <c r="H609" s="972"/>
      <c r="I609" s="973"/>
      <c r="J609" s="708"/>
      <c r="K609" s="724"/>
      <c r="L609" s="1156">
        <v>0</v>
      </c>
    </row>
    <row r="610" spans="1:12" ht="153">
      <c r="A610" s="801">
        <v>209</v>
      </c>
      <c r="B610" s="974" t="s">
        <v>419</v>
      </c>
      <c r="C610" s="820"/>
      <c r="D610" s="716" t="s">
        <v>125</v>
      </c>
      <c r="E610" s="715">
        <v>100</v>
      </c>
      <c r="F610" s="98"/>
      <c r="G610" s="98"/>
      <c r="H610" s="98"/>
      <c r="I610" s="975"/>
      <c r="J610" s="719"/>
      <c r="K610" s="648"/>
      <c r="L610" s="1157">
        <v>0</v>
      </c>
    </row>
    <row r="611" spans="1:12" ht="153">
      <c r="A611" s="198">
        <v>210</v>
      </c>
      <c r="B611" s="976" t="s">
        <v>420</v>
      </c>
      <c r="C611" s="771"/>
      <c r="D611" s="174" t="s">
        <v>125</v>
      </c>
      <c r="E611" s="198">
        <v>100</v>
      </c>
      <c r="F611" s="198"/>
      <c r="G611" s="198"/>
      <c r="H611" s="198"/>
      <c r="I611" s="945"/>
      <c r="J611" s="708"/>
      <c r="K611" s="724"/>
      <c r="L611" s="1156">
        <v>0</v>
      </c>
    </row>
    <row r="612" spans="1:12" ht="204">
      <c r="A612" s="801">
        <v>211</v>
      </c>
      <c r="B612" s="974" t="s">
        <v>421</v>
      </c>
      <c r="C612" s="820"/>
      <c r="D612" s="716" t="s">
        <v>125</v>
      </c>
      <c r="E612" s="715">
        <v>100</v>
      </c>
      <c r="F612" s="98"/>
      <c r="G612" s="98"/>
      <c r="H612" s="98"/>
      <c r="I612" s="975"/>
      <c r="J612" s="719"/>
      <c r="K612" s="648"/>
      <c r="L612" s="1157">
        <v>0</v>
      </c>
    </row>
    <row r="613" spans="1:12" ht="51.75" thickBot="1">
      <c r="A613" s="198">
        <v>212</v>
      </c>
      <c r="B613" s="977" t="s">
        <v>422</v>
      </c>
      <c r="C613" s="771"/>
      <c r="D613" s="174" t="s">
        <v>125</v>
      </c>
      <c r="E613" s="198">
        <v>100</v>
      </c>
      <c r="F613" s="198"/>
      <c r="G613" s="198"/>
      <c r="H613" s="198"/>
      <c r="I613" s="945"/>
      <c r="J613" s="708"/>
      <c r="K613" s="724"/>
      <c r="L613" s="1156">
        <v>0</v>
      </c>
    </row>
    <row r="614" spans="1:12" ht="77.25" thickBot="1">
      <c r="A614" s="801">
        <v>213</v>
      </c>
      <c r="B614" s="978" t="s">
        <v>423</v>
      </c>
      <c r="C614" s="820"/>
      <c r="D614" s="716" t="s">
        <v>125</v>
      </c>
      <c r="E614" s="715">
        <v>100</v>
      </c>
      <c r="F614" s="98"/>
      <c r="G614" s="98"/>
      <c r="H614" s="98"/>
      <c r="I614" s="975"/>
      <c r="J614" s="719"/>
      <c r="K614" s="648"/>
      <c r="L614" s="1157">
        <v>0</v>
      </c>
    </row>
    <row r="615" spans="1:12" ht="63.75">
      <c r="A615" s="198">
        <v>214</v>
      </c>
      <c r="B615" s="979" t="s">
        <v>424</v>
      </c>
      <c r="C615" s="771"/>
      <c r="D615" s="174" t="s">
        <v>125</v>
      </c>
      <c r="E615" s="198">
        <v>100</v>
      </c>
      <c r="F615" s="198"/>
      <c r="G615" s="198"/>
      <c r="H615" s="198"/>
      <c r="I615" s="945"/>
      <c r="J615" s="708"/>
      <c r="K615" s="724"/>
      <c r="L615" s="1156">
        <v>0</v>
      </c>
    </row>
    <row r="616" spans="1:12" ht="102">
      <c r="A616" s="801">
        <v>215</v>
      </c>
      <c r="B616" s="980" t="s">
        <v>425</v>
      </c>
      <c r="C616" s="820"/>
      <c r="D616" s="716" t="s">
        <v>125</v>
      </c>
      <c r="E616" s="715">
        <v>100</v>
      </c>
      <c r="F616" s="98"/>
      <c r="G616" s="98"/>
      <c r="H616" s="98"/>
      <c r="I616" s="975"/>
      <c r="J616" s="719"/>
      <c r="K616" s="648"/>
      <c r="L616" s="1157">
        <v>0</v>
      </c>
    </row>
    <row r="617" spans="1:12" ht="102">
      <c r="A617" s="198">
        <v>216</v>
      </c>
      <c r="B617" s="981" t="s">
        <v>426</v>
      </c>
      <c r="C617" s="771"/>
      <c r="D617" s="174" t="s">
        <v>125</v>
      </c>
      <c r="E617" s="198">
        <v>100</v>
      </c>
      <c r="F617" s="198"/>
      <c r="G617" s="198"/>
      <c r="H617" s="198"/>
      <c r="I617" s="945"/>
      <c r="J617" s="708"/>
      <c r="K617" s="724"/>
      <c r="L617" s="1156">
        <v>0</v>
      </c>
    </row>
    <row r="618" spans="1:12" ht="128.25" thickBot="1">
      <c r="A618" s="801">
        <v>217</v>
      </c>
      <c r="B618" s="982" t="s">
        <v>427</v>
      </c>
      <c r="C618" s="820"/>
      <c r="D618" s="716" t="s">
        <v>125</v>
      </c>
      <c r="E618" s="715">
        <v>100</v>
      </c>
      <c r="F618" s="98"/>
      <c r="G618" s="98"/>
      <c r="H618" s="98"/>
      <c r="I618" s="975"/>
      <c r="J618" s="719"/>
      <c r="K618" s="648"/>
      <c r="L618" s="1157">
        <v>0</v>
      </c>
    </row>
    <row r="619" spans="1:12" s="733" customFormat="1" ht="153">
      <c r="A619" s="675">
        <v>218</v>
      </c>
      <c r="B619" s="983" t="s">
        <v>1539</v>
      </c>
      <c r="C619" s="712"/>
      <c r="D619" s="164" t="s">
        <v>125</v>
      </c>
      <c r="E619" s="198">
        <v>100</v>
      </c>
      <c r="F619" s="179" t="s">
        <v>1192</v>
      </c>
      <c r="G619" s="679" t="s">
        <v>1178</v>
      </c>
      <c r="H619" s="679"/>
      <c r="I619" s="945">
        <v>0.63</v>
      </c>
      <c r="J619" s="708">
        <f>E619*I619</f>
        <v>63</v>
      </c>
      <c r="K619" s="945">
        <v>0.63</v>
      </c>
      <c r="L619" s="1002">
        <v>1</v>
      </c>
    </row>
    <row r="620" spans="1:12" s="733" customFormat="1" ht="204">
      <c r="A620" s="741">
        <v>219</v>
      </c>
      <c r="B620" s="984" t="s">
        <v>1540</v>
      </c>
      <c r="C620" s="779"/>
      <c r="D620" s="742" t="s">
        <v>125</v>
      </c>
      <c r="E620" s="801">
        <v>100</v>
      </c>
      <c r="F620" s="143" t="s">
        <v>1192</v>
      </c>
      <c r="G620" s="658" t="s">
        <v>1178</v>
      </c>
      <c r="H620" s="658"/>
      <c r="I620" s="985">
        <v>0.93</v>
      </c>
      <c r="J620" s="702">
        <f>E620*I620</f>
        <v>93</v>
      </c>
      <c r="K620" s="985">
        <v>0.93</v>
      </c>
      <c r="L620" s="1160">
        <v>1</v>
      </c>
    </row>
    <row r="621" spans="1:12" s="733" customFormat="1" ht="229.5">
      <c r="A621" s="675">
        <v>220</v>
      </c>
      <c r="B621" s="986" t="s">
        <v>1541</v>
      </c>
      <c r="C621" s="712"/>
      <c r="D621" s="164" t="s">
        <v>125</v>
      </c>
      <c r="E621" s="198">
        <v>100</v>
      </c>
      <c r="F621" s="179" t="s">
        <v>1192</v>
      </c>
      <c r="G621" s="679" t="s">
        <v>1178</v>
      </c>
      <c r="H621" s="679"/>
      <c r="I621" s="945">
        <v>6.75</v>
      </c>
      <c r="J621" s="708">
        <f>E621*I621</f>
        <v>675</v>
      </c>
      <c r="K621" s="945">
        <v>6.75</v>
      </c>
      <c r="L621" s="1002">
        <v>1</v>
      </c>
    </row>
    <row r="622" spans="1:12" ht="409.5">
      <c r="A622" s="801">
        <v>221</v>
      </c>
      <c r="B622" s="984" t="s">
        <v>428</v>
      </c>
      <c r="C622" s="820" t="s">
        <v>429</v>
      </c>
      <c r="D622" s="716" t="s">
        <v>125</v>
      </c>
      <c r="E622" s="715">
        <v>1000</v>
      </c>
      <c r="F622" s="987"/>
      <c r="G622" s="987"/>
      <c r="H622" s="987"/>
      <c r="I622" s="975"/>
      <c r="J622" s="719"/>
      <c r="K622" s="648"/>
      <c r="L622" s="1157">
        <v>0</v>
      </c>
    </row>
    <row r="623" spans="1:12" ht="38.25">
      <c r="A623" s="852"/>
      <c r="B623" s="1198" t="s">
        <v>430</v>
      </c>
      <c r="C623" s="781"/>
      <c r="D623" s="988"/>
      <c r="E623" s="783"/>
      <c r="F623" s="784"/>
      <c r="G623" s="784"/>
      <c r="H623" s="784"/>
      <c r="I623" s="989"/>
      <c r="J623" s="719"/>
      <c r="K623" s="648"/>
      <c r="L623" s="1157"/>
    </row>
    <row r="624" spans="1:12" s="115" customFormat="1" ht="102">
      <c r="A624" s="675">
        <v>222</v>
      </c>
      <c r="B624" s="676" t="s">
        <v>431</v>
      </c>
      <c r="C624" s="676" t="s">
        <v>432</v>
      </c>
      <c r="D624" s="677" t="s">
        <v>125</v>
      </c>
      <c r="E624" s="676">
        <v>500</v>
      </c>
      <c r="F624" s="174" t="s">
        <v>1332</v>
      </c>
      <c r="G624" s="164" t="s">
        <v>1333</v>
      </c>
      <c r="H624" s="174">
        <v>30</v>
      </c>
      <c r="I624" s="687">
        <v>2.88</v>
      </c>
      <c r="J624" s="746">
        <v>86.4</v>
      </c>
      <c r="K624" s="687">
        <v>2.88</v>
      </c>
      <c r="L624" s="1163" t="s">
        <v>1545</v>
      </c>
    </row>
    <row r="625" spans="1:12" s="115" customFormat="1" ht="102">
      <c r="A625" s="675">
        <v>222</v>
      </c>
      <c r="B625" s="676" t="s">
        <v>431</v>
      </c>
      <c r="C625" s="676" t="s">
        <v>432</v>
      </c>
      <c r="D625" s="677" t="s">
        <v>125</v>
      </c>
      <c r="E625" s="676">
        <v>500</v>
      </c>
      <c r="F625" s="676" t="s">
        <v>1360</v>
      </c>
      <c r="G625" s="679" t="s">
        <v>1361</v>
      </c>
      <c r="H625" s="676">
        <v>30</v>
      </c>
      <c r="I625" s="721">
        <v>4.6399999999999997</v>
      </c>
      <c r="J625" s="705">
        <f>E625*I625</f>
        <v>2320</v>
      </c>
      <c r="K625" s="721">
        <v>4.6399999999999997</v>
      </c>
      <c r="L625" s="1163">
        <v>1</v>
      </c>
    </row>
    <row r="626" spans="1:12" s="115" customFormat="1" ht="102">
      <c r="A626" s="675">
        <v>222</v>
      </c>
      <c r="B626" s="676" t="s">
        <v>431</v>
      </c>
      <c r="C626" s="676" t="s">
        <v>432</v>
      </c>
      <c r="D626" s="677" t="s">
        <v>125</v>
      </c>
      <c r="E626" s="676">
        <v>500</v>
      </c>
      <c r="F626" s="676" t="s">
        <v>1534</v>
      </c>
      <c r="G626" s="679" t="s">
        <v>1530</v>
      </c>
      <c r="H626" s="676"/>
      <c r="I626" s="721">
        <v>4.75</v>
      </c>
      <c r="J626" s="705">
        <v>2375</v>
      </c>
      <c r="K626" s="721">
        <v>4.75</v>
      </c>
      <c r="L626" s="1163">
        <v>2</v>
      </c>
    </row>
    <row r="627" spans="1:12" s="115" customFormat="1" ht="382.5">
      <c r="A627" s="664">
        <v>223</v>
      </c>
      <c r="B627" s="665" t="s">
        <v>431</v>
      </c>
      <c r="C627" s="990" t="s">
        <v>1542</v>
      </c>
      <c r="D627" s="665" t="s">
        <v>125</v>
      </c>
      <c r="E627" s="665">
        <v>500</v>
      </c>
      <c r="F627" s="139" t="s">
        <v>1332</v>
      </c>
      <c r="G627" s="742" t="s">
        <v>1333</v>
      </c>
      <c r="H627" s="139">
        <v>30</v>
      </c>
      <c r="I627" s="669">
        <v>2.88</v>
      </c>
      <c r="J627" s="758">
        <v>86.4</v>
      </c>
      <c r="K627" s="669">
        <v>2.88</v>
      </c>
      <c r="L627" s="1164" t="s">
        <v>1545</v>
      </c>
    </row>
    <row r="628" spans="1:12" s="8" customFormat="1" ht="382.5">
      <c r="A628" s="715">
        <v>223</v>
      </c>
      <c r="B628" s="693" t="s">
        <v>431</v>
      </c>
      <c r="C628" s="991" t="s">
        <v>1542</v>
      </c>
      <c r="D628" s="716" t="s">
        <v>125</v>
      </c>
      <c r="E628" s="693">
        <v>500</v>
      </c>
      <c r="F628" s="694" t="s">
        <v>1534</v>
      </c>
      <c r="G628" s="658" t="s">
        <v>1530</v>
      </c>
      <c r="H628" s="694"/>
      <c r="I628" s="713">
        <v>4.75</v>
      </c>
      <c r="J628" s="700">
        <v>2375</v>
      </c>
      <c r="K628" s="713">
        <v>4.75</v>
      </c>
      <c r="L628" s="1165">
        <v>1</v>
      </c>
    </row>
    <row r="629" spans="1:12" s="663" customFormat="1" ht="25.5">
      <c r="A629" s="675">
        <v>224</v>
      </c>
      <c r="B629" s="676" t="s">
        <v>433</v>
      </c>
      <c r="C629" s="676"/>
      <c r="D629" s="676" t="s">
        <v>125</v>
      </c>
      <c r="E629" s="676">
        <v>10</v>
      </c>
      <c r="F629" s="676"/>
      <c r="G629" s="679" t="s">
        <v>1452</v>
      </c>
      <c r="H629" s="676" t="s">
        <v>125</v>
      </c>
      <c r="I629" s="680">
        <v>4.2</v>
      </c>
      <c r="J629" s="703">
        <v>4.2</v>
      </c>
      <c r="K629" s="753">
        <v>4.2</v>
      </c>
      <c r="L629" s="1002">
        <v>1</v>
      </c>
    </row>
    <row r="630" spans="1:12" s="663" customFormat="1" ht="25.5">
      <c r="A630" s="654">
        <v>225</v>
      </c>
      <c r="B630" s="655" t="s">
        <v>434</v>
      </c>
      <c r="C630" s="655"/>
      <c r="D630" s="655" t="s">
        <v>125</v>
      </c>
      <c r="E630" s="655">
        <v>10</v>
      </c>
      <c r="F630" s="655"/>
      <c r="G630" s="658" t="s">
        <v>1452</v>
      </c>
      <c r="H630" s="655" t="s">
        <v>125</v>
      </c>
      <c r="I630" s="690">
        <v>2.57</v>
      </c>
      <c r="J630" s="691">
        <v>2.57</v>
      </c>
      <c r="K630" s="660">
        <v>2.57</v>
      </c>
      <c r="L630" s="992">
        <v>1</v>
      </c>
    </row>
    <row r="631" spans="1:12" s="663" customFormat="1" ht="38.25">
      <c r="A631" s="675">
        <v>226</v>
      </c>
      <c r="B631" s="676" t="s">
        <v>435</v>
      </c>
      <c r="C631" s="676" t="s">
        <v>436</v>
      </c>
      <c r="D631" s="676" t="s">
        <v>125</v>
      </c>
      <c r="E631" s="676">
        <v>2000</v>
      </c>
      <c r="F631" s="676" t="s">
        <v>1461</v>
      </c>
      <c r="G631" s="679" t="s">
        <v>1452</v>
      </c>
      <c r="H631" s="676" t="s">
        <v>125</v>
      </c>
      <c r="I631" s="680">
        <v>1.3560000000000001</v>
      </c>
      <c r="J631" s="703">
        <v>1.3560000000000001</v>
      </c>
      <c r="K631" s="928">
        <v>1.3560000000000001</v>
      </c>
      <c r="L631" s="1002">
        <v>1</v>
      </c>
    </row>
    <row r="632" spans="1:12" s="663" customFormat="1" ht="25.5">
      <c r="A632" s="654">
        <v>227</v>
      </c>
      <c r="B632" s="655" t="s">
        <v>437</v>
      </c>
      <c r="C632" s="655" t="s">
        <v>438</v>
      </c>
      <c r="D632" s="655" t="s">
        <v>125</v>
      </c>
      <c r="E632" s="655">
        <v>100</v>
      </c>
      <c r="F632" s="992" t="s">
        <v>1468</v>
      </c>
      <c r="G632" s="658" t="s">
        <v>1452</v>
      </c>
      <c r="H632" s="655" t="s">
        <v>125</v>
      </c>
      <c r="I632" s="692">
        <v>2.46</v>
      </c>
      <c r="J632" s="691">
        <v>2.46</v>
      </c>
      <c r="K632" s="661">
        <v>2.46</v>
      </c>
      <c r="L632" s="992">
        <v>1</v>
      </c>
    </row>
    <row r="633" spans="1:12" s="674" customFormat="1" ht="38.25">
      <c r="A633" s="664">
        <v>227</v>
      </c>
      <c r="B633" s="665" t="s">
        <v>437</v>
      </c>
      <c r="C633" s="665" t="s">
        <v>438</v>
      </c>
      <c r="D633" s="665" t="s">
        <v>125</v>
      </c>
      <c r="E633" s="665">
        <v>100</v>
      </c>
      <c r="F633" s="694" t="s">
        <v>1389</v>
      </c>
      <c r="G633" s="658" t="s">
        <v>1368</v>
      </c>
      <c r="H633" s="694" t="s">
        <v>125</v>
      </c>
      <c r="I633" s="697">
        <v>3</v>
      </c>
      <c r="J633" s="696">
        <v>3</v>
      </c>
      <c r="K633" s="993">
        <v>3</v>
      </c>
      <c r="L633" s="1158">
        <v>2</v>
      </c>
    </row>
    <row r="634" spans="1:12" ht="25.5">
      <c r="A634" s="715">
        <v>227</v>
      </c>
      <c r="B634" s="693" t="s">
        <v>437</v>
      </c>
      <c r="C634" s="693" t="s">
        <v>438</v>
      </c>
      <c r="D634" s="716" t="s">
        <v>125</v>
      </c>
      <c r="E634" s="693">
        <v>100</v>
      </c>
      <c r="F634" s="95" t="s">
        <v>439</v>
      </c>
      <c r="G634" s="95" t="s">
        <v>1176</v>
      </c>
      <c r="H634" s="717">
        <v>1</v>
      </c>
      <c r="I634" s="720">
        <v>4.08</v>
      </c>
      <c r="J634" s="719">
        <f>SUM(H634*I634)</f>
        <v>4.08</v>
      </c>
      <c r="K634" s="994">
        <v>4.08</v>
      </c>
      <c r="L634" s="1157">
        <v>3</v>
      </c>
    </row>
    <row r="635" spans="1:12" s="674" customFormat="1" ht="38.25">
      <c r="A635" s="664">
        <v>227</v>
      </c>
      <c r="B635" s="665" t="s">
        <v>437</v>
      </c>
      <c r="C635" s="665" t="s">
        <v>1496</v>
      </c>
      <c r="D635" s="665" t="s">
        <v>125</v>
      </c>
      <c r="E635" s="665">
        <v>100</v>
      </c>
      <c r="F635" s="694" t="s">
        <v>1497</v>
      </c>
      <c r="G635" s="827" t="s">
        <v>1489</v>
      </c>
      <c r="H635" s="2"/>
      <c r="I635" s="671">
        <v>5.0999999999999996</v>
      </c>
      <c r="J635" s="670">
        <v>510</v>
      </c>
      <c r="K635" s="850">
        <v>5.0999999999999996</v>
      </c>
      <c r="L635" s="1158">
        <v>4</v>
      </c>
    </row>
    <row r="636" spans="1:12" ht="25.5">
      <c r="A636" s="198">
        <v>228</v>
      </c>
      <c r="B636" s="164" t="s">
        <v>437</v>
      </c>
      <c r="C636" s="164" t="s">
        <v>440</v>
      </c>
      <c r="D636" s="174" t="s">
        <v>125</v>
      </c>
      <c r="E636" s="164">
        <v>10</v>
      </c>
      <c r="F636" s="164"/>
      <c r="G636" s="164"/>
      <c r="H636" s="164"/>
      <c r="I636" s="861"/>
      <c r="J636" s="708"/>
      <c r="K636" s="724"/>
      <c r="L636" s="1156">
        <v>0</v>
      </c>
    </row>
    <row r="637" spans="1:12" ht="25.5">
      <c r="A637" s="715">
        <v>229</v>
      </c>
      <c r="B637" s="693" t="s">
        <v>441</v>
      </c>
      <c r="C637" s="820" t="s">
        <v>442</v>
      </c>
      <c r="D637" s="716" t="s">
        <v>125</v>
      </c>
      <c r="E637" s="693">
        <v>50</v>
      </c>
      <c r="F637" s="95"/>
      <c r="G637" s="95"/>
      <c r="H637" s="95"/>
      <c r="I637" s="795"/>
      <c r="J637" s="719"/>
      <c r="K637" s="648"/>
      <c r="L637" s="1157">
        <v>0</v>
      </c>
    </row>
    <row r="638" spans="1:12" ht="25.5">
      <c r="A638" s="852"/>
      <c r="B638" s="1053" t="s">
        <v>443</v>
      </c>
      <c r="C638" s="781"/>
      <c r="D638" s="782"/>
      <c r="E638" s="783"/>
      <c r="F638" s="784"/>
      <c r="G638" s="784"/>
      <c r="H638" s="784"/>
      <c r="I638" s="785"/>
      <c r="J638" s="719"/>
      <c r="K638" s="648"/>
      <c r="L638" s="1157"/>
    </row>
    <row r="639" spans="1:12" s="674" customFormat="1" ht="216.75">
      <c r="A639" s="675">
        <v>230</v>
      </c>
      <c r="B639" s="676" t="s">
        <v>444</v>
      </c>
      <c r="C639" s="676" t="s">
        <v>445</v>
      </c>
      <c r="D639" s="677" t="s">
        <v>125</v>
      </c>
      <c r="E639" s="676">
        <v>50</v>
      </c>
      <c r="F639" s="676" t="s">
        <v>1332</v>
      </c>
      <c r="G639" s="164" t="s">
        <v>1333</v>
      </c>
      <c r="H639" s="676">
        <v>10</v>
      </c>
      <c r="I639" s="753">
        <v>13.2</v>
      </c>
      <c r="J639" s="705">
        <f>I639*H639</f>
        <v>132</v>
      </c>
      <c r="K639" s="753">
        <v>13.2</v>
      </c>
      <c r="L639" s="1002">
        <v>1</v>
      </c>
    </row>
    <row r="640" spans="1:12" s="674" customFormat="1" ht="344.25">
      <c r="A640" s="664">
        <v>231</v>
      </c>
      <c r="B640" s="665" t="s">
        <v>446</v>
      </c>
      <c r="C640" s="665" t="s">
        <v>447</v>
      </c>
      <c r="D640" s="667" t="s">
        <v>125</v>
      </c>
      <c r="E640" s="665">
        <v>20</v>
      </c>
      <c r="F640" s="694" t="s">
        <v>1388</v>
      </c>
      <c r="G640" s="658" t="s">
        <v>1368</v>
      </c>
      <c r="H640" s="694" t="s">
        <v>125</v>
      </c>
      <c r="I640" s="695">
        <v>27.84</v>
      </c>
      <c r="J640" s="696">
        <v>27.84</v>
      </c>
      <c r="K640" s="695">
        <v>27.84</v>
      </c>
      <c r="L640" s="1158">
        <v>1</v>
      </c>
    </row>
    <row r="641" spans="1:12" s="674" customFormat="1" ht="344.25">
      <c r="A641" s="664">
        <v>231</v>
      </c>
      <c r="B641" s="665" t="s">
        <v>446</v>
      </c>
      <c r="C641" s="665" t="s">
        <v>447</v>
      </c>
      <c r="D641" s="667" t="s">
        <v>125</v>
      </c>
      <c r="E641" s="665">
        <v>20</v>
      </c>
      <c r="F641" s="694" t="s">
        <v>1332</v>
      </c>
      <c r="G641" s="742" t="s">
        <v>1333</v>
      </c>
      <c r="H641" s="694">
        <v>10</v>
      </c>
      <c r="I641" s="713">
        <v>46.043999999999997</v>
      </c>
      <c r="J641" s="700">
        <f>I641*H641</f>
        <v>460.43999999999994</v>
      </c>
      <c r="K641" s="713">
        <v>46.043999999999997</v>
      </c>
      <c r="L641" s="1158">
        <v>2</v>
      </c>
    </row>
    <row r="642" spans="1:12" s="674" customFormat="1" ht="344.25">
      <c r="A642" s="675">
        <v>232</v>
      </c>
      <c r="B642" s="676" t="s">
        <v>448</v>
      </c>
      <c r="C642" s="676" t="s">
        <v>449</v>
      </c>
      <c r="D642" s="677" t="s">
        <v>125</v>
      </c>
      <c r="E642" s="676">
        <v>10</v>
      </c>
      <c r="F642" s="676" t="s">
        <v>1332</v>
      </c>
      <c r="G642" s="164" t="s">
        <v>1333</v>
      </c>
      <c r="H642" s="676">
        <v>10</v>
      </c>
      <c r="I642" s="721">
        <v>21.287999999999997</v>
      </c>
      <c r="J642" s="705">
        <f>I642*H642</f>
        <v>212.87999999999997</v>
      </c>
      <c r="K642" s="721">
        <v>21.287999999999997</v>
      </c>
      <c r="L642" s="1002">
        <v>1</v>
      </c>
    </row>
    <row r="643" spans="1:12" s="674" customFormat="1" ht="344.25">
      <c r="A643" s="675">
        <v>232</v>
      </c>
      <c r="B643" s="676" t="s">
        <v>448</v>
      </c>
      <c r="C643" s="676" t="s">
        <v>449</v>
      </c>
      <c r="D643" s="677" t="s">
        <v>125</v>
      </c>
      <c r="E643" s="676">
        <v>10</v>
      </c>
      <c r="F643" s="676" t="s">
        <v>1388</v>
      </c>
      <c r="G643" s="679" t="s">
        <v>1368</v>
      </c>
      <c r="H643" s="676" t="s">
        <v>125</v>
      </c>
      <c r="I643" s="684">
        <v>24.06</v>
      </c>
      <c r="J643" s="706">
        <v>24.06</v>
      </c>
      <c r="K643" s="940">
        <v>24.06</v>
      </c>
      <c r="L643" s="1002">
        <v>2</v>
      </c>
    </row>
    <row r="644" spans="1:12" ht="51">
      <c r="A644" s="852"/>
      <c r="B644" s="1053" t="s">
        <v>450</v>
      </c>
      <c r="C644" s="781"/>
      <c r="D644" s="782"/>
      <c r="E644" s="783"/>
      <c r="F644" s="784"/>
      <c r="G644" s="784"/>
      <c r="H644" s="784"/>
      <c r="I644" s="785"/>
      <c r="J644" s="719"/>
      <c r="K644" s="648"/>
      <c r="L644" s="1157"/>
    </row>
    <row r="645" spans="1:12" s="674" customFormat="1" ht="38.25">
      <c r="A645" s="664">
        <v>233</v>
      </c>
      <c r="B645" s="667" t="s">
        <v>451</v>
      </c>
      <c r="C645" s="667" t="s">
        <v>452</v>
      </c>
      <c r="D645" s="667" t="s">
        <v>125</v>
      </c>
      <c r="E645" s="664">
        <v>100</v>
      </c>
      <c r="F645" s="659" t="s">
        <v>1403</v>
      </c>
      <c r="G645" s="658" t="s">
        <v>1368</v>
      </c>
      <c r="H645" s="659" t="s">
        <v>1404</v>
      </c>
      <c r="I645" s="995">
        <v>0.108</v>
      </c>
      <c r="J645" s="696">
        <v>5.4</v>
      </c>
      <c r="K645" s="996">
        <v>0.108</v>
      </c>
      <c r="L645" s="1158">
        <v>1</v>
      </c>
    </row>
    <row r="646" spans="1:12" s="663" customFormat="1" ht="38.25">
      <c r="A646" s="654">
        <v>233</v>
      </c>
      <c r="B646" s="656" t="s">
        <v>451</v>
      </c>
      <c r="C646" s="656" t="s">
        <v>452</v>
      </c>
      <c r="D646" s="656" t="s">
        <v>125</v>
      </c>
      <c r="E646" s="654">
        <v>100</v>
      </c>
      <c r="F646" s="992" t="s">
        <v>1469</v>
      </c>
      <c r="G646" s="658" t="s">
        <v>1452</v>
      </c>
      <c r="H646" s="656" t="s">
        <v>125</v>
      </c>
      <c r="I646" s="997">
        <v>0.11</v>
      </c>
      <c r="J646" s="998">
        <v>0.11</v>
      </c>
      <c r="K646" s="999">
        <v>0.11</v>
      </c>
      <c r="L646" s="992">
        <v>2</v>
      </c>
    </row>
    <row r="647" spans="1:12" ht="38.25">
      <c r="A647" s="715">
        <v>233</v>
      </c>
      <c r="B647" s="693" t="s">
        <v>451</v>
      </c>
      <c r="C647" s="693" t="s">
        <v>452</v>
      </c>
      <c r="D647" s="716" t="s">
        <v>125</v>
      </c>
      <c r="E647" s="715">
        <v>100</v>
      </c>
      <c r="F647" s="95" t="s">
        <v>453</v>
      </c>
      <c r="G647" s="95" t="s">
        <v>1176</v>
      </c>
      <c r="H647" s="717">
        <v>30</v>
      </c>
      <c r="I647" s="1000">
        <v>0.11</v>
      </c>
      <c r="J647" s="719">
        <f>H647*I647</f>
        <v>3.3</v>
      </c>
      <c r="K647" s="1001">
        <v>0.11</v>
      </c>
      <c r="L647" s="1157">
        <v>2</v>
      </c>
    </row>
    <row r="648" spans="1:12" ht="38.25">
      <c r="A648" s="715">
        <v>233</v>
      </c>
      <c r="B648" s="693" t="s">
        <v>451</v>
      </c>
      <c r="C648" s="693" t="s">
        <v>452</v>
      </c>
      <c r="D648" s="716" t="s">
        <v>125</v>
      </c>
      <c r="E648" s="715">
        <v>100</v>
      </c>
      <c r="F648" s="95" t="s">
        <v>1531</v>
      </c>
      <c r="G648" s="95" t="s">
        <v>1530</v>
      </c>
      <c r="H648" s="717"/>
      <c r="I648" s="1000">
        <v>0.12</v>
      </c>
      <c r="J648" s="719">
        <v>12</v>
      </c>
      <c r="K648" s="1001">
        <v>0.12</v>
      </c>
      <c r="L648" s="1157">
        <v>3</v>
      </c>
    </row>
    <row r="649" spans="1:12" s="663" customFormat="1" ht="38.25">
      <c r="A649" s="675">
        <v>234</v>
      </c>
      <c r="B649" s="677" t="s">
        <v>454</v>
      </c>
      <c r="C649" s="677"/>
      <c r="D649" s="677" t="s">
        <v>125</v>
      </c>
      <c r="E649" s="675">
        <v>100</v>
      </c>
      <c r="F649" s="1002" t="s">
        <v>1469</v>
      </c>
      <c r="G649" s="679" t="s">
        <v>1452</v>
      </c>
      <c r="H649" s="677" t="s">
        <v>125</v>
      </c>
      <c r="I649" s="952">
        <v>4.8</v>
      </c>
      <c r="J649" s="953">
        <v>4.8</v>
      </c>
      <c r="K649" s="1003">
        <v>4.8</v>
      </c>
      <c r="L649" s="1002">
        <v>1</v>
      </c>
    </row>
    <row r="650" spans="1:12" ht="38.25">
      <c r="A650" s="198">
        <v>234</v>
      </c>
      <c r="B650" s="164" t="s">
        <v>454</v>
      </c>
      <c r="C650" s="164"/>
      <c r="D650" s="174" t="s">
        <v>125</v>
      </c>
      <c r="E650" s="198">
        <v>100</v>
      </c>
      <c r="F650" s="1004" t="s">
        <v>455</v>
      </c>
      <c r="G650" s="164" t="s">
        <v>1176</v>
      </c>
      <c r="H650" s="179">
        <v>6</v>
      </c>
      <c r="I650" s="1005">
        <v>6.75</v>
      </c>
      <c r="J650" s="708">
        <f>SUM(H650*I650)</f>
        <v>40.5</v>
      </c>
      <c r="K650" s="1006">
        <v>6.75</v>
      </c>
      <c r="L650" s="1156">
        <v>2</v>
      </c>
    </row>
    <row r="651" spans="1:12" s="674" customFormat="1" ht="51">
      <c r="A651" s="675">
        <v>234</v>
      </c>
      <c r="B651" s="677" t="s">
        <v>454</v>
      </c>
      <c r="C651" s="677" t="s">
        <v>1498</v>
      </c>
      <c r="D651" s="677" t="s">
        <v>125</v>
      </c>
      <c r="E651" s="675">
        <v>100</v>
      </c>
      <c r="F651" s="677" t="s">
        <v>1499</v>
      </c>
      <c r="G651" s="888" t="s">
        <v>1489</v>
      </c>
      <c r="H651" s="196"/>
      <c r="I651" s="957">
        <v>9.35</v>
      </c>
      <c r="J651" s="688">
        <v>935</v>
      </c>
      <c r="K651" s="957">
        <v>9.35</v>
      </c>
      <c r="L651" s="1002">
        <v>3</v>
      </c>
    </row>
    <row r="652" spans="1:12" ht="63.75">
      <c r="A652" s="715">
        <v>235</v>
      </c>
      <c r="B652" s="693" t="s">
        <v>456</v>
      </c>
      <c r="C652" s="693" t="s">
        <v>452</v>
      </c>
      <c r="D652" s="716" t="s">
        <v>125</v>
      </c>
      <c r="E652" s="715">
        <v>100</v>
      </c>
      <c r="F652" s="98"/>
      <c r="G652" s="98"/>
      <c r="H652" s="98"/>
      <c r="I652" s="1007"/>
      <c r="J652" s="719"/>
      <c r="K652" s="648"/>
      <c r="L652" s="1157">
        <v>0</v>
      </c>
    </row>
    <row r="653" spans="1:12" s="663" customFormat="1" ht="38.25">
      <c r="A653" s="675">
        <v>236</v>
      </c>
      <c r="B653" s="677" t="s">
        <v>457</v>
      </c>
      <c r="C653" s="677"/>
      <c r="D653" s="677" t="s">
        <v>125</v>
      </c>
      <c r="E653" s="675">
        <v>10</v>
      </c>
      <c r="F653" s="199" t="s">
        <v>1470</v>
      </c>
      <c r="G653" s="679" t="s">
        <v>1452</v>
      </c>
      <c r="H653" s="677" t="s">
        <v>125</v>
      </c>
      <c r="I653" s="952">
        <v>13.2</v>
      </c>
      <c r="J653" s="953">
        <v>13.2</v>
      </c>
      <c r="K653" s="1008">
        <v>13.2</v>
      </c>
      <c r="L653" s="1002">
        <v>1</v>
      </c>
    </row>
    <row r="654" spans="1:12" s="674" customFormat="1" ht="38.25">
      <c r="A654" s="675">
        <v>236</v>
      </c>
      <c r="B654" s="677" t="s">
        <v>457</v>
      </c>
      <c r="C654" s="677" t="s">
        <v>1500</v>
      </c>
      <c r="D654" s="677" t="s">
        <v>125</v>
      </c>
      <c r="E654" s="675">
        <v>10</v>
      </c>
      <c r="F654" s="1009" t="s">
        <v>1501</v>
      </c>
      <c r="G654" s="888" t="s">
        <v>1489</v>
      </c>
      <c r="H654" s="200"/>
      <c r="I654" s="1010">
        <v>31</v>
      </c>
      <c r="J654" s="688">
        <v>310</v>
      </c>
      <c r="K654" s="1010">
        <v>31</v>
      </c>
      <c r="L654" s="1002">
        <v>2</v>
      </c>
    </row>
    <row r="655" spans="1:12" s="674" customFormat="1" ht="89.25">
      <c r="A655" s="664">
        <v>237</v>
      </c>
      <c r="B655" s="667" t="s">
        <v>457</v>
      </c>
      <c r="C655" s="665" t="s">
        <v>1502</v>
      </c>
      <c r="D655" s="667" t="s">
        <v>125</v>
      </c>
      <c r="E655" s="664">
        <v>50</v>
      </c>
      <c r="F655" s="1011" t="s">
        <v>1501</v>
      </c>
      <c r="G655" s="827" t="s">
        <v>1489</v>
      </c>
      <c r="H655" s="201"/>
      <c r="I655" s="1012">
        <v>44</v>
      </c>
      <c r="J655" s="670">
        <v>2200</v>
      </c>
      <c r="K655" s="1012">
        <v>44</v>
      </c>
      <c r="L655" s="1158">
        <v>1</v>
      </c>
    </row>
    <row r="656" spans="1:12" s="1017" customFormat="1" ht="178.5">
      <c r="A656" s="1013">
        <v>238</v>
      </c>
      <c r="B656" s="1014" t="s">
        <v>458</v>
      </c>
      <c r="C656" s="1014" t="s">
        <v>1503</v>
      </c>
      <c r="D656" s="1014" t="s">
        <v>125</v>
      </c>
      <c r="E656" s="675">
        <v>10</v>
      </c>
      <c r="F656" s="1014" t="s">
        <v>1531</v>
      </c>
      <c r="G656" s="1015" t="s">
        <v>1530</v>
      </c>
      <c r="H656" s="957"/>
      <c r="I656" s="688">
        <v>4.2</v>
      </c>
      <c r="J656" s="1016">
        <v>42</v>
      </c>
      <c r="K656" s="688">
        <v>4.2</v>
      </c>
      <c r="L656" s="1166">
        <v>1</v>
      </c>
    </row>
    <row r="657" spans="1:12" s="674" customFormat="1" ht="178.5">
      <c r="A657" s="675">
        <v>238</v>
      </c>
      <c r="B657" s="677" t="s">
        <v>458</v>
      </c>
      <c r="C657" s="677" t="s">
        <v>1503</v>
      </c>
      <c r="D657" s="677" t="s">
        <v>125</v>
      </c>
      <c r="E657" s="675">
        <v>10</v>
      </c>
      <c r="F657" s="1009" t="s">
        <v>1501</v>
      </c>
      <c r="G657" s="888" t="s">
        <v>1489</v>
      </c>
      <c r="H657" s="196"/>
      <c r="I657" s="957">
        <v>6.8</v>
      </c>
      <c r="J657" s="688">
        <v>68</v>
      </c>
      <c r="K657" s="1018">
        <v>6.8</v>
      </c>
      <c r="L657" s="1002">
        <v>2</v>
      </c>
    </row>
    <row r="658" spans="1:12" ht="165.75">
      <c r="A658" s="198">
        <v>238</v>
      </c>
      <c r="B658" s="164" t="s">
        <v>458</v>
      </c>
      <c r="C658" s="164" t="s">
        <v>459</v>
      </c>
      <c r="D658" s="174" t="s">
        <v>125</v>
      </c>
      <c r="E658" s="198">
        <v>10</v>
      </c>
      <c r="F658" s="1019" t="s">
        <v>439</v>
      </c>
      <c r="G658" s="164" t="s">
        <v>1176</v>
      </c>
      <c r="H658" s="179">
        <v>1</v>
      </c>
      <c r="I658" s="1005">
        <v>8.2799999999999994</v>
      </c>
      <c r="J658" s="708">
        <f>SUM(H658*I658)</f>
        <v>8.2799999999999994</v>
      </c>
      <c r="K658" s="1018">
        <v>8.2799999999999994</v>
      </c>
      <c r="L658" s="1156">
        <v>3</v>
      </c>
    </row>
    <row r="659" spans="1:12" ht="51">
      <c r="A659" s="852"/>
      <c r="B659" s="1053" t="s">
        <v>460</v>
      </c>
      <c r="C659" s="781"/>
      <c r="D659" s="782"/>
      <c r="E659" s="852"/>
      <c r="F659" s="98"/>
      <c r="G659" s="98"/>
      <c r="H659" s="98"/>
      <c r="I659" s="785"/>
      <c r="J659" s="719"/>
      <c r="K659" s="648"/>
      <c r="L659" s="1157"/>
    </row>
    <row r="660" spans="1:12" s="663" customFormat="1" ht="357">
      <c r="A660" s="654">
        <v>239</v>
      </c>
      <c r="B660" s="655" t="s">
        <v>461</v>
      </c>
      <c r="C660" s="655" t="s">
        <v>462</v>
      </c>
      <c r="D660" s="655" t="s">
        <v>125</v>
      </c>
      <c r="E660" s="655">
        <v>30</v>
      </c>
      <c r="F660" s="656" t="s">
        <v>1471</v>
      </c>
      <c r="G660" s="658" t="s">
        <v>1452</v>
      </c>
      <c r="H660" s="655" t="s">
        <v>125</v>
      </c>
      <c r="I660" s="690">
        <v>1.1279999999999999</v>
      </c>
      <c r="J660" s="691">
        <v>1.1279999999999999</v>
      </c>
      <c r="K660" s="944">
        <v>1.1279999999999999</v>
      </c>
      <c r="L660" s="992">
        <v>1</v>
      </c>
    </row>
    <row r="661" spans="1:12" ht="357">
      <c r="A661" s="715">
        <v>239</v>
      </c>
      <c r="B661" s="693" t="s">
        <v>461</v>
      </c>
      <c r="C661" s="742" t="s">
        <v>462</v>
      </c>
      <c r="D661" s="716" t="s">
        <v>125</v>
      </c>
      <c r="E661" s="693">
        <v>30</v>
      </c>
      <c r="F661" s="816" t="s">
        <v>207</v>
      </c>
      <c r="G661" s="95" t="s">
        <v>1176</v>
      </c>
      <c r="H661" s="816">
        <v>1</v>
      </c>
      <c r="I661" s="817">
        <v>1.26</v>
      </c>
      <c r="J661" s="818">
        <f>SUM(H661*I661)</f>
        <v>1.26</v>
      </c>
      <c r="K661" s="849">
        <v>1.26</v>
      </c>
      <c r="L661" s="1157">
        <v>2</v>
      </c>
    </row>
    <row r="662" spans="1:12" s="674" customFormat="1" ht="357">
      <c r="A662" s="664">
        <v>239</v>
      </c>
      <c r="B662" s="665" t="s">
        <v>461</v>
      </c>
      <c r="C662" s="694" t="s">
        <v>462</v>
      </c>
      <c r="D662" s="665" t="s">
        <v>125</v>
      </c>
      <c r="E662" s="665">
        <v>30</v>
      </c>
      <c r="F662" s="694" t="s">
        <v>1388</v>
      </c>
      <c r="G662" s="658" t="s">
        <v>1368</v>
      </c>
      <c r="H662" s="694" t="s">
        <v>125</v>
      </c>
      <c r="I662" s="695">
        <v>1.67</v>
      </c>
      <c r="J662" s="696">
        <v>1.67</v>
      </c>
      <c r="K662" s="889">
        <v>1.67</v>
      </c>
      <c r="L662" s="1158">
        <v>3</v>
      </c>
    </row>
    <row r="663" spans="1:12" s="663" customFormat="1" ht="357">
      <c r="A663" s="654">
        <v>239</v>
      </c>
      <c r="B663" s="655" t="s">
        <v>461</v>
      </c>
      <c r="C663" s="655" t="s">
        <v>462</v>
      </c>
      <c r="D663" s="655" t="s">
        <v>125</v>
      </c>
      <c r="E663" s="655">
        <v>30</v>
      </c>
      <c r="F663" s="656" t="s">
        <v>1531</v>
      </c>
      <c r="G663" s="658" t="s">
        <v>1530</v>
      </c>
      <c r="H663" s="655"/>
      <c r="I663" s="690">
        <v>2.37</v>
      </c>
      <c r="J663" s="691">
        <v>71.099999999999994</v>
      </c>
      <c r="K663" s="660">
        <v>2.37</v>
      </c>
      <c r="L663" s="992">
        <v>4</v>
      </c>
    </row>
    <row r="664" spans="1:12" s="732" customFormat="1" ht="63.75">
      <c r="A664" s="735">
        <v>240</v>
      </c>
      <c r="B664" s="164" t="s">
        <v>463</v>
      </c>
      <c r="C664" s="164" t="s">
        <v>464</v>
      </c>
      <c r="D664" s="164" t="s">
        <v>125</v>
      </c>
      <c r="E664" s="164">
        <v>1000</v>
      </c>
      <c r="F664" s="736" t="s">
        <v>1209</v>
      </c>
      <c r="G664" s="737" t="s">
        <v>1206</v>
      </c>
      <c r="H664" s="738">
        <v>100</v>
      </c>
      <c r="I664" s="739">
        <v>2.6000000000000002E-2</v>
      </c>
      <c r="J664" s="168">
        <v>2.6</v>
      </c>
      <c r="K664" s="739">
        <v>2.6000000000000002E-2</v>
      </c>
      <c r="L664" s="1156" t="s">
        <v>1545</v>
      </c>
    </row>
    <row r="665" spans="1:12" s="732" customFormat="1" ht="63.75">
      <c r="A665" s="725">
        <v>241</v>
      </c>
      <c r="B665" s="95" t="s">
        <v>463</v>
      </c>
      <c r="C665" s="95" t="s">
        <v>465</v>
      </c>
      <c r="D665" s="95" t="s">
        <v>125</v>
      </c>
      <c r="E665" s="98">
        <v>500</v>
      </c>
      <c r="F665" s="726" t="s">
        <v>1209</v>
      </c>
      <c r="G665" s="727" t="s">
        <v>1206</v>
      </c>
      <c r="H665" s="728">
        <v>100</v>
      </c>
      <c r="I665" s="729">
        <v>2.6000000000000002E-2</v>
      </c>
      <c r="J665" s="167">
        <v>2.6</v>
      </c>
      <c r="K665" s="729">
        <v>2.6000000000000002E-2</v>
      </c>
      <c r="L665" s="1159" t="s">
        <v>1545</v>
      </c>
    </row>
    <row r="666" spans="1:12" s="674" customFormat="1" ht="255">
      <c r="A666" s="675">
        <v>242</v>
      </c>
      <c r="B666" s="676" t="s">
        <v>466</v>
      </c>
      <c r="C666" s="676" t="s">
        <v>1362</v>
      </c>
      <c r="D666" s="676" t="s">
        <v>125</v>
      </c>
      <c r="E666" s="675">
        <v>10</v>
      </c>
      <c r="F666" s="677" t="s">
        <v>1363</v>
      </c>
      <c r="G666" s="679" t="s">
        <v>1361</v>
      </c>
      <c r="H666" s="675">
        <v>1</v>
      </c>
      <c r="I666" s="1020">
        <v>57.6</v>
      </c>
      <c r="J666" s="705">
        <f>I666*E666</f>
        <v>576</v>
      </c>
      <c r="K666" s="1020">
        <v>57.6</v>
      </c>
      <c r="L666" s="1002">
        <v>1</v>
      </c>
    </row>
    <row r="667" spans="1:12" s="674" customFormat="1" ht="255">
      <c r="A667" s="664">
        <v>243</v>
      </c>
      <c r="B667" s="665" t="s">
        <v>467</v>
      </c>
      <c r="C667" s="665" t="s">
        <v>1364</v>
      </c>
      <c r="D667" s="665" t="s">
        <v>125</v>
      </c>
      <c r="E667" s="664">
        <v>10</v>
      </c>
      <c r="F667" s="659" t="s">
        <v>1363</v>
      </c>
      <c r="G667" s="658" t="s">
        <v>1361</v>
      </c>
      <c r="H667" s="741">
        <v>1</v>
      </c>
      <c r="I667" s="1021">
        <v>57.6</v>
      </c>
      <c r="J667" s="700">
        <f>I667*E667</f>
        <v>576</v>
      </c>
      <c r="K667" s="1021">
        <v>57.6</v>
      </c>
      <c r="L667" s="1158">
        <v>1</v>
      </c>
    </row>
    <row r="668" spans="1:12" s="674" customFormat="1" ht="89.25">
      <c r="A668" s="675">
        <v>244</v>
      </c>
      <c r="B668" s="676" t="s">
        <v>468</v>
      </c>
      <c r="C668" s="676" t="s">
        <v>469</v>
      </c>
      <c r="D668" s="676" t="s">
        <v>125</v>
      </c>
      <c r="E668" s="675">
        <v>100000</v>
      </c>
      <c r="F668" s="677" t="s">
        <v>1388</v>
      </c>
      <c r="G668" s="679" t="s">
        <v>1368</v>
      </c>
      <c r="H668" s="677" t="s">
        <v>1387</v>
      </c>
      <c r="I668" s="950">
        <v>2.1399999999999999E-2</v>
      </c>
      <c r="J668" s="706">
        <v>2.14</v>
      </c>
      <c r="K668" s="950">
        <v>2.1399999999999999E-2</v>
      </c>
      <c r="L668" s="1002">
        <v>1</v>
      </c>
    </row>
    <row r="669" spans="1:12" s="663" customFormat="1" ht="89.25">
      <c r="A669" s="675">
        <v>244</v>
      </c>
      <c r="B669" s="676" t="s">
        <v>468</v>
      </c>
      <c r="C669" s="676" t="s">
        <v>469</v>
      </c>
      <c r="D669" s="676" t="s">
        <v>125</v>
      </c>
      <c r="E669" s="675">
        <v>100000</v>
      </c>
      <c r="F669" s="677" t="s">
        <v>1471</v>
      </c>
      <c r="G669" s="679" t="s">
        <v>1452</v>
      </c>
      <c r="H669" s="676" t="s">
        <v>125</v>
      </c>
      <c r="I669" s="952">
        <v>2.1600000000000001E-2</v>
      </c>
      <c r="J669" s="953">
        <v>2.1600000000000001E-2</v>
      </c>
      <c r="K669" s="952">
        <v>2.1600000000000001E-2</v>
      </c>
      <c r="L669" s="1002">
        <v>2</v>
      </c>
    </row>
    <row r="670" spans="1:12" ht="89.25">
      <c r="A670" s="198">
        <v>244</v>
      </c>
      <c r="B670" s="164" t="s">
        <v>468</v>
      </c>
      <c r="C670" s="164" t="s">
        <v>469</v>
      </c>
      <c r="D670" s="174" t="s">
        <v>125</v>
      </c>
      <c r="E670" s="198">
        <v>100000</v>
      </c>
      <c r="F670" s="813" t="s">
        <v>207</v>
      </c>
      <c r="G670" s="164" t="s">
        <v>1176</v>
      </c>
      <c r="H670" s="813">
        <v>100</v>
      </c>
      <c r="I670" s="1022">
        <v>2.4E-2</v>
      </c>
      <c r="J670" s="815">
        <f>SUM(H670*I670)</f>
        <v>2.4</v>
      </c>
      <c r="K670" s="1022">
        <v>2.4E-2</v>
      </c>
      <c r="L670" s="1156">
        <v>3</v>
      </c>
    </row>
    <row r="671" spans="1:12" s="674" customFormat="1" ht="89.25">
      <c r="A671" s="664">
        <v>245</v>
      </c>
      <c r="B671" s="665" t="s">
        <v>468</v>
      </c>
      <c r="C671" s="665" t="s">
        <v>470</v>
      </c>
      <c r="D671" s="665" t="s">
        <v>125</v>
      </c>
      <c r="E671" s="664">
        <v>22000</v>
      </c>
      <c r="F671" s="659" t="s">
        <v>1388</v>
      </c>
      <c r="G671" s="658" t="s">
        <v>1368</v>
      </c>
      <c r="H671" s="659" t="s">
        <v>1387</v>
      </c>
      <c r="I671" s="995">
        <v>2.1399999999999999E-2</v>
      </c>
      <c r="J671" s="696">
        <v>2.14</v>
      </c>
      <c r="K671" s="1023">
        <v>2.1399999999999999E-2</v>
      </c>
      <c r="L671" s="1158">
        <v>1</v>
      </c>
    </row>
    <row r="672" spans="1:12" s="663" customFormat="1" ht="89.25">
      <c r="A672" s="654">
        <v>245</v>
      </c>
      <c r="B672" s="655" t="s">
        <v>468</v>
      </c>
      <c r="C672" s="655" t="s">
        <v>470</v>
      </c>
      <c r="D672" s="655" t="s">
        <v>125</v>
      </c>
      <c r="E672" s="654">
        <v>22000</v>
      </c>
      <c r="F672" s="656" t="s">
        <v>1471</v>
      </c>
      <c r="G672" s="658" t="s">
        <v>1452</v>
      </c>
      <c r="H672" s="655" t="s">
        <v>125</v>
      </c>
      <c r="I672" s="997">
        <v>2.4E-2</v>
      </c>
      <c r="J672" s="998">
        <v>2.4E-2</v>
      </c>
      <c r="K672" s="1024">
        <v>2.4E-2</v>
      </c>
      <c r="L672" s="992">
        <v>2</v>
      </c>
    </row>
    <row r="673" spans="1:12" ht="89.25">
      <c r="A673" s="715">
        <v>245</v>
      </c>
      <c r="B673" s="693" t="s">
        <v>468</v>
      </c>
      <c r="C673" s="693" t="s">
        <v>470</v>
      </c>
      <c r="D673" s="716" t="s">
        <v>125</v>
      </c>
      <c r="E673" s="715">
        <v>22000</v>
      </c>
      <c r="F673" s="816" t="s">
        <v>207</v>
      </c>
      <c r="G673" s="95" t="s">
        <v>1176</v>
      </c>
      <c r="H673" s="816">
        <v>100</v>
      </c>
      <c r="I673" s="1025">
        <v>2.52E-2</v>
      </c>
      <c r="J673" s="818">
        <f>SUM(H673*I673)</f>
        <v>2.52</v>
      </c>
      <c r="K673" s="1026">
        <v>2.52E-2</v>
      </c>
      <c r="L673" s="1157">
        <v>3</v>
      </c>
    </row>
    <row r="674" spans="1:12" ht="165.75">
      <c r="A674" s="198">
        <v>246</v>
      </c>
      <c r="B674" s="164" t="s">
        <v>471</v>
      </c>
      <c r="C674" s="164" t="s">
        <v>472</v>
      </c>
      <c r="D674" s="174" t="s">
        <v>125</v>
      </c>
      <c r="E674" s="198">
        <v>100</v>
      </c>
      <c r="F674" s="198"/>
      <c r="G674" s="198"/>
      <c r="H674" s="198"/>
      <c r="I674" s="957"/>
      <c r="J674" s="708"/>
      <c r="K674" s="724"/>
      <c r="L674" s="1156">
        <v>0</v>
      </c>
    </row>
    <row r="675" spans="1:12" ht="165.75">
      <c r="A675" s="715">
        <v>247</v>
      </c>
      <c r="B675" s="693" t="s">
        <v>471</v>
      </c>
      <c r="C675" s="693" t="s">
        <v>473</v>
      </c>
      <c r="D675" s="716" t="s">
        <v>125</v>
      </c>
      <c r="E675" s="715">
        <v>100</v>
      </c>
      <c r="F675" s="98"/>
      <c r="G675" s="98"/>
      <c r="H675" s="98"/>
      <c r="I675" s="1007"/>
      <c r="J675" s="719"/>
      <c r="K675" s="648"/>
      <c r="L675" s="1157">
        <v>0</v>
      </c>
    </row>
    <row r="676" spans="1:12" s="674" customFormat="1" ht="369.75">
      <c r="A676" s="853">
        <v>248</v>
      </c>
      <c r="B676" s="676" t="s">
        <v>474</v>
      </c>
      <c r="C676" s="676" t="s">
        <v>475</v>
      </c>
      <c r="D676" s="676" t="s">
        <v>125</v>
      </c>
      <c r="E676" s="853">
        <v>5</v>
      </c>
      <c r="F676" s="676" t="s">
        <v>1228</v>
      </c>
      <c r="G676" s="679" t="s">
        <v>1227</v>
      </c>
      <c r="H676" s="676">
        <v>10</v>
      </c>
      <c r="I676" s="1027">
        <v>26</v>
      </c>
      <c r="J676" s="854">
        <f>H676*I676</f>
        <v>260</v>
      </c>
      <c r="K676" s="1028">
        <v>26</v>
      </c>
      <c r="L676" s="1002">
        <v>1</v>
      </c>
    </row>
    <row r="677" spans="1:12" ht="153">
      <c r="A677" s="715">
        <v>249</v>
      </c>
      <c r="B677" s="742" t="s">
        <v>476</v>
      </c>
      <c r="C677" s="777" t="s">
        <v>477</v>
      </c>
      <c r="D677" s="139" t="s">
        <v>125</v>
      </c>
      <c r="E677" s="1029">
        <v>5</v>
      </c>
      <c r="F677" s="98"/>
      <c r="G677" s="98"/>
      <c r="H677" s="98"/>
      <c r="I677" s="1007"/>
      <c r="J677" s="719"/>
      <c r="K677" s="648"/>
      <c r="L677" s="1157">
        <v>0</v>
      </c>
    </row>
    <row r="678" spans="1:12">
      <c r="A678" s="852"/>
      <c r="B678" s="1180" t="s">
        <v>478</v>
      </c>
      <c r="C678" s="1181"/>
      <c r="D678" s="782"/>
      <c r="E678" s="783"/>
      <c r="F678" s="784"/>
      <c r="G678" s="784"/>
      <c r="H678" s="784"/>
      <c r="I678" s="1007"/>
      <c r="J678" s="719"/>
      <c r="K678" s="648"/>
      <c r="L678" s="1157"/>
    </row>
    <row r="679" spans="1:12" s="674" customFormat="1" ht="25.5">
      <c r="A679" s="664">
        <v>250</v>
      </c>
      <c r="B679" s="656" t="s">
        <v>479</v>
      </c>
      <c r="C679" s="656" t="s">
        <v>480</v>
      </c>
      <c r="D679" s="667" t="s">
        <v>481</v>
      </c>
      <c r="E679" s="664">
        <v>10</v>
      </c>
      <c r="F679" s="126" t="s">
        <v>1472</v>
      </c>
      <c r="G679" s="658" t="s">
        <v>1452</v>
      </c>
      <c r="H679" s="667" t="s">
        <v>481</v>
      </c>
      <c r="I679" s="1030">
        <v>8.5</v>
      </c>
      <c r="J679" s="1031">
        <v>8.5</v>
      </c>
      <c r="K679" s="1030">
        <v>8.5</v>
      </c>
      <c r="L679" s="1158">
        <v>1</v>
      </c>
    </row>
    <row r="680" spans="1:12" ht="25.5">
      <c r="A680" s="715">
        <v>250</v>
      </c>
      <c r="B680" s="95" t="s">
        <v>479</v>
      </c>
      <c r="C680" s="95" t="s">
        <v>480</v>
      </c>
      <c r="D680" s="716" t="s">
        <v>481</v>
      </c>
      <c r="E680" s="715">
        <v>10</v>
      </c>
      <c r="F680" s="1032" t="s">
        <v>482</v>
      </c>
      <c r="G680" s="95" t="s">
        <v>1176</v>
      </c>
      <c r="H680" s="916">
        <v>12</v>
      </c>
      <c r="I680" s="1000">
        <v>8.76</v>
      </c>
      <c r="J680" s="719">
        <f>AVERAGE(I680)</f>
        <v>8.76</v>
      </c>
      <c r="K680" s="1000">
        <v>8.76</v>
      </c>
      <c r="L680" s="1157">
        <v>2</v>
      </c>
    </row>
    <row r="681" spans="1:12" ht="25.5">
      <c r="A681" s="198">
        <v>251</v>
      </c>
      <c r="B681" s="164" t="s">
        <v>483</v>
      </c>
      <c r="C681" s="164" t="s">
        <v>484</v>
      </c>
      <c r="D681" s="174" t="s">
        <v>481</v>
      </c>
      <c r="E681" s="198">
        <v>10</v>
      </c>
      <c r="F681" s="1019" t="s">
        <v>482</v>
      </c>
      <c r="G681" s="164" t="s">
        <v>1176</v>
      </c>
      <c r="H681" s="179">
        <v>12</v>
      </c>
      <c r="I681" s="1005">
        <v>8.16</v>
      </c>
      <c r="J681" s="708">
        <f>AVERAGE(I681)</f>
        <v>8.16</v>
      </c>
      <c r="K681" s="1005">
        <v>8.16</v>
      </c>
      <c r="L681" s="1156">
        <v>1</v>
      </c>
    </row>
    <row r="682" spans="1:12" s="663" customFormat="1" ht="25.5">
      <c r="A682" s="675">
        <v>251</v>
      </c>
      <c r="B682" s="677" t="s">
        <v>483</v>
      </c>
      <c r="C682" s="677" t="s">
        <v>484</v>
      </c>
      <c r="D682" s="677" t="s">
        <v>481</v>
      </c>
      <c r="E682" s="675">
        <v>10</v>
      </c>
      <c r="F682" s="203" t="s">
        <v>1472</v>
      </c>
      <c r="G682" s="679" t="s">
        <v>1452</v>
      </c>
      <c r="H682" s="677" t="s">
        <v>481</v>
      </c>
      <c r="I682" s="952">
        <v>8.5</v>
      </c>
      <c r="J682" s="953">
        <v>8.5</v>
      </c>
      <c r="K682" s="952">
        <v>8.5</v>
      </c>
      <c r="L682" s="1002">
        <v>2</v>
      </c>
    </row>
    <row r="683" spans="1:12" s="674" customFormat="1" ht="38.25">
      <c r="A683" s="664">
        <v>252</v>
      </c>
      <c r="B683" s="656" t="s">
        <v>485</v>
      </c>
      <c r="C683" s="656" t="s">
        <v>486</v>
      </c>
      <c r="D683" s="667" t="s">
        <v>481</v>
      </c>
      <c r="E683" s="664">
        <v>10</v>
      </c>
      <c r="F683" s="204" t="s">
        <v>1472</v>
      </c>
      <c r="G683" s="658" t="s">
        <v>1452</v>
      </c>
      <c r="H683" s="667" t="s">
        <v>481</v>
      </c>
      <c r="I683" s="1030">
        <v>8.5</v>
      </c>
      <c r="J683" s="1031">
        <v>8.5</v>
      </c>
      <c r="K683" s="1030">
        <v>8.5</v>
      </c>
      <c r="L683" s="1158">
        <v>1</v>
      </c>
    </row>
    <row r="684" spans="1:12" ht="38.25">
      <c r="A684" s="715">
        <v>252</v>
      </c>
      <c r="B684" s="95" t="s">
        <v>485</v>
      </c>
      <c r="C684" s="95" t="s">
        <v>486</v>
      </c>
      <c r="D684" s="716" t="s">
        <v>481</v>
      </c>
      <c r="E684" s="715">
        <v>10</v>
      </c>
      <c r="F684" s="1032" t="s">
        <v>482</v>
      </c>
      <c r="G684" s="95" t="s">
        <v>1176</v>
      </c>
      <c r="H684" s="916">
        <v>12</v>
      </c>
      <c r="I684" s="1000">
        <v>10.8</v>
      </c>
      <c r="J684" s="719">
        <f t="shared" ref="J684:J704" si="1">AVERAGE(I684)</f>
        <v>10.8</v>
      </c>
      <c r="K684" s="1000">
        <v>10.8</v>
      </c>
      <c r="L684" s="1157">
        <v>2</v>
      </c>
    </row>
    <row r="685" spans="1:12" s="674" customFormat="1" ht="38.25">
      <c r="A685" s="675">
        <v>253</v>
      </c>
      <c r="B685" s="677" t="s">
        <v>485</v>
      </c>
      <c r="C685" s="677" t="s">
        <v>487</v>
      </c>
      <c r="D685" s="677" t="s">
        <v>481</v>
      </c>
      <c r="E685" s="675">
        <v>10</v>
      </c>
      <c r="F685" s="202" t="s">
        <v>1472</v>
      </c>
      <c r="G685" s="679" t="s">
        <v>1452</v>
      </c>
      <c r="H685" s="677" t="s">
        <v>481</v>
      </c>
      <c r="I685" s="952">
        <v>8.5</v>
      </c>
      <c r="J685" s="953">
        <v>8.5</v>
      </c>
      <c r="K685" s="952">
        <v>8.5</v>
      </c>
      <c r="L685" s="1002">
        <v>1</v>
      </c>
    </row>
    <row r="686" spans="1:12" ht="38.25">
      <c r="A686" s="198">
        <v>253</v>
      </c>
      <c r="B686" s="164" t="s">
        <v>485</v>
      </c>
      <c r="C686" s="164" t="s">
        <v>487</v>
      </c>
      <c r="D686" s="174" t="s">
        <v>481</v>
      </c>
      <c r="E686" s="198">
        <v>10</v>
      </c>
      <c r="F686" s="1019" t="s">
        <v>482</v>
      </c>
      <c r="G686" s="164" t="s">
        <v>1176</v>
      </c>
      <c r="H686" s="179">
        <v>12</v>
      </c>
      <c r="I686" s="1005">
        <v>8.76</v>
      </c>
      <c r="J686" s="708">
        <f t="shared" si="1"/>
        <v>8.76</v>
      </c>
      <c r="K686" s="1005">
        <v>8.76</v>
      </c>
      <c r="L686" s="1156">
        <v>2</v>
      </c>
    </row>
    <row r="687" spans="1:12" ht="38.25">
      <c r="A687" s="715">
        <v>254</v>
      </c>
      <c r="B687" s="95" t="s">
        <v>488</v>
      </c>
      <c r="C687" s="95" t="s">
        <v>489</v>
      </c>
      <c r="D687" s="716" t="s">
        <v>481</v>
      </c>
      <c r="E687" s="715">
        <v>10</v>
      </c>
      <c r="F687" s="1032" t="s">
        <v>482</v>
      </c>
      <c r="G687" s="95" t="s">
        <v>1176</v>
      </c>
      <c r="H687" s="916">
        <v>12</v>
      </c>
      <c r="I687" s="1000">
        <v>8.16</v>
      </c>
      <c r="J687" s="719">
        <f>AVERAGE(I687)</f>
        <v>8.16</v>
      </c>
      <c r="K687" s="1000">
        <v>8.16</v>
      </c>
      <c r="L687" s="1157">
        <v>1</v>
      </c>
    </row>
    <row r="688" spans="1:12" s="674" customFormat="1" ht="38.25">
      <c r="A688" s="664">
        <v>254</v>
      </c>
      <c r="B688" s="656" t="s">
        <v>488</v>
      </c>
      <c r="C688" s="656" t="s">
        <v>489</v>
      </c>
      <c r="D688" s="667" t="s">
        <v>481</v>
      </c>
      <c r="E688" s="664">
        <v>10</v>
      </c>
      <c r="F688" s="126" t="s">
        <v>1472</v>
      </c>
      <c r="G688" s="658" t="s">
        <v>1452</v>
      </c>
      <c r="H688" s="667" t="s">
        <v>481</v>
      </c>
      <c r="I688" s="1030">
        <v>8.5</v>
      </c>
      <c r="J688" s="1031">
        <v>8.5</v>
      </c>
      <c r="K688" s="1030">
        <v>8.5</v>
      </c>
      <c r="L688" s="1158">
        <v>2</v>
      </c>
    </row>
    <row r="689" spans="1:12" s="674" customFormat="1" ht="38.25">
      <c r="A689" s="675">
        <v>255</v>
      </c>
      <c r="B689" s="677" t="s">
        <v>488</v>
      </c>
      <c r="C689" s="677" t="s">
        <v>490</v>
      </c>
      <c r="D689" s="677" t="s">
        <v>481</v>
      </c>
      <c r="E689" s="675">
        <v>10</v>
      </c>
      <c r="F689" s="202" t="s">
        <v>1472</v>
      </c>
      <c r="G689" s="679" t="s">
        <v>1452</v>
      </c>
      <c r="H689" s="677" t="s">
        <v>481</v>
      </c>
      <c r="I689" s="952">
        <v>8.5</v>
      </c>
      <c r="J689" s="953">
        <v>8.5</v>
      </c>
      <c r="K689" s="952">
        <v>8.5</v>
      </c>
      <c r="L689" s="1002">
        <v>1</v>
      </c>
    </row>
    <row r="690" spans="1:12" ht="38.25">
      <c r="A690" s="198">
        <v>255</v>
      </c>
      <c r="B690" s="164" t="s">
        <v>488</v>
      </c>
      <c r="C690" s="164" t="s">
        <v>490</v>
      </c>
      <c r="D690" s="174" t="s">
        <v>481</v>
      </c>
      <c r="E690" s="198">
        <v>10</v>
      </c>
      <c r="F690" s="1019" t="s">
        <v>482</v>
      </c>
      <c r="G690" s="164" t="s">
        <v>1176</v>
      </c>
      <c r="H690" s="179">
        <v>12</v>
      </c>
      <c r="I690" s="1005">
        <v>8.82</v>
      </c>
      <c r="J690" s="708">
        <f t="shared" si="1"/>
        <v>8.82</v>
      </c>
      <c r="K690" s="1005">
        <v>8.82</v>
      </c>
      <c r="L690" s="1156">
        <v>2</v>
      </c>
    </row>
    <row r="691" spans="1:12" s="674" customFormat="1" ht="25.5">
      <c r="A691" s="664">
        <v>256</v>
      </c>
      <c r="B691" s="656" t="s">
        <v>483</v>
      </c>
      <c r="C691" s="656" t="s">
        <v>491</v>
      </c>
      <c r="D691" s="667" t="s">
        <v>481</v>
      </c>
      <c r="E691" s="664">
        <v>10</v>
      </c>
      <c r="F691" s="126" t="s">
        <v>1472</v>
      </c>
      <c r="G691" s="658" t="s">
        <v>1452</v>
      </c>
      <c r="H691" s="667" t="s">
        <v>481</v>
      </c>
      <c r="I691" s="911">
        <v>8.5</v>
      </c>
      <c r="J691" s="1033">
        <v>8.5</v>
      </c>
      <c r="K691" s="911">
        <v>8.5</v>
      </c>
      <c r="L691" s="1158">
        <v>1</v>
      </c>
    </row>
    <row r="692" spans="1:12" ht="25.5">
      <c r="A692" s="715">
        <v>256</v>
      </c>
      <c r="B692" s="95" t="s">
        <v>483</v>
      </c>
      <c r="C692" s="95" t="s">
        <v>491</v>
      </c>
      <c r="D692" s="716" t="s">
        <v>481</v>
      </c>
      <c r="E692" s="715">
        <v>10</v>
      </c>
      <c r="F692" s="1032" t="s">
        <v>482</v>
      </c>
      <c r="G692" s="95" t="s">
        <v>1176</v>
      </c>
      <c r="H692" s="916">
        <v>12</v>
      </c>
      <c r="I692" s="1000">
        <v>8.76</v>
      </c>
      <c r="J692" s="719">
        <f t="shared" si="1"/>
        <v>8.76</v>
      </c>
      <c r="K692" s="1000">
        <v>8.76</v>
      </c>
      <c r="L692" s="1157">
        <v>2</v>
      </c>
    </row>
    <row r="693" spans="1:12" s="674" customFormat="1" ht="25.5">
      <c r="A693" s="675">
        <v>257</v>
      </c>
      <c r="B693" s="677" t="s">
        <v>492</v>
      </c>
      <c r="C693" s="677" t="s">
        <v>493</v>
      </c>
      <c r="D693" s="677" t="s">
        <v>481</v>
      </c>
      <c r="E693" s="675">
        <v>10</v>
      </c>
      <c r="F693" s="202" t="s">
        <v>1472</v>
      </c>
      <c r="G693" s="679" t="s">
        <v>1452</v>
      </c>
      <c r="H693" s="677" t="s">
        <v>481</v>
      </c>
      <c r="I693" s="914">
        <v>8.5</v>
      </c>
      <c r="J693" s="1034">
        <v>8.5</v>
      </c>
      <c r="K693" s="914">
        <v>8.5</v>
      </c>
      <c r="L693" s="1002">
        <v>1</v>
      </c>
    </row>
    <row r="694" spans="1:12" ht="25.5">
      <c r="A694" s="198">
        <v>257</v>
      </c>
      <c r="B694" s="164" t="s">
        <v>492</v>
      </c>
      <c r="C694" s="164" t="s">
        <v>493</v>
      </c>
      <c r="D694" s="174" t="s">
        <v>481</v>
      </c>
      <c r="E694" s="198">
        <v>10</v>
      </c>
      <c r="F694" s="1019" t="s">
        <v>482</v>
      </c>
      <c r="G694" s="164" t="s">
        <v>1176</v>
      </c>
      <c r="H694" s="179">
        <v>12</v>
      </c>
      <c r="I694" s="1005">
        <v>8.76</v>
      </c>
      <c r="J694" s="708">
        <f t="shared" si="1"/>
        <v>8.76</v>
      </c>
      <c r="K694" s="1005">
        <v>8.76</v>
      </c>
      <c r="L694" s="1156">
        <v>2</v>
      </c>
    </row>
    <row r="695" spans="1:12" ht="76.5">
      <c r="A695" s="715">
        <v>258</v>
      </c>
      <c r="B695" s="95" t="s">
        <v>492</v>
      </c>
      <c r="C695" s="1035" t="s">
        <v>494</v>
      </c>
      <c r="D695" s="716" t="s">
        <v>481</v>
      </c>
      <c r="E695" s="715">
        <v>10</v>
      </c>
      <c r="F695" s="1032" t="s">
        <v>482</v>
      </c>
      <c r="G695" s="95" t="s">
        <v>1176</v>
      </c>
      <c r="H695" s="916">
        <v>12</v>
      </c>
      <c r="I695" s="1000">
        <v>13.2</v>
      </c>
      <c r="J695" s="719">
        <f t="shared" si="1"/>
        <v>13.2</v>
      </c>
      <c r="K695" s="1000">
        <v>13.2</v>
      </c>
      <c r="L695" s="1157">
        <v>1</v>
      </c>
    </row>
    <row r="696" spans="1:12" ht="89.25">
      <c r="A696" s="198">
        <v>259</v>
      </c>
      <c r="B696" s="164" t="s">
        <v>492</v>
      </c>
      <c r="C696" s="1036" t="s">
        <v>495</v>
      </c>
      <c r="D696" s="174" t="s">
        <v>481</v>
      </c>
      <c r="E696" s="198">
        <v>10</v>
      </c>
      <c r="F696" s="1019" t="s">
        <v>482</v>
      </c>
      <c r="G696" s="164" t="s">
        <v>1176</v>
      </c>
      <c r="H696" s="179">
        <v>12</v>
      </c>
      <c r="I696" s="917">
        <v>14.28</v>
      </c>
      <c r="J696" s="708">
        <f t="shared" si="1"/>
        <v>14.28</v>
      </c>
      <c r="K696" s="917">
        <v>14.28</v>
      </c>
      <c r="L696" s="1156">
        <v>1</v>
      </c>
    </row>
    <row r="697" spans="1:12" ht="76.5">
      <c r="A697" s="715">
        <v>260</v>
      </c>
      <c r="B697" s="95" t="s">
        <v>492</v>
      </c>
      <c r="C697" s="1035" t="s">
        <v>496</v>
      </c>
      <c r="D697" s="716" t="s">
        <v>481</v>
      </c>
      <c r="E697" s="715">
        <v>10</v>
      </c>
      <c r="F697" s="1032" t="s">
        <v>482</v>
      </c>
      <c r="G697" s="95" t="s">
        <v>1176</v>
      </c>
      <c r="H697" s="916">
        <v>12</v>
      </c>
      <c r="I697" s="811">
        <v>14.28</v>
      </c>
      <c r="J697" s="719">
        <f t="shared" si="1"/>
        <v>14.28</v>
      </c>
      <c r="K697" s="811">
        <v>14.28</v>
      </c>
      <c r="L697" s="1157">
        <v>1</v>
      </c>
    </row>
    <row r="698" spans="1:12" ht="76.5">
      <c r="A698" s="198">
        <v>261</v>
      </c>
      <c r="B698" s="164" t="s">
        <v>492</v>
      </c>
      <c r="C698" s="1036" t="s">
        <v>497</v>
      </c>
      <c r="D698" s="174" t="s">
        <v>481</v>
      </c>
      <c r="E698" s="198">
        <v>10</v>
      </c>
      <c r="F698" s="1019" t="s">
        <v>482</v>
      </c>
      <c r="G698" s="164" t="s">
        <v>1176</v>
      </c>
      <c r="H698" s="179">
        <v>12</v>
      </c>
      <c r="I698" s="917">
        <v>14.28</v>
      </c>
      <c r="J698" s="708">
        <f t="shared" si="1"/>
        <v>14.28</v>
      </c>
      <c r="K698" s="917">
        <v>14.28</v>
      </c>
      <c r="L698" s="1156">
        <v>1</v>
      </c>
    </row>
    <row r="699" spans="1:12" ht="76.5">
      <c r="A699" s="715">
        <v>262</v>
      </c>
      <c r="B699" s="95" t="s">
        <v>492</v>
      </c>
      <c r="C699" s="1035" t="s">
        <v>498</v>
      </c>
      <c r="D699" s="716" t="s">
        <v>481</v>
      </c>
      <c r="E699" s="715">
        <v>10</v>
      </c>
      <c r="F699" s="1032" t="s">
        <v>482</v>
      </c>
      <c r="G699" s="95" t="s">
        <v>1176</v>
      </c>
      <c r="H699" s="916">
        <v>12</v>
      </c>
      <c r="I699" s="811">
        <v>13.2</v>
      </c>
      <c r="J699" s="719">
        <f t="shared" si="1"/>
        <v>13.2</v>
      </c>
      <c r="K699" s="811">
        <v>13.2</v>
      </c>
      <c r="L699" s="1157">
        <v>1</v>
      </c>
    </row>
    <row r="700" spans="1:12" ht="76.5">
      <c r="A700" s="198">
        <v>263</v>
      </c>
      <c r="B700" s="164" t="s">
        <v>492</v>
      </c>
      <c r="C700" s="1036" t="s">
        <v>499</v>
      </c>
      <c r="D700" s="174" t="s">
        <v>481</v>
      </c>
      <c r="E700" s="198">
        <v>10</v>
      </c>
      <c r="F700" s="1019" t="s">
        <v>482</v>
      </c>
      <c r="G700" s="164" t="s">
        <v>1176</v>
      </c>
      <c r="H700" s="179">
        <v>12</v>
      </c>
      <c r="I700" s="917">
        <v>14.28</v>
      </c>
      <c r="J700" s="708">
        <f t="shared" si="1"/>
        <v>14.28</v>
      </c>
      <c r="K700" s="917">
        <v>14.28</v>
      </c>
      <c r="L700" s="1156">
        <v>1</v>
      </c>
    </row>
    <row r="701" spans="1:12" ht="102">
      <c r="A701" s="715">
        <v>264</v>
      </c>
      <c r="B701" s="693" t="s">
        <v>500</v>
      </c>
      <c r="C701" s="693" t="s">
        <v>501</v>
      </c>
      <c r="D701" s="716" t="s">
        <v>481</v>
      </c>
      <c r="E701" s="715">
        <v>10</v>
      </c>
      <c r="F701" s="1032" t="s">
        <v>482</v>
      </c>
      <c r="G701" s="95" t="s">
        <v>1176</v>
      </c>
      <c r="H701" s="916">
        <v>12</v>
      </c>
      <c r="I701" s="811">
        <v>28.68</v>
      </c>
      <c r="J701" s="719">
        <f t="shared" si="1"/>
        <v>28.68</v>
      </c>
      <c r="K701" s="811">
        <v>28.68</v>
      </c>
      <c r="L701" s="1157">
        <v>1</v>
      </c>
    </row>
    <row r="702" spans="1:12" ht="102">
      <c r="A702" s="198">
        <v>265</v>
      </c>
      <c r="B702" s="164" t="s">
        <v>500</v>
      </c>
      <c r="C702" s="164" t="s">
        <v>502</v>
      </c>
      <c r="D702" s="174" t="s">
        <v>481</v>
      </c>
      <c r="E702" s="198">
        <v>10</v>
      </c>
      <c r="F702" s="1019" t="s">
        <v>482</v>
      </c>
      <c r="G702" s="164" t="s">
        <v>1176</v>
      </c>
      <c r="H702" s="179">
        <v>12</v>
      </c>
      <c r="I702" s="917">
        <v>15.6</v>
      </c>
      <c r="J702" s="708">
        <f t="shared" si="1"/>
        <v>15.6</v>
      </c>
      <c r="K702" s="917">
        <v>15.6</v>
      </c>
      <c r="L702" s="1156">
        <v>1</v>
      </c>
    </row>
    <row r="703" spans="1:12" ht="102">
      <c r="A703" s="715">
        <v>266</v>
      </c>
      <c r="B703" s="693" t="s">
        <v>500</v>
      </c>
      <c r="C703" s="693" t="s">
        <v>503</v>
      </c>
      <c r="D703" s="716" t="s">
        <v>481</v>
      </c>
      <c r="E703" s="715">
        <v>10</v>
      </c>
      <c r="F703" s="1032" t="s">
        <v>482</v>
      </c>
      <c r="G703" s="95" t="s">
        <v>1176</v>
      </c>
      <c r="H703" s="916">
        <v>12</v>
      </c>
      <c r="I703" s="811">
        <v>15.6</v>
      </c>
      <c r="J703" s="719">
        <f t="shared" si="1"/>
        <v>15.6</v>
      </c>
      <c r="K703" s="811">
        <v>15.6</v>
      </c>
      <c r="L703" s="1157">
        <v>1</v>
      </c>
    </row>
    <row r="704" spans="1:12" ht="102">
      <c r="A704" s="198">
        <v>267</v>
      </c>
      <c r="B704" s="164" t="s">
        <v>500</v>
      </c>
      <c r="C704" s="164" t="s">
        <v>504</v>
      </c>
      <c r="D704" s="174" t="s">
        <v>481</v>
      </c>
      <c r="E704" s="198">
        <v>10</v>
      </c>
      <c r="F704" s="1019" t="s">
        <v>482</v>
      </c>
      <c r="G704" s="164" t="s">
        <v>1176</v>
      </c>
      <c r="H704" s="179">
        <v>12</v>
      </c>
      <c r="I704" s="917">
        <v>14.28</v>
      </c>
      <c r="J704" s="708">
        <f t="shared" si="1"/>
        <v>14.28</v>
      </c>
      <c r="K704" s="917">
        <v>14.28</v>
      </c>
      <c r="L704" s="1156">
        <v>1</v>
      </c>
    </row>
    <row r="705" spans="1:12" s="732" customFormat="1" ht="63.75">
      <c r="A705" s="725">
        <v>268</v>
      </c>
      <c r="B705" s="95" t="s">
        <v>505</v>
      </c>
      <c r="C705" s="97" t="s">
        <v>506</v>
      </c>
      <c r="D705" s="95" t="s">
        <v>125</v>
      </c>
      <c r="E705" s="98">
        <v>7000</v>
      </c>
      <c r="F705" s="726" t="s">
        <v>1222</v>
      </c>
      <c r="G705" s="727" t="s">
        <v>1206</v>
      </c>
      <c r="H705" s="728">
        <v>100</v>
      </c>
      <c r="I705" s="729">
        <v>6.7000000000000004E-2</v>
      </c>
      <c r="J705" s="167">
        <v>6.7</v>
      </c>
      <c r="K705" s="729">
        <v>6.7000000000000004E-2</v>
      </c>
      <c r="L705" s="1159">
        <v>1</v>
      </c>
    </row>
    <row r="706" spans="1:12" s="123" customFormat="1" ht="63.75">
      <c r="A706" s="664">
        <v>268</v>
      </c>
      <c r="B706" s="667" t="s">
        <v>505</v>
      </c>
      <c r="C706" s="755" t="s">
        <v>506</v>
      </c>
      <c r="D706" s="667" t="s">
        <v>125</v>
      </c>
      <c r="E706" s="664">
        <v>7000</v>
      </c>
      <c r="F706" s="659" t="s">
        <v>1385</v>
      </c>
      <c r="G706" s="658" t="s">
        <v>1368</v>
      </c>
      <c r="H706" s="659" t="s">
        <v>1387</v>
      </c>
      <c r="I706" s="913">
        <v>7.0800000000000002E-2</v>
      </c>
      <c r="J706" s="696">
        <v>7.08</v>
      </c>
      <c r="K706" s="913">
        <v>7.0800000000000002E-2</v>
      </c>
      <c r="L706" s="1167">
        <v>2</v>
      </c>
    </row>
    <row r="707" spans="1:12" s="128" customFormat="1" ht="63.75">
      <c r="A707" s="654">
        <v>268</v>
      </c>
      <c r="B707" s="656" t="s">
        <v>505</v>
      </c>
      <c r="C707" s="1037" t="s">
        <v>506</v>
      </c>
      <c r="D707" s="656" t="s">
        <v>125</v>
      </c>
      <c r="E707" s="654">
        <v>7000</v>
      </c>
      <c r="F707" s="127" t="s">
        <v>1543</v>
      </c>
      <c r="G707" s="658" t="s">
        <v>1452</v>
      </c>
      <c r="H707" s="656" t="s">
        <v>1458</v>
      </c>
      <c r="I707" s="959">
        <v>8.4000000000000005E-2</v>
      </c>
      <c r="J707" s="960">
        <v>8.4</v>
      </c>
      <c r="K707" s="959">
        <v>8.4000000000000005E-2</v>
      </c>
      <c r="L707" s="1168">
        <v>3</v>
      </c>
    </row>
    <row r="708" spans="1:12" s="9" customFormat="1" ht="63.75">
      <c r="A708" s="715">
        <v>268</v>
      </c>
      <c r="B708" s="693" t="s">
        <v>505</v>
      </c>
      <c r="C708" s="880" t="s">
        <v>506</v>
      </c>
      <c r="D708" s="716" t="s">
        <v>125</v>
      </c>
      <c r="E708" s="715">
        <v>7000</v>
      </c>
      <c r="F708" s="1032" t="s">
        <v>439</v>
      </c>
      <c r="G708" s="95" t="s">
        <v>1176</v>
      </c>
      <c r="H708" s="916">
        <v>100</v>
      </c>
      <c r="I708" s="811">
        <v>0.13200000000000001</v>
      </c>
      <c r="J708" s="719">
        <f>SUM(H708*I708)</f>
        <v>13.200000000000001</v>
      </c>
      <c r="K708" s="811">
        <v>0.13200000000000001</v>
      </c>
      <c r="L708" s="1169">
        <v>4</v>
      </c>
    </row>
    <row r="709" spans="1:12" s="732" customFormat="1" ht="38.25">
      <c r="A709" s="735">
        <v>269</v>
      </c>
      <c r="B709" s="164" t="s">
        <v>507</v>
      </c>
      <c r="C709" s="191" t="s">
        <v>508</v>
      </c>
      <c r="D709" s="164" t="s">
        <v>125</v>
      </c>
      <c r="E709" s="198">
        <v>100</v>
      </c>
      <c r="F709" s="736" t="s">
        <v>1222</v>
      </c>
      <c r="G709" s="737" t="s">
        <v>1206</v>
      </c>
      <c r="H709" s="738">
        <v>1</v>
      </c>
      <c r="I709" s="739">
        <v>0.33</v>
      </c>
      <c r="J709" s="168">
        <v>0.33</v>
      </c>
      <c r="K709" s="956">
        <v>0.33</v>
      </c>
      <c r="L709" s="1156">
        <v>1</v>
      </c>
    </row>
    <row r="710" spans="1:12" s="128" customFormat="1" ht="38.25">
      <c r="A710" s="675">
        <v>269</v>
      </c>
      <c r="B710" s="677" t="s">
        <v>507</v>
      </c>
      <c r="C710" s="744" t="s">
        <v>508</v>
      </c>
      <c r="D710" s="677" t="s">
        <v>125</v>
      </c>
      <c r="E710" s="675">
        <v>100</v>
      </c>
      <c r="F710" s="202" t="s">
        <v>1543</v>
      </c>
      <c r="G710" s="679" t="s">
        <v>1452</v>
      </c>
      <c r="H710" s="677" t="s">
        <v>1473</v>
      </c>
      <c r="I710" s="914">
        <v>0.36</v>
      </c>
      <c r="J710" s="1034">
        <v>3.6</v>
      </c>
      <c r="K710" s="1038">
        <v>0.36</v>
      </c>
      <c r="L710" s="1170">
        <v>2</v>
      </c>
    </row>
    <row r="711" spans="1:12" s="9" customFormat="1" ht="38.25">
      <c r="A711" s="198">
        <v>269</v>
      </c>
      <c r="B711" s="164" t="s">
        <v>507</v>
      </c>
      <c r="C711" s="191" t="s">
        <v>508</v>
      </c>
      <c r="D711" s="174" t="s">
        <v>125</v>
      </c>
      <c r="E711" s="198">
        <v>100</v>
      </c>
      <c r="F711" s="1019" t="s">
        <v>439</v>
      </c>
      <c r="G711" s="164" t="s">
        <v>1176</v>
      </c>
      <c r="H711" s="179">
        <v>10</v>
      </c>
      <c r="I711" s="917">
        <v>0.66</v>
      </c>
      <c r="J711" s="708">
        <f>SUM(H711*I711)</f>
        <v>6.6000000000000005</v>
      </c>
      <c r="K711" s="918">
        <v>0.66</v>
      </c>
      <c r="L711" s="190">
        <v>3</v>
      </c>
    </row>
    <row r="712" spans="1:12">
      <c r="A712" s="715">
        <v>270</v>
      </c>
      <c r="B712" s="693" t="s">
        <v>509</v>
      </c>
      <c r="C712" s="693" t="s">
        <v>510</v>
      </c>
      <c r="D712" s="716" t="s">
        <v>125</v>
      </c>
      <c r="E712" s="715">
        <v>10</v>
      </c>
      <c r="F712" s="98"/>
      <c r="G712" s="98"/>
      <c r="H712" s="98"/>
      <c r="I712" s="970"/>
      <c r="J712" s="719"/>
      <c r="K712" s="648"/>
      <c r="L712" s="1157">
        <v>0</v>
      </c>
    </row>
    <row r="713" spans="1:12" s="732" customFormat="1" ht="38.25">
      <c r="A713" s="735">
        <v>271</v>
      </c>
      <c r="B713" s="164" t="s">
        <v>511</v>
      </c>
      <c r="C713" s="164" t="s">
        <v>512</v>
      </c>
      <c r="D713" s="164" t="s">
        <v>125</v>
      </c>
      <c r="E713" s="198">
        <v>20</v>
      </c>
      <c r="F713" s="736" t="s">
        <v>1225</v>
      </c>
      <c r="G713" s="737" t="s">
        <v>1206</v>
      </c>
      <c r="H713" s="738">
        <v>1</v>
      </c>
      <c r="I713" s="739">
        <v>2.73</v>
      </c>
      <c r="J713" s="168">
        <v>2.73</v>
      </c>
      <c r="K713" s="956">
        <v>2.73</v>
      </c>
      <c r="L713" s="1156">
        <v>1</v>
      </c>
    </row>
    <row r="714" spans="1:12" s="674" customFormat="1" ht="38.25">
      <c r="A714" s="675">
        <v>271</v>
      </c>
      <c r="B714" s="677" t="s">
        <v>511</v>
      </c>
      <c r="C714" s="676" t="s">
        <v>512</v>
      </c>
      <c r="D714" s="677" t="s">
        <v>125</v>
      </c>
      <c r="E714" s="675">
        <v>20</v>
      </c>
      <c r="F714" s="676" t="s">
        <v>1197</v>
      </c>
      <c r="G714" s="704" t="s">
        <v>1194</v>
      </c>
      <c r="H714" s="676" t="s">
        <v>1196</v>
      </c>
      <c r="I714" s="1039">
        <v>3.7658399999999999</v>
      </c>
      <c r="J714" s="705">
        <v>3.77</v>
      </c>
      <c r="K714" s="1039">
        <v>3.7658399999999999</v>
      </c>
      <c r="L714" s="1002">
        <v>2</v>
      </c>
    </row>
    <row r="715" spans="1:12" s="674" customFormat="1" ht="38.25">
      <c r="A715" s="675">
        <v>271</v>
      </c>
      <c r="B715" s="677" t="s">
        <v>511</v>
      </c>
      <c r="C715" s="676" t="s">
        <v>512</v>
      </c>
      <c r="D715" s="677" t="s">
        <v>125</v>
      </c>
      <c r="E715" s="675">
        <v>20</v>
      </c>
      <c r="F715" s="677" t="s">
        <v>1365</v>
      </c>
      <c r="G715" s="679" t="s">
        <v>1361</v>
      </c>
      <c r="H715" s="675">
        <v>20</v>
      </c>
      <c r="I715" s="1040">
        <v>4</v>
      </c>
      <c r="J715" s="705">
        <f>I715*E715</f>
        <v>80</v>
      </c>
      <c r="K715" s="1041">
        <v>4</v>
      </c>
      <c r="L715" s="1002">
        <v>3</v>
      </c>
    </row>
    <row r="716" spans="1:12" s="674" customFormat="1" ht="38.25">
      <c r="A716" s="675">
        <v>271</v>
      </c>
      <c r="B716" s="677" t="s">
        <v>511</v>
      </c>
      <c r="C716" s="676" t="s">
        <v>512</v>
      </c>
      <c r="D716" s="677" t="s">
        <v>125</v>
      </c>
      <c r="E716" s="675">
        <v>20</v>
      </c>
      <c r="F716" s="677" t="s">
        <v>1371</v>
      </c>
      <c r="G716" s="679" t="s">
        <v>1368</v>
      </c>
      <c r="H716" s="677" t="s">
        <v>125</v>
      </c>
      <c r="I716" s="1042">
        <v>7.98</v>
      </c>
      <c r="J716" s="706">
        <v>7.98</v>
      </c>
      <c r="K716" s="1043">
        <v>7.98</v>
      </c>
      <c r="L716" s="1002">
        <v>4</v>
      </c>
    </row>
    <row r="717" spans="1:12" ht="38.25">
      <c r="A717" s="715">
        <v>272</v>
      </c>
      <c r="B717" s="693" t="s">
        <v>513</v>
      </c>
      <c r="C717" s="693" t="s">
        <v>514</v>
      </c>
      <c r="D717" s="716" t="s">
        <v>125</v>
      </c>
      <c r="E717" s="715">
        <v>5</v>
      </c>
      <c r="F717" s="98"/>
      <c r="G717" s="98"/>
      <c r="H717" s="98"/>
      <c r="I717" s="970"/>
      <c r="J717" s="719"/>
      <c r="K717" s="648"/>
      <c r="L717" s="1157">
        <v>0</v>
      </c>
    </row>
    <row r="718" spans="1:12" ht="63.75">
      <c r="A718" s="852"/>
      <c r="B718" s="1053" t="s">
        <v>515</v>
      </c>
      <c r="C718" s="781"/>
      <c r="D718" s="782"/>
      <c r="E718" s="783"/>
      <c r="F718" s="784"/>
      <c r="G718" s="784"/>
      <c r="H718" s="784"/>
      <c r="I718" s="785"/>
      <c r="J718" s="719"/>
      <c r="K718" s="648"/>
      <c r="L718" s="1157"/>
    </row>
    <row r="719" spans="1:12" s="674" customFormat="1" ht="63.75">
      <c r="A719" s="675">
        <v>273</v>
      </c>
      <c r="B719" s="677" t="s">
        <v>516</v>
      </c>
      <c r="C719" s="677" t="s">
        <v>1504</v>
      </c>
      <c r="D719" s="677" t="s">
        <v>125</v>
      </c>
      <c r="E719" s="198">
        <v>30000</v>
      </c>
      <c r="F719" s="677" t="s">
        <v>1505</v>
      </c>
      <c r="G719" s="888" t="s">
        <v>1489</v>
      </c>
      <c r="H719" s="196"/>
      <c r="I719" s="1044">
        <v>1.7000000000000001E-2</v>
      </c>
      <c r="J719" s="688">
        <v>51</v>
      </c>
      <c r="K719" s="915">
        <v>1.7000000000000001E-2</v>
      </c>
      <c r="L719" s="1002">
        <v>1</v>
      </c>
    </row>
    <row r="720" spans="1:12" s="674" customFormat="1" ht="51">
      <c r="A720" s="675">
        <v>273</v>
      </c>
      <c r="B720" s="677" t="s">
        <v>516</v>
      </c>
      <c r="C720" s="677" t="s">
        <v>517</v>
      </c>
      <c r="D720" s="677" t="s">
        <v>125</v>
      </c>
      <c r="E720" s="675">
        <v>30000</v>
      </c>
      <c r="F720" s="174" t="s">
        <v>1526</v>
      </c>
      <c r="G720" s="679" t="s">
        <v>1523</v>
      </c>
      <c r="H720" s="174">
        <v>200</v>
      </c>
      <c r="I720" s="205">
        <v>2.1000000000000001E-2</v>
      </c>
      <c r="J720" s="206">
        <f>H720*I720</f>
        <v>4.2</v>
      </c>
      <c r="K720" s="205">
        <v>2.1000000000000001E-2</v>
      </c>
      <c r="L720" s="1002">
        <v>2</v>
      </c>
    </row>
    <row r="721" spans="1:12" ht="51">
      <c r="A721" s="198">
        <v>273</v>
      </c>
      <c r="B721" s="164" t="s">
        <v>516</v>
      </c>
      <c r="C721" s="164" t="s">
        <v>517</v>
      </c>
      <c r="D721" s="174" t="s">
        <v>125</v>
      </c>
      <c r="E721" s="198">
        <v>30000</v>
      </c>
      <c r="F721" s="798" t="s">
        <v>518</v>
      </c>
      <c r="G721" s="164" t="s">
        <v>1176</v>
      </c>
      <c r="H721" s="1045">
        <v>200</v>
      </c>
      <c r="I721" s="1046">
        <v>2.5000000000000001E-2</v>
      </c>
      <c r="J721" s="708">
        <f>I721*H721</f>
        <v>5</v>
      </c>
      <c r="K721" s="1047">
        <v>2.5000000000000001E-2</v>
      </c>
      <c r="L721" s="1156">
        <v>3</v>
      </c>
    </row>
    <row r="722" spans="1:12" s="674" customFormat="1" ht="51">
      <c r="A722" s="675">
        <v>273</v>
      </c>
      <c r="B722" s="677" t="s">
        <v>516</v>
      </c>
      <c r="C722" s="677" t="s">
        <v>517</v>
      </c>
      <c r="D722" s="677" t="s">
        <v>125</v>
      </c>
      <c r="E722" s="675">
        <v>30000</v>
      </c>
      <c r="F722" s="174" t="s">
        <v>1332</v>
      </c>
      <c r="G722" s="164" t="s">
        <v>1333</v>
      </c>
      <c r="H722" s="179">
        <v>500</v>
      </c>
      <c r="I722" s="915">
        <v>2.64E-2</v>
      </c>
      <c r="J722" s="746">
        <v>13.2</v>
      </c>
      <c r="K722" s="915">
        <v>2.64E-2</v>
      </c>
      <c r="L722" s="1002">
        <v>4</v>
      </c>
    </row>
    <row r="723" spans="1:12" s="663" customFormat="1" ht="51">
      <c r="A723" s="675">
        <v>273</v>
      </c>
      <c r="B723" s="677" t="s">
        <v>516</v>
      </c>
      <c r="C723" s="677" t="s">
        <v>517</v>
      </c>
      <c r="D723" s="677" t="s">
        <v>125</v>
      </c>
      <c r="E723" s="675">
        <v>30000</v>
      </c>
      <c r="F723" s="202" t="s">
        <v>1543</v>
      </c>
      <c r="G723" s="679" t="s">
        <v>1452</v>
      </c>
      <c r="H723" s="677" t="s">
        <v>629</v>
      </c>
      <c r="I723" s="914">
        <v>0.03</v>
      </c>
      <c r="J723" s="1034">
        <v>0.03</v>
      </c>
      <c r="K723" s="1038">
        <v>0.03</v>
      </c>
      <c r="L723" s="1002">
        <v>5</v>
      </c>
    </row>
    <row r="724" spans="1:12" s="674" customFormat="1" ht="25.5">
      <c r="A724" s="664">
        <v>274</v>
      </c>
      <c r="B724" s="667" t="s">
        <v>519</v>
      </c>
      <c r="C724" s="667"/>
      <c r="D724" s="667" t="s">
        <v>125</v>
      </c>
      <c r="E724" s="664">
        <v>2000</v>
      </c>
      <c r="F724" s="139" t="s">
        <v>1526</v>
      </c>
      <c r="G724" s="658" t="s">
        <v>1523</v>
      </c>
      <c r="H724" s="139">
        <v>144</v>
      </c>
      <c r="I724" s="188">
        <v>0.108</v>
      </c>
      <c r="J724" s="170">
        <f>H724*I724</f>
        <v>15.552</v>
      </c>
      <c r="K724" s="188">
        <v>0.108</v>
      </c>
      <c r="L724" s="1158">
        <v>1</v>
      </c>
    </row>
    <row r="725" spans="1:12" s="663" customFormat="1" ht="51">
      <c r="A725" s="654">
        <v>274</v>
      </c>
      <c r="B725" s="656" t="s">
        <v>519</v>
      </c>
      <c r="C725" s="656"/>
      <c r="D725" s="656" t="s">
        <v>125</v>
      </c>
      <c r="E725" s="654">
        <v>2000</v>
      </c>
      <c r="F725" s="127" t="s">
        <v>1474</v>
      </c>
      <c r="G725" s="658" t="s">
        <v>1452</v>
      </c>
      <c r="H725" s="656" t="s">
        <v>125</v>
      </c>
      <c r="I725" s="959">
        <v>0.12</v>
      </c>
      <c r="J725" s="960">
        <v>0.12</v>
      </c>
      <c r="K725" s="1048">
        <v>0.12</v>
      </c>
      <c r="L725" s="992">
        <v>2</v>
      </c>
    </row>
    <row r="726" spans="1:12" ht="25.5">
      <c r="A726" s="715">
        <v>274</v>
      </c>
      <c r="B726" s="693" t="s">
        <v>519</v>
      </c>
      <c r="C726" s="693"/>
      <c r="D726" s="716" t="s">
        <v>125</v>
      </c>
      <c r="E726" s="715">
        <v>2000</v>
      </c>
      <c r="F726" s="1032" t="s">
        <v>439</v>
      </c>
      <c r="G726" s="95" t="s">
        <v>1176</v>
      </c>
      <c r="H726" s="916">
        <v>100</v>
      </c>
      <c r="I726" s="811">
        <v>0.24</v>
      </c>
      <c r="J726" s="719">
        <f>SUM(H726*I726)</f>
        <v>24</v>
      </c>
      <c r="K726" s="1049">
        <v>0.24</v>
      </c>
      <c r="L726" s="1157">
        <v>3</v>
      </c>
    </row>
    <row r="727" spans="1:12" s="674" customFormat="1" ht="25.5">
      <c r="A727" s="675">
        <v>275</v>
      </c>
      <c r="B727" s="677" t="s">
        <v>520</v>
      </c>
      <c r="C727" s="677" t="s">
        <v>521</v>
      </c>
      <c r="D727" s="677" t="s">
        <v>125</v>
      </c>
      <c r="E727" s="675">
        <v>3000</v>
      </c>
      <c r="F727" s="174" t="s">
        <v>1525</v>
      </c>
      <c r="G727" s="679" t="s">
        <v>1523</v>
      </c>
      <c r="H727" s="174">
        <v>150</v>
      </c>
      <c r="I727" s="205">
        <v>0.18</v>
      </c>
      <c r="J727" s="206">
        <f>H727*I727</f>
        <v>27</v>
      </c>
      <c r="K727" s="205">
        <v>0.18</v>
      </c>
      <c r="L727" s="1002">
        <v>1</v>
      </c>
    </row>
    <row r="728" spans="1:12" ht="25.5">
      <c r="A728" s="198">
        <v>275</v>
      </c>
      <c r="B728" s="164" t="s">
        <v>520</v>
      </c>
      <c r="C728" s="164" t="s">
        <v>521</v>
      </c>
      <c r="D728" s="174" t="s">
        <v>125</v>
      </c>
      <c r="E728" s="198">
        <v>3000</v>
      </c>
      <c r="F728" s="798" t="s">
        <v>522</v>
      </c>
      <c r="G728" s="164" t="s">
        <v>1176</v>
      </c>
      <c r="H728" s="1050">
        <v>500</v>
      </c>
      <c r="I728" s="867">
        <v>0.26800000000000002</v>
      </c>
      <c r="J728" s="708">
        <f>I728*H728</f>
        <v>134</v>
      </c>
      <c r="K728" s="867">
        <v>0.26800000000000002</v>
      </c>
      <c r="L728" s="1156">
        <v>2</v>
      </c>
    </row>
    <row r="729" spans="1:12" ht="38.25">
      <c r="A729" s="715">
        <v>276</v>
      </c>
      <c r="B729" s="95" t="s">
        <v>520</v>
      </c>
      <c r="C729" s="95" t="s">
        <v>523</v>
      </c>
      <c r="D729" s="716" t="s">
        <v>125</v>
      </c>
      <c r="E729" s="715">
        <v>3000</v>
      </c>
      <c r="F729" s="806" t="s">
        <v>524</v>
      </c>
      <c r="G729" s="95" t="s">
        <v>1176</v>
      </c>
      <c r="H729" s="1051">
        <v>100</v>
      </c>
      <c r="I729" s="791">
        <v>0.1104</v>
      </c>
      <c r="J729" s="719">
        <f>I729*H729</f>
        <v>11.04</v>
      </c>
      <c r="K729" s="791">
        <v>0.1104</v>
      </c>
      <c r="L729" s="1157">
        <v>1</v>
      </c>
    </row>
    <row r="730" spans="1:12" s="674" customFormat="1">
      <c r="A730" s="664">
        <v>276</v>
      </c>
      <c r="B730" s="656" t="s">
        <v>520</v>
      </c>
      <c r="C730" s="656" t="s">
        <v>523</v>
      </c>
      <c r="D730" s="667" t="s">
        <v>125</v>
      </c>
      <c r="E730" s="664">
        <v>3000</v>
      </c>
      <c r="F730" s="139" t="s">
        <v>1525</v>
      </c>
      <c r="G730" s="658" t="s">
        <v>1523</v>
      </c>
      <c r="H730" s="139">
        <v>750</v>
      </c>
      <c r="I730" s="188">
        <v>0.14399999999999999</v>
      </c>
      <c r="J730" s="170">
        <f>H730*I730</f>
        <v>107.99999999999999</v>
      </c>
      <c r="K730" s="188">
        <v>0.14399999999999999</v>
      </c>
      <c r="L730" s="1158">
        <v>2</v>
      </c>
    </row>
    <row r="731" spans="1:12" s="663" customFormat="1" ht="38.25">
      <c r="A731" s="654">
        <v>276</v>
      </c>
      <c r="B731" s="656" t="s">
        <v>520</v>
      </c>
      <c r="C731" s="656" t="s">
        <v>523</v>
      </c>
      <c r="D731" s="656" t="s">
        <v>125</v>
      </c>
      <c r="E731" s="654">
        <v>3000</v>
      </c>
      <c r="F731" s="127" t="s">
        <v>1475</v>
      </c>
      <c r="G731" s="658" t="s">
        <v>1452</v>
      </c>
      <c r="H731" s="656" t="s">
        <v>125</v>
      </c>
      <c r="I731" s="959">
        <v>0.22</v>
      </c>
      <c r="J731" s="960">
        <v>0.22</v>
      </c>
      <c r="K731" s="959">
        <v>0.22</v>
      </c>
      <c r="L731" s="992">
        <v>3</v>
      </c>
    </row>
    <row r="732" spans="1:12" ht="38.25">
      <c r="A732" s="198">
        <v>277</v>
      </c>
      <c r="B732" s="164" t="s">
        <v>520</v>
      </c>
      <c r="C732" s="164" t="s">
        <v>525</v>
      </c>
      <c r="D732" s="174" t="s">
        <v>125</v>
      </c>
      <c r="E732" s="198">
        <v>3000</v>
      </c>
      <c r="F732" s="798" t="s">
        <v>524</v>
      </c>
      <c r="G732" s="164" t="s">
        <v>1176</v>
      </c>
      <c r="H732" s="1050">
        <v>100</v>
      </c>
      <c r="I732" s="867">
        <v>0.1104</v>
      </c>
      <c r="J732" s="708">
        <f>I732*H732</f>
        <v>11.04</v>
      </c>
      <c r="K732" s="867">
        <v>0.1104</v>
      </c>
      <c r="L732" s="1156">
        <v>1</v>
      </c>
    </row>
    <row r="733" spans="1:12" s="674" customFormat="1">
      <c r="A733" s="675">
        <v>277</v>
      </c>
      <c r="B733" s="677" t="s">
        <v>520</v>
      </c>
      <c r="C733" s="677" t="s">
        <v>525</v>
      </c>
      <c r="D733" s="677" t="s">
        <v>125</v>
      </c>
      <c r="E733" s="675">
        <v>3000</v>
      </c>
      <c r="F733" s="174" t="s">
        <v>1525</v>
      </c>
      <c r="G733" s="679" t="s">
        <v>1523</v>
      </c>
      <c r="H733" s="174">
        <v>150</v>
      </c>
      <c r="I733" s="205">
        <v>0.18</v>
      </c>
      <c r="J733" s="206">
        <f>H733*I733</f>
        <v>27</v>
      </c>
      <c r="K733" s="205">
        <v>0.18</v>
      </c>
      <c r="L733" s="1002">
        <v>2</v>
      </c>
    </row>
    <row r="734" spans="1:12" s="663" customFormat="1" ht="38.25">
      <c r="A734" s="654">
        <v>278</v>
      </c>
      <c r="B734" s="656" t="s">
        <v>526</v>
      </c>
      <c r="C734" s="656" t="s">
        <v>527</v>
      </c>
      <c r="D734" s="656" t="s">
        <v>125</v>
      </c>
      <c r="E734" s="654">
        <v>2000</v>
      </c>
      <c r="F734" s="127" t="s">
        <v>1476</v>
      </c>
      <c r="G734" s="658" t="s">
        <v>1452</v>
      </c>
      <c r="H734" s="656" t="s">
        <v>1458</v>
      </c>
      <c r="I734" s="959">
        <v>0.14000000000000001</v>
      </c>
      <c r="J734" s="960">
        <v>14</v>
      </c>
      <c r="K734" s="959">
        <v>0.14000000000000001</v>
      </c>
      <c r="L734" s="992">
        <v>1</v>
      </c>
    </row>
    <row r="735" spans="1:12" s="674" customFormat="1" ht="25.5">
      <c r="A735" s="664">
        <v>278</v>
      </c>
      <c r="B735" s="656" t="s">
        <v>526</v>
      </c>
      <c r="C735" s="656" t="s">
        <v>527</v>
      </c>
      <c r="D735" s="667" t="s">
        <v>125</v>
      </c>
      <c r="E735" s="664">
        <v>2000</v>
      </c>
      <c r="F735" s="139" t="s">
        <v>1526</v>
      </c>
      <c r="G735" s="658" t="s">
        <v>1523</v>
      </c>
      <c r="H735" s="139">
        <v>50</v>
      </c>
      <c r="I735" s="188">
        <v>0.16800000000000001</v>
      </c>
      <c r="J735" s="170">
        <f>H735*I735</f>
        <v>8.4</v>
      </c>
      <c r="K735" s="188">
        <v>0.16800000000000001</v>
      </c>
      <c r="L735" s="1158">
        <v>2</v>
      </c>
    </row>
    <row r="736" spans="1:12" s="663" customFormat="1" ht="38.25">
      <c r="A736" s="675">
        <v>279</v>
      </c>
      <c r="B736" s="676" t="s">
        <v>528</v>
      </c>
      <c r="C736" s="676" t="s">
        <v>529</v>
      </c>
      <c r="D736" s="676" t="s">
        <v>530</v>
      </c>
      <c r="E736" s="675">
        <v>550</v>
      </c>
      <c r="F736" s="202" t="s">
        <v>1475</v>
      </c>
      <c r="G736" s="679" t="s">
        <v>1452</v>
      </c>
      <c r="H736" s="676" t="s">
        <v>530</v>
      </c>
      <c r="I736" s="914">
        <v>1.98</v>
      </c>
      <c r="J736" s="1034">
        <v>1.98</v>
      </c>
      <c r="K736" s="1038">
        <v>1.98</v>
      </c>
      <c r="L736" s="1002">
        <v>1</v>
      </c>
    </row>
    <row r="737" spans="1:12" s="674" customFormat="1" ht="38.25">
      <c r="A737" s="675">
        <v>279</v>
      </c>
      <c r="B737" s="676" t="s">
        <v>528</v>
      </c>
      <c r="C737" s="676" t="s">
        <v>529</v>
      </c>
      <c r="D737" s="676" t="s">
        <v>530</v>
      </c>
      <c r="E737" s="675">
        <v>550</v>
      </c>
      <c r="F737" s="174" t="s">
        <v>1525</v>
      </c>
      <c r="G737" s="679" t="s">
        <v>1523</v>
      </c>
      <c r="H737" s="174">
        <v>50</v>
      </c>
      <c r="I737" s="205">
        <v>2.64</v>
      </c>
      <c r="J737" s="207">
        <v>2.64</v>
      </c>
      <c r="K737" s="205">
        <v>2.64</v>
      </c>
      <c r="L737" s="1002">
        <v>2</v>
      </c>
    </row>
    <row r="738" spans="1:12" ht="89.25">
      <c r="A738" s="198">
        <v>279</v>
      </c>
      <c r="B738" s="164" t="s">
        <v>528</v>
      </c>
      <c r="C738" s="164" t="s">
        <v>529</v>
      </c>
      <c r="D738" s="174" t="s">
        <v>530</v>
      </c>
      <c r="E738" s="198">
        <v>550</v>
      </c>
      <c r="F738" s="164" t="s">
        <v>531</v>
      </c>
      <c r="G738" s="164" t="s">
        <v>1176</v>
      </c>
      <c r="H738" s="174">
        <v>50</v>
      </c>
      <c r="I738" s="723">
        <v>3.84</v>
      </c>
      <c r="J738" s="708">
        <f>I738</f>
        <v>3.84</v>
      </c>
      <c r="K738" s="745">
        <v>3.84</v>
      </c>
      <c r="L738" s="1156">
        <v>3</v>
      </c>
    </row>
    <row r="739" spans="1:12" s="674" customFormat="1" ht="63.75">
      <c r="A739" s="664">
        <v>280</v>
      </c>
      <c r="B739" s="665" t="s">
        <v>532</v>
      </c>
      <c r="C739" s="665" t="s">
        <v>533</v>
      </c>
      <c r="D739" s="667" t="s">
        <v>125</v>
      </c>
      <c r="E739" s="665">
        <v>100</v>
      </c>
      <c r="F739" s="139" t="s">
        <v>1525</v>
      </c>
      <c r="G739" s="658" t="s">
        <v>1523</v>
      </c>
      <c r="H739" s="139">
        <v>10</v>
      </c>
      <c r="I739" s="189">
        <v>1.08</v>
      </c>
      <c r="J739" s="163">
        <f>H739*I739</f>
        <v>10.8</v>
      </c>
      <c r="K739" s="189">
        <v>1.08</v>
      </c>
      <c r="L739" s="1158" t="s">
        <v>1545</v>
      </c>
    </row>
    <row r="740" spans="1:12" s="732" customFormat="1">
      <c r="A740" s="725">
        <v>280</v>
      </c>
      <c r="B740" s="95" t="s">
        <v>532</v>
      </c>
      <c r="C740" s="95" t="s">
        <v>533</v>
      </c>
      <c r="D740" s="95" t="s">
        <v>125</v>
      </c>
      <c r="E740" s="95">
        <v>100</v>
      </c>
      <c r="F740" s="726" t="s">
        <v>1221</v>
      </c>
      <c r="G740" s="727" t="s">
        <v>1206</v>
      </c>
      <c r="H740" s="728">
        <v>1</v>
      </c>
      <c r="I740" s="729">
        <v>1.55</v>
      </c>
      <c r="J740" s="899">
        <v>1.55</v>
      </c>
      <c r="K740" s="927">
        <v>1.55</v>
      </c>
      <c r="L740" s="1159">
        <v>1</v>
      </c>
    </row>
    <row r="741" spans="1:12" s="663" customFormat="1" ht="51">
      <c r="A741" s="654">
        <v>280</v>
      </c>
      <c r="B741" s="655" t="s">
        <v>532</v>
      </c>
      <c r="C741" s="655" t="s">
        <v>533</v>
      </c>
      <c r="D741" s="656" t="s">
        <v>125</v>
      </c>
      <c r="E741" s="655">
        <v>100</v>
      </c>
      <c r="F741" s="127" t="s">
        <v>1477</v>
      </c>
      <c r="G741" s="658" t="s">
        <v>1452</v>
      </c>
      <c r="H741" s="656" t="s">
        <v>125</v>
      </c>
      <c r="I741" s="690">
        <v>2.4</v>
      </c>
      <c r="J741" s="691">
        <v>2.4</v>
      </c>
      <c r="K741" s="660">
        <v>2.4</v>
      </c>
      <c r="L741" s="992">
        <v>2</v>
      </c>
    </row>
    <row r="742" spans="1:12" s="674" customFormat="1" ht="51">
      <c r="A742" s="664">
        <v>280</v>
      </c>
      <c r="B742" s="665" t="s">
        <v>532</v>
      </c>
      <c r="C742" s="665" t="s">
        <v>1506</v>
      </c>
      <c r="D742" s="667" t="s">
        <v>125</v>
      </c>
      <c r="E742" s="693">
        <v>100</v>
      </c>
      <c r="F742" s="694" t="s">
        <v>1507</v>
      </c>
      <c r="G742" s="827" t="s">
        <v>1489</v>
      </c>
      <c r="H742" s="2"/>
      <c r="I742" s="669">
        <v>5.0999999999999996</v>
      </c>
      <c r="J742" s="670">
        <v>510</v>
      </c>
      <c r="K742" s="669">
        <v>5.0999999999999996</v>
      </c>
      <c r="L742" s="1158">
        <v>3</v>
      </c>
    </row>
    <row r="743" spans="1:12">
      <c r="A743" s="715">
        <v>280</v>
      </c>
      <c r="B743" s="693" t="s">
        <v>532</v>
      </c>
      <c r="C743" s="693" t="s">
        <v>533</v>
      </c>
      <c r="D743" s="716" t="s">
        <v>125</v>
      </c>
      <c r="E743" s="693">
        <v>100</v>
      </c>
      <c r="F743" s="95" t="s">
        <v>219</v>
      </c>
      <c r="G743" s="95" t="s">
        <v>1176</v>
      </c>
      <c r="H743" s="717">
        <v>1</v>
      </c>
      <c r="I743" s="718">
        <v>5.88</v>
      </c>
      <c r="J743" s="719">
        <f>H743*I743</f>
        <v>5.88</v>
      </c>
      <c r="K743" s="891">
        <v>5.88</v>
      </c>
      <c r="L743" s="1157">
        <v>4</v>
      </c>
    </row>
    <row r="744" spans="1:12" s="732" customFormat="1" ht="25.5">
      <c r="A744" s="735">
        <v>281</v>
      </c>
      <c r="B744" s="164" t="s">
        <v>532</v>
      </c>
      <c r="C744" s="164" t="s">
        <v>534</v>
      </c>
      <c r="D744" s="164" t="s">
        <v>125</v>
      </c>
      <c r="E744" s="164">
        <v>20</v>
      </c>
      <c r="F744" s="736" t="s">
        <v>1221</v>
      </c>
      <c r="G744" s="737" t="s">
        <v>1206</v>
      </c>
      <c r="H744" s="738">
        <v>1</v>
      </c>
      <c r="I744" s="740">
        <v>0.34</v>
      </c>
      <c r="J744" s="955">
        <v>0.34</v>
      </c>
      <c r="K744" s="740">
        <v>0.34</v>
      </c>
      <c r="L744" s="1156">
        <v>1</v>
      </c>
    </row>
    <row r="745" spans="1:12" s="674" customFormat="1" ht="25.5">
      <c r="A745" s="675">
        <v>281</v>
      </c>
      <c r="B745" s="676" t="s">
        <v>532</v>
      </c>
      <c r="C745" s="676" t="s">
        <v>534</v>
      </c>
      <c r="D745" s="677" t="s">
        <v>125</v>
      </c>
      <c r="E745" s="676">
        <v>20</v>
      </c>
      <c r="F745" s="174" t="s">
        <v>1525</v>
      </c>
      <c r="G745" s="679" t="s">
        <v>1523</v>
      </c>
      <c r="H745" s="174">
        <v>10</v>
      </c>
      <c r="I745" s="208">
        <v>0.504</v>
      </c>
      <c r="J745" s="207">
        <f>H745*I745</f>
        <v>5.04</v>
      </c>
      <c r="K745" s="208">
        <v>0.504</v>
      </c>
      <c r="L745" s="1002">
        <v>2</v>
      </c>
    </row>
    <row r="746" spans="1:12" ht="25.5">
      <c r="A746" s="198">
        <v>281</v>
      </c>
      <c r="B746" s="164" t="s">
        <v>532</v>
      </c>
      <c r="C746" s="164" t="s">
        <v>534</v>
      </c>
      <c r="D746" s="174" t="s">
        <v>125</v>
      </c>
      <c r="E746" s="164">
        <v>20</v>
      </c>
      <c r="F746" s="164" t="s">
        <v>219</v>
      </c>
      <c r="G746" s="164" t="s">
        <v>1176</v>
      </c>
      <c r="H746" s="174">
        <v>25</v>
      </c>
      <c r="I746" s="734">
        <v>0.96</v>
      </c>
      <c r="J746" s="708">
        <f>H746*I746</f>
        <v>24</v>
      </c>
      <c r="K746" s="1052">
        <v>0.96</v>
      </c>
      <c r="L746" s="1156">
        <v>3</v>
      </c>
    </row>
    <row r="747" spans="1:12" s="674" customFormat="1" ht="39" thickBot="1">
      <c r="A747" s="675">
        <v>281</v>
      </c>
      <c r="B747" s="676" t="s">
        <v>532</v>
      </c>
      <c r="C747" s="676" t="s">
        <v>1508</v>
      </c>
      <c r="D747" s="677" t="s">
        <v>125</v>
      </c>
      <c r="E747" s="676">
        <v>20</v>
      </c>
      <c r="F747" s="676" t="s">
        <v>1507</v>
      </c>
      <c r="G747" s="888" t="s">
        <v>1489</v>
      </c>
      <c r="H747" s="196"/>
      <c r="I747" s="689">
        <v>0.99</v>
      </c>
      <c r="J747" s="688">
        <v>19.8</v>
      </c>
      <c r="K747" s="689">
        <v>0.99</v>
      </c>
      <c r="L747" s="1002">
        <v>4</v>
      </c>
    </row>
    <row r="748" spans="1:12" s="663" customFormat="1" ht="26.25" thickBot="1">
      <c r="A748" s="675">
        <v>281</v>
      </c>
      <c r="B748" s="676" t="s">
        <v>532</v>
      </c>
      <c r="C748" s="676" t="s">
        <v>534</v>
      </c>
      <c r="D748" s="677" t="s">
        <v>125</v>
      </c>
      <c r="E748" s="676">
        <v>20</v>
      </c>
      <c r="F748" s="812" t="s">
        <v>1459</v>
      </c>
      <c r="G748" s="679" t="s">
        <v>1452</v>
      </c>
      <c r="H748" s="677" t="s">
        <v>125</v>
      </c>
      <c r="I748" s="681">
        <v>2</v>
      </c>
      <c r="J748" s="703">
        <v>2</v>
      </c>
      <c r="K748" s="682">
        <v>2</v>
      </c>
      <c r="L748" s="1002">
        <v>5</v>
      </c>
    </row>
    <row r="749" spans="1:12" ht="25.5">
      <c r="A749" s="852"/>
      <c r="B749" s="1053" t="s">
        <v>535</v>
      </c>
      <c r="C749" s="1053"/>
      <c r="D749" s="650"/>
      <c r="E749" s="651"/>
      <c r="F749" s="1054"/>
      <c r="G749" s="1054"/>
      <c r="H749" s="1054"/>
      <c r="I749" s="1007"/>
      <c r="J749" s="719"/>
      <c r="K749" s="648"/>
      <c r="L749" s="1157"/>
    </row>
    <row r="750" spans="1:12" s="674" customFormat="1" ht="63.75">
      <c r="A750" s="664">
        <v>282</v>
      </c>
      <c r="B750" s="665" t="s">
        <v>536</v>
      </c>
      <c r="C750" s="1055" t="s">
        <v>537</v>
      </c>
      <c r="D750" s="667" t="s">
        <v>125</v>
      </c>
      <c r="E750" s="664">
        <v>100</v>
      </c>
      <c r="F750" s="659" t="s">
        <v>1403</v>
      </c>
      <c r="G750" s="658" t="s">
        <v>1368</v>
      </c>
      <c r="H750" s="659" t="s">
        <v>1405</v>
      </c>
      <c r="I750" s="1056">
        <v>1.44</v>
      </c>
      <c r="J750" s="696">
        <v>28.799999999999997</v>
      </c>
      <c r="K750" s="1057">
        <v>1.44</v>
      </c>
      <c r="L750" s="1158" t="s">
        <v>1545</v>
      </c>
    </row>
    <row r="751" spans="1:12" s="674" customFormat="1" ht="63.75">
      <c r="A751" s="664">
        <v>282</v>
      </c>
      <c r="B751" s="665" t="s">
        <v>536</v>
      </c>
      <c r="C751" s="1055" t="s">
        <v>1509</v>
      </c>
      <c r="D751" s="667" t="s">
        <v>125</v>
      </c>
      <c r="E751" s="664">
        <v>100</v>
      </c>
      <c r="F751" s="659" t="s">
        <v>1510</v>
      </c>
      <c r="G751" s="827" t="s">
        <v>1489</v>
      </c>
      <c r="H751" s="2"/>
      <c r="I751" s="1058">
        <v>1.94</v>
      </c>
      <c r="J751" s="670">
        <v>194</v>
      </c>
      <c r="K751" s="1058">
        <v>1.94</v>
      </c>
      <c r="L751" s="1158" t="s">
        <v>1545</v>
      </c>
    </row>
    <row r="752" spans="1:12" ht="38.25">
      <c r="A752" s="715">
        <v>282</v>
      </c>
      <c r="B752" s="693" t="s">
        <v>536</v>
      </c>
      <c r="C752" s="1059" t="s">
        <v>537</v>
      </c>
      <c r="D752" s="716" t="s">
        <v>125</v>
      </c>
      <c r="E752" s="715">
        <v>100</v>
      </c>
      <c r="F752" s="1032" t="s">
        <v>455</v>
      </c>
      <c r="G752" s="95" t="s">
        <v>1176</v>
      </c>
      <c r="H752" s="916">
        <v>1</v>
      </c>
      <c r="I752" s="1060">
        <v>2.64</v>
      </c>
      <c r="J752" s="719">
        <f>SUM(H752*I752)</f>
        <v>2.64</v>
      </c>
      <c r="K752" s="1061">
        <v>2.64</v>
      </c>
      <c r="L752" s="1157">
        <v>1</v>
      </c>
    </row>
    <row r="753" spans="1:12" s="663" customFormat="1" ht="38.25">
      <c r="A753" s="654">
        <v>282</v>
      </c>
      <c r="B753" s="655" t="s">
        <v>536</v>
      </c>
      <c r="C753" s="1062" t="s">
        <v>537</v>
      </c>
      <c r="D753" s="656" t="s">
        <v>125</v>
      </c>
      <c r="E753" s="654">
        <v>100</v>
      </c>
      <c r="F753" s="127" t="s">
        <v>1478</v>
      </c>
      <c r="G753" s="658" t="s">
        <v>1452</v>
      </c>
      <c r="H753" s="656" t="s">
        <v>125</v>
      </c>
      <c r="I753" s="1063">
        <v>3.28</v>
      </c>
      <c r="J753" s="998">
        <v>3.28</v>
      </c>
      <c r="K753" s="1064">
        <v>3.28</v>
      </c>
      <c r="L753" s="992">
        <v>2</v>
      </c>
    </row>
    <row r="754" spans="1:12" s="674" customFormat="1" ht="114.75">
      <c r="A754" s="675">
        <v>283</v>
      </c>
      <c r="B754" s="676" t="s">
        <v>536</v>
      </c>
      <c r="C754" s="676" t="s">
        <v>1511</v>
      </c>
      <c r="D754" s="677" t="s">
        <v>125</v>
      </c>
      <c r="E754" s="675">
        <v>100</v>
      </c>
      <c r="F754" s="677" t="s">
        <v>1510</v>
      </c>
      <c r="G754" s="888" t="s">
        <v>1489</v>
      </c>
      <c r="H754" s="196"/>
      <c r="I754" s="1010">
        <v>4</v>
      </c>
      <c r="J754" s="688">
        <v>400</v>
      </c>
      <c r="K754" s="1010">
        <v>4</v>
      </c>
      <c r="L754" s="1002" t="s">
        <v>1550</v>
      </c>
    </row>
    <row r="755" spans="1:12" s="674" customFormat="1" ht="63.75">
      <c r="A755" s="675">
        <v>283</v>
      </c>
      <c r="B755" s="676" t="s">
        <v>536</v>
      </c>
      <c r="C755" s="676" t="s">
        <v>538</v>
      </c>
      <c r="D755" s="677" t="s">
        <v>125</v>
      </c>
      <c r="E755" s="675">
        <v>100</v>
      </c>
      <c r="F755" s="677" t="s">
        <v>1403</v>
      </c>
      <c r="G755" s="679" t="s">
        <v>1368</v>
      </c>
      <c r="H755" s="677" t="s">
        <v>125</v>
      </c>
      <c r="I755" s="950">
        <v>6.24</v>
      </c>
      <c r="J755" s="706">
        <v>6.24</v>
      </c>
      <c r="K755" s="1065">
        <v>6.24</v>
      </c>
      <c r="L755" s="1002">
        <v>1</v>
      </c>
    </row>
    <row r="756" spans="1:12" s="663" customFormat="1" ht="63.75">
      <c r="A756" s="675">
        <v>283</v>
      </c>
      <c r="B756" s="676" t="s">
        <v>536</v>
      </c>
      <c r="C756" s="676" t="s">
        <v>538</v>
      </c>
      <c r="D756" s="677" t="s">
        <v>125</v>
      </c>
      <c r="E756" s="675">
        <v>100</v>
      </c>
      <c r="F756" s="202" t="s">
        <v>1478</v>
      </c>
      <c r="G756" s="679" t="s">
        <v>1452</v>
      </c>
      <c r="H756" s="677" t="s">
        <v>125</v>
      </c>
      <c r="I756" s="952">
        <v>10.16</v>
      </c>
      <c r="J756" s="953">
        <v>10.16</v>
      </c>
      <c r="K756" s="1003">
        <v>10.16</v>
      </c>
      <c r="L756" s="1002">
        <v>2</v>
      </c>
    </row>
    <row r="757" spans="1:12" ht="63.75">
      <c r="A757" s="198">
        <v>283</v>
      </c>
      <c r="B757" s="164" t="s">
        <v>536</v>
      </c>
      <c r="C757" s="164" t="s">
        <v>538</v>
      </c>
      <c r="D757" s="174" t="s">
        <v>125</v>
      </c>
      <c r="E757" s="198">
        <v>100</v>
      </c>
      <c r="F757" s="1019" t="s">
        <v>455</v>
      </c>
      <c r="G757" s="1155" t="s">
        <v>1176</v>
      </c>
      <c r="H757" s="179">
        <v>1</v>
      </c>
      <c r="I757" s="1005">
        <v>11.13</v>
      </c>
      <c r="J757" s="708">
        <f>SUM(H757*I757)</f>
        <v>11.13</v>
      </c>
      <c r="K757" s="1006">
        <v>11.13</v>
      </c>
      <c r="L757" s="1156">
        <v>3</v>
      </c>
    </row>
    <row r="758" spans="1:12" s="674" customFormat="1" ht="165.75">
      <c r="A758" s="664">
        <v>284</v>
      </c>
      <c r="B758" s="665" t="s">
        <v>536</v>
      </c>
      <c r="C758" s="1066" t="s">
        <v>1512</v>
      </c>
      <c r="D758" s="667" t="s">
        <v>125</v>
      </c>
      <c r="E758" s="664">
        <v>8</v>
      </c>
      <c r="F758" s="659" t="s">
        <v>1510</v>
      </c>
      <c r="G758" s="827" t="s">
        <v>1489</v>
      </c>
      <c r="H758" s="2"/>
      <c r="I758" s="1012">
        <v>1.7</v>
      </c>
      <c r="J758" s="670">
        <v>13.6</v>
      </c>
      <c r="K758" s="1012">
        <v>1.7</v>
      </c>
      <c r="L758" s="1158" t="s">
        <v>1547</v>
      </c>
    </row>
    <row r="759" spans="1:12" s="674" customFormat="1" ht="165.75">
      <c r="A759" s="664">
        <v>284</v>
      </c>
      <c r="B759" s="665" t="s">
        <v>536</v>
      </c>
      <c r="C759" s="1066" t="s">
        <v>539</v>
      </c>
      <c r="D759" s="667" t="s">
        <v>125</v>
      </c>
      <c r="E759" s="664">
        <v>8</v>
      </c>
      <c r="F759" s="126"/>
      <c r="G759" s="658" t="s">
        <v>1452</v>
      </c>
      <c r="H759" s="667" t="s">
        <v>125</v>
      </c>
      <c r="I759" s="1030">
        <v>4.75</v>
      </c>
      <c r="J759" s="1031">
        <v>4.75</v>
      </c>
      <c r="K759" s="1067">
        <v>4.75</v>
      </c>
      <c r="L759" s="1158" t="s">
        <v>1547</v>
      </c>
    </row>
    <row r="760" spans="1:12" ht="51">
      <c r="A760" s="198">
        <v>285</v>
      </c>
      <c r="B760" s="164" t="s">
        <v>536</v>
      </c>
      <c r="C760" s="1019" t="s">
        <v>540</v>
      </c>
      <c r="D760" s="174" t="s">
        <v>125</v>
      </c>
      <c r="E760" s="198">
        <v>70</v>
      </c>
      <c r="F760" s="1019" t="s">
        <v>455</v>
      </c>
      <c r="G760" s="164" t="s">
        <v>1176</v>
      </c>
      <c r="H760" s="179">
        <v>1</v>
      </c>
      <c r="I760" s="1068">
        <v>9.36</v>
      </c>
      <c r="J760" s="708">
        <f>SUM(H760*I760)</f>
        <v>9.36</v>
      </c>
      <c r="K760" s="1069">
        <v>9.36</v>
      </c>
      <c r="L760" s="1156">
        <v>1</v>
      </c>
    </row>
    <row r="761" spans="1:12" s="663" customFormat="1" ht="51">
      <c r="A761" s="675">
        <v>285</v>
      </c>
      <c r="B761" s="676" t="s">
        <v>536</v>
      </c>
      <c r="C761" s="1070" t="s">
        <v>540</v>
      </c>
      <c r="D761" s="677" t="s">
        <v>125</v>
      </c>
      <c r="E761" s="675">
        <v>70</v>
      </c>
      <c r="F761" s="202" t="s">
        <v>1478</v>
      </c>
      <c r="G761" s="679" t="s">
        <v>1452</v>
      </c>
      <c r="H761" s="677" t="s">
        <v>125</v>
      </c>
      <c r="I761" s="1071">
        <v>10.16</v>
      </c>
      <c r="J761" s="953">
        <v>10.16</v>
      </c>
      <c r="K761" s="1072">
        <v>10.16</v>
      </c>
      <c r="L761" s="1002">
        <v>2</v>
      </c>
    </row>
    <row r="762" spans="1:12" s="674" customFormat="1" ht="89.25">
      <c r="A762" s="675">
        <v>285</v>
      </c>
      <c r="B762" s="676" t="s">
        <v>536</v>
      </c>
      <c r="C762" s="1070" t="s">
        <v>1513</v>
      </c>
      <c r="D762" s="677" t="s">
        <v>125</v>
      </c>
      <c r="E762" s="675">
        <v>70</v>
      </c>
      <c r="F762" s="677" t="s">
        <v>1510</v>
      </c>
      <c r="G762" s="888" t="s">
        <v>1489</v>
      </c>
      <c r="H762" s="200"/>
      <c r="I762" s="1073">
        <v>12.75</v>
      </c>
      <c r="J762" s="688">
        <v>892.5</v>
      </c>
      <c r="K762" s="1073">
        <v>12.75</v>
      </c>
      <c r="L762" s="1002">
        <v>3</v>
      </c>
    </row>
    <row r="763" spans="1:12" s="674" customFormat="1" ht="63.75">
      <c r="A763" s="664">
        <v>286</v>
      </c>
      <c r="B763" s="665" t="s">
        <v>536</v>
      </c>
      <c r="C763" s="1074" t="s">
        <v>1514</v>
      </c>
      <c r="D763" s="667" t="s">
        <v>125</v>
      </c>
      <c r="E763" s="664">
        <v>40</v>
      </c>
      <c r="F763" s="659" t="s">
        <v>1510</v>
      </c>
      <c r="G763" s="827" t="s">
        <v>1489</v>
      </c>
      <c r="H763" s="201"/>
      <c r="I763" s="1075">
        <v>2.34</v>
      </c>
      <c r="J763" s="670">
        <v>93.6</v>
      </c>
      <c r="K763" s="1075">
        <v>2.34</v>
      </c>
      <c r="L763" s="1158">
        <v>1</v>
      </c>
    </row>
    <row r="764" spans="1:12" ht="38.25">
      <c r="A764" s="715">
        <v>286</v>
      </c>
      <c r="B764" s="693" t="s">
        <v>536</v>
      </c>
      <c r="C764" s="1076" t="s">
        <v>541</v>
      </c>
      <c r="D764" s="716" t="s">
        <v>125</v>
      </c>
      <c r="E764" s="715">
        <v>40</v>
      </c>
      <c r="F764" s="1032" t="s">
        <v>455</v>
      </c>
      <c r="G764" s="95" t="s">
        <v>1176</v>
      </c>
      <c r="H764" s="916">
        <v>1</v>
      </c>
      <c r="I764" s="1000">
        <v>2.58</v>
      </c>
      <c r="J764" s="719">
        <f>SUM(H764*I764)</f>
        <v>2.58</v>
      </c>
      <c r="K764" s="1077">
        <v>2.58</v>
      </c>
      <c r="L764" s="1157">
        <v>2</v>
      </c>
    </row>
    <row r="765" spans="1:12" s="663" customFormat="1" ht="38.25">
      <c r="A765" s="654">
        <v>286</v>
      </c>
      <c r="B765" s="655" t="s">
        <v>536</v>
      </c>
      <c r="C765" s="1078" t="s">
        <v>541</v>
      </c>
      <c r="D765" s="656" t="s">
        <v>125</v>
      </c>
      <c r="E765" s="654">
        <v>40</v>
      </c>
      <c r="F765" s="127" t="s">
        <v>1478</v>
      </c>
      <c r="G765" s="658" t="s">
        <v>1452</v>
      </c>
      <c r="H765" s="656" t="s">
        <v>125</v>
      </c>
      <c r="I765" s="997">
        <v>2.64</v>
      </c>
      <c r="J765" s="998">
        <v>2.64</v>
      </c>
      <c r="K765" s="1079">
        <v>2.64</v>
      </c>
      <c r="L765" s="992">
        <v>3</v>
      </c>
    </row>
    <row r="766" spans="1:12">
      <c r="A766" s="852"/>
      <c r="B766" s="1182" t="s">
        <v>542</v>
      </c>
      <c r="C766" s="1183"/>
      <c r="D766" s="782"/>
      <c r="E766" s="852"/>
      <c r="F766" s="98"/>
      <c r="G766" s="98"/>
      <c r="H766" s="98"/>
      <c r="I766" s="785"/>
      <c r="J766" s="719"/>
      <c r="K766" s="648"/>
      <c r="L766" s="1157"/>
    </row>
    <row r="767" spans="1:12" s="938" customFormat="1" ht="114.75">
      <c r="A767" s="198">
        <v>287</v>
      </c>
      <c r="B767" s="1019" t="s">
        <v>543</v>
      </c>
      <c r="C767" s="1019" t="s">
        <v>544</v>
      </c>
      <c r="D767" s="174" t="s">
        <v>125</v>
      </c>
      <c r="E767" s="198">
        <v>2</v>
      </c>
      <c r="F767" s="1080"/>
      <c r="G767" s="1080"/>
      <c r="H767" s="1080"/>
      <c r="I767" s="915"/>
      <c r="J767" s="708"/>
      <c r="K767" s="724"/>
      <c r="L767" s="1156">
        <v>0</v>
      </c>
    </row>
    <row r="768" spans="1:12" s="938" customFormat="1" ht="127.5">
      <c r="A768" s="801">
        <v>288</v>
      </c>
      <c r="B768" s="1059" t="s">
        <v>543</v>
      </c>
      <c r="C768" s="1059" t="s">
        <v>545</v>
      </c>
      <c r="D768" s="716" t="s">
        <v>125</v>
      </c>
      <c r="E768" s="715">
        <v>2</v>
      </c>
      <c r="F768" s="1081"/>
      <c r="G768" s="1081"/>
      <c r="H768" s="1081"/>
      <c r="I768" s="785"/>
      <c r="J768" s="719"/>
      <c r="K768" s="805"/>
      <c r="L768" s="1161">
        <v>0</v>
      </c>
    </row>
    <row r="769" spans="1:12" s="938" customFormat="1" ht="89.25">
      <c r="A769" s="198">
        <v>289</v>
      </c>
      <c r="B769" s="1019" t="s">
        <v>546</v>
      </c>
      <c r="C769" s="1019" t="s">
        <v>547</v>
      </c>
      <c r="D769" s="174" t="s">
        <v>125</v>
      </c>
      <c r="E769" s="198">
        <v>2</v>
      </c>
      <c r="F769" s="1080"/>
      <c r="G769" s="1080"/>
      <c r="H769" s="1080"/>
      <c r="I769" s="915"/>
      <c r="J769" s="708"/>
      <c r="K769" s="724"/>
      <c r="L769" s="1156">
        <v>0</v>
      </c>
    </row>
    <row r="770" spans="1:12" s="938" customFormat="1" ht="76.5">
      <c r="A770" s="801">
        <v>290</v>
      </c>
      <c r="B770" s="1059" t="s">
        <v>548</v>
      </c>
      <c r="C770" s="1059" t="s">
        <v>549</v>
      </c>
      <c r="D770" s="716" t="s">
        <v>125</v>
      </c>
      <c r="E770" s="715">
        <v>2</v>
      </c>
      <c r="F770" s="1081"/>
      <c r="G770" s="1081"/>
      <c r="H770" s="1081"/>
      <c r="I770" s="785"/>
      <c r="J770" s="719"/>
      <c r="K770" s="805"/>
      <c r="L770" s="1161">
        <v>0</v>
      </c>
    </row>
    <row r="771" spans="1:12" s="674" customFormat="1" ht="51">
      <c r="A771" s="675">
        <v>291</v>
      </c>
      <c r="B771" s="164" t="s">
        <v>550</v>
      </c>
      <c r="C771" s="677" t="s">
        <v>551</v>
      </c>
      <c r="D771" s="677" t="s">
        <v>125</v>
      </c>
      <c r="E771" s="675">
        <v>2</v>
      </c>
      <c r="F771" s="677" t="s">
        <v>1170</v>
      </c>
      <c r="G771" s="677" t="s">
        <v>1175</v>
      </c>
      <c r="H771" s="675" t="s">
        <v>1171</v>
      </c>
      <c r="I771" s="963">
        <v>575.86</v>
      </c>
      <c r="J771" s="705">
        <f>I771*6</f>
        <v>3455.16</v>
      </c>
      <c r="K771" s="963">
        <v>575.86</v>
      </c>
      <c r="L771" s="1002">
        <v>1</v>
      </c>
    </row>
    <row r="772" spans="1:12" s="674" customFormat="1" ht="51">
      <c r="A772" s="741">
        <v>292</v>
      </c>
      <c r="B772" s="693" t="s">
        <v>552</v>
      </c>
      <c r="C772" s="667" t="s">
        <v>553</v>
      </c>
      <c r="D772" s="667" t="s">
        <v>125</v>
      </c>
      <c r="E772" s="664">
        <v>2</v>
      </c>
      <c r="F772" s="659" t="s">
        <v>1170</v>
      </c>
      <c r="G772" s="659" t="s">
        <v>1175</v>
      </c>
      <c r="H772" s="741" t="s">
        <v>1171</v>
      </c>
      <c r="I772" s="964">
        <v>575.86</v>
      </c>
      <c r="J772" s="700">
        <f>I772*6</f>
        <v>3455.16</v>
      </c>
      <c r="K772" s="964">
        <v>575.86</v>
      </c>
      <c r="L772" s="1158">
        <v>1</v>
      </c>
    </row>
    <row r="773" spans="1:12" s="674" customFormat="1" ht="51">
      <c r="A773" s="675">
        <v>293</v>
      </c>
      <c r="B773" s="164" t="s">
        <v>550</v>
      </c>
      <c r="C773" s="677" t="s">
        <v>554</v>
      </c>
      <c r="D773" s="677" t="s">
        <v>125</v>
      </c>
      <c r="E773" s="675">
        <v>2</v>
      </c>
      <c r="F773" s="677" t="s">
        <v>1365</v>
      </c>
      <c r="G773" s="679" t="s">
        <v>1361</v>
      </c>
      <c r="H773" s="675">
        <v>1</v>
      </c>
      <c r="I773" s="963">
        <v>132</v>
      </c>
      <c r="J773" s="705">
        <f>I773*E773</f>
        <v>264</v>
      </c>
      <c r="K773" s="963">
        <v>132</v>
      </c>
      <c r="L773" s="1002">
        <v>1</v>
      </c>
    </row>
    <row r="774" spans="1:12" s="674" customFormat="1" ht="51">
      <c r="A774" s="675">
        <v>293</v>
      </c>
      <c r="B774" s="164" t="s">
        <v>550</v>
      </c>
      <c r="C774" s="677" t="s">
        <v>554</v>
      </c>
      <c r="D774" s="677" t="s">
        <v>125</v>
      </c>
      <c r="E774" s="675">
        <v>2</v>
      </c>
      <c r="F774" s="677" t="s">
        <v>1170</v>
      </c>
      <c r="G774" s="677" t="s">
        <v>1175</v>
      </c>
      <c r="H774" s="675" t="s">
        <v>1171</v>
      </c>
      <c r="I774" s="963">
        <v>383.91</v>
      </c>
      <c r="J774" s="705">
        <f>I774*6</f>
        <v>2303.46</v>
      </c>
      <c r="K774" s="963">
        <v>383.91</v>
      </c>
      <c r="L774" s="1002">
        <v>2</v>
      </c>
    </row>
    <row r="775" spans="1:12" s="674" customFormat="1" ht="63.75">
      <c r="A775" s="741">
        <v>294</v>
      </c>
      <c r="B775" s="693" t="s">
        <v>555</v>
      </c>
      <c r="C775" s="667" t="s">
        <v>556</v>
      </c>
      <c r="D775" s="667" t="s">
        <v>125</v>
      </c>
      <c r="E775" s="664">
        <v>2</v>
      </c>
      <c r="F775" s="659" t="s">
        <v>1365</v>
      </c>
      <c r="G775" s="658" t="s">
        <v>1361</v>
      </c>
      <c r="H775" s="741">
        <v>1</v>
      </c>
      <c r="I775" s="964">
        <v>132</v>
      </c>
      <c r="J775" s="700">
        <f>I775*E775</f>
        <v>264</v>
      </c>
      <c r="K775" s="964">
        <v>132</v>
      </c>
      <c r="L775" s="1158">
        <v>1</v>
      </c>
    </row>
    <row r="776" spans="1:12" s="674" customFormat="1" ht="63.75">
      <c r="A776" s="741">
        <v>294</v>
      </c>
      <c r="B776" s="693" t="s">
        <v>555</v>
      </c>
      <c r="C776" s="667" t="s">
        <v>556</v>
      </c>
      <c r="D776" s="667" t="s">
        <v>125</v>
      </c>
      <c r="E776" s="664">
        <v>2</v>
      </c>
      <c r="F776" s="659" t="s">
        <v>1170</v>
      </c>
      <c r="G776" s="659" t="s">
        <v>1175</v>
      </c>
      <c r="H776" s="741" t="s">
        <v>1171</v>
      </c>
      <c r="I776" s="964">
        <v>383.91</v>
      </c>
      <c r="J776" s="700">
        <f>I776*6</f>
        <v>2303.46</v>
      </c>
      <c r="K776" s="964">
        <v>383.91</v>
      </c>
      <c r="L776" s="1158">
        <v>2</v>
      </c>
    </row>
    <row r="777" spans="1:12" s="674" customFormat="1" ht="25.5">
      <c r="A777" s="675">
        <v>295</v>
      </c>
      <c r="B777" s="164" t="s">
        <v>557</v>
      </c>
      <c r="C777" s="677" t="s">
        <v>558</v>
      </c>
      <c r="D777" s="677" t="s">
        <v>125</v>
      </c>
      <c r="E777" s="675">
        <v>2</v>
      </c>
      <c r="F777" s="677" t="s">
        <v>1365</v>
      </c>
      <c r="G777" s="679" t="s">
        <v>1361</v>
      </c>
      <c r="H777" s="675">
        <v>1</v>
      </c>
      <c r="I777" s="963">
        <v>132</v>
      </c>
      <c r="J777" s="705">
        <f>I777*E777</f>
        <v>264</v>
      </c>
      <c r="K777" s="963">
        <v>132</v>
      </c>
      <c r="L777" s="1002">
        <v>1</v>
      </c>
    </row>
    <row r="778" spans="1:12" s="674" customFormat="1" ht="51">
      <c r="A778" s="675">
        <v>295</v>
      </c>
      <c r="B778" s="164" t="s">
        <v>557</v>
      </c>
      <c r="C778" s="677" t="s">
        <v>558</v>
      </c>
      <c r="D778" s="677" t="s">
        <v>125</v>
      </c>
      <c r="E778" s="675">
        <v>2</v>
      </c>
      <c r="F778" s="677" t="s">
        <v>1170</v>
      </c>
      <c r="G778" s="677" t="s">
        <v>1175</v>
      </c>
      <c r="H778" s="675" t="s">
        <v>1171</v>
      </c>
      <c r="I778" s="963">
        <v>383.91</v>
      </c>
      <c r="J778" s="705">
        <f>I778*6</f>
        <v>2303.46</v>
      </c>
      <c r="K778" s="963">
        <v>383.91</v>
      </c>
      <c r="L778" s="1002">
        <v>2</v>
      </c>
    </row>
    <row r="779" spans="1:12" s="674" customFormat="1" ht="38.25">
      <c r="A779" s="741">
        <v>296</v>
      </c>
      <c r="B779" s="693" t="s">
        <v>559</v>
      </c>
      <c r="C779" s="667" t="s">
        <v>560</v>
      </c>
      <c r="D779" s="667" t="s">
        <v>125</v>
      </c>
      <c r="E779" s="664">
        <v>2</v>
      </c>
      <c r="F779" s="659" t="s">
        <v>1365</v>
      </c>
      <c r="G779" s="658" t="s">
        <v>1361</v>
      </c>
      <c r="H779" s="741">
        <v>1</v>
      </c>
      <c r="I779" s="964">
        <v>33.6</v>
      </c>
      <c r="J779" s="700">
        <f>I779*E779</f>
        <v>67.2</v>
      </c>
      <c r="K779" s="964">
        <v>33.6</v>
      </c>
      <c r="L779" s="1158">
        <v>1</v>
      </c>
    </row>
    <row r="780" spans="1:12" s="674" customFormat="1" ht="51">
      <c r="A780" s="741">
        <v>296</v>
      </c>
      <c r="B780" s="693" t="s">
        <v>559</v>
      </c>
      <c r="C780" s="667" t="s">
        <v>560</v>
      </c>
      <c r="D780" s="667" t="s">
        <v>125</v>
      </c>
      <c r="E780" s="664">
        <v>2</v>
      </c>
      <c r="F780" s="659" t="s">
        <v>1170</v>
      </c>
      <c r="G780" s="659" t="s">
        <v>1175</v>
      </c>
      <c r="H780" s="741" t="s">
        <v>1172</v>
      </c>
      <c r="I780" s="964">
        <v>112.85</v>
      </c>
      <c r="J780" s="700">
        <f>I780*12</f>
        <v>1354.1999999999998</v>
      </c>
      <c r="K780" s="964">
        <v>112.85</v>
      </c>
      <c r="L780" s="1158">
        <v>2</v>
      </c>
    </row>
    <row r="781" spans="1:12" s="674" customFormat="1" ht="63.75">
      <c r="A781" s="675">
        <v>297</v>
      </c>
      <c r="B781" s="164" t="s">
        <v>561</v>
      </c>
      <c r="C781" s="677" t="s">
        <v>562</v>
      </c>
      <c r="D781" s="677" t="s">
        <v>125</v>
      </c>
      <c r="E781" s="675">
        <v>2</v>
      </c>
      <c r="F781" s="677" t="s">
        <v>1365</v>
      </c>
      <c r="G781" s="679" t="s">
        <v>1361</v>
      </c>
      <c r="H781" s="675">
        <v>1</v>
      </c>
      <c r="I781" s="963">
        <v>132</v>
      </c>
      <c r="J781" s="705">
        <f>I781*E781</f>
        <v>264</v>
      </c>
      <c r="K781" s="963">
        <v>132</v>
      </c>
      <c r="L781" s="1002">
        <v>1</v>
      </c>
    </row>
    <row r="782" spans="1:12" s="674" customFormat="1" ht="63.75">
      <c r="A782" s="675">
        <v>297</v>
      </c>
      <c r="B782" s="164" t="s">
        <v>561</v>
      </c>
      <c r="C782" s="677" t="s">
        <v>562</v>
      </c>
      <c r="D782" s="677" t="s">
        <v>125</v>
      </c>
      <c r="E782" s="675">
        <v>2</v>
      </c>
      <c r="F782" s="677" t="s">
        <v>1170</v>
      </c>
      <c r="G782" s="677" t="s">
        <v>1175</v>
      </c>
      <c r="H782" s="675" t="s">
        <v>1171</v>
      </c>
      <c r="I782" s="963">
        <v>383.91</v>
      </c>
      <c r="J782" s="705">
        <f>I782*6</f>
        <v>2303.46</v>
      </c>
      <c r="K782" s="963">
        <v>383.91</v>
      </c>
      <c r="L782" s="1002">
        <v>2</v>
      </c>
    </row>
    <row r="783" spans="1:12" ht="165.75">
      <c r="A783" s="801">
        <v>298</v>
      </c>
      <c r="B783" s="777" t="s">
        <v>550</v>
      </c>
      <c r="C783" s="777" t="s">
        <v>563</v>
      </c>
      <c r="D783" s="139" t="s">
        <v>125</v>
      </c>
      <c r="E783" s="1029">
        <v>1</v>
      </c>
      <c r="F783" s="98"/>
      <c r="G783" s="98"/>
      <c r="H783" s="98"/>
      <c r="I783" s="785"/>
      <c r="J783" s="719"/>
      <c r="K783" s="648"/>
      <c r="L783" s="1157">
        <v>0</v>
      </c>
    </row>
    <row r="784" spans="1:12" ht="76.5">
      <c r="A784" s="198">
        <v>299</v>
      </c>
      <c r="B784" s="164" t="s">
        <v>564</v>
      </c>
      <c r="C784" s="164" t="s">
        <v>565</v>
      </c>
      <c r="D784" s="174" t="s">
        <v>125</v>
      </c>
      <c r="E784" s="198">
        <v>1</v>
      </c>
      <c r="F784" s="198"/>
      <c r="G784" s="198"/>
      <c r="H784" s="198"/>
      <c r="I784" s="915"/>
      <c r="J784" s="708"/>
      <c r="K784" s="724"/>
      <c r="L784" s="1156">
        <v>0</v>
      </c>
    </row>
    <row r="785" spans="1:12" ht="114.75">
      <c r="A785" s="801">
        <v>300</v>
      </c>
      <c r="B785" s="777" t="s">
        <v>550</v>
      </c>
      <c r="C785" s="777" t="s">
        <v>566</v>
      </c>
      <c r="D785" s="139" t="s">
        <v>125</v>
      </c>
      <c r="E785" s="1029">
        <v>1</v>
      </c>
      <c r="F785" s="98"/>
      <c r="G785" s="98"/>
      <c r="H785" s="98"/>
      <c r="I785" s="785"/>
      <c r="J785" s="719"/>
      <c r="K785" s="648"/>
      <c r="L785" s="1157">
        <v>0</v>
      </c>
    </row>
    <row r="786" spans="1:12">
      <c r="A786" s="852"/>
      <c r="B786" s="781" t="s">
        <v>567</v>
      </c>
      <c r="C786" s="781"/>
      <c r="D786" s="782"/>
      <c r="E786" s="852"/>
      <c r="F786" s="98"/>
      <c r="G786" s="98"/>
      <c r="H786" s="98"/>
      <c r="I786" s="785"/>
      <c r="J786" s="719"/>
      <c r="K786" s="648"/>
      <c r="L786" s="1157"/>
    </row>
    <row r="787" spans="1:12" s="674" customFormat="1" ht="102">
      <c r="A787" s="675">
        <v>301</v>
      </c>
      <c r="B787" s="164" t="s">
        <v>568</v>
      </c>
      <c r="C787" s="677" t="s">
        <v>569</v>
      </c>
      <c r="D787" s="677" t="s">
        <v>125</v>
      </c>
      <c r="E787" s="675">
        <v>5</v>
      </c>
      <c r="F787" s="677" t="s">
        <v>1170</v>
      </c>
      <c r="G787" s="677" t="s">
        <v>1175</v>
      </c>
      <c r="H787" s="675" t="s">
        <v>1171</v>
      </c>
      <c r="I787" s="963">
        <v>316.73</v>
      </c>
      <c r="J787" s="705">
        <f>I787*6</f>
        <v>1900.38</v>
      </c>
      <c r="K787" s="963">
        <v>316.73</v>
      </c>
      <c r="L787" s="1002">
        <v>1</v>
      </c>
    </row>
    <row r="788" spans="1:12" s="674" customFormat="1" ht="178.5">
      <c r="A788" s="664">
        <v>302</v>
      </c>
      <c r="B788" s="693" t="s">
        <v>570</v>
      </c>
      <c r="C788" s="667" t="s">
        <v>571</v>
      </c>
      <c r="D788" s="667" t="s">
        <v>125</v>
      </c>
      <c r="E788" s="664">
        <v>5</v>
      </c>
      <c r="F788" s="659" t="s">
        <v>1366</v>
      </c>
      <c r="G788" s="658" t="s">
        <v>1361</v>
      </c>
      <c r="H788" s="741">
        <v>5</v>
      </c>
      <c r="I788" s="964">
        <v>156</v>
      </c>
      <c r="J788" s="700">
        <f>I788*E788</f>
        <v>780</v>
      </c>
      <c r="K788" s="964">
        <v>156</v>
      </c>
      <c r="L788" s="1158">
        <v>1</v>
      </c>
    </row>
    <row r="789" spans="1:12" s="674" customFormat="1" ht="178.5">
      <c r="A789" s="664">
        <v>302</v>
      </c>
      <c r="B789" s="693" t="s">
        <v>570</v>
      </c>
      <c r="C789" s="667" t="s">
        <v>571</v>
      </c>
      <c r="D789" s="667" t="s">
        <v>125</v>
      </c>
      <c r="E789" s="664">
        <v>5</v>
      </c>
      <c r="F789" s="659" t="s">
        <v>1170</v>
      </c>
      <c r="G789" s="659" t="s">
        <v>1175</v>
      </c>
      <c r="H789" s="741" t="s">
        <v>1171</v>
      </c>
      <c r="I789" s="964">
        <v>374.31</v>
      </c>
      <c r="J789" s="700">
        <f>I789*6</f>
        <v>2245.86</v>
      </c>
      <c r="K789" s="964">
        <v>374.31</v>
      </c>
      <c r="L789" s="1158">
        <v>2</v>
      </c>
    </row>
    <row r="790" spans="1:12" s="674" customFormat="1" ht="178.5">
      <c r="A790" s="675">
        <v>303</v>
      </c>
      <c r="B790" s="164" t="s">
        <v>570</v>
      </c>
      <c r="C790" s="677" t="s">
        <v>572</v>
      </c>
      <c r="D790" s="677" t="s">
        <v>125</v>
      </c>
      <c r="E790" s="675">
        <v>5</v>
      </c>
      <c r="F790" s="677" t="s">
        <v>1366</v>
      </c>
      <c r="G790" s="679" t="s">
        <v>1361</v>
      </c>
      <c r="H790" s="675">
        <v>5</v>
      </c>
      <c r="I790" s="963">
        <v>156</v>
      </c>
      <c r="J790" s="705">
        <f>I790*E790</f>
        <v>780</v>
      </c>
      <c r="K790" s="963">
        <v>156</v>
      </c>
      <c r="L790" s="1002">
        <v>1</v>
      </c>
    </row>
    <row r="791" spans="1:12" s="674" customFormat="1" ht="178.5">
      <c r="A791" s="675">
        <v>303</v>
      </c>
      <c r="B791" s="164" t="s">
        <v>570</v>
      </c>
      <c r="C791" s="677" t="s">
        <v>572</v>
      </c>
      <c r="D791" s="677" t="s">
        <v>125</v>
      </c>
      <c r="E791" s="675">
        <v>5</v>
      </c>
      <c r="F791" s="677" t="s">
        <v>1170</v>
      </c>
      <c r="G791" s="677" t="s">
        <v>1175</v>
      </c>
      <c r="H791" s="675" t="s">
        <v>1171</v>
      </c>
      <c r="I791" s="963">
        <v>374.31</v>
      </c>
      <c r="J791" s="705">
        <f>I791*6</f>
        <v>2245.86</v>
      </c>
      <c r="K791" s="963">
        <v>374.31</v>
      </c>
      <c r="L791" s="1002">
        <v>2</v>
      </c>
    </row>
    <row r="792" spans="1:12" s="674" customFormat="1" ht="76.5">
      <c r="A792" s="664">
        <v>304</v>
      </c>
      <c r="B792" s="693" t="s">
        <v>573</v>
      </c>
      <c r="C792" s="667" t="s">
        <v>125</v>
      </c>
      <c r="D792" s="667" t="s">
        <v>125</v>
      </c>
      <c r="E792" s="664">
        <v>5</v>
      </c>
      <c r="F792" s="659" t="s">
        <v>1366</v>
      </c>
      <c r="G792" s="658" t="s">
        <v>1361</v>
      </c>
      <c r="H792" s="741">
        <v>5</v>
      </c>
      <c r="I792" s="964">
        <v>108</v>
      </c>
      <c r="J792" s="700">
        <f>I792*E792</f>
        <v>540</v>
      </c>
      <c r="K792" s="964">
        <v>108</v>
      </c>
      <c r="L792" s="1158">
        <v>1</v>
      </c>
    </row>
    <row r="793" spans="1:12" s="674" customFormat="1" ht="76.5">
      <c r="A793" s="675">
        <v>305</v>
      </c>
      <c r="B793" s="164" t="s">
        <v>574</v>
      </c>
      <c r="C793" s="677" t="s">
        <v>125</v>
      </c>
      <c r="D793" s="677" t="s">
        <v>125</v>
      </c>
      <c r="E793" s="675">
        <v>5</v>
      </c>
      <c r="F793" s="677" t="s">
        <v>1366</v>
      </c>
      <c r="G793" s="679" t="s">
        <v>1361</v>
      </c>
      <c r="H793" s="675">
        <v>5</v>
      </c>
      <c r="I793" s="963">
        <v>108</v>
      </c>
      <c r="J793" s="705">
        <f>I793*E793</f>
        <v>540</v>
      </c>
      <c r="K793" s="963">
        <v>108</v>
      </c>
      <c r="L793" s="1002">
        <v>1</v>
      </c>
    </row>
    <row r="794" spans="1:12" s="674" customFormat="1" ht="114.75">
      <c r="A794" s="664">
        <v>306</v>
      </c>
      <c r="B794" s="693" t="s">
        <v>575</v>
      </c>
      <c r="C794" s="667" t="s">
        <v>125</v>
      </c>
      <c r="D794" s="667" t="s">
        <v>125</v>
      </c>
      <c r="E794" s="664">
        <v>5</v>
      </c>
      <c r="F794" s="659" t="s">
        <v>1170</v>
      </c>
      <c r="G794" s="659" t="s">
        <v>1175</v>
      </c>
      <c r="H794" s="741" t="s">
        <v>1171</v>
      </c>
      <c r="I794" s="964">
        <v>48.66</v>
      </c>
      <c r="J794" s="700">
        <f>I794*6</f>
        <v>291.95999999999998</v>
      </c>
      <c r="K794" s="964">
        <v>48.66</v>
      </c>
      <c r="L794" s="1158">
        <v>1</v>
      </c>
    </row>
    <row r="795" spans="1:12" s="674" customFormat="1" ht="114.75">
      <c r="A795" s="664">
        <v>306</v>
      </c>
      <c r="B795" s="693" t="s">
        <v>575</v>
      </c>
      <c r="C795" s="667" t="s">
        <v>125</v>
      </c>
      <c r="D795" s="667" t="s">
        <v>125</v>
      </c>
      <c r="E795" s="664">
        <v>5</v>
      </c>
      <c r="F795" s="659" t="s">
        <v>1366</v>
      </c>
      <c r="G795" s="658" t="s">
        <v>1361</v>
      </c>
      <c r="H795" s="741">
        <v>5</v>
      </c>
      <c r="I795" s="964">
        <v>132</v>
      </c>
      <c r="J795" s="700">
        <f>I795*E795</f>
        <v>660</v>
      </c>
      <c r="K795" s="964">
        <v>132</v>
      </c>
      <c r="L795" s="1158">
        <v>2</v>
      </c>
    </row>
    <row r="796" spans="1:12" s="674" customFormat="1" ht="114.75">
      <c r="A796" s="675">
        <v>307</v>
      </c>
      <c r="B796" s="164" t="s">
        <v>576</v>
      </c>
      <c r="C796" s="677" t="s">
        <v>125</v>
      </c>
      <c r="D796" s="677" t="s">
        <v>125</v>
      </c>
      <c r="E796" s="675">
        <v>5</v>
      </c>
      <c r="F796" s="677" t="s">
        <v>1170</v>
      </c>
      <c r="G796" s="677" t="s">
        <v>1175</v>
      </c>
      <c r="H796" s="675" t="s">
        <v>1171</v>
      </c>
      <c r="I796" s="963">
        <v>48.66</v>
      </c>
      <c r="J796" s="705">
        <f>I796*6</f>
        <v>291.95999999999998</v>
      </c>
      <c r="K796" s="963">
        <v>48.66</v>
      </c>
      <c r="L796" s="1002">
        <v>1</v>
      </c>
    </row>
    <row r="797" spans="1:12" s="674" customFormat="1" ht="114.75">
      <c r="A797" s="675">
        <v>307</v>
      </c>
      <c r="B797" s="164" t="s">
        <v>576</v>
      </c>
      <c r="C797" s="677" t="s">
        <v>125</v>
      </c>
      <c r="D797" s="677" t="s">
        <v>125</v>
      </c>
      <c r="E797" s="675">
        <v>5</v>
      </c>
      <c r="F797" s="677" t="s">
        <v>1366</v>
      </c>
      <c r="G797" s="679" t="s">
        <v>1361</v>
      </c>
      <c r="H797" s="675">
        <v>5</v>
      </c>
      <c r="I797" s="963">
        <v>132</v>
      </c>
      <c r="J797" s="705">
        <f>I797*E797</f>
        <v>660</v>
      </c>
      <c r="K797" s="963">
        <v>132</v>
      </c>
      <c r="L797" s="1002">
        <v>2</v>
      </c>
    </row>
    <row r="798" spans="1:12">
      <c r="A798" s="852"/>
      <c r="B798" s="1182" t="s">
        <v>577</v>
      </c>
      <c r="C798" s="1183"/>
      <c r="D798" s="782"/>
      <c r="E798" s="852"/>
      <c r="F798" s="801"/>
      <c r="G798" s="801"/>
      <c r="H798" s="801"/>
      <c r="I798" s="912"/>
      <c r="J798" s="702"/>
      <c r="K798" s="648"/>
      <c r="L798" s="1157"/>
    </row>
    <row r="799" spans="1:12" s="674" customFormat="1" ht="102">
      <c r="A799" s="664">
        <v>308</v>
      </c>
      <c r="B799" s="693" t="s">
        <v>578</v>
      </c>
      <c r="C799" s="667" t="s">
        <v>579</v>
      </c>
      <c r="D799" s="667" t="s">
        <v>125</v>
      </c>
      <c r="E799" s="664">
        <v>2</v>
      </c>
      <c r="F799" s="659" t="s">
        <v>1170</v>
      </c>
      <c r="G799" s="659" t="s">
        <v>1175</v>
      </c>
      <c r="H799" s="741" t="s">
        <v>1171</v>
      </c>
      <c r="I799" s="964">
        <v>1487.65</v>
      </c>
      <c r="J799" s="700">
        <f>I799*6</f>
        <v>8925.9000000000015</v>
      </c>
      <c r="K799" s="964">
        <v>1487.65</v>
      </c>
      <c r="L799" s="1158">
        <v>1</v>
      </c>
    </row>
    <row r="800" spans="1:12" s="674" customFormat="1" ht="102">
      <c r="A800" s="675">
        <v>309</v>
      </c>
      <c r="B800" s="164" t="s">
        <v>580</v>
      </c>
      <c r="C800" s="677" t="s">
        <v>581</v>
      </c>
      <c r="D800" s="677" t="s">
        <v>125</v>
      </c>
      <c r="E800" s="675">
        <v>2</v>
      </c>
      <c r="F800" s="677" t="s">
        <v>1170</v>
      </c>
      <c r="G800" s="677" t="s">
        <v>1175</v>
      </c>
      <c r="H800" s="675" t="s">
        <v>1171</v>
      </c>
      <c r="I800" s="963">
        <v>1487.65</v>
      </c>
      <c r="J800" s="705">
        <f>I800*6</f>
        <v>8925.9000000000015</v>
      </c>
      <c r="K800" s="963">
        <v>1487.65</v>
      </c>
      <c r="L800" s="1002">
        <v>1</v>
      </c>
    </row>
    <row r="801" spans="1:12" s="674" customFormat="1" ht="63.75">
      <c r="A801" s="664">
        <v>310</v>
      </c>
      <c r="B801" s="693" t="s">
        <v>582</v>
      </c>
      <c r="C801" s="667" t="s">
        <v>583</v>
      </c>
      <c r="D801" s="667" t="s">
        <v>125</v>
      </c>
      <c r="E801" s="664">
        <v>2</v>
      </c>
      <c r="F801" s="659" t="s">
        <v>1170</v>
      </c>
      <c r="G801" s="659" t="s">
        <v>1175</v>
      </c>
      <c r="H801" s="741" t="s">
        <v>1171</v>
      </c>
      <c r="I801" s="964">
        <v>1439.66</v>
      </c>
      <c r="J801" s="700">
        <f>I801*6</f>
        <v>8637.9600000000009</v>
      </c>
      <c r="K801" s="964">
        <v>1439.66</v>
      </c>
      <c r="L801" s="1158">
        <v>1</v>
      </c>
    </row>
    <row r="802" spans="1:12" s="674" customFormat="1" ht="63.75">
      <c r="A802" s="675">
        <v>311</v>
      </c>
      <c r="B802" s="164" t="s">
        <v>584</v>
      </c>
      <c r="C802" s="677" t="s">
        <v>585</v>
      </c>
      <c r="D802" s="677" t="s">
        <v>125</v>
      </c>
      <c r="E802" s="675">
        <v>2</v>
      </c>
      <c r="F802" s="677" t="s">
        <v>1170</v>
      </c>
      <c r="G802" s="677" t="s">
        <v>1175</v>
      </c>
      <c r="H802" s="675" t="s">
        <v>1171</v>
      </c>
      <c r="I802" s="963">
        <v>1535.64</v>
      </c>
      <c r="J802" s="705">
        <f>I802*6</f>
        <v>9213.84</v>
      </c>
      <c r="K802" s="963">
        <v>1535.64</v>
      </c>
      <c r="L802" s="1002">
        <v>1</v>
      </c>
    </row>
    <row r="803" spans="1:12" s="674" customFormat="1" ht="89.25">
      <c r="A803" s="664">
        <v>312</v>
      </c>
      <c r="B803" s="693" t="s">
        <v>586</v>
      </c>
      <c r="C803" s="667" t="s">
        <v>587</v>
      </c>
      <c r="D803" s="667" t="s">
        <v>125</v>
      </c>
      <c r="E803" s="664">
        <v>3</v>
      </c>
      <c r="F803" s="659" t="s">
        <v>1170</v>
      </c>
      <c r="G803" s="659" t="s">
        <v>1175</v>
      </c>
      <c r="H803" s="741" t="s">
        <v>1173</v>
      </c>
      <c r="I803" s="964">
        <v>5758.64</v>
      </c>
      <c r="J803" s="700">
        <f>I803</f>
        <v>5758.64</v>
      </c>
      <c r="K803" s="964">
        <v>5758.64</v>
      </c>
      <c r="L803" s="1158">
        <v>1</v>
      </c>
    </row>
    <row r="804" spans="1:12" s="674" customFormat="1" ht="89.25">
      <c r="A804" s="675">
        <v>313</v>
      </c>
      <c r="B804" s="164" t="s">
        <v>586</v>
      </c>
      <c r="C804" s="677" t="s">
        <v>588</v>
      </c>
      <c r="D804" s="677" t="s">
        <v>125</v>
      </c>
      <c r="E804" s="675">
        <v>3</v>
      </c>
      <c r="F804" s="677" t="s">
        <v>1170</v>
      </c>
      <c r="G804" s="677" t="s">
        <v>1175</v>
      </c>
      <c r="H804" s="675" t="s">
        <v>1173</v>
      </c>
      <c r="I804" s="963">
        <v>6622.43</v>
      </c>
      <c r="J804" s="705">
        <f>I804</f>
        <v>6622.43</v>
      </c>
      <c r="K804" s="963">
        <v>6622.43</v>
      </c>
      <c r="L804" s="1002">
        <v>1</v>
      </c>
    </row>
    <row r="805" spans="1:12" ht="102">
      <c r="A805" s="715">
        <v>314</v>
      </c>
      <c r="B805" s="693" t="s">
        <v>589</v>
      </c>
      <c r="C805" s="1082"/>
      <c r="D805" s="716" t="s">
        <v>125</v>
      </c>
      <c r="E805" s="715">
        <v>2</v>
      </c>
      <c r="F805" s="801"/>
      <c r="G805" s="801"/>
      <c r="H805" s="801"/>
      <c r="I805" s="912"/>
      <c r="J805" s="702"/>
      <c r="K805" s="648"/>
      <c r="L805" s="1157">
        <v>0</v>
      </c>
    </row>
    <row r="806" spans="1:12" ht="63.75">
      <c r="A806" s="198">
        <v>315</v>
      </c>
      <c r="B806" s="164" t="s">
        <v>590</v>
      </c>
      <c r="C806" s="736"/>
      <c r="D806" s="174" t="s">
        <v>125</v>
      </c>
      <c r="E806" s="198">
        <v>2</v>
      </c>
      <c r="F806" s="198"/>
      <c r="G806" s="198"/>
      <c r="H806" s="198"/>
      <c r="I806" s="915"/>
      <c r="J806" s="708"/>
      <c r="K806" s="724"/>
      <c r="L806" s="1156">
        <v>0</v>
      </c>
    </row>
    <row r="807" spans="1:12">
      <c r="A807" s="852"/>
      <c r="B807" s="1182" t="s">
        <v>591</v>
      </c>
      <c r="C807" s="1183"/>
      <c r="D807" s="782"/>
      <c r="E807" s="852"/>
      <c r="F807" s="801"/>
      <c r="G807" s="801"/>
      <c r="H807" s="801"/>
      <c r="I807" s="912"/>
      <c r="J807" s="702"/>
      <c r="K807" s="648"/>
      <c r="L807" s="1157"/>
    </row>
    <row r="808" spans="1:12" s="674" customFormat="1" ht="102">
      <c r="A808" s="664">
        <v>316</v>
      </c>
      <c r="B808" s="693" t="s">
        <v>592</v>
      </c>
      <c r="C808" s="667" t="s">
        <v>593</v>
      </c>
      <c r="D808" s="667" t="s">
        <v>125</v>
      </c>
      <c r="E808" s="664">
        <v>2</v>
      </c>
      <c r="F808" s="659" t="s">
        <v>1170</v>
      </c>
      <c r="G808" s="659" t="s">
        <v>1175</v>
      </c>
      <c r="H808" s="741" t="s">
        <v>1171</v>
      </c>
      <c r="I808" s="964">
        <v>1199.72</v>
      </c>
      <c r="J808" s="700">
        <f>I808*6</f>
        <v>7198.32</v>
      </c>
      <c r="K808" s="964">
        <v>1199.72</v>
      </c>
      <c r="L808" s="1158">
        <v>1</v>
      </c>
    </row>
    <row r="809" spans="1:12" s="674" customFormat="1" ht="102">
      <c r="A809" s="675">
        <v>317</v>
      </c>
      <c r="B809" s="164" t="s">
        <v>594</v>
      </c>
      <c r="C809" s="677" t="s">
        <v>593</v>
      </c>
      <c r="D809" s="677" t="s">
        <v>125</v>
      </c>
      <c r="E809" s="675">
        <v>2</v>
      </c>
      <c r="F809" s="677" t="s">
        <v>1170</v>
      </c>
      <c r="G809" s="677" t="s">
        <v>1175</v>
      </c>
      <c r="H809" s="675" t="s">
        <v>1171</v>
      </c>
      <c r="I809" s="963">
        <v>1151.73</v>
      </c>
      <c r="J809" s="705">
        <f>I809*6</f>
        <v>6910.38</v>
      </c>
      <c r="K809" s="963">
        <v>1151.73</v>
      </c>
      <c r="L809" s="1002">
        <v>1</v>
      </c>
    </row>
    <row r="810" spans="1:12" ht="140.25">
      <c r="A810" s="715">
        <v>318</v>
      </c>
      <c r="B810" s="693" t="s">
        <v>595</v>
      </c>
      <c r="C810" s="693" t="s">
        <v>596</v>
      </c>
      <c r="D810" s="716" t="s">
        <v>125</v>
      </c>
      <c r="E810" s="715">
        <v>2</v>
      </c>
      <c r="F810" s="801"/>
      <c r="G810" s="801"/>
      <c r="H810" s="801"/>
      <c r="I810" s="912"/>
      <c r="J810" s="702"/>
      <c r="K810" s="648"/>
      <c r="L810" s="1157">
        <v>0</v>
      </c>
    </row>
    <row r="811" spans="1:12" ht="25.5">
      <c r="A811" s="198">
        <v>319</v>
      </c>
      <c r="B811" s="164" t="s">
        <v>597</v>
      </c>
      <c r="C811" s="736"/>
      <c r="D811" s="174" t="s">
        <v>125</v>
      </c>
      <c r="E811" s="198">
        <v>10</v>
      </c>
      <c r="F811" s="198"/>
      <c r="G811" s="198"/>
      <c r="H811" s="198"/>
      <c r="I811" s="915"/>
      <c r="J811" s="708"/>
      <c r="K811" s="724"/>
      <c r="L811" s="1156">
        <v>0</v>
      </c>
    </row>
    <row r="812" spans="1:12">
      <c r="A812" s="852"/>
      <c r="B812" s="1182" t="s">
        <v>598</v>
      </c>
      <c r="C812" s="1183"/>
      <c r="D812" s="782"/>
      <c r="E812" s="852"/>
      <c r="F812" s="801"/>
      <c r="G812" s="801"/>
      <c r="H812" s="801"/>
      <c r="I812" s="912"/>
      <c r="J812" s="702"/>
      <c r="K812" s="648"/>
      <c r="L812" s="1157"/>
    </row>
    <row r="813" spans="1:12" ht="102">
      <c r="A813" s="715">
        <v>320</v>
      </c>
      <c r="B813" s="693" t="s">
        <v>599</v>
      </c>
      <c r="C813" s="747" t="s">
        <v>600</v>
      </c>
      <c r="D813" s="716" t="s">
        <v>601</v>
      </c>
      <c r="E813" s="715">
        <v>4</v>
      </c>
      <c r="F813" s="95" t="s">
        <v>602</v>
      </c>
      <c r="G813" s="95" t="s">
        <v>1176</v>
      </c>
      <c r="H813" s="95" t="s">
        <v>601</v>
      </c>
      <c r="I813" s="811">
        <v>165.6</v>
      </c>
      <c r="J813" s="719">
        <v>165.6</v>
      </c>
      <c r="K813" s="811">
        <v>165.6</v>
      </c>
      <c r="L813" s="1157">
        <v>1</v>
      </c>
    </row>
    <row r="814" spans="1:12" ht="102">
      <c r="A814" s="198">
        <v>321</v>
      </c>
      <c r="B814" s="164" t="s">
        <v>603</v>
      </c>
      <c r="C814" s="191" t="s">
        <v>604</v>
      </c>
      <c r="D814" s="174" t="s">
        <v>605</v>
      </c>
      <c r="E814" s="198">
        <v>6</v>
      </c>
      <c r="F814" s="164" t="s">
        <v>606</v>
      </c>
      <c r="G814" s="164" t="s">
        <v>1176</v>
      </c>
      <c r="H814" s="164" t="s">
        <v>605</v>
      </c>
      <c r="I814" s="917">
        <v>24</v>
      </c>
      <c r="J814" s="708">
        <v>24</v>
      </c>
      <c r="K814" s="917">
        <v>24</v>
      </c>
      <c r="L814" s="1156">
        <v>1</v>
      </c>
    </row>
    <row r="815" spans="1:12" ht="102">
      <c r="A815" s="715">
        <v>322</v>
      </c>
      <c r="B815" s="693" t="s">
        <v>607</v>
      </c>
      <c r="C815" s="747" t="s">
        <v>608</v>
      </c>
      <c r="D815" s="716" t="s">
        <v>609</v>
      </c>
      <c r="E815" s="715">
        <v>8</v>
      </c>
      <c r="F815" s="95" t="s">
        <v>1531</v>
      </c>
      <c r="G815" s="95" t="s">
        <v>1530</v>
      </c>
      <c r="H815" s="95"/>
      <c r="I815" s="811">
        <v>3.76</v>
      </c>
      <c r="J815" s="719">
        <v>30.05</v>
      </c>
      <c r="K815" s="811">
        <v>3.76</v>
      </c>
      <c r="L815" s="1157">
        <v>1</v>
      </c>
    </row>
    <row r="816" spans="1:12" ht="102">
      <c r="A816" s="715">
        <v>322</v>
      </c>
      <c r="B816" s="693" t="s">
        <v>607</v>
      </c>
      <c r="C816" s="747" t="s">
        <v>608</v>
      </c>
      <c r="D816" s="716" t="s">
        <v>609</v>
      </c>
      <c r="E816" s="715">
        <v>8</v>
      </c>
      <c r="F816" s="95" t="s">
        <v>602</v>
      </c>
      <c r="G816" s="95" t="s">
        <v>1176</v>
      </c>
      <c r="H816" s="95" t="s">
        <v>610</v>
      </c>
      <c r="I816" s="811">
        <v>4.8</v>
      </c>
      <c r="J816" s="719">
        <v>4.8</v>
      </c>
      <c r="K816" s="811">
        <v>4.8</v>
      </c>
      <c r="L816" s="1157">
        <v>2</v>
      </c>
    </row>
    <row r="817" spans="1:12" s="663" customFormat="1" ht="102">
      <c r="A817" s="654">
        <v>322</v>
      </c>
      <c r="B817" s="95" t="s">
        <v>607</v>
      </c>
      <c r="C817" s="1037" t="s">
        <v>608</v>
      </c>
      <c r="D817" s="656" t="s">
        <v>609</v>
      </c>
      <c r="E817" s="654">
        <v>8</v>
      </c>
      <c r="F817" s="662" t="s">
        <v>1479</v>
      </c>
      <c r="G817" s="658" t="s">
        <v>1452</v>
      </c>
      <c r="H817" s="656" t="s">
        <v>609</v>
      </c>
      <c r="I817" s="959">
        <v>7.9</v>
      </c>
      <c r="J817" s="960">
        <v>7.9</v>
      </c>
      <c r="K817" s="959">
        <v>7.9</v>
      </c>
      <c r="L817" s="992">
        <v>3</v>
      </c>
    </row>
    <row r="818" spans="1:12" ht="76.5">
      <c r="A818" s="198">
        <v>323</v>
      </c>
      <c r="B818" s="164" t="s">
        <v>611</v>
      </c>
      <c r="C818" s="164" t="s">
        <v>612</v>
      </c>
      <c r="D818" s="174" t="s">
        <v>609</v>
      </c>
      <c r="E818" s="198">
        <v>20</v>
      </c>
      <c r="F818" s="164" t="s">
        <v>602</v>
      </c>
      <c r="G818" s="164" t="s">
        <v>1176</v>
      </c>
      <c r="H818" s="164" t="s">
        <v>610</v>
      </c>
      <c r="I818" s="917">
        <v>3.72</v>
      </c>
      <c r="J818" s="708">
        <v>3.72</v>
      </c>
      <c r="K818" s="917">
        <v>3.72</v>
      </c>
      <c r="L818" s="1156">
        <v>1</v>
      </c>
    </row>
    <row r="819" spans="1:12" ht="76.5">
      <c r="A819" s="198">
        <v>323</v>
      </c>
      <c r="B819" s="164" t="s">
        <v>611</v>
      </c>
      <c r="C819" s="164" t="s">
        <v>612</v>
      </c>
      <c r="D819" s="174" t="s">
        <v>609</v>
      </c>
      <c r="E819" s="198">
        <v>20</v>
      </c>
      <c r="F819" s="164" t="s">
        <v>1531</v>
      </c>
      <c r="G819" s="164" t="s">
        <v>1530</v>
      </c>
      <c r="H819" s="164"/>
      <c r="I819" s="917">
        <v>5.64</v>
      </c>
      <c r="J819" s="708">
        <v>112.8</v>
      </c>
      <c r="K819" s="917">
        <v>5.64</v>
      </c>
      <c r="L819" s="1156">
        <v>2</v>
      </c>
    </row>
    <row r="820" spans="1:12" ht="204">
      <c r="A820" s="715">
        <v>324</v>
      </c>
      <c r="B820" s="693" t="s">
        <v>613</v>
      </c>
      <c r="C820" s="747" t="s">
        <v>614</v>
      </c>
      <c r="D820" s="716" t="s">
        <v>609</v>
      </c>
      <c r="E820" s="715">
        <v>4</v>
      </c>
      <c r="F820" s="95" t="s">
        <v>615</v>
      </c>
      <c r="G820" s="95" t="s">
        <v>1176</v>
      </c>
      <c r="H820" s="95" t="s">
        <v>610</v>
      </c>
      <c r="I820" s="811">
        <v>22.8</v>
      </c>
      <c r="J820" s="719">
        <v>22.8</v>
      </c>
      <c r="K820" s="811">
        <v>22.8</v>
      </c>
      <c r="L820" s="1157">
        <v>1</v>
      </c>
    </row>
    <row r="821" spans="1:12" s="663" customFormat="1" ht="204">
      <c r="A821" s="654">
        <v>324</v>
      </c>
      <c r="B821" s="95" t="s">
        <v>613</v>
      </c>
      <c r="C821" s="1037" t="s">
        <v>614</v>
      </c>
      <c r="D821" s="656" t="s">
        <v>609</v>
      </c>
      <c r="E821" s="654">
        <v>4</v>
      </c>
      <c r="F821" s="992" t="s">
        <v>1479</v>
      </c>
      <c r="G821" s="658" t="s">
        <v>1452</v>
      </c>
      <c r="H821" s="656" t="s">
        <v>609</v>
      </c>
      <c r="I821" s="959">
        <v>23.16</v>
      </c>
      <c r="J821" s="960">
        <v>23.16</v>
      </c>
      <c r="K821" s="959">
        <v>23.16</v>
      </c>
      <c r="L821" s="992">
        <v>2</v>
      </c>
    </row>
    <row r="822" spans="1:12" s="674" customFormat="1" ht="204">
      <c r="A822" s="675">
        <v>325</v>
      </c>
      <c r="B822" s="164" t="s">
        <v>616</v>
      </c>
      <c r="C822" s="744" t="s">
        <v>614</v>
      </c>
      <c r="D822" s="677" t="s">
        <v>609</v>
      </c>
      <c r="E822" s="675">
        <v>4</v>
      </c>
      <c r="F822" s="1002" t="s">
        <v>1479</v>
      </c>
      <c r="G822" s="679" t="s">
        <v>1452</v>
      </c>
      <c r="H822" s="677" t="s">
        <v>609</v>
      </c>
      <c r="I822" s="914">
        <v>28.25</v>
      </c>
      <c r="J822" s="1034">
        <v>28.25</v>
      </c>
      <c r="K822" s="914">
        <v>28.25</v>
      </c>
      <c r="L822" s="1002">
        <v>1</v>
      </c>
    </row>
    <row r="823" spans="1:12" ht="204">
      <c r="A823" s="198">
        <v>325</v>
      </c>
      <c r="B823" s="164" t="s">
        <v>616</v>
      </c>
      <c r="C823" s="191" t="s">
        <v>614</v>
      </c>
      <c r="D823" s="174" t="s">
        <v>609</v>
      </c>
      <c r="E823" s="198">
        <v>4</v>
      </c>
      <c r="F823" s="164" t="s">
        <v>615</v>
      </c>
      <c r="G823" s="164" t="s">
        <v>1176</v>
      </c>
      <c r="H823" s="164" t="s">
        <v>610</v>
      </c>
      <c r="I823" s="917">
        <v>29.4</v>
      </c>
      <c r="J823" s="708">
        <v>29.4</v>
      </c>
      <c r="K823" s="917">
        <v>29.4</v>
      </c>
      <c r="L823" s="1156">
        <v>2</v>
      </c>
    </row>
    <row r="824" spans="1:12" ht="204">
      <c r="A824" s="715">
        <v>326</v>
      </c>
      <c r="B824" s="693" t="s">
        <v>617</v>
      </c>
      <c r="C824" s="747" t="s">
        <v>614</v>
      </c>
      <c r="D824" s="716" t="s">
        <v>609</v>
      </c>
      <c r="E824" s="715">
        <v>4</v>
      </c>
      <c r="F824" s="95" t="s">
        <v>615</v>
      </c>
      <c r="G824" s="95" t="s">
        <v>1176</v>
      </c>
      <c r="H824" s="95" t="s">
        <v>610</v>
      </c>
      <c r="I824" s="811">
        <v>56.4</v>
      </c>
      <c r="J824" s="719">
        <v>56.4</v>
      </c>
      <c r="K824" s="811">
        <v>56.4</v>
      </c>
      <c r="L824" s="1157">
        <v>1</v>
      </c>
    </row>
    <row r="825" spans="1:12" s="674" customFormat="1" ht="204">
      <c r="A825" s="664">
        <v>326</v>
      </c>
      <c r="B825" s="693" t="s">
        <v>617</v>
      </c>
      <c r="C825" s="748" t="s">
        <v>614</v>
      </c>
      <c r="D825" s="667" t="s">
        <v>609</v>
      </c>
      <c r="E825" s="664">
        <v>4</v>
      </c>
      <c r="F825" s="673" t="s">
        <v>1479</v>
      </c>
      <c r="G825" s="658" t="s">
        <v>1452</v>
      </c>
      <c r="H825" s="667" t="s">
        <v>609</v>
      </c>
      <c r="I825" s="911">
        <v>61.44</v>
      </c>
      <c r="J825" s="1033">
        <v>61.44</v>
      </c>
      <c r="K825" s="911">
        <v>61.44</v>
      </c>
      <c r="L825" s="1158">
        <v>2</v>
      </c>
    </row>
    <row r="826" spans="1:12" ht="204">
      <c r="A826" s="198">
        <v>327</v>
      </c>
      <c r="B826" s="164" t="s">
        <v>618</v>
      </c>
      <c r="C826" s="191" t="s">
        <v>614</v>
      </c>
      <c r="D826" s="174" t="s">
        <v>609</v>
      </c>
      <c r="E826" s="198">
        <v>4</v>
      </c>
      <c r="F826" s="164" t="s">
        <v>615</v>
      </c>
      <c r="G826" s="164" t="s">
        <v>1176</v>
      </c>
      <c r="H826" s="164" t="s">
        <v>610</v>
      </c>
      <c r="I826" s="917">
        <v>86.4</v>
      </c>
      <c r="J826" s="708">
        <v>86.4</v>
      </c>
      <c r="K826" s="917">
        <v>86.4</v>
      </c>
      <c r="L826" s="1156">
        <v>1</v>
      </c>
    </row>
    <row r="827" spans="1:12" s="674" customFormat="1" ht="204">
      <c r="A827" s="675">
        <v>327</v>
      </c>
      <c r="B827" s="164" t="s">
        <v>618</v>
      </c>
      <c r="C827" s="744" t="s">
        <v>614</v>
      </c>
      <c r="D827" s="677" t="s">
        <v>609</v>
      </c>
      <c r="E827" s="675">
        <v>4</v>
      </c>
      <c r="F827" s="1083" t="s">
        <v>1479</v>
      </c>
      <c r="G827" s="679" t="s">
        <v>1452</v>
      </c>
      <c r="H827" s="677" t="s">
        <v>609</v>
      </c>
      <c r="I827" s="914">
        <v>88.5</v>
      </c>
      <c r="J827" s="1034">
        <v>88.5</v>
      </c>
      <c r="K827" s="914">
        <v>88.5</v>
      </c>
      <c r="L827" s="1002">
        <v>2</v>
      </c>
    </row>
    <row r="828" spans="1:12" s="7" customFormat="1" ht="99.75">
      <c r="A828" s="4" t="s">
        <v>0</v>
      </c>
      <c r="B828" s="5" t="s">
        <v>1</v>
      </c>
      <c r="C828" s="5" t="s">
        <v>2</v>
      </c>
      <c r="D828" s="4" t="s">
        <v>3</v>
      </c>
      <c r="E828" s="209" t="s">
        <v>4</v>
      </c>
      <c r="F828" s="4" t="s">
        <v>5</v>
      </c>
      <c r="G828" s="4" t="s">
        <v>1174</v>
      </c>
      <c r="H828" s="4" t="s">
        <v>6</v>
      </c>
      <c r="I828" s="1100" t="s">
        <v>7</v>
      </c>
      <c r="J828" s="1106" t="s">
        <v>8</v>
      </c>
      <c r="K828" s="195" t="s">
        <v>1536</v>
      </c>
      <c r="L828" s="195" t="s">
        <v>1535</v>
      </c>
    </row>
    <row r="829" spans="1:12" s="357" customFormat="1" ht="15">
      <c r="A829" s="1212" t="s">
        <v>619</v>
      </c>
      <c r="B829" s="1213"/>
      <c r="C829" s="1213"/>
      <c r="D829" s="1213"/>
      <c r="E829" s="1213"/>
      <c r="F829" s="1213"/>
      <c r="G829" s="1214"/>
      <c r="H829" s="1084"/>
      <c r="I829" s="1101"/>
      <c r="J829" s="1107"/>
      <c r="K829" s="359"/>
      <c r="L829" s="359"/>
    </row>
    <row r="830" spans="1:12" s="357" customFormat="1" ht="47.25" customHeight="1">
      <c r="A830" s="10"/>
      <c r="B830" s="1185" t="s">
        <v>620</v>
      </c>
      <c r="C830" s="1185"/>
      <c r="D830" s="1175"/>
      <c r="E830" s="210"/>
      <c r="F830" s="11"/>
      <c r="G830" s="11"/>
      <c r="H830" s="11"/>
      <c r="I830" s="1102"/>
      <c r="J830" s="1107"/>
      <c r="K830" s="359"/>
      <c r="L830" s="359"/>
    </row>
    <row r="831" spans="1:12" s="365" customFormat="1" ht="180">
      <c r="A831" s="214">
        <v>1</v>
      </c>
      <c r="B831" s="215" t="s">
        <v>621</v>
      </c>
      <c r="C831" s="215" t="s">
        <v>1515</v>
      </c>
      <c r="D831" s="216" t="s">
        <v>622</v>
      </c>
      <c r="E831" s="217">
        <v>25</v>
      </c>
      <c r="F831" s="218" t="s">
        <v>1516</v>
      </c>
      <c r="G831" s="1085" t="s">
        <v>1489</v>
      </c>
      <c r="H831" s="1173"/>
      <c r="I831" s="1103">
        <v>11.25</v>
      </c>
      <c r="J831" s="1108">
        <v>281.25</v>
      </c>
      <c r="K831" s="219">
        <v>11.25</v>
      </c>
      <c r="L831" s="1086">
        <v>1</v>
      </c>
    </row>
    <row r="832" spans="1:12" s="365" customFormat="1" ht="45">
      <c r="A832" s="214">
        <v>1</v>
      </c>
      <c r="B832" s="215" t="s">
        <v>621</v>
      </c>
      <c r="C832" s="215"/>
      <c r="D832" s="216" t="s">
        <v>622</v>
      </c>
      <c r="E832" s="220">
        <v>25</v>
      </c>
      <c r="F832" s="221" t="s">
        <v>1527</v>
      </c>
      <c r="G832" s="1087" t="s">
        <v>1523</v>
      </c>
      <c r="H832" s="221" t="s">
        <v>708</v>
      </c>
      <c r="I832" s="1104">
        <v>13.2</v>
      </c>
      <c r="J832" s="1088">
        <v>13.2</v>
      </c>
      <c r="K832" s="222">
        <v>13.2</v>
      </c>
      <c r="L832" s="1086">
        <v>2</v>
      </c>
    </row>
    <row r="833" spans="1:12" s="357" customFormat="1" ht="45">
      <c r="A833" s="223">
        <v>1</v>
      </c>
      <c r="B833" s="224" t="s">
        <v>621</v>
      </c>
      <c r="C833" s="224"/>
      <c r="D833" s="225" t="s">
        <v>622</v>
      </c>
      <c r="E833" s="217">
        <v>25</v>
      </c>
      <c r="F833" s="1089" t="s">
        <v>455</v>
      </c>
      <c r="G833" s="1090" t="s">
        <v>1176</v>
      </c>
      <c r="H833" s="221" t="s">
        <v>623</v>
      </c>
      <c r="I833" s="1105">
        <v>14.64</v>
      </c>
      <c r="J833" s="1109">
        <v>14.64</v>
      </c>
      <c r="K833" s="1091">
        <v>14.64</v>
      </c>
      <c r="L833" s="1092">
        <v>3</v>
      </c>
    </row>
    <row r="834" spans="1:12" s="357" customFormat="1" ht="90">
      <c r="A834" s="17">
        <v>2</v>
      </c>
      <c r="B834" s="18" t="s">
        <v>624</v>
      </c>
      <c r="C834" s="18" t="s">
        <v>625</v>
      </c>
      <c r="D834" s="15" t="s">
        <v>626</v>
      </c>
      <c r="E834" s="211">
        <v>52</v>
      </c>
      <c r="F834" s="1093" t="s">
        <v>455</v>
      </c>
      <c r="G834" s="1094" t="s">
        <v>1176</v>
      </c>
      <c r="H834" s="16">
        <v>1</v>
      </c>
      <c r="I834" s="1095">
        <v>54.96</v>
      </c>
      <c r="J834" s="1110">
        <f>SUM(I834/4)</f>
        <v>13.74</v>
      </c>
      <c r="K834" s="359">
        <v>13.74</v>
      </c>
      <c r="L834" s="359">
        <v>1</v>
      </c>
    </row>
    <row r="835" spans="1:12" s="365" customFormat="1" ht="90">
      <c r="A835" s="136">
        <v>2</v>
      </c>
      <c r="B835" s="137" t="s">
        <v>624</v>
      </c>
      <c r="C835" s="137" t="s">
        <v>1517</v>
      </c>
      <c r="D835" s="138" t="s">
        <v>626</v>
      </c>
      <c r="E835" s="211">
        <v>52</v>
      </c>
      <c r="F835" s="135" t="s">
        <v>1518</v>
      </c>
      <c r="G835" s="377" t="s">
        <v>1489</v>
      </c>
      <c r="H835" s="1096"/>
      <c r="I835" s="20">
        <v>58.56</v>
      </c>
      <c r="J835" s="1110">
        <v>3045.12</v>
      </c>
      <c r="K835" s="364">
        <v>14.64</v>
      </c>
      <c r="L835" s="364">
        <v>2</v>
      </c>
    </row>
    <row r="836" spans="1:12" s="365" customFormat="1" ht="90">
      <c r="A836" s="136">
        <v>2</v>
      </c>
      <c r="B836" s="137" t="s">
        <v>624</v>
      </c>
      <c r="C836" s="137" t="s">
        <v>625</v>
      </c>
      <c r="D836" s="138" t="s">
        <v>626</v>
      </c>
      <c r="E836" s="212">
        <v>52</v>
      </c>
      <c r="F836" s="16" t="s">
        <v>1527</v>
      </c>
      <c r="G836" s="1097" t="s">
        <v>1523</v>
      </c>
      <c r="H836" s="16">
        <v>4</v>
      </c>
      <c r="I836" s="145">
        <v>62.4</v>
      </c>
      <c r="J836" s="1098">
        <v>62.4</v>
      </c>
      <c r="K836" s="364">
        <v>15.6</v>
      </c>
      <c r="L836" s="364">
        <v>3</v>
      </c>
    </row>
    <row r="837" spans="1:12" s="357" customFormat="1" ht="60">
      <c r="A837" s="223">
        <v>3</v>
      </c>
      <c r="B837" s="224" t="s">
        <v>627</v>
      </c>
      <c r="C837" s="224" t="s">
        <v>628</v>
      </c>
      <c r="D837" s="225" t="s">
        <v>629</v>
      </c>
      <c r="E837" s="217">
        <v>1</v>
      </c>
      <c r="F837" s="231"/>
      <c r="G837" s="231"/>
      <c r="H837" s="231"/>
      <c r="I837" s="1103"/>
      <c r="J837" s="1111"/>
      <c r="K837" s="1092"/>
      <c r="L837" s="1092">
        <v>0</v>
      </c>
    </row>
    <row r="838" spans="1:12" s="357" customFormat="1" ht="60">
      <c r="A838" s="17">
        <v>4</v>
      </c>
      <c r="B838" s="18" t="s">
        <v>630</v>
      </c>
      <c r="C838" s="18" t="s">
        <v>628</v>
      </c>
      <c r="D838" s="15" t="s">
        <v>629</v>
      </c>
      <c r="E838" s="211">
        <v>1</v>
      </c>
      <c r="F838" s="19"/>
      <c r="G838" s="19"/>
      <c r="H838" s="19"/>
      <c r="I838" s="20"/>
      <c r="J838" s="1107"/>
      <c r="K838" s="359"/>
      <c r="L838" s="359">
        <v>0</v>
      </c>
    </row>
    <row r="839" spans="1:12" s="357" customFormat="1" ht="60">
      <c r="A839" s="12">
        <v>5</v>
      </c>
      <c r="B839" s="13" t="s">
        <v>631</v>
      </c>
      <c r="C839" s="13" t="s">
        <v>628</v>
      </c>
      <c r="D839" s="14" t="s">
        <v>629</v>
      </c>
      <c r="E839" s="211">
        <v>1</v>
      </c>
      <c r="F839" s="19"/>
      <c r="G839" s="19"/>
      <c r="H839" s="19"/>
      <c r="I839" s="20"/>
      <c r="J839" s="1107"/>
      <c r="K839" s="359"/>
      <c r="L839" s="359">
        <v>0</v>
      </c>
    </row>
    <row r="840" spans="1:12" s="357" customFormat="1" ht="75">
      <c r="A840" s="17">
        <v>6</v>
      </c>
      <c r="B840" s="18" t="s">
        <v>632</v>
      </c>
      <c r="C840" s="18" t="s">
        <v>633</v>
      </c>
      <c r="D840" s="15" t="s">
        <v>629</v>
      </c>
      <c r="E840" s="211">
        <v>2</v>
      </c>
      <c r="F840" s="19"/>
      <c r="G840" s="19"/>
      <c r="H840" s="19"/>
      <c r="I840" s="20"/>
      <c r="J840" s="1107"/>
      <c r="K840" s="359"/>
      <c r="L840" s="359">
        <v>0</v>
      </c>
    </row>
    <row r="841" spans="1:12" s="357" customFormat="1" ht="75">
      <c r="A841" s="12">
        <v>7</v>
      </c>
      <c r="B841" s="13" t="s">
        <v>634</v>
      </c>
      <c r="C841" s="13" t="s">
        <v>633</v>
      </c>
      <c r="D841" s="14" t="s">
        <v>629</v>
      </c>
      <c r="E841" s="211">
        <v>2</v>
      </c>
      <c r="F841" s="19"/>
      <c r="G841" s="19"/>
      <c r="H841" s="19"/>
      <c r="I841" s="20"/>
      <c r="J841" s="1107"/>
      <c r="K841" s="359"/>
      <c r="L841" s="359">
        <v>0</v>
      </c>
    </row>
    <row r="842" spans="1:12" s="7" customFormat="1" ht="99.75">
      <c r="A842" s="4" t="s">
        <v>0</v>
      </c>
      <c r="B842" s="5" t="s">
        <v>1</v>
      </c>
      <c r="C842" s="5" t="s">
        <v>2</v>
      </c>
      <c r="D842" s="209" t="s">
        <v>3</v>
      </c>
      <c r="E842" s="209" t="s">
        <v>4</v>
      </c>
      <c r="F842" s="4" t="s">
        <v>5</v>
      </c>
      <c r="G842" s="4" t="s">
        <v>1174</v>
      </c>
      <c r="H842" s="209" t="s">
        <v>6</v>
      </c>
      <c r="I842" s="6" t="s">
        <v>7</v>
      </c>
      <c r="J842" s="1106" t="s">
        <v>8</v>
      </c>
      <c r="K842" s="195" t="s">
        <v>1536</v>
      </c>
      <c r="L842" s="195" t="s">
        <v>1535</v>
      </c>
    </row>
    <row r="843" spans="1:12" s="1" customFormat="1" ht="15.75">
      <c r="A843" s="17"/>
      <c r="B843" s="1199" t="s">
        <v>635</v>
      </c>
      <c r="C843" s="1200"/>
      <c r="D843" s="1200"/>
      <c r="E843" s="1200"/>
      <c r="F843" s="1200"/>
      <c r="G843" s="1201"/>
      <c r="H843" s="325"/>
      <c r="I843" s="1112"/>
      <c r="J843" s="1117"/>
      <c r="K843" s="165"/>
      <c r="L843" s="165"/>
    </row>
    <row r="844" spans="1:12" s="1" customFormat="1" ht="216.75">
      <c r="A844" s="17"/>
      <c r="B844" s="21" t="s">
        <v>636</v>
      </c>
      <c r="C844" s="21" t="s">
        <v>637</v>
      </c>
      <c r="D844" s="283"/>
      <c r="E844" s="325"/>
      <c r="F844" s="17"/>
      <c r="G844" s="17"/>
      <c r="H844" s="325"/>
      <c r="I844" s="1112"/>
      <c r="J844" s="1117"/>
      <c r="K844" s="165"/>
      <c r="L844" s="165"/>
    </row>
    <row r="845" spans="1:12" customFormat="1" ht="31.5">
      <c r="A845" s="239">
        <v>1</v>
      </c>
      <c r="B845" s="240" t="s">
        <v>638</v>
      </c>
      <c r="C845" s="241" t="s">
        <v>639</v>
      </c>
      <c r="D845" s="284" t="s">
        <v>640</v>
      </c>
      <c r="E845" s="284">
        <v>5</v>
      </c>
      <c r="F845" s="1113" t="s">
        <v>1337</v>
      </c>
      <c r="G845" s="90" t="s">
        <v>1338</v>
      </c>
      <c r="H845" s="284">
        <v>1</v>
      </c>
      <c r="I845" s="116">
        <v>54</v>
      </c>
      <c r="J845" s="116">
        <f>H845*I845</f>
        <v>54</v>
      </c>
      <c r="K845" s="116">
        <v>54</v>
      </c>
      <c r="L845" s="171">
        <v>1</v>
      </c>
    </row>
    <row r="846" spans="1:12" customFormat="1" ht="60">
      <c r="A846" s="242">
        <v>2</v>
      </c>
      <c r="B846" s="243" t="s">
        <v>641</v>
      </c>
      <c r="C846" s="244" t="s">
        <v>639</v>
      </c>
      <c r="D846" s="285" t="s">
        <v>640</v>
      </c>
      <c r="E846" s="285">
        <v>2</v>
      </c>
      <c r="F846" s="1114" t="s">
        <v>1337</v>
      </c>
      <c r="G846" s="236" t="s">
        <v>1338</v>
      </c>
      <c r="H846" s="288">
        <v>1</v>
      </c>
      <c r="I846" s="245">
        <v>46.8</v>
      </c>
      <c r="J846" s="237">
        <f t="shared" ref="J846:J851" si="2">H846*I846</f>
        <v>46.8</v>
      </c>
      <c r="K846" s="245">
        <v>46.8</v>
      </c>
      <c r="L846" s="238">
        <v>1</v>
      </c>
    </row>
    <row r="847" spans="1:12" customFormat="1" ht="120">
      <c r="A847" s="107">
        <v>3</v>
      </c>
      <c r="B847" s="118" t="s">
        <v>642</v>
      </c>
      <c r="C847" s="113" t="s">
        <v>643</v>
      </c>
      <c r="D847" s="286" t="s">
        <v>629</v>
      </c>
      <c r="E847" s="326">
        <v>3</v>
      </c>
      <c r="F847" s="1113" t="s">
        <v>1337</v>
      </c>
      <c r="G847" s="90" t="s">
        <v>1338</v>
      </c>
      <c r="H847" s="284">
        <v>1</v>
      </c>
      <c r="I847" s="116">
        <v>69</v>
      </c>
      <c r="J847" s="116">
        <f t="shared" si="2"/>
        <v>69</v>
      </c>
      <c r="K847" s="116">
        <v>69</v>
      </c>
      <c r="L847" s="166">
        <v>1</v>
      </c>
    </row>
    <row r="848" spans="1:12" customFormat="1" ht="120">
      <c r="A848" s="242">
        <v>4</v>
      </c>
      <c r="B848" s="243" t="s">
        <v>644</v>
      </c>
      <c r="C848" s="244" t="s">
        <v>643</v>
      </c>
      <c r="D848" s="285" t="s">
        <v>629</v>
      </c>
      <c r="E848" s="285">
        <v>3</v>
      </c>
      <c r="F848" s="1114" t="s">
        <v>1337</v>
      </c>
      <c r="G848" s="236" t="s">
        <v>1338</v>
      </c>
      <c r="H848" s="288">
        <v>1</v>
      </c>
      <c r="I848" s="245">
        <v>66</v>
      </c>
      <c r="J848" s="237">
        <f t="shared" si="2"/>
        <v>66</v>
      </c>
      <c r="K848" s="245">
        <v>66</v>
      </c>
      <c r="L848" s="238">
        <v>1</v>
      </c>
    </row>
    <row r="849" spans="1:12" customFormat="1" ht="45">
      <c r="A849" s="107">
        <v>5</v>
      </c>
      <c r="B849" s="118" t="s">
        <v>645</v>
      </c>
      <c r="C849" s="113" t="s">
        <v>646</v>
      </c>
      <c r="D849" s="286" t="s">
        <v>125</v>
      </c>
      <c r="E849" s="326">
        <v>1</v>
      </c>
      <c r="F849" s="1113" t="s">
        <v>1337</v>
      </c>
      <c r="G849" s="90" t="s">
        <v>1338</v>
      </c>
      <c r="H849" s="284" t="s">
        <v>1339</v>
      </c>
      <c r="I849" s="116">
        <v>150</v>
      </c>
      <c r="J849" s="116">
        <v>150</v>
      </c>
      <c r="K849" s="116">
        <v>150</v>
      </c>
      <c r="L849" s="166">
        <v>1</v>
      </c>
    </row>
    <row r="850" spans="1:12" customFormat="1" ht="90">
      <c r="A850" s="242">
        <v>6</v>
      </c>
      <c r="B850" s="243" t="s">
        <v>647</v>
      </c>
      <c r="C850" s="244" t="s">
        <v>648</v>
      </c>
      <c r="D850" s="285" t="s">
        <v>125</v>
      </c>
      <c r="E850" s="285">
        <v>1</v>
      </c>
      <c r="F850" s="1114" t="s">
        <v>1337</v>
      </c>
      <c r="G850" s="236" t="s">
        <v>1338</v>
      </c>
      <c r="H850" s="288" t="s">
        <v>1339</v>
      </c>
      <c r="I850" s="245">
        <v>48.6</v>
      </c>
      <c r="J850" s="237">
        <v>48.6</v>
      </c>
      <c r="K850" s="245">
        <v>48.6</v>
      </c>
      <c r="L850" s="238">
        <v>1</v>
      </c>
    </row>
    <row r="851" spans="1:12" customFormat="1" ht="75">
      <c r="A851" s="107">
        <v>7</v>
      </c>
      <c r="B851" s="118" t="s">
        <v>649</v>
      </c>
      <c r="C851" s="113" t="s">
        <v>643</v>
      </c>
      <c r="D851" s="286" t="s">
        <v>650</v>
      </c>
      <c r="E851" s="326">
        <v>2</v>
      </c>
      <c r="F851" s="1113" t="s">
        <v>1337</v>
      </c>
      <c r="G851" s="90" t="s">
        <v>1338</v>
      </c>
      <c r="H851" s="284">
        <v>1</v>
      </c>
      <c r="I851" s="116">
        <v>39.78</v>
      </c>
      <c r="J851" s="116">
        <f t="shared" si="2"/>
        <v>39.78</v>
      </c>
      <c r="K851" s="116">
        <v>39.78</v>
      </c>
      <c r="L851" s="166">
        <v>1</v>
      </c>
    </row>
    <row r="852" spans="1:12" customFormat="1" ht="45">
      <c r="A852" s="242">
        <v>8</v>
      </c>
      <c r="B852" s="243" t="s">
        <v>651</v>
      </c>
      <c r="C852" s="244" t="s">
        <v>646</v>
      </c>
      <c r="D852" s="285" t="s">
        <v>125</v>
      </c>
      <c r="E852" s="285">
        <v>1</v>
      </c>
      <c r="F852" s="1114" t="s">
        <v>1337</v>
      </c>
      <c r="G852" s="236" t="s">
        <v>1338</v>
      </c>
      <c r="H852" s="288" t="s">
        <v>1339</v>
      </c>
      <c r="I852" s="245">
        <v>18</v>
      </c>
      <c r="J852" s="237">
        <v>18</v>
      </c>
      <c r="K852" s="245">
        <v>18</v>
      </c>
      <c r="L852" s="238">
        <v>1</v>
      </c>
    </row>
    <row r="853" spans="1:12" customFormat="1" ht="90">
      <c r="A853" s="107">
        <v>9</v>
      </c>
      <c r="B853" s="103" t="s">
        <v>652</v>
      </c>
      <c r="C853" s="113" t="s">
        <v>653</v>
      </c>
      <c r="D853" s="287" t="s">
        <v>654</v>
      </c>
      <c r="E853" s="326">
        <v>1</v>
      </c>
      <c r="F853" s="1113" t="s">
        <v>1337</v>
      </c>
      <c r="G853" s="90" t="s">
        <v>1338</v>
      </c>
      <c r="H853" s="1115" t="s">
        <v>1340</v>
      </c>
      <c r="I853" s="116">
        <v>170.04</v>
      </c>
      <c r="J853" s="116">
        <f>1*I853</f>
        <v>170.04</v>
      </c>
      <c r="K853" s="116">
        <v>170.04</v>
      </c>
      <c r="L853" s="166">
        <v>1</v>
      </c>
    </row>
    <row r="854" spans="1:12" customFormat="1" ht="75">
      <c r="A854" s="242">
        <v>10</v>
      </c>
      <c r="B854" s="243" t="s">
        <v>655</v>
      </c>
      <c r="C854" s="244" t="s">
        <v>653</v>
      </c>
      <c r="D854" s="285" t="s">
        <v>654</v>
      </c>
      <c r="E854" s="285">
        <v>1</v>
      </c>
      <c r="F854" s="1114" t="s">
        <v>1337</v>
      </c>
      <c r="G854" s="236" t="s">
        <v>1338</v>
      </c>
      <c r="H854" s="1116" t="s">
        <v>1340</v>
      </c>
      <c r="I854" s="245">
        <v>146.63999999999999</v>
      </c>
      <c r="J854" s="237">
        <f t="shared" ref="J854:J870" si="3">1*I854</f>
        <v>146.63999999999999</v>
      </c>
      <c r="K854" s="245">
        <v>146.63999999999999</v>
      </c>
      <c r="L854" s="238">
        <v>1</v>
      </c>
    </row>
    <row r="855" spans="1:12" customFormat="1" ht="60">
      <c r="A855" s="107">
        <v>11</v>
      </c>
      <c r="B855" s="103" t="s">
        <v>656</v>
      </c>
      <c r="C855" s="113" t="s">
        <v>657</v>
      </c>
      <c r="D855" s="287" t="s">
        <v>654</v>
      </c>
      <c r="E855" s="326">
        <v>1</v>
      </c>
      <c r="F855" s="1113" t="s">
        <v>1337</v>
      </c>
      <c r="G855" s="90" t="s">
        <v>1338</v>
      </c>
      <c r="H855" s="1115" t="s">
        <v>1340</v>
      </c>
      <c r="I855" s="116">
        <v>166.92</v>
      </c>
      <c r="J855" s="116">
        <f t="shared" si="3"/>
        <v>166.92</v>
      </c>
      <c r="K855" s="116">
        <v>166.92</v>
      </c>
      <c r="L855" s="166">
        <v>1</v>
      </c>
    </row>
    <row r="856" spans="1:12" customFormat="1" ht="90">
      <c r="A856" s="242">
        <v>12</v>
      </c>
      <c r="B856" s="243" t="s">
        <v>658</v>
      </c>
      <c r="C856" s="244" t="s">
        <v>657</v>
      </c>
      <c r="D856" s="285" t="s">
        <v>654</v>
      </c>
      <c r="E856" s="285">
        <v>1</v>
      </c>
      <c r="F856" s="1114" t="s">
        <v>1337</v>
      </c>
      <c r="G856" s="236" t="s">
        <v>1338</v>
      </c>
      <c r="H856" s="1116" t="s">
        <v>1340</v>
      </c>
      <c r="I856" s="245">
        <v>190.2</v>
      </c>
      <c r="J856" s="237">
        <f t="shared" si="3"/>
        <v>190.2</v>
      </c>
      <c r="K856" s="245">
        <v>190.2</v>
      </c>
      <c r="L856" s="238">
        <v>1</v>
      </c>
    </row>
    <row r="857" spans="1:12" customFormat="1" ht="45">
      <c r="A857" s="107">
        <v>13</v>
      </c>
      <c r="B857" s="103" t="s">
        <v>659</v>
      </c>
      <c r="C857" s="113" t="s">
        <v>653</v>
      </c>
      <c r="D857" s="287" t="s">
        <v>654</v>
      </c>
      <c r="E857" s="326">
        <v>1</v>
      </c>
      <c r="F857" s="1113" t="s">
        <v>1337</v>
      </c>
      <c r="G857" s="90" t="s">
        <v>1338</v>
      </c>
      <c r="H857" s="1115" t="s">
        <v>1340</v>
      </c>
      <c r="I857" s="116">
        <v>118.2</v>
      </c>
      <c r="J857" s="116">
        <f t="shared" si="3"/>
        <v>118.2</v>
      </c>
      <c r="K857" s="116">
        <v>118.2</v>
      </c>
      <c r="L857" s="166">
        <v>1</v>
      </c>
    </row>
    <row r="858" spans="1:12" customFormat="1" ht="105">
      <c r="A858" s="242">
        <v>14</v>
      </c>
      <c r="B858" s="243" t="s">
        <v>660</v>
      </c>
      <c r="C858" s="244" t="s">
        <v>653</v>
      </c>
      <c r="D858" s="285" t="s">
        <v>654</v>
      </c>
      <c r="E858" s="285">
        <v>1</v>
      </c>
      <c r="F858" s="235" t="s">
        <v>1337</v>
      </c>
      <c r="G858" s="236" t="s">
        <v>1338</v>
      </c>
      <c r="H858" s="301" t="s">
        <v>1340</v>
      </c>
      <c r="I858" s="245">
        <v>118.2</v>
      </c>
      <c r="J858" s="237">
        <f t="shared" si="3"/>
        <v>118.2</v>
      </c>
      <c r="K858" s="245">
        <v>118.2</v>
      </c>
      <c r="L858" s="238">
        <v>1</v>
      </c>
    </row>
    <row r="859" spans="1:12" customFormat="1" ht="75">
      <c r="A859" s="107">
        <v>15</v>
      </c>
      <c r="B859" s="103" t="s">
        <v>661</v>
      </c>
      <c r="C859" s="113" t="s">
        <v>662</v>
      </c>
      <c r="D859" s="287" t="s">
        <v>654</v>
      </c>
      <c r="E859" s="326">
        <v>1</v>
      </c>
      <c r="F859" s="104" t="s">
        <v>1337</v>
      </c>
      <c r="G859" s="90" t="s">
        <v>1338</v>
      </c>
      <c r="H859" s="300" t="s">
        <v>1341</v>
      </c>
      <c r="I859" s="116">
        <v>186.42</v>
      </c>
      <c r="J859" s="116">
        <f t="shared" si="3"/>
        <v>186.42</v>
      </c>
      <c r="K859" s="116">
        <v>186.42</v>
      </c>
      <c r="L859" s="166">
        <v>1</v>
      </c>
    </row>
    <row r="860" spans="1:12" customFormat="1" ht="60">
      <c r="A860" s="242">
        <v>16</v>
      </c>
      <c r="B860" s="243" t="s">
        <v>663</v>
      </c>
      <c r="C860" s="244" t="s">
        <v>653</v>
      </c>
      <c r="D860" s="285" t="s">
        <v>654</v>
      </c>
      <c r="E860" s="285">
        <v>1</v>
      </c>
      <c r="F860" s="235" t="s">
        <v>1337</v>
      </c>
      <c r="G860" s="236" t="s">
        <v>1338</v>
      </c>
      <c r="H860" s="301" t="s">
        <v>1340</v>
      </c>
      <c r="I860" s="245">
        <v>198.6</v>
      </c>
      <c r="J860" s="237">
        <f t="shared" si="3"/>
        <v>198.6</v>
      </c>
      <c r="K860" s="245">
        <v>198.6</v>
      </c>
      <c r="L860" s="238">
        <v>1</v>
      </c>
    </row>
    <row r="861" spans="1:12" customFormat="1" ht="75">
      <c r="A861" s="107">
        <v>17</v>
      </c>
      <c r="B861" s="103" t="s">
        <v>664</v>
      </c>
      <c r="C861" s="113" t="s">
        <v>653</v>
      </c>
      <c r="D861" s="287" t="s">
        <v>654</v>
      </c>
      <c r="E861" s="326">
        <v>1</v>
      </c>
      <c r="F861" s="104" t="s">
        <v>1337</v>
      </c>
      <c r="G861" s="90" t="s">
        <v>1338</v>
      </c>
      <c r="H861" s="300" t="s">
        <v>1340</v>
      </c>
      <c r="I861" s="116">
        <v>198.6</v>
      </c>
      <c r="J861" s="116">
        <f t="shared" si="3"/>
        <v>198.6</v>
      </c>
      <c r="K861" s="116">
        <v>198.6</v>
      </c>
      <c r="L861" s="166">
        <v>1</v>
      </c>
    </row>
    <row r="862" spans="1:12" customFormat="1" ht="120">
      <c r="A862" s="242">
        <v>18</v>
      </c>
      <c r="B862" s="243" t="s">
        <v>665</v>
      </c>
      <c r="C862" s="244" t="s">
        <v>653</v>
      </c>
      <c r="D862" s="285" t="s">
        <v>654</v>
      </c>
      <c r="E862" s="285">
        <v>1</v>
      </c>
      <c r="F862" s="235" t="s">
        <v>1337</v>
      </c>
      <c r="G862" s="236" t="s">
        <v>1338</v>
      </c>
      <c r="H862" s="301" t="s">
        <v>1340</v>
      </c>
      <c r="I862" s="245">
        <v>127.92</v>
      </c>
      <c r="J862" s="237">
        <f t="shared" si="3"/>
        <v>127.92</v>
      </c>
      <c r="K862" s="245">
        <v>127.92</v>
      </c>
      <c r="L862" s="238">
        <v>1</v>
      </c>
    </row>
    <row r="863" spans="1:12" customFormat="1" ht="60">
      <c r="A863" s="107">
        <v>19</v>
      </c>
      <c r="B863" s="103" t="s">
        <v>666</v>
      </c>
      <c r="C863" s="113" t="s">
        <v>653</v>
      </c>
      <c r="D863" s="287" t="s">
        <v>654</v>
      </c>
      <c r="E863" s="326">
        <v>1</v>
      </c>
      <c r="F863" s="104" t="s">
        <v>1337</v>
      </c>
      <c r="G863" s="90" t="s">
        <v>1338</v>
      </c>
      <c r="H863" s="300" t="s">
        <v>1340</v>
      </c>
      <c r="I863" s="116">
        <v>139.4</v>
      </c>
      <c r="J863" s="116">
        <f t="shared" si="3"/>
        <v>139.4</v>
      </c>
      <c r="K863" s="116">
        <v>139.4</v>
      </c>
      <c r="L863" s="166">
        <v>1</v>
      </c>
    </row>
    <row r="864" spans="1:12" customFormat="1" ht="45">
      <c r="A864" s="242">
        <v>20</v>
      </c>
      <c r="B864" s="243" t="s">
        <v>667</v>
      </c>
      <c r="C864" s="244" t="s">
        <v>653</v>
      </c>
      <c r="D864" s="285" t="s">
        <v>654</v>
      </c>
      <c r="E864" s="285">
        <v>1</v>
      </c>
      <c r="F864" s="235" t="s">
        <v>1337</v>
      </c>
      <c r="G864" s="236" t="s">
        <v>1338</v>
      </c>
      <c r="H864" s="301" t="s">
        <v>1340</v>
      </c>
      <c r="I864" s="245">
        <v>221.4</v>
      </c>
      <c r="J864" s="237">
        <f t="shared" si="3"/>
        <v>221.4</v>
      </c>
      <c r="K864" s="245">
        <v>221.4</v>
      </c>
      <c r="L864" s="238">
        <v>1</v>
      </c>
    </row>
    <row r="865" spans="1:12" customFormat="1" ht="45">
      <c r="A865" s="107">
        <v>21</v>
      </c>
      <c r="B865" s="103" t="s">
        <v>668</v>
      </c>
      <c r="C865" s="113" t="s">
        <v>653</v>
      </c>
      <c r="D865" s="287" t="s">
        <v>654</v>
      </c>
      <c r="E865" s="326">
        <v>1</v>
      </c>
      <c r="F865" s="104" t="s">
        <v>1337</v>
      </c>
      <c r="G865" s="90" t="s">
        <v>1338</v>
      </c>
      <c r="H865" s="300" t="s">
        <v>1340</v>
      </c>
      <c r="I865" s="116">
        <v>127.92</v>
      </c>
      <c r="J865" s="116">
        <f t="shared" si="3"/>
        <v>127.92</v>
      </c>
      <c r="K865" s="116">
        <v>127.92</v>
      </c>
      <c r="L865" s="166">
        <v>1</v>
      </c>
    </row>
    <row r="866" spans="1:12" customFormat="1" ht="45">
      <c r="A866" s="242">
        <v>22</v>
      </c>
      <c r="B866" s="243" t="s">
        <v>669</v>
      </c>
      <c r="C866" s="244" t="s">
        <v>653</v>
      </c>
      <c r="D866" s="285" t="s">
        <v>654</v>
      </c>
      <c r="E866" s="285">
        <v>1</v>
      </c>
      <c r="F866" s="235" t="s">
        <v>1337</v>
      </c>
      <c r="G866" s="236" t="s">
        <v>1338</v>
      </c>
      <c r="H866" s="301" t="s">
        <v>1340</v>
      </c>
      <c r="I866" s="245">
        <v>204.36</v>
      </c>
      <c r="J866" s="237">
        <f t="shared" si="3"/>
        <v>204.36</v>
      </c>
      <c r="K866" s="245">
        <v>204.36</v>
      </c>
      <c r="L866" s="238">
        <v>1</v>
      </c>
    </row>
    <row r="867" spans="1:12" customFormat="1" ht="105">
      <c r="A867" s="107">
        <v>23</v>
      </c>
      <c r="B867" s="103" t="s">
        <v>670</v>
      </c>
      <c r="C867" s="113" t="s">
        <v>653</v>
      </c>
      <c r="D867" s="287" t="s">
        <v>654</v>
      </c>
      <c r="E867" s="326">
        <v>2</v>
      </c>
      <c r="F867" s="104" t="s">
        <v>1337</v>
      </c>
      <c r="G867" s="90" t="s">
        <v>1338</v>
      </c>
      <c r="H867" s="300" t="s">
        <v>1340</v>
      </c>
      <c r="I867" s="116">
        <v>117</v>
      </c>
      <c r="J867" s="116">
        <f t="shared" si="3"/>
        <v>117</v>
      </c>
      <c r="K867" s="116">
        <v>117</v>
      </c>
      <c r="L867" s="166">
        <v>1</v>
      </c>
    </row>
    <row r="868" spans="1:12" customFormat="1" ht="90">
      <c r="A868" s="242">
        <v>24</v>
      </c>
      <c r="B868" s="243" t="s">
        <v>671</v>
      </c>
      <c r="C868" s="244" t="s">
        <v>672</v>
      </c>
      <c r="D868" s="285" t="s">
        <v>654</v>
      </c>
      <c r="E868" s="285">
        <v>1</v>
      </c>
      <c r="F868" s="235" t="s">
        <v>1337</v>
      </c>
      <c r="G868" s="236" t="s">
        <v>1338</v>
      </c>
      <c r="H868" s="301" t="s">
        <v>1342</v>
      </c>
      <c r="I868" s="245">
        <v>150</v>
      </c>
      <c r="J868" s="237">
        <f t="shared" si="3"/>
        <v>150</v>
      </c>
      <c r="K868" s="245">
        <v>150</v>
      </c>
      <c r="L868" s="238">
        <v>1</v>
      </c>
    </row>
    <row r="869" spans="1:12" customFormat="1" ht="75">
      <c r="A869" s="107">
        <v>25</v>
      </c>
      <c r="B869" s="103" t="s">
        <v>673</v>
      </c>
      <c r="C869" s="113" t="s">
        <v>674</v>
      </c>
      <c r="D869" s="287" t="s">
        <v>640</v>
      </c>
      <c r="E869" s="326">
        <v>1</v>
      </c>
      <c r="F869" s="104" t="s">
        <v>1337</v>
      </c>
      <c r="G869" s="90" t="s">
        <v>1338</v>
      </c>
      <c r="H869" s="300">
        <v>1</v>
      </c>
      <c r="I869" s="116">
        <v>55.38</v>
      </c>
      <c r="J869" s="116">
        <f>1*I869</f>
        <v>55.38</v>
      </c>
      <c r="K869" s="116">
        <v>55.38</v>
      </c>
      <c r="L869" s="166">
        <v>1</v>
      </c>
    </row>
    <row r="870" spans="1:12" customFormat="1" ht="105">
      <c r="A870" s="242">
        <v>26</v>
      </c>
      <c r="B870" s="243" t="s">
        <v>675</v>
      </c>
      <c r="C870" s="244" t="s">
        <v>676</v>
      </c>
      <c r="D870" s="285" t="s">
        <v>654</v>
      </c>
      <c r="E870" s="285">
        <v>2</v>
      </c>
      <c r="F870" s="235" t="s">
        <v>1337</v>
      </c>
      <c r="G870" s="236" t="s">
        <v>1338</v>
      </c>
      <c r="H870" s="301" t="s">
        <v>1343</v>
      </c>
      <c r="I870" s="245">
        <v>288</v>
      </c>
      <c r="J870" s="237">
        <f t="shared" si="3"/>
        <v>288</v>
      </c>
      <c r="K870" s="245">
        <v>288</v>
      </c>
      <c r="L870" s="238">
        <v>1</v>
      </c>
    </row>
    <row r="871" spans="1:12" s="1" customFormat="1" ht="216.75">
      <c r="A871" s="32"/>
      <c r="B871" s="33" t="s">
        <v>677</v>
      </c>
      <c r="C871" s="33" t="s">
        <v>678</v>
      </c>
      <c r="D871" s="211"/>
      <c r="E871" s="211"/>
      <c r="F871" s="19"/>
      <c r="G871" s="19"/>
      <c r="H871" s="48"/>
      <c r="I871" s="29"/>
      <c r="J871" s="1118"/>
      <c r="K871" s="165"/>
      <c r="L871" s="165"/>
    </row>
    <row r="872" spans="1:12" customFormat="1" ht="135">
      <c r="A872" s="232">
        <v>27</v>
      </c>
      <c r="B872" s="233" t="s">
        <v>679</v>
      </c>
      <c r="C872" s="234" t="s">
        <v>680</v>
      </c>
      <c r="D872" s="288" t="s">
        <v>681</v>
      </c>
      <c r="E872" s="327">
        <v>40</v>
      </c>
      <c r="F872" s="246" t="s">
        <v>1344</v>
      </c>
      <c r="G872" s="236" t="s">
        <v>1338</v>
      </c>
      <c r="H872" s="299" t="s">
        <v>1345</v>
      </c>
      <c r="I872" s="247">
        <v>163.13999999999999</v>
      </c>
      <c r="J872" s="237">
        <f>1*I872</f>
        <v>163.13999999999999</v>
      </c>
      <c r="K872" s="247">
        <v>163.13999999999999</v>
      </c>
      <c r="L872" s="238">
        <v>1</v>
      </c>
    </row>
    <row r="873" spans="1:12" customFormat="1" ht="135">
      <c r="A873" s="232">
        <v>27</v>
      </c>
      <c r="B873" s="233" t="s">
        <v>679</v>
      </c>
      <c r="C873" s="234" t="s">
        <v>680</v>
      </c>
      <c r="D873" s="288" t="s">
        <v>681</v>
      </c>
      <c r="E873" s="327">
        <v>40</v>
      </c>
      <c r="F873" s="248" t="s">
        <v>1480</v>
      </c>
      <c r="G873" s="236" t="s">
        <v>1481</v>
      </c>
      <c r="H873" s="302" t="s">
        <v>1482</v>
      </c>
      <c r="I873" s="249">
        <v>166.8</v>
      </c>
      <c r="J873" s="250">
        <v>166.8</v>
      </c>
      <c r="K873" s="249">
        <v>166.8</v>
      </c>
      <c r="L873" s="238">
        <v>2</v>
      </c>
    </row>
    <row r="874" spans="1:12" customFormat="1" ht="135">
      <c r="A874" s="232">
        <v>27</v>
      </c>
      <c r="B874" s="233" t="s">
        <v>679</v>
      </c>
      <c r="C874" s="234" t="s">
        <v>680</v>
      </c>
      <c r="D874" s="288" t="s">
        <v>681</v>
      </c>
      <c r="E874" s="327">
        <v>40</v>
      </c>
      <c r="F874" s="251" t="s">
        <v>1525</v>
      </c>
      <c r="G874" s="236" t="s">
        <v>1523</v>
      </c>
      <c r="H874" s="303">
        <v>50</v>
      </c>
      <c r="I874" s="252">
        <v>174</v>
      </c>
      <c r="J874" s="253">
        <v>174</v>
      </c>
      <c r="K874" s="252">
        <v>174</v>
      </c>
      <c r="L874" s="238">
        <v>3</v>
      </c>
    </row>
    <row r="875" spans="1:12" s="1" customFormat="1" ht="135">
      <c r="A875" s="254">
        <v>27</v>
      </c>
      <c r="B875" s="255" t="s">
        <v>679</v>
      </c>
      <c r="C875" s="255" t="s">
        <v>680</v>
      </c>
      <c r="D875" s="289" t="s">
        <v>681</v>
      </c>
      <c r="E875" s="328">
        <v>40</v>
      </c>
      <c r="F875" s="256" t="s">
        <v>682</v>
      </c>
      <c r="G875" s="256" t="s">
        <v>1176</v>
      </c>
      <c r="H875" s="303" t="s">
        <v>683</v>
      </c>
      <c r="I875" s="257">
        <v>210</v>
      </c>
      <c r="J875" s="1119">
        <f>E875*I875</f>
        <v>8400</v>
      </c>
      <c r="K875" s="257">
        <v>210</v>
      </c>
      <c r="L875" s="230">
        <v>4</v>
      </c>
    </row>
    <row r="876" spans="1:12" customFormat="1" ht="135">
      <c r="A876" s="112">
        <v>28</v>
      </c>
      <c r="B876" s="137" t="s">
        <v>684</v>
      </c>
      <c r="C876" s="138" t="s">
        <v>680</v>
      </c>
      <c r="D876" s="290" t="s">
        <v>681</v>
      </c>
      <c r="E876" s="329">
        <v>20</v>
      </c>
      <c r="F876" s="130" t="s">
        <v>1480</v>
      </c>
      <c r="G876" s="90" t="s">
        <v>1481</v>
      </c>
      <c r="H876" s="304" t="s">
        <v>1482</v>
      </c>
      <c r="I876" s="106">
        <v>166.8</v>
      </c>
      <c r="J876" s="129">
        <v>166.8</v>
      </c>
      <c r="K876" s="106">
        <v>166.8</v>
      </c>
      <c r="L876" s="171">
        <v>1</v>
      </c>
    </row>
    <row r="877" spans="1:12" customFormat="1" ht="135">
      <c r="A877" s="112">
        <v>28</v>
      </c>
      <c r="B877" s="137" t="s">
        <v>684</v>
      </c>
      <c r="C877" s="138" t="s">
        <v>680</v>
      </c>
      <c r="D877" s="290" t="s">
        <v>681</v>
      </c>
      <c r="E877" s="329">
        <v>20</v>
      </c>
      <c r="F877" s="119" t="s">
        <v>1344</v>
      </c>
      <c r="G877" s="90" t="s">
        <v>1338</v>
      </c>
      <c r="H877" s="298" t="s">
        <v>1345</v>
      </c>
      <c r="I877" s="120">
        <v>171.54</v>
      </c>
      <c r="J877" s="116">
        <f>1*I877</f>
        <v>171.54</v>
      </c>
      <c r="K877" s="120">
        <v>171.54</v>
      </c>
      <c r="L877" s="171">
        <v>2</v>
      </c>
    </row>
    <row r="878" spans="1:12" customFormat="1" ht="135">
      <c r="A878" s="112">
        <v>28</v>
      </c>
      <c r="B878" s="137" t="s">
        <v>684</v>
      </c>
      <c r="C878" s="138" t="s">
        <v>680</v>
      </c>
      <c r="D878" s="290" t="s">
        <v>681</v>
      </c>
      <c r="E878" s="329">
        <v>20</v>
      </c>
      <c r="F878" s="147" t="s">
        <v>1525</v>
      </c>
      <c r="G878" s="90" t="s">
        <v>1523</v>
      </c>
      <c r="H878" s="305">
        <v>50</v>
      </c>
      <c r="I878" s="148">
        <v>174</v>
      </c>
      <c r="J878" s="146">
        <v>174</v>
      </c>
      <c r="K878" s="148">
        <v>174</v>
      </c>
      <c r="L878" s="171">
        <v>3</v>
      </c>
    </row>
    <row r="879" spans="1:12" s="1" customFormat="1" ht="135">
      <c r="A879" s="32">
        <v>28</v>
      </c>
      <c r="B879" s="18" t="s">
        <v>684</v>
      </c>
      <c r="C879" s="18" t="s">
        <v>680</v>
      </c>
      <c r="D879" s="211" t="s">
        <v>681</v>
      </c>
      <c r="E879" s="330">
        <v>20</v>
      </c>
      <c r="F879" s="24" t="s">
        <v>685</v>
      </c>
      <c r="G879" s="24" t="s">
        <v>1176</v>
      </c>
      <c r="H879" s="306" t="s">
        <v>683</v>
      </c>
      <c r="I879" s="34">
        <v>210</v>
      </c>
      <c r="J879" s="1120">
        <f>E879*I879</f>
        <v>4200</v>
      </c>
      <c r="K879" s="34">
        <v>210</v>
      </c>
      <c r="L879" s="173">
        <v>4</v>
      </c>
    </row>
    <row r="880" spans="1:12" s="1" customFormat="1" ht="45">
      <c r="A880" s="254">
        <v>29</v>
      </c>
      <c r="B880" s="255" t="s">
        <v>686</v>
      </c>
      <c r="C880" s="255" t="s">
        <v>687</v>
      </c>
      <c r="D880" s="289" t="s">
        <v>27</v>
      </c>
      <c r="E880" s="328">
        <v>100</v>
      </c>
      <c r="F880" s="258" t="s">
        <v>522</v>
      </c>
      <c r="G880" s="256" t="s">
        <v>1176</v>
      </c>
      <c r="H880" s="307">
        <v>200</v>
      </c>
      <c r="I880" s="260">
        <v>1.65</v>
      </c>
      <c r="J880" s="1119">
        <f>I880*2</f>
        <v>3.3</v>
      </c>
      <c r="K880" s="260">
        <v>1.65</v>
      </c>
      <c r="L880" s="230">
        <v>1</v>
      </c>
    </row>
    <row r="881" spans="1:12" customFormat="1" ht="45">
      <c r="A881" s="232">
        <v>29</v>
      </c>
      <c r="B881" s="233" t="s">
        <v>686</v>
      </c>
      <c r="C881" s="234" t="s">
        <v>687</v>
      </c>
      <c r="D881" s="288" t="s">
        <v>27</v>
      </c>
      <c r="E881" s="327">
        <v>100</v>
      </c>
      <c r="F881" s="251" t="s">
        <v>1525</v>
      </c>
      <c r="G881" s="236" t="s">
        <v>1523</v>
      </c>
      <c r="H881" s="303">
        <v>100</v>
      </c>
      <c r="I881" s="261">
        <v>2.52</v>
      </c>
      <c r="J881" s="253">
        <v>2.52</v>
      </c>
      <c r="K881" s="261">
        <v>2.52</v>
      </c>
      <c r="L881" s="238">
        <v>2</v>
      </c>
    </row>
    <row r="882" spans="1:12" customFormat="1" ht="45">
      <c r="A882" s="232">
        <v>29</v>
      </c>
      <c r="B882" s="233" t="s">
        <v>686</v>
      </c>
      <c r="C882" s="234" t="s">
        <v>687</v>
      </c>
      <c r="D882" s="288" t="s">
        <v>27</v>
      </c>
      <c r="E882" s="327">
        <v>100</v>
      </c>
      <c r="F882" s="248" t="s">
        <v>1480</v>
      </c>
      <c r="G882" s="236" t="s">
        <v>1481</v>
      </c>
      <c r="H882" s="302" t="s">
        <v>1483</v>
      </c>
      <c r="I882" s="262">
        <v>3</v>
      </c>
      <c r="J882" s="250">
        <v>3</v>
      </c>
      <c r="K882" s="262">
        <v>3</v>
      </c>
      <c r="L882" s="238">
        <v>3</v>
      </c>
    </row>
    <row r="883" spans="1:12" customFormat="1" ht="45">
      <c r="A883" s="232">
        <v>29</v>
      </c>
      <c r="B883" s="233" t="s">
        <v>686</v>
      </c>
      <c r="C883" s="234" t="s">
        <v>687</v>
      </c>
      <c r="D883" s="288" t="s">
        <v>27</v>
      </c>
      <c r="E883" s="327">
        <v>100</v>
      </c>
      <c r="F883" s="235" t="s">
        <v>1337</v>
      </c>
      <c r="G883" s="236" t="s">
        <v>1338</v>
      </c>
      <c r="H883" s="299" t="s">
        <v>1346</v>
      </c>
      <c r="I883" s="237">
        <v>9.6</v>
      </c>
      <c r="J883" s="237">
        <f>1*I883</f>
        <v>9.6</v>
      </c>
      <c r="K883" s="238">
        <v>4.8</v>
      </c>
      <c r="L883" s="238">
        <v>4</v>
      </c>
    </row>
    <row r="884" spans="1:12" s="1" customFormat="1" ht="45">
      <c r="A884" s="32">
        <v>30</v>
      </c>
      <c r="B884" s="18" t="s">
        <v>688</v>
      </c>
      <c r="C884" s="18" t="s">
        <v>687</v>
      </c>
      <c r="D884" s="211" t="s">
        <v>27</v>
      </c>
      <c r="E884" s="330">
        <v>100</v>
      </c>
      <c r="F884" s="263" t="s">
        <v>522</v>
      </c>
      <c r="G884" s="24" t="s">
        <v>1176</v>
      </c>
      <c r="H884" s="308">
        <v>200</v>
      </c>
      <c r="I884" s="264">
        <v>1.35</v>
      </c>
      <c r="J884" s="1120">
        <f>I884*2</f>
        <v>2.7</v>
      </c>
      <c r="K884" s="264">
        <v>1.35</v>
      </c>
      <c r="L884" s="173">
        <v>1</v>
      </c>
    </row>
    <row r="885" spans="1:12" customFormat="1" ht="45">
      <c r="A885" s="112">
        <v>30</v>
      </c>
      <c r="B885" s="137" t="s">
        <v>688</v>
      </c>
      <c r="C885" s="138" t="s">
        <v>687</v>
      </c>
      <c r="D885" s="290" t="s">
        <v>27</v>
      </c>
      <c r="E885" s="329">
        <v>100</v>
      </c>
      <c r="F885" s="147" t="s">
        <v>1525</v>
      </c>
      <c r="G885" s="90" t="s">
        <v>1523</v>
      </c>
      <c r="H885" s="305">
        <v>100</v>
      </c>
      <c r="I885" s="150">
        <v>1.92</v>
      </c>
      <c r="J885" s="146">
        <v>1.92</v>
      </c>
      <c r="K885" s="150">
        <v>1.92</v>
      </c>
      <c r="L885" s="171">
        <v>2</v>
      </c>
    </row>
    <row r="886" spans="1:12" customFormat="1" ht="45">
      <c r="A886" s="112">
        <v>30</v>
      </c>
      <c r="B886" s="137" t="s">
        <v>688</v>
      </c>
      <c r="C886" s="138" t="s">
        <v>687</v>
      </c>
      <c r="D886" s="290" t="s">
        <v>27</v>
      </c>
      <c r="E886" s="329">
        <v>100</v>
      </c>
      <c r="F886" s="130" t="s">
        <v>1480</v>
      </c>
      <c r="G886" s="90" t="s">
        <v>1481</v>
      </c>
      <c r="H886" s="304" t="s">
        <v>1483</v>
      </c>
      <c r="I886" s="106">
        <v>3</v>
      </c>
      <c r="J886" s="129">
        <v>3</v>
      </c>
      <c r="K886" s="106">
        <v>3</v>
      </c>
      <c r="L886" s="171">
        <v>3</v>
      </c>
    </row>
    <row r="887" spans="1:12" customFormat="1" ht="45">
      <c r="A887" s="112">
        <v>30</v>
      </c>
      <c r="B887" s="137" t="s">
        <v>688</v>
      </c>
      <c r="C887" s="138" t="s">
        <v>687</v>
      </c>
      <c r="D887" s="290" t="s">
        <v>27</v>
      </c>
      <c r="E887" s="329">
        <v>100</v>
      </c>
      <c r="F887" s="104" t="s">
        <v>1337</v>
      </c>
      <c r="G887" s="90" t="s">
        <v>1338</v>
      </c>
      <c r="H887" s="298" t="s">
        <v>1346</v>
      </c>
      <c r="I887" s="117">
        <v>6.6</v>
      </c>
      <c r="J887" s="116">
        <f>1*I887</f>
        <v>6.6</v>
      </c>
      <c r="K887" s="267">
        <v>3.3</v>
      </c>
      <c r="L887" s="171">
        <v>4</v>
      </c>
    </row>
    <row r="888" spans="1:12" s="1" customFormat="1" ht="45">
      <c r="A888" s="254">
        <v>31</v>
      </c>
      <c r="B888" s="255" t="s">
        <v>689</v>
      </c>
      <c r="C888" s="255" t="s">
        <v>687</v>
      </c>
      <c r="D888" s="289" t="s">
        <v>27</v>
      </c>
      <c r="E888" s="328">
        <v>150</v>
      </c>
      <c r="F888" s="258" t="s">
        <v>522</v>
      </c>
      <c r="G888" s="256" t="s">
        <v>1176</v>
      </c>
      <c r="H888" s="309">
        <v>100</v>
      </c>
      <c r="I888" s="266">
        <v>2.46</v>
      </c>
      <c r="J888" s="1119">
        <v>2.46</v>
      </c>
      <c r="K888" s="266">
        <v>2.46</v>
      </c>
      <c r="L888" s="230">
        <v>1</v>
      </c>
    </row>
    <row r="889" spans="1:12" customFormat="1" ht="45">
      <c r="A889" s="232">
        <v>31</v>
      </c>
      <c r="B889" s="233" t="s">
        <v>689</v>
      </c>
      <c r="C889" s="234" t="s">
        <v>687</v>
      </c>
      <c r="D889" s="288" t="s">
        <v>27</v>
      </c>
      <c r="E889" s="327">
        <v>150</v>
      </c>
      <c r="F889" s="248" t="s">
        <v>1480</v>
      </c>
      <c r="G889" s="236" t="s">
        <v>1481</v>
      </c>
      <c r="H889" s="302" t="s">
        <v>1483</v>
      </c>
      <c r="I889" s="262">
        <v>3</v>
      </c>
      <c r="J889" s="250">
        <v>3</v>
      </c>
      <c r="K889" s="262">
        <v>3</v>
      </c>
      <c r="L889" s="238">
        <v>2</v>
      </c>
    </row>
    <row r="890" spans="1:12" customFormat="1" ht="45">
      <c r="A890" s="232">
        <v>31</v>
      </c>
      <c r="B890" s="233" t="s">
        <v>689</v>
      </c>
      <c r="C890" s="234" t="s">
        <v>687</v>
      </c>
      <c r="D890" s="288" t="s">
        <v>27</v>
      </c>
      <c r="E890" s="327">
        <v>150</v>
      </c>
      <c r="F890" s="251" t="s">
        <v>1525</v>
      </c>
      <c r="G890" s="236" t="s">
        <v>1523</v>
      </c>
      <c r="H890" s="303">
        <v>100</v>
      </c>
      <c r="I890" s="261">
        <v>3.12</v>
      </c>
      <c r="J890" s="253">
        <v>3.12</v>
      </c>
      <c r="K890" s="261">
        <v>3.12</v>
      </c>
      <c r="L890" s="238">
        <v>3</v>
      </c>
    </row>
    <row r="891" spans="1:12" customFormat="1" ht="45">
      <c r="A891" s="232">
        <v>31</v>
      </c>
      <c r="B891" s="233" t="s">
        <v>689</v>
      </c>
      <c r="C891" s="234" t="s">
        <v>687</v>
      </c>
      <c r="D891" s="288" t="s">
        <v>27</v>
      </c>
      <c r="E891" s="327">
        <v>150</v>
      </c>
      <c r="F891" s="235" t="s">
        <v>1337</v>
      </c>
      <c r="G891" s="236" t="s">
        <v>1338</v>
      </c>
      <c r="H891" s="299" t="s">
        <v>1347</v>
      </c>
      <c r="I891" s="237">
        <v>6.6</v>
      </c>
      <c r="J891" s="237">
        <f>1*I891</f>
        <v>6.6</v>
      </c>
      <c r="K891" s="238">
        <v>6.6</v>
      </c>
      <c r="L891" s="238">
        <v>4</v>
      </c>
    </row>
    <row r="892" spans="1:12" s="1" customFormat="1" ht="45">
      <c r="A892" s="32">
        <v>32</v>
      </c>
      <c r="B892" s="18" t="s">
        <v>690</v>
      </c>
      <c r="C892" s="18" t="s">
        <v>687</v>
      </c>
      <c r="D892" s="211" t="s">
        <v>27</v>
      </c>
      <c r="E892" s="331">
        <v>150</v>
      </c>
      <c r="F892" s="27" t="s">
        <v>522</v>
      </c>
      <c r="G892" s="24" t="s">
        <v>1176</v>
      </c>
      <c r="H892" s="310">
        <v>100</v>
      </c>
      <c r="I892" s="36">
        <v>2.94</v>
      </c>
      <c r="J892" s="1121">
        <v>2.94</v>
      </c>
      <c r="K892" s="36">
        <v>2.94</v>
      </c>
      <c r="L892" s="165">
        <v>1</v>
      </c>
    </row>
    <row r="893" spans="1:12" customFormat="1" ht="45">
      <c r="A893" s="112">
        <v>32</v>
      </c>
      <c r="B893" s="137" t="s">
        <v>690</v>
      </c>
      <c r="C893" s="138" t="s">
        <v>687</v>
      </c>
      <c r="D893" s="290" t="s">
        <v>27</v>
      </c>
      <c r="E893" s="332">
        <v>150</v>
      </c>
      <c r="F893" s="147" t="s">
        <v>1525</v>
      </c>
      <c r="G893" s="90" t="s">
        <v>1523</v>
      </c>
      <c r="H893" s="305">
        <v>100</v>
      </c>
      <c r="I893" s="150">
        <v>3.6</v>
      </c>
      <c r="J893" s="146">
        <v>3.6</v>
      </c>
      <c r="K893" s="150">
        <v>3.6</v>
      </c>
      <c r="L893" s="166">
        <v>2</v>
      </c>
    </row>
    <row r="894" spans="1:12" customFormat="1" ht="45">
      <c r="A894" s="112">
        <v>32</v>
      </c>
      <c r="B894" s="137" t="s">
        <v>690</v>
      </c>
      <c r="C894" s="138" t="s">
        <v>687</v>
      </c>
      <c r="D894" s="290" t="s">
        <v>27</v>
      </c>
      <c r="E894" s="332">
        <v>150</v>
      </c>
      <c r="F894" s="130" t="s">
        <v>1480</v>
      </c>
      <c r="G894" s="90" t="s">
        <v>1481</v>
      </c>
      <c r="H894" s="304" t="s">
        <v>1483</v>
      </c>
      <c r="I894" s="106">
        <v>4.2</v>
      </c>
      <c r="J894" s="129">
        <v>4.2</v>
      </c>
      <c r="K894" s="106">
        <v>4.2</v>
      </c>
      <c r="L894" s="166">
        <v>3</v>
      </c>
    </row>
    <row r="895" spans="1:12" customFormat="1" ht="45">
      <c r="A895" s="112">
        <v>32</v>
      </c>
      <c r="B895" s="137" t="s">
        <v>690</v>
      </c>
      <c r="C895" s="138" t="s">
        <v>687</v>
      </c>
      <c r="D895" s="290" t="s">
        <v>27</v>
      </c>
      <c r="E895" s="332">
        <v>150</v>
      </c>
      <c r="F895" s="104" t="s">
        <v>1337</v>
      </c>
      <c r="G895" s="90" t="s">
        <v>1338</v>
      </c>
      <c r="H895" s="298" t="s">
        <v>1347</v>
      </c>
      <c r="I895" s="117">
        <v>6.6</v>
      </c>
      <c r="J895" s="116">
        <f>1*I895</f>
        <v>6.6</v>
      </c>
      <c r="K895" s="117">
        <v>6.6</v>
      </c>
      <c r="L895" s="166">
        <v>4</v>
      </c>
    </row>
    <row r="896" spans="1:12" customFormat="1" ht="150">
      <c r="A896" s="232">
        <v>33</v>
      </c>
      <c r="B896" s="233" t="s">
        <v>691</v>
      </c>
      <c r="C896" s="234" t="s">
        <v>692</v>
      </c>
      <c r="D896" s="288" t="s">
        <v>27</v>
      </c>
      <c r="E896" s="288">
        <v>10</v>
      </c>
      <c r="F896" s="268" t="s">
        <v>1525</v>
      </c>
      <c r="G896" s="236" t="s">
        <v>1523</v>
      </c>
      <c r="H896" s="311">
        <v>72</v>
      </c>
      <c r="I896" s="261">
        <v>25.92</v>
      </c>
      <c r="J896" s="269">
        <v>25.92</v>
      </c>
      <c r="K896" s="261">
        <v>25.92</v>
      </c>
      <c r="L896" s="238">
        <v>1</v>
      </c>
    </row>
    <row r="897" spans="1:12" s="1" customFormat="1" ht="150">
      <c r="A897" s="254">
        <v>33</v>
      </c>
      <c r="B897" s="255" t="s">
        <v>691</v>
      </c>
      <c r="C897" s="255" t="s">
        <v>692</v>
      </c>
      <c r="D897" s="289" t="s">
        <v>27</v>
      </c>
      <c r="E897" s="289">
        <v>10</v>
      </c>
      <c r="F897" s="256" t="s">
        <v>693</v>
      </c>
      <c r="G897" s="256" t="s">
        <v>1176</v>
      </c>
      <c r="H897" s="311" t="s">
        <v>694</v>
      </c>
      <c r="I897" s="270">
        <v>28.5</v>
      </c>
      <c r="J897" s="1119">
        <f>I897</f>
        <v>28.5</v>
      </c>
      <c r="K897" s="270">
        <v>28.5</v>
      </c>
      <c r="L897" s="230">
        <v>2</v>
      </c>
    </row>
    <row r="898" spans="1:12" customFormat="1" ht="150">
      <c r="A898" s="232">
        <v>33</v>
      </c>
      <c r="B898" s="233" t="s">
        <v>691</v>
      </c>
      <c r="C898" s="234" t="s">
        <v>692</v>
      </c>
      <c r="D898" s="288" t="s">
        <v>27</v>
      </c>
      <c r="E898" s="288">
        <v>10</v>
      </c>
      <c r="F898" s="235" t="s">
        <v>1337</v>
      </c>
      <c r="G898" s="236" t="s">
        <v>1338</v>
      </c>
      <c r="H898" s="299" t="s">
        <v>1348</v>
      </c>
      <c r="I898" s="237">
        <v>34.200000000000003</v>
      </c>
      <c r="J898" s="237">
        <f>1*I898</f>
        <v>34.200000000000003</v>
      </c>
      <c r="K898" s="237">
        <v>34.200000000000003</v>
      </c>
      <c r="L898" s="238">
        <v>3</v>
      </c>
    </row>
    <row r="899" spans="1:12" customFormat="1" ht="150">
      <c r="A899" s="232">
        <v>33</v>
      </c>
      <c r="B899" s="233" t="s">
        <v>691</v>
      </c>
      <c r="C899" s="234" t="s">
        <v>692</v>
      </c>
      <c r="D899" s="288" t="s">
        <v>27</v>
      </c>
      <c r="E899" s="288">
        <v>10</v>
      </c>
      <c r="F899" s="235" t="s">
        <v>1480</v>
      </c>
      <c r="G899" s="236" t="s">
        <v>1481</v>
      </c>
      <c r="H899" s="299" t="s">
        <v>1484</v>
      </c>
      <c r="I899" s="262">
        <v>34.799999999999997</v>
      </c>
      <c r="J899" s="250">
        <v>34.799999999999997</v>
      </c>
      <c r="K899" s="262">
        <v>34.799999999999997</v>
      </c>
      <c r="L899" s="238">
        <v>4</v>
      </c>
    </row>
    <row r="900" spans="1:12" s="1" customFormat="1" ht="210">
      <c r="A900" s="32">
        <v>34</v>
      </c>
      <c r="B900" s="18" t="s">
        <v>695</v>
      </c>
      <c r="C900" s="18"/>
      <c r="D900" s="211" t="s">
        <v>629</v>
      </c>
      <c r="E900" s="331">
        <v>1000</v>
      </c>
      <c r="F900" s="37" t="s">
        <v>696</v>
      </c>
      <c r="G900" s="24" t="s">
        <v>1176</v>
      </c>
      <c r="H900" s="312" t="s">
        <v>697</v>
      </c>
      <c r="I900" s="38">
        <f>140/1000</f>
        <v>0.14000000000000001</v>
      </c>
      <c r="J900" s="1121">
        <f>I900*1000</f>
        <v>140</v>
      </c>
      <c r="K900" s="38">
        <f>140/1000</f>
        <v>0.14000000000000001</v>
      </c>
      <c r="L900" s="165">
        <v>1</v>
      </c>
    </row>
    <row r="901" spans="1:12" customFormat="1" ht="210">
      <c r="A901" s="112">
        <v>34</v>
      </c>
      <c r="B901" s="137" t="s">
        <v>695</v>
      </c>
      <c r="C901" s="138"/>
      <c r="D901" s="290" t="s">
        <v>629</v>
      </c>
      <c r="E901" s="332">
        <v>1000</v>
      </c>
      <c r="F901" s="147" t="s">
        <v>1525</v>
      </c>
      <c r="G901" s="90" t="s">
        <v>1523</v>
      </c>
      <c r="H901" s="305">
        <v>500</v>
      </c>
      <c r="I901" s="153">
        <v>0.14399999999999999</v>
      </c>
      <c r="J901" s="154">
        <f>H901*I901</f>
        <v>72</v>
      </c>
      <c r="K901" s="153">
        <v>0.14399999999999999</v>
      </c>
      <c r="L901" s="166">
        <v>2</v>
      </c>
    </row>
    <row r="902" spans="1:12" customFormat="1" ht="210">
      <c r="A902" s="112">
        <v>34</v>
      </c>
      <c r="B902" s="137" t="s">
        <v>695</v>
      </c>
      <c r="C902" s="138"/>
      <c r="D902" s="290" t="s">
        <v>629</v>
      </c>
      <c r="E902" s="332">
        <v>1000</v>
      </c>
      <c r="F902" s="104" t="s">
        <v>1337</v>
      </c>
      <c r="G902" s="90" t="s">
        <v>1338</v>
      </c>
      <c r="H902" s="298" t="s">
        <v>1349</v>
      </c>
      <c r="I902" s="117">
        <v>0.15</v>
      </c>
      <c r="J902" s="117">
        <f>I902*500</f>
        <v>75</v>
      </c>
      <c r="K902" s="117">
        <v>0.15</v>
      </c>
      <c r="L902" s="166">
        <v>3</v>
      </c>
    </row>
    <row r="903" spans="1:12" customFormat="1" ht="210">
      <c r="A903" s="112">
        <v>34</v>
      </c>
      <c r="B903" s="137" t="s">
        <v>695</v>
      </c>
      <c r="C903" s="138"/>
      <c r="D903" s="290" t="s">
        <v>629</v>
      </c>
      <c r="E903" s="332">
        <v>1000</v>
      </c>
      <c r="F903" s="130" t="s">
        <v>1480</v>
      </c>
      <c r="G903" s="90" t="s">
        <v>1481</v>
      </c>
      <c r="H903" s="304" t="s">
        <v>1485</v>
      </c>
      <c r="I903" s="106">
        <v>0.18</v>
      </c>
      <c r="J903" s="129">
        <v>90</v>
      </c>
      <c r="K903" s="106">
        <v>0.18</v>
      </c>
      <c r="L903" s="166">
        <v>4</v>
      </c>
    </row>
    <row r="904" spans="1:12" customFormat="1" ht="225">
      <c r="A904" s="232">
        <v>35</v>
      </c>
      <c r="B904" s="233" t="s">
        <v>698</v>
      </c>
      <c r="C904" s="234"/>
      <c r="D904" s="288" t="s">
        <v>125</v>
      </c>
      <c r="E904" s="288">
        <v>500</v>
      </c>
      <c r="F904" s="235" t="s">
        <v>1337</v>
      </c>
      <c r="G904" s="236" t="s">
        <v>1338</v>
      </c>
      <c r="H904" s="299" t="s">
        <v>1349</v>
      </c>
      <c r="I904" s="237">
        <v>0.18</v>
      </c>
      <c r="J904" s="245">
        <f>I904*500</f>
        <v>90</v>
      </c>
      <c r="K904" s="237">
        <v>0.18</v>
      </c>
      <c r="L904" s="238">
        <v>1</v>
      </c>
    </row>
    <row r="905" spans="1:12" customFormat="1" ht="225">
      <c r="A905" s="232">
        <v>35</v>
      </c>
      <c r="B905" s="233" t="s">
        <v>698</v>
      </c>
      <c r="C905" s="234"/>
      <c r="D905" s="288" t="s">
        <v>125</v>
      </c>
      <c r="E905" s="288">
        <v>500</v>
      </c>
      <c r="F905" s="235" t="s">
        <v>1480</v>
      </c>
      <c r="G905" s="236" t="s">
        <v>1481</v>
      </c>
      <c r="H905" s="299" t="s">
        <v>1485</v>
      </c>
      <c r="I905" s="262">
        <v>0.18</v>
      </c>
      <c r="J905" s="250">
        <v>90</v>
      </c>
      <c r="K905" s="262">
        <v>0.18</v>
      </c>
      <c r="L905" s="238">
        <v>1</v>
      </c>
    </row>
    <row r="906" spans="1:12" customFormat="1" ht="225">
      <c r="A906" s="232">
        <v>35</v>
      </c>
      <c r="B906" s="233" t="s">
        <v>698</v>
      </c>
      <c r="C906" s="234"/>
      <c r="D906" s="288" t="s">
        <v>125</v>
      </c>
      <c r="E906" s="288">
        <v>500</v>
      </c>
      <c r="F906" s="268" t="s">
        <v>1525</v>
      </c>
      <c r="G906" s="236" t="s">
        <v>1523</v>
      </c>
      <c r="H906" s="311">
        <v>500</v>
      </c>
      <c r="I906" s="271">
        <v>0.216</v>
      </c>
      <c r="J906" s="272">
        <f>H906*I906</f>
        <v>108</v>
      </c>
      <c r="K906" s="271">
        <v>0.216</v>
      </c>
      <c r="L906" s="238">
        <v>2</v>
      </c>
    </row>
    <row r="907" spans="1:12" s="1" customFormat="1" ht="225">
      <c r="A907" s="254">
        <v>35</v>
      </c>
      <c r="B907" s="255" t="s">
        <v>698</v>
      </c>
      <c r="C907" s="255"/>
      <c r="D907" s="289" t="s">
        <v>125</v>
      </c>
      <c r="E907" s="289">
        <v>500</v>
      </c>
      <c r="F907" s="256" t="s">
        <v>699</v>
      </c>
      <c r="G907" s="256" t="s">
        <v>1176</v>
      </c>
      <c r="H907" s="311" t="s">
        <v>700</v>
      </c>
      <c r="I907" s="270">
        <f>130/500</f>
        <v>0.26</v>
      </c>
      <c r="J907" s="1119">
        <f>I907*500</f>
        <v>130</v>
      </c>
      <c r="K907" s="270">
        <f>130/500</f>
        <v>0.26</v>
      </c>
      <c r="L907" s="230">
        <v>3</v>
      </c>
    </row>
    <row r="908" spans="1:12" customFormat="1" ht="225">
      <c r="A908" s="112">
        <v>36</v>
      </c>
      <c r="B908" s="137" t="s">
        <v>701</v>
      </c>
      <c r="C908" s="138"/>
      <c r="D908" s="290" t="s">
        <v>125</v>
      </c>
      <c r="E908" s="333">
        <v>500</v>
      </c>
      <c r="F908" s="104" t="s">
        <v>1337</v>
      </c>
      <c r="G908" s="90" t="s">
        <v>1338</v>
      </c>
      <c r="H908" s="298" t="s">
        <v>1349</v>
      </c>
      <c r="I908" s="117">
        <v>0.24</v>
      </c>
      <c r="J908" s="117">
        <f>I908*500</f>
        <v>120</v>
      </c>
      <c r="K908" s="117">
        <v>0.24</v>
      </c>
      <c r="L908" s="166">
        <v>2</v>
      </c>
    </row>
    <row r="909" spans="1:12" customFormat="1" ht="225">
      <c r="A909" s="112">
        <v>36</v>
      </c>
      <c r="B909" s="137" t="s">
        <v>701</v>
      </c>
      <c r="C909" s="138"/>
      <c r="D909" s="290" t="s">
        <v>125</v>
      </c>
      <c r="E909" s="333">
        <v>500</v>
      </c>
      <c r="F909" s="131" t="s">
        <v>1480</v>
      </c>
      <c r="G909" s="90" t="s">
        <v>1481</v>
      </c>
      <c r="H909" s="313" t="s">
        <v>1485</v>
      </c>
      <c r="I909" s="106">
        <v>0.24</v>
      </c>
      <c r="J909" s="129">
        <v>120</v>
      </c>
      <c r="K909" s="106">
        <v>0.24</v>
      </c>
      <c r="L909" s="166">
        <v>1</v>
      </c>
    </row>
    <row r="910" spans="1:12" s="1" customFormat="1" ht="225">
      <c r="A910" s="32">
        <v>36</v>
      </c>
      <c r="B910" s="18" t="s">
        <v>701</v>
      </c>
      <c r="C910" s="18"/>
      <c r="D910" s="211" t="s">
        <v>125</v>
      </c>
      <c r="E910" s="211">
        <v>500</v>
      </c>
      <c r="F910" s="37" t="s">
        <v>702</v>
      </c>
      <c r="G910" s="24" t="s">
        <v>1176</v>
      </c>
      <c r="H910" s="314" t="s">
        <v>700</v>
      </c>
      <c r="I910" s="38">
        <f>155/500</f>
        <v>0.31</v>
      </c>
      <c r="J910" s="1121">
        <f>I910*500</f>
        <v>155</v>
      </c>
      <c r="K910" s="38">
        <f>155/500</f>
        <v>0.31</v>
      </c>
      <c r="L910" s="165">
        <v>2</v>
      </c>
    </row>
    <row r="911" spans="1:12" customFormat="1" ht="225">
      <c r="A911" s="112">
        <v>36</v>
      </c>
      <c r="B911" s="137" t="s">
        <v>701</v>
      </c>
      <c r="C911" s="138"/>
      <c r="D911" s="290" t="s">
        <v>125</v>
      </c>
      <c r="E911" s="333">
        <v>500</v>
      </c>
      <c r="F911" s="16" t="s">
        <v>1525</v>
      </c>
      <c r="G911" s="90" t="s">
        <v>1523</v>
      </c>
      <c r="H911" s="48">
        <v>250</v>
      </c>
      <c r="I911" s="150">
        <v>0.78</v>
      </c>
      <c r="J911" s="154">
        <f>H911*I911</f>
        <v>195</v>
      </c>
      <c r="K911" s="150">
        <v>0.78</v>
      </c>
      <c r="L911" s="166">
        <v>3</v>
      </c>
    </row>
    <row r="912" spans="1:12" customFormat="1" ht="90">
      <c r="A912" s="232">
        <v>37</v>
      </c>
      <c r="B912" s="233" t="s">
        <v>703</v>
      </c>
      <c r="C912" s="234"/>
      <c r="D912" s="288" t="s">
        <v>125</v>
      </c>
      <c r="E912" s="288">
        <v>500</v>
      </c>
      <c r="F912" s="235" t="s">
        <v>1337</v>
      </c>
      <c r="G912" s="236" t="s">
        <v>1338</v>
      </c>
      <c r="H912" s="299" t="s">
        <v>1349</v>
      </c>
      <c r="I912" s="237">
        <v>2.8799999999999999E-2</v>
      </c>
      <c r="J912" s="245">
        <f>I912*500</f>
        <v>14.4</v>
      </c>
      <c r="K912" s="237">
        <v>2.8799999999999999E-2</v>
      </c>
      <c r="L912" s="238">
        <v>1</v>
      </c>
    </row>
    <row r="913" spans="1:12" s="1" customFormat="1" ht="90">
      <c r="A913" s="254">
        <v>37</v>
      </c>
      <c r="B913" s="255" t="s">
        <v>703</v>
      </c>
      <c r="C913" s="255"/>
      <c r="D913" s="289" t="s">
        <v>125</v>
      </c>
      <c r="E913" s="289">
        <v>500</v>
      </c>
      <c r="F913" s="258" t="s">
        <v>522</v>
      </c>
      <c r="G913" s="256" t="s">
        <v>1176</v>
      </c>
      <c r="H913" s="309">
        <v>500</v>
      </c>
      <c r="I913" s="273">
        <v>3.9E-2</v>
      </c>
      <c r="J913" s="1119">
        <f>I913*H913</f>
        <v>19.5</v>
      </c>
      <c r="K913" s="273">
        <v>3.9E-2</v>
      </c>
      <c r="L913" s="230">
        <v>2</v>
      </c>
    </row>
    <row r="914" spans="1:12" customFormat="1" ht="90">
      <c r="A914" s="232">
        <v>37</v>
      </c>
      <c r="B914" s="233" t="s">
        <v>703</v>
      </c>
      <c r="C914" s="234"/>
      <c r="D914" s="288" t="s">
        <v>125</v>
      </c>
      <c r="E914" s="288">
        <v>500</v>
      </c>
      <c r="F914" s="268" t="s">
        <v>1525</v>
      </c>
      <c r="G914" s="236" t="s">
        <v>1523</v>
      </c>
      <c r="H914" s="311">
        <v>500</v>
      </c>
      <c r="I914" s="271">
        <v>4.8000000000000001E-2</v>
      </c>
      <c r="J914" s="272">
        <f>H914*I914</f>
        <v>24</v>
      </c>
      <c r="K914" s="271">
        <v>4.8000000000000001E-2</v>
      </c>
      <c r="L914" s="238">
        <v>3</v>
      </c>
    </row>
    <row r="915" spans="1:12" customFormat="1" ht="90">
      <c r="A915" s="232">
        <v>37</v>
      </c>
      <c r="B915" s="233" t="s">
        <v>703</v>
      </c>
      <c r="C915" s="234"/>
      <c r="D915" s="288" t="s">
        <v>125</v>
      </c>
      <c r="E915" s="288">
        <v>500</v>
      </c>
      <c r="F915" s="235" t="s">
        <v>1480</v>
      </c>
      <c r="G915" s="236" t="s">
        <v>1481</v>
      </c>
      <c r="H915" s="299" t="s">
        <v>1486</v>
      </c>
      <c r="I915" s="262">
        <v>0.06</v>
      </c>
      <c r="J915" s="250">
        <v>3</v>
      </c>
      <c r="K915" s="262">
        <v>0.06</v>
      </c>
      <c r="L915" s="238">
        <v>4</v>
      </c>
    </row>
    <row r="916" spans="1:12" s="1" customFormat="1" ht="216.75">
      <c r="A916" s="22"/>
      <c r="B916" s="21" t="s">
        <v>677</v>
      </c>
      <c r="C916" s="21" t="s">
        <v>704</v>
      </c>
      <c r="D916" s="291"/>
      <c r="E916" s="334"/>
      <c r="F916" s="24"/>
      <c r="G916" s="24"/>
      <c r="H916" s="315"/>
      <c r="I916" s="25"/>
      <c r="J916" s="1118"/>
      <c r="K916" s="165"/>
      <c r="L916" s="165"/>
    </row>
    <row r="917" spans="1:12" customFormat="1" ht="30">
      <c r="A917" s="107">
        <v>38</v>
      </c>
      <c r="B917" s="103" t="s">
        <v>705</v>
      </c>
      <c r="C917" s="113" t="s">
        <v>706</v>
      </c>
      <c r="D917" s="287" t="s">
        <v>640</v>
      </c>
      <c r="E917" s="326">
        <v>100</v>
      </c>
      <c r="F917" s="151" t="s">
        <v>1528</v>
      </c>
      <c r="G917" s="90" t="s">
        <v>1523</v>
      </c>
      <c r="H917" s="315">
        <v>5</v>
      </c>
      <c r="I917" s="149">
        <v>9.84</v>
      </c>
      <c r="J917" s="154">
        <v>9.84</v>
      </c>
      <c r="K917" s="149">
        <v>9.84</v>
      </c>
      <c r="L917" s="166">
        <v>1</v>
      </c>
    </row>
    <row r="918" spans="1:12" s="1" customFormat="1" ht="45">
      <c r="A918" s="22">
        <v>38</v>
      </c>
      <c r="B918" s="23" t="s">
        <v>705</v>
      </c>
      <c r="C918" s="23" t="s">
        <v>706</v>
      </c>
      <c r="D918" s="291" t="s">
        <v>640</v>
      </c>
      <c r="E918" s="334">
        <v>100</v>
      </c>
      <c r="F918" s="37" t="s">
        <v>707</v>
      </c>
      <c r="G918" s="24" t="s">
        <v>1176</v>
      </c>
      <c r="H918" s="315" t="s">
        <v>708</v>
      </c>
      <c r="I918" s="25">
        <v>10</v>
      </c>
      <c r="J918" s="1122">
        <f>I918</f>
        <v>10</v>
      </c>
      <c r="K918" s="25">
        <v>10</v>
      </c>
      <c r="L918" s="165">
        <v>2</v>
      </c>
    </row>
    <row r="919" spans="1:12" customFormat="1" ht="31.5">
      <c r="A919" s="107">
        <v>38</v>
      </c>
      <c r="B919" s="103" t="s">
        <v>705</v>
      </c>
      <c r="C919" s="113" t="s">
        <v>706</v>
      </c>
      <c r="D919" s="287" t="s">
        <v>640</v>
      </c>
      <c r="E919" s="326">
        <v>100</v>
      </c>
      <c r="F919" s="104" t="s">
        <v>1337</v>
      </c>
      <c r="G919" s="90" t="s">
        <v>1338</v>
      </c>
      <c r="H919" s="298">
        <v>2.5</v>
      </c>
      <c r="I919" s="116">
        <v>10.62</v>
      </c>
      <c r="J919" s="116">
        <f>H919*I919</f>
        <v>26.549999999999997</v>
      </c>
      <c r="K919" s="116">
        <v>10.62</v>
      </c>
      <c r="L919" s="166">
        <v>3</v>
      </c>
    </row>
    <row r="920" spans="1:12" s="1" customFormat="1" ht="75">
      <c r="A920" s="274">
        <v>39</v>
      </c>
      <c r="B920" s="227" t="s">
        <v>709</v>
      </c>
      <c r="C920" s="227" t="s">
        <v>674</v>
      </c>
      <c r="D920" s="228" t="s">
        <v>640</v>
      </c>
      <c r="E920" s="228">
        <v>1</v>
      </c>
      <c r="F920" s="256" t="s">
        <v>710</v>
      </c>
      <c r="G920" s="256" t="s">
        <v>1176</v>
      </c>
      <c r="H920" s="316" t="s">
        <v>711</v>
      </c>
      <c r="I920" s="275">
        <v>22.8</v>
      </c>
      <c r="J920" s="1123">
        <f>I920</f>
        <v>22.8</v>
      </c>
      <c r="K920" s="275">
        <v>22.8</v>
      </c>
      <c r="L920" s="230">
        <v>1</v>
      </c>
    </row>
    <row r="921" spans="1:12" customFormat="1" ht="75">
      <c r="A921" s="242">
        <v>39</v>
      </c>
      <c r="B921" s="243" t="s">
        <v>709</v>
      </c>
      <c r="C921" s="244" t="s">
        <v>674</v>
      </c>
      <c r="D921" s="285" t="s">
        <v>640</v>
      </c>
      <c r="E921" s="285">
        <v>1</v>
      </c>
      <c r="F921" s="268" t="s">
        <v>1528</v>
      </c>
      <c r="G921" s="236" t="s">
        <v>1523</v>
      </c>
      <c r="H921" s="316">
        <v>1</v>
      </c>
      <c r="I921" s="277">
        <v>25.8</v>
      </c>
      <c r="J921" s="272">
        <f>H921*I921</f>
        <v>25.8</v>
      </c>
      <c r="K921" s="277">
        <v>25.8</v>
      </c>
      <c r="L921" s="238">
        <v>2</v>
      </c>
    </row>
    <row r="922" spans="1:12" customFormat="1" ht="75">
      <c r="A922" s="242">
        <v>39</v>
      </c>
      <c r="B922" s="243" t="s">
        <v>709</v>
      </c>
      <c r="C922" s="244" t="s">
        <v>674</v>
      </c>
      <c r="D922" s="285" t="s">
        <v>640</v>
      </c>
      <c r="E922" s="285">
        <v>1</v>
      </c>
      <c r="F922" s="235" t="s">
        <v>1337</v>
      </c>
      <c r="G922" s="236" t="s">
        <v>1338</v>
      </c>
      <c r="H922" s="299">
        <v>0.5</v>
      </c>
      <c r="I922" s="245">
        <v>84</v>
      </c>
      <c r="J922" s="237">
        <f>H922*I922</f>
        <v>42</v>
      </c>
      <c r="K922" s="245">
        <v>84</v>
      </c>
      <c r="L922" s="238">
        <v>3</v>
      </c>
    </row>
    <row r="923" spans="1:12" s="1" customFormat="1" ht="90">
      <c r="A923" s="22">
        <v>40</v>
      </c>
      <c r="B923" s="23" t="s">
        <v>712</v>
      </c>
      <c r="C923" s="23" t="s">
        <v>674</v>
      </c>
      <c r="D923" s="291" t="s">
        <v>640</v>
      </c>
      <c r="E923" s="334">
        <v>2</v>
      </c>
      <c r="F923" s="24" t="s">
        <v>713</v>
      </c>
      <c r="G923" s="24" t="s">
        <v>1176</v>
      </c>
      <c r="H923" s="48" t="s">
        <v>711</v>
      </c>
      <c r="I923" s="25">
        <v>21.6</v>
      </c>
      <c r="J923" s="1122">
        <f>I923</f>
        <v>21.6</v>
      </c>
      <c r="K923" s="25">
        <v>21.6</v>
      </c>
      <c r="L923" s="165">
        <v>1</v>
      </c>
    </row>
    <row r="924" spans="1:12" customFormat="1" ht="90">
      <c r="A924" s="107">
        <v>40</v>
      </c>
      <c r="B924" s="103" t="s">
        <v>712</v>
      </c>
      <c r="C924" s="113" t="s">
        <v>674</v>
      </c>
      <c r="D924" s="287" t="s">
        <v>640</v>
      </c>
      <c r="E924" s="326">
        <v>2</v>
      </c>
      <c r="F924" s="151" t="s">
        <v>1528</v>
      </c>
      <c r="G924" s="90" t="s">
        <v>1523</v>
      </c>
      <c r="H924" s="315">
        <v>1</v>
      </c>
      <c r="I924" s="149">
        <v>25.8</v>
      </c>
      <c r="J924" s="154">
        <f>H924*I924</f>
        <v>25.8</v>
      </c>
      <c r="K924" s="149">
        <v>25.8</v>
      </c>
      <c r="L924" s="166">
        <v>2</v>
      </c>
    </row>
    <row r="925" spans="1:12" customFormat="1" ht="90">
      <c r="A925" s="107">
        <v>40</v>
      </c>
      <c r="B925" s="103" t="s">
        <v>712</v>
      </c>
      <c r="C925" s="113" t="s">
        <v>674</v>
      </c>
      <c r="D925" s="287" t="s">
        <v>640</v>
      </c>
      <c r="E925" s="326">
        <v>2</v>
      </c>
      <c r="F925" s="104" t="s">
        <v>1337</v>
      </c>
      <c r="G925" s="90" t="s">
        <v>1338</v>
      </c>
      <c r="H925" s="298">
        <v>0.5</v>
      </c>
      <c r="I925" s="116">
        <v>84</v>
      </c>
      <c r="J925" s="116">
        <f>H925*I925</f>
        <v>42</v>
      </c>
      <c r="K925" s="116">
        <v>84</v>
      </c>
      <c r="L925" s="166">
        <v>3</v>
      </c>
    </row>
    <row r="926" spans="1:12" customFormat="1" ht="210">
      <c r="A926" s="242">
        <v>41</v>
      </c>
      <c r="B926" s="243" t="s">
        <v>714</v>
      </c>
      <c r="C926" s="244" t="s">
        <v>715</v>
      </c>
      <c r="D926" s="285" t="s">
        <v>27</v>
      </c>
      <c r="E926" s="285">
        <v>20</v>
      </c>
      <c r="F926" s="235" t="s">
        <v>1337</v>
      </c>
      <c r="G926" s="280" t="s">
        <v>1338</v>
      </c>
      <c r="H926" s="299" t="s">
        <v>1350</v>
      </c>
      <c r="I926" s="237">
        <v>9.9600000000000009</v>
      </c>
      <c r="J926" s="237">
        <v>19.920000000000002</v>
      </c>
      <c r="K926" s="281">
        <v>9.9600000000000009</v>
      </c>
      <c r="L926" s="281">
        <v>1</v>
      </c>
    </row>
    <row r="927" spans="1:12" s="1" customFormat="1" ht="210">
      <c r="A927" s="274">
        <v>41</v>
      </c>
      <c r="B927" s="227" t="s">
        <v>714</v>
      </c>
      <c r="C927" s="227" t="s">
        <v>715</v>
      </c>
      <c r="D927" s="228" t="s">
        <v>27</v>
      </c>
      <c r="E927" s="228">
        <v>20</v>
      </c>
      <c r="F927" s="256" t="s">
        <v>716</v>
      </c>
      <c r="G927" s="256" t="s">
        <v>1176</v>
      </c>
      <c r="H927" s="316" t="s">
        <v>717</v>
      </c>
      <c r="I927" s="275">
        <v>51</v>
      </c>
      <c r="J927" s="1123">
        <f>I927</f>
        <v>51</v>
      </c>
      <c r="K927" s="279">
        <v>10.199999999999999</v>
      </c>
      <c r="L927" s="279">
        <v>2</v>
      </c>
    </row>
    <row r="928" spans="1:12" customFormat="1" ht="210">
      <c r="A928" s="242">
        <v>41</v>
      </c>
      <c r="B928" s="243" t="s">
        <v>714</v>
      </c>
      <c r="C928" s="244" t="s">
        <v>715</v>
      </c>
      <c r="D928" s="285" t="s">
        <v>27</v>
      </c>
      <c r="E928" s="285">
        <v>20</v>
      </c>
      <c r="F928" s="268" t="s">
        <v>1528</v>
      </c>
      <c r="G928" s="280" t="s">
        <v>1523</v>
      </c>
      <c r="H928" s="316">
        <v>5</v>
      </c>
      <c r="I928" s="277">
        <v>58.8</v>
      </c>
      <c r="J928" s="272">
        <v>58.8</v>
      </c>
      <c r="K928" s="281">
        <v>11.76</v>
      </c>
      <c r="L928" s="281">
        <v>3</v>
      </c>
    </row>
    <row r="929" spans="1:12" s="1" customFormat="1" ht="45">
      <c r="A929" s="22">
        <v>42</v>
      </c>
      <c r="B929" s="23" t="s">
        <v>718</v>
      </c>
      <c r="C929" s="23" t="s">
        <v>706</v>
      </c>
      <c r="D929" s="291" t="s">
        <v>640</v>
      </c>
      <c r="E929" s="334">
        <v>60</v>
      </c>
      <c r="F929" s="27" t="s">
        <v>719</v>
      </c>
      <c r="G929" s="24" t="s">
        <v>1176</v>
      </c>
      <c r="H929" s="317">
        <v>5</v>
      </c>
      <c r="I929" s="31">
        <v>7.8</v>
      </c>
      <c r="J929" s="1121">
        <f>I929*H929</f>
        <v>39</v>
      </c>
      <c r="K929" s="31">
        <v>7.8</v>
      </c>
      <c r="L929" s="165">
        <v>1</v>
      </c>
    </row>
    <row r="930" spans="1:12" customFormat="1" ht="45">
      <c r="A930" s="107">
        <v>42</v>
      </c>
      <c r="B930" s="103" t="s">
        <v>718</v>
      </c>
      <c r="C930" s="113" t="s">
        <v>706</v>
      </c>
      <c r="D930" s="287" t="s">
        <v>640</v>
      </c>
      <c r="E930" s="326">
        <v>60</v>
      </c>
      <c r="F930" s="151" t="s">
        <v>1528</v>
      </c>
      <c r="G930" s="90" t="s">
        <v>1523</v>
      </c>
      <c r="H930" s="315">
        <v>5</v>
      </c>
      <c r="I930" s="149">
        <v>8.16</v>
      </c>
      <c r="J930" s="152">
        <f>H930*I930</f>
        <v>40.799999999999997</v>
      </c>
      <c r="K930" s="149">
        <v>8.16</v>
      </c>
      <c r="L930" s="166">
        <v>2</v>
      </c>
    </row>
    <row r="931" spans="1:12" customFormat="1" ht="45">
      <c r="A931" s="107">
        <v>42</v>
      </c>
      <c r="B931" s="103" t="s">
        <v>718</v>
      </c>
      <c r="C931" s="113" t="s">
        <v>706</v>
      </c>
      <c r="D931" s="287" t="s">
        <v>640</v>
      </c>
      <c r="E931" s="326">
        <v>60</v>
      </c>
      <c r="F931" s="104" t="s">
        <v>1337</v>
      </c>
      <c r="G931" s="90" t="s">
        <v>1338</v>
      </c>
      <c r="H931" s="298">
        <v>5</v>
      </c>
      <c r="I931" s="121">
        <v>10.8</v>
      </c>
      <c r="J931" s="116">
        <f>H931*I931</f>
        <v>54</v>
      </c>
      <c r="K931" s="121">
        <v>10.8</v>
      </c>
      <c r="L931" s="166">
        <v>3</v>
      </c>
    </row>
    <row r="932" spans="1:12" customFormat="1" ht="45">
      <c r="A932" s="242">
        <v>43</v>
      </c>
      <c r="B932" s="243" t="s">
        <v>720</v>
      </c>
      <c r="C932" s="244" t="s">
        <v>706</v>
      </c>
      <c r="D932" s="285" t="s">
        <v>640</v>
      </c>
      <c r="E932" s="285">
        <v>5</v>
      </c>
      <c r="F932" s="268" t="s">
        <v>1528</v>
      </c>
      <c r="G932" s="236" t="s">
        <v>1523</v>
      </c>
      <c r="H932" s="316">
        <v>5</v>
      </c>
      <c r="I932" s="277">
        <v>6</v>
      </c>
      <c r="J932" s="269">
        <f>H932*I932</f>
        <v>30</v>
      </c>
      <c r="K932" s="277">
        <v>6</v>
      </c>
      <c r="L932" s="238">
        <v>1</v>
      </c>
    </row>
    <row r="933" spans="1:12" customFormat="1" ht="45">
      <c r="A933" s="242">
        <v>43</v>
      </c>
      <c r="B933" s="243" t="s">
        <v>720</v>
      </c>
      <c r="C933" s="244" t="s">
        <v>706</v>
      </c>
      <c r="D933" s="285" t="s">
        <v>640</v>
      </c>
      <c r="E933" s="285">
        <v>5</v>
      </c>
      <c r="F933" s="235" t="s">
        <v>1337</v>
      </c>
      <c r="G933" s="236" t="s">
        <v>1338</v>
      </c>
      <c r="H933" s="299">
        <v>5</v>
      </c>
      <c r="I933" s="245">
        <v>8.8800000000000008</v>
      </c>
      <c r="J933" s="237">
        <f>H933*I933</f>
        <v>44.400000000000006</v>
      </c>
      <c r="K933" s="245">
        <v>8.8800000000000008</v>
      </c>
      <c r="L933" s="238">
        <v>2</v>
      </c>
    </row>
    <row r="934" spans="1:12" s="1" customFormat="1" ht="45">
      <c r="A934" s="274">
        <v>43</v>
      </c>
      <c r="B934" s="227" t="s">
        <v>720</v>
      </c>
      <c r="C934" s="227" t="s">
        <v>706</v>
      </c>
      <c r="D934" s="228" t="s">
        <v>640</v>
      </c>
      <c r="E934" s="228">
        <v>5</v>
      </c>
      <c r="F934" s="258" t="s">
        <v>719</v>
      </c>
      <c r="G934" s="256" t="s">
        <v>1176</v>
      </c>
      <c r="H934" s="309">
        <v>5</v>
      </c>
      <c r="I934" s="282">
        <v>9</v>
      </c>
      <c r="J934" s="1119">
        <f>I934*H934</f>
        <v>45</v>
      </c>
      <c r="K934" s="282">
        <v>9</v>
      </c>
      <c r="L934" s="230">
        <v>3</v>
      </c>
    </row>
    <row r="935" spans="1:12" customFormat="1" ht="90">
      <c r="A935" s="107">
        <v>44</v>
      </c>
      <c r="B935" s="103" t="s">
        <v>721</v>
      </c>
      <c r="C935" s="113" t="s">
        <v>706</v>
      </c>
      <c r="D935" s="287" t="s">
        <v>640</v>
      </c>
      <c r="E935" s="326">
        <v>300</v>
      </c>
      <c r="F935" s="151" t="s">
        <v>1528</v>
      </c>
      <c r="G935" s="90" t="s">
        <v>1523</v>
      </c>
      <c r="H935" s="315">
        <v>5</v>
      </c>
      <c r="I935" s="149">
        <v>4.32</v>
      </c>
      <c r="J935" s="152">
        <f>H935*I935</f>
        <v>21.6</v>
      </c>
      <c r="K935" s="149">
        <v>4.32</v>
      </c>
      <c r="L935" s="166">
        <v>2</v>
      </c>
    </row>
    <row r="936" spans="1:12" s="1" customFormat="1" ht="90">
      <c r="A936" s="22">
        <v>44</v>
      </c>
      <c r="B936" s="23" t="s">
        <v>721</v>
      </c>
      <c r="C936" s="23" t="s">
        <v>706</v>
      </c>
      <c r="D936" s="291" t="s">
        <v>640</v>
      </c>
      <c r="E936" s="334">
        <v>300</v>
      </c>
      <c r="F936" s="27" t="s">
        <v>719</v>
      </c>
      <c r="G936" s="24" t="s">
        <v>1176</v>
      </c>
      <c r="H936" s="317">
        <v>10</v>
      </c>
      <c r="I936" s="31">
        <v>4.32</v>
      </c>
      <c r="J936" s="1121">
        <f>I936*H936</f>
        <v>43.2</v>
      </c>
      <c r="K936" s="31">
        <v>4.32</v>
      </c>
      <c r="L936" s="165">
        <v>1</v>
      </c>
    </row>
    <row r="937" spans="1:12" customFormat="1" ht="90">
      <c r="A937" s="107">
        <v>44</v>
      </c>
      <c r="B937" s="103" t="s">
        <v>721</v>
      </c>
      <c r="C937" s="113" t="s">
        <v>706</v>
      </c>
      <c r="D937" s="287" t="s">
        <v>640</v>
      </c>
      <c r="E937" s="326">
        <v>300</v>
      </c>
      <c r="F937" s="104" t="s">
        <v>1337</v>
      </c>
      <c r="G937" s="90" t="s">
        <v>1338</v>
      </c>
      <c r="H937" s="298">
        <v>2.5</v>
      </c>
      <c r="I937" s="116">
        <v>4.38</v>
      </c>
      <c r="J937" s="116">
        <f>H937*I937</f>
        <v>10.95</v>
      </c>
      <c r="K937" s="116">
        <v>4.38</v>
      </c>
      <c r="L937" s="166">
        <v>3</v>
      </c>
    </row>
    <row r="938" spans="1:12" customFormat="1" ht="45">
      <c r="A938" s="242">
        <v>45</v>
      </c>
      <c r="B938" s="243" t="s">
        <v>722</v>
      </c>
      <c r="C938" s="244" t="s">
        <v>706</v>
      </c>
      <c r="D938" s="285" t="s">
        <v>640</v>
      </c>
      <c r="E938" s="285">
        <v>25</v>
      </c>
      <c r="F938" s="268" t="s">
        <v>1528</v>
      </c>
      <c r="G938" s="236" t="s">
        <v>1523</v>
      </c>
      <c r="H938" s="316">
        <v>5</v>
      </c>
      <c r="I938" s="277">
        <v>18</v>
      </c>
      <c r="J938" s="269">
        <f>H938*I938</f>
        <v>90</v>
      </c>
      <c r="K938" s="277">
        <v>18</v>
      </c>
      <c r="L938" s="238">
        <v>1</v>
      </c>
    </row>
    <row r="939" spans="1:12" s="1" customFormat="1" ht="45">
      <c r="A939" s="274">
        <v>45</v>
      </c>
      <c r="B939" s="227" t="s">
        <v>722</v>
      </c>
      <c r="C939" s="227" t="s">
        <v>706</v>
      </c>
      <c r="D939" s="228" t="s">
        <v>640</v>
      </c>
      <c r="E939" s="228">
        <v>25</v>
      </c>
      <c r="F939" s="258" t="s">
        <v>719</v>
      </c>
      <c r="G939" s="256" t="s">
        <v>1176</v>
      </c>
      <c r="H939" s="321">
        <v>5</v>
      </c>
      <c r="I939" s="322">
        <v>28.56</v>
      </c>
      <c r="J939" s="1119">
        <f>I939*H939</f>
        <v>142.79999999999998</v>
      </c>
      <c r="K939" s="322">
        <v>28.56</v>
      </c>
      <c r="L939" s="230">
        <v>2</v>
      </c>
    </row>
    <row r="940" spans="1:12" customFormat="1" ht="45">
      <c r="A940" s="242">
        <v>45</v>
      </c>
      <c r="B940" s="243" t="s">
        <v>722</v>
      </c>
      <c r="C940" s="244" t="s">
        <v>706</v>
      </c>
      <c r="D940" s="285" t="s">
        <v>640</v>
      </c>
      <c r="E940" s="285">
        <v>25</v>
      </c>
      <c r="F940" s="235" t="s">
        <v>1337</v>
      </c>
      <c r="G940" s="236" t="s">
        <v>1338</v>
      </c>
      <c r="H940" s="299">
        <v>5</v>
      </c>
      <c r="I940" s="245">
        <v>30</v>
      </c>
      <c r="J940" s="237">
        <f>1*I940</f>
        <v>30</v>
      </c>
      <c r="K940" s="245">
        <v>30</v>
      </c>
      <c r="L940" s="238">
        <v>3</v>
      </c>
    </row>
    <row r="941" spans="1:12" s="1" customFormat="1" ht="60">
      <c r="A941" s="22">
        <v>46</v>
      </c>
      <c r="B941" s="23" t="s">
        <v>723</v>
      </c>
      <c r="C941" s="23" t="s">
        <v>724</v>
      </c>
      <c r="D941" s="291" t="s">
        <v>640</v>
      </c>
      <c r="E941" s="334">
        <v>2.5</v>
      </c>
      <c r="F941" s="37" t="s">
        <v>725</v>
      </c>
      <c r="G941" s="24" t="s">
        <v>1176</v>
      </c>
      <c r="H941" s="48" t="s">
        <v>711</v>
      </c>
      <c r="I941" s="25">
        <v>29.4</v>
      </c>
      <c r="J941" s="1122">
        <f>I941</f>
        <v>29.4</v>
      </c>
      <c r="K941" s="25">
        <v>29.4</v>
      </c>
      <c r="L941" s="165">
        <v>1</v>
      </c>
    </row>
    <row r="942" spans="1:12" customFormat="1" ht="31.5">
      <c r="A942" s="107">
        <v>46</v>
      </c>
      <c r="B942" s="103" t="s">
        <v>723</v>
      </c>
      <c r="C942" s="122" t="s">
        <v>724</v>
      </c>
      <c r="D942" s="287" t="s">
        <v>640</v>
      </c>
      <c r="E942" s="326">
        <v>2.5</v>
      </c>
      <c r="F942" s="104" t="s">
        <v>1337</v>
      </c>
      <c r="G942" s="90" t="s">
        <v>1338</v>
      </c>
      <c r="H942" s="298">
        <v>2.5</v>
      </c>
      <c r="I942" s="116">
        <v>30</v>
      </c>
      <c r="J942" s="116">
        <f>H942*I942</f>
        <v>75</v>
      </c>
      <c r="K942" s="116">
        <v>30</v>
      </c>
      <c r="L942" s="166">
        <v>2</v>
      </c>
    </row>
    <row r="943" spans="1:12" customFormat="1" ht="30">
      <c r="A943" s="107">
        <v>46</v>
      </c>
      <c r="B943" s="103" t="s">
        <v>723</v>
      </c>
      <c r="C943" s="113" t="s">
        <v>724</v>
      </c>
      <c r="D943" s="287" t="s">
        <v>640</v>
      </c>
      <c r="E943" s="326">
        <v>2.5</v>
      </c>
      <c r="F943" s="151" t="s">
        <v>1528</v>
      </c>
      <c r="G943" s="90" t="s">
        <v>1523</v>
      </c>
      <c r="H943" s="315">
        <v>2.5</v>
      </c>
      <c r="I943" s="149">
        <v>90</v>
      </c>
      <c r="J943" s="152">
        <f>H943*I943</f>
        <v>225</v>
      </c>
      <c r="K943" s="149">
        <v>90</v>
      </c>
      <c r="L943" s="166">
        <v>3</v>
      </c>
    </row>
    <row r="944" spans="1:12" customFormat="1" ht="72.75">
      <c r="A944" s="242">
        <v>47</v>
      </c>
      <c r="B944" s="243" t="s">
        <v>726</v>
      </c>
      <c r="C944" s="323" t="s">
        <v>727</v>
      </c>
      <c r="D944" s="285" t="s">
        <v>27</v>
      </c>
      <c r="E944" s="285">
        <v>5</v>
      </c>
      <c r="F944" s="235" t="s">
        <v>1337</v>
      </c>
      <c r="G944" s="236" t="s">
        <v>1338</v>
      </c>
      <c r="H944" s="299" t="s">
        <v>1351</v>
      </c>
      <c r="I944" s="245">
        <v>24</v>
      </c>
      <c r="J944" s="237">
        <f>1*I944</f>
        <v>24</v>
      </c>
      <c r="K944" s="238">
        <v>0.24</v>
      </c>
      <c r="L944" s="238">
        <v>1</v>
      </c>
    </row>
    <row r="945" spans="1:12" s="1" customFormat="1" ht="105">
      <c r="A945" s="274">
        <v>47</v>
      </c>
      <c r="B945" s="227" t="s">
        <v>726</v>
      </c>
      <c r="C945" s="227" t="s">
        <v>727</v>
      </c>
      <c r="D945" s="228" t="s">
        <v>27</v>
      </c>
      <c r="E945" s="228">
        <v>5</v>
      </c>
      <c r="F945" s="256" t="s">
        <v>728</v>
      </c>
      <c r="G945" s="256" t="s">
        <v>1176</v>
      </c>
      <c r="H945" s="316" t="s">
        <v>729</v>
      </c>
      <c r="I945" s="275">
        <v>31.2</v>
      </c>
      <c r="J945" s="1123">
        <f>I945</f>
        <v>31.2</v>
      </c>
      <c r="K945" s="230">
        <v>0.26</v>
      </c>
      <c r="L945" s="230">
        <v>2</v>
      </c>
    </row>
    <row r="946" spans="1:12" customFormat="1" ht="105">
      <c r="A946" s="242">
        <v>47</v>
      </c>
      <c r="B946" s="243" t="s">
        <v>726</v>
      </c>
      <c r="C946" s="244" t="s">
        <v>727</v>
      </c>
      <c r="D946" s="285" t="s">
        <v>27</v>
      </c>
      <c r="E946" s="285">
        <v>5</v>
      </c>
      <c r="F946" s="268" t="s">
        <v>1528</v>
      </c>
      <c r="G946" s="236" t="s">
        <v>1523</v>
      </c>
      <c r="H946" s="316" t="s">
        <v>1548</v>
      </c>
      <c r="I946" s="277">
        <v>42</v>
      </c>
      <c r="J946" s="269">
        <v>42</v>
      </c>
      <c r="K946" s="238">
        <v>0.35</v>
      </c>
      <c r="L946" s="238">
        <v>3</v>
      </c>
    </row>
    <row r="947" spans="1:12" customFormat="1" ht="96.75">
      <c r="A947" s="107">
        <v>48</v>
      </c>
      <c r="B947" s="103" t="s">
        <v>726</v>
      </c>
      <c r="C947" s="122" t="s">
        <v>730</v>
      </c>
      <c r="D947" s="287" t="s">
        <v>27</v>
      </c>
      <c r="E947" s="326">
        <v>3</v>
      </c>
      <c r="F947" s="104" t="s">
        <v>1337</v>
      </c>
      <c r="G947" s="90" t="s">
        <v>1338</v>
      </c>
      <c r="H947" s="298" t="s">
        <v>1351</v>
      </c>
      <c r="I947" s="116">
        <v>24</v>
      </c>
      <c r="J947" s="116">
        <f>1*I947</f>
        <v>24</v>
      </c>
      <c r="K947" s="166">
        <v>0.24</v>
      </c>
      <c r="L947" s="166">
        <v>1</v>
      </c>
    </row>
    <row r="948" spans="1:12" s="1" customFormat="1" ht="120">
      <c r="A948" s="22">
        <v>48</v>
      </c>
      <c r="B948" s="23" t="s">
        <v>726</v>
      </c>
      <c r="C948" s="23" t="s">
        <v>730</v>
      </c>
      <c r="D948" s="291" t="s">
        <v>27</v>
      </c>
      <c r="E948" s="334">
        <v>3</v>
      </c>
      <c r="F948" s="24" t="s">
        <v>731</v>
      </c>
      <c r="G948" s="24" t="s">
        <v>1176</v>
      </c>
      <c r="H948" s="315" t="s">
        <v>732</v>
      </c>
      <c r="I948" s="25">
        <v>37.799999999999997</v>
      </c>
      <c r="J948" s="1122">
        <f>I948</f>
        <v>37.799999999999997</v>
      </c>
      <c r="K948" s="165">
        <v>0.3</v>
      </c>
      <c r="L948" s="165">
        <v>2</v>
      </c>
    </row>
    <row r="949" spans="1:12" customFormat="1" ht="120">
      <c r="A949" s="107">
        <v>48</v>
      </c>
      <c r="B949" s="103" t="s">
        <v>726</v>
      </c>
      <c r="C949" s="113" t="s">
        <v>730</v>
      </c>
      <c r="D949" s="287" t="s">
        <v>27</v>
      </c>
      <c r="E949" s="326">
        <v>3</v>
      </c>
      <c r="F949" s="151" t="s">
        <v>1528</v>
      </c>
      <c r="G949" s="90" t="s">
        <v>1523</v>
      </c>
      <c r="H949" s="315" t="s">
        <v>1548</v>
      </c>
      <c r="I949" s="149">
        <v>42</v>
      </c>
      <c r="J949" s="152">
        <v>42</v>
      </c>
      <c r="K949" s="166">
        <v>0.36</v>
      </c>
      <c r="L949" s="166">
        <v>3</v>
      </c>
    </row>
    <row r="950" spans="1:12" customFormat="1" ht="75">
      <c r="A950" s="242">
        <v>49</v>
      </c>
      <c r="B950" s="243" t="s">
        <v>733</v>
      </c>
      <c r="C950" s="244" t="s">
        <v>734</v>
      </c>
      <c r="D950" s="285" t="s">
        <v>640</v>
      </c>
      <c r="E950" s="285">
        <v>50</v>
      </c>
      <c r="F950" s="268" t="s">
        <v>1528</v>
      </c>
      <c r="G950" s="236" t="s">
        <v>1523</v>
      </c>
      <c r="H950" s="316">
        <v>5</v>
      </c>
      <c r="I950" s="277">
        <v>14.4</v>
      </c>
      <c r="J950" s="324">
        <f>H950*I950</f>
        <v>72</v>
      </c>
      <c r="K950" s="277">
        <v>14.4</v>
      </c>
      <c r="L950" s="238">
        <v>1</v>
      </c>
    </row>
    <row r="951" spans="1:12" customFormat="1" ht="60.75">
      <c r="A951" s="242">
        <v>49</v>
      </c>
      <c r="B951" s="243" t="s">
        <v>733</v>
      </c>
      <c r="C951" s="323" t="s">
        <v>734</v>
      </c>
      <c r="D951" s="285" t="s">
        <v>640</v>
      </c>
      <c r="E951" s="285">
        <v>50</v>
      </c>
      <c r="F951" s="235" t="s">
        <v>1337</v>
      </c>
      <c r="G951" s="236" t="s">
        <v>1338</v>
      </c>
      <c r="H951" s="299">
        <v>5</v>
      </c>
      <c r="I951" s="245">
        <v>15</v>
      </c>
      <c r="J951" s="237">
        <f>H951*I951</f>
        <v>75</v>
      </c>
      <c r="K951" s="245">
        <v>15</v>
      </c>
      <c r="L951" s="238">
        <v>2</v>
      </c>
    </row>
    <row r="952" spans="1:12" s="1" customFormat="1" ht="75">
      <c r="A952" s="274">
        <v>49</v>
      </c>
      <c r="B952" s="227" t="s">
        <v>733</v>
      </c>
      <c r="C952" s="227" t="s">
        <v>734</v>
      </c>
      <c r="D952" s="228" t="s">
        <v>640</v>
      </c>
      <c r="E952" s="228">
        <v>50</v>
      </c>
      <c r="F952" s="258" t="s">
        <v>719</v>
      </c>
      <c r="G952" s="256" t="s">
        <v>1176</v>
      </c>
      <c r="H952" s="309">
        <v>5</v>
      </c>
      <c r="I952" s="282">
        <v>19.98</v>
      </c>
      <c r="J952" s="1119">
        <f>I952*H952</f>
        <v>99.9</v>
      </c>
      <c r="K952" s="282">
        <v>19.98</v>
      </c>
      <c r="L952" s="230">
        <v>3</v>
      </c>
    </row>
    <row r="953" spans="1:12" s="1" customFormat="1" ht="45">
      <c r="A953" s="22">
        <v>50</v>
      </c>
      <c r="B953" s="23" t="s">
        <v>735</v>
      </c>
      <c r="C953" s="23" t="s">
        <v>736</v>
      </c>
      <c r="D953" s="291" t="s">
        <v>125</v>
      </c>
      <c r="E953" s="334">
        <v>4</v>
      </c>
      <c r="F953" s="24" t="s">
        <v>737</v>
      </c>
      <c r="G953" s="24" t="s">
        <v>1176</v>
      </c>
      <c r="H953" s="315" t="s">
        <v>738</v>
      </c>
      <c r="I953" s="25">
        <v>37.799999999999997</v>
      </c>
      <c r="J953" s="1122">
        <f>I953</f>
        <v>37.799999999999997</v>
      </c>
      <c r="K953" s="25">
        <v>37.799999999999997</v>
      </c>
      <c r="L953" s="165">
        <v>1</v>
      </c>
    </row>
    <row r="954" spans="1:12" customFormat="1" ht="45">
      <c r="A954" s="107">
        <v>50</v>
      </c>
      <c r="B954" s="103" t="s">
        <v>735</v>
      </c>
      <c r="C954" s="122" t="s">
        <v>736</v>
      </c>
      <c r="D954" s="287" t="s">
        <v>125</v>
      </c>
      <c r="E954" s="326">
        <v>4</v>
      </c>
      <c r="F954" s="104" t="s">
        <v>1337</v>
      </c>
      <c r="G954" s="90" t="s">
        <v>1338</v>
      </c>
      <c r="H954" s="298" t="s">
        <v>1352</v>
      </c>
      <c r="I954" s="116">
        <v>49.5</v>
      </c>
      <c r="J954" s="116">
        <f>1*I954</f>
        <v>49.5</v>
      </c>
      <c r="K954" s="116">
        <v>49.5</v>
      </c>
      <c r="L954" s="166">
        <v>2</v>
      </c>
    </row>
    <row r="955" spans="1:12" customFormat="1" ht="45">
      <c r="A955" s="107">
        <v>50</v>
      </c>
      <c r="B955" s="103" t="s">
        <v>735</v>
      </c>
      <c r="C955" s="113" t="s">
        <v>736</v>
      </c>
      <c r="D955" s="287" t="s">
        <v>125</v>
      </c>
      <c r="E955" s="326">
        <v>4</v>
      </c>
      <c r="F955" s="151" t="s">
        <v>1525</v>
      </c>
      <c r="G955" s="90" t="s">
        <v>1523</v>
      </c>
      <c r="H955" s="315">
        <v>1</v>
      </c>
      <c r="I955" s="149">
        <v>54</v>
      </c>
      <c r="J955" s="152">
        <f>H955*I955</f>
        <v>54</v>
      </c>
      <c r="K955" s="149">
        <v>54</v>
      </c>
      <c r="L955" s="166">
        <v>3</v>
      </c>
    </row>
    <row r="956" spans="1:12" s="1" customFormat="1" ht="135">
      <c r="A956" s="274">
        <v>51</v>
      </c>
      <c r="B956" s="227" t="s">
        <v>739</v>
      </c>
      <c r="C956" s="227" t="s">
        <v>740</v>
      </c>
      <c r="D956" s="228" t="s">
        <v>741</v>
      </c>
      <c r="E956" s="335">
        <v>0.2</v>
      </c>
      <c r="F956" s="256" t="s">
        <v>742</v>
      </c>
      <c r="G956" s="256" t="s">
        <v>1176</v>
      </c>
      <c r="H956" s="336" t="s">
        <v>743</v>
      </c>
      <c r="I956" s="275">
        <f>16/100</f>
        <v>0.16</v>
      </c>
      <c r="J956" s="1123">
        <f>I956*100</f>
        <v>16</v>
      </c>
      <c r="K956" s="230"/>
      <c r="L956" s="1172" t="s">
        <v>1537</v>
      </c>
    </row>
    <row r="957" spans="1:12" customFormat="1" ht="105">
      <c r="A957" s="242">
        <v>51</v>
      </c>
      <c r="B957" s="243" t="s">
        <v>739</v>
      </c>
      <c r="C957" s="244" t="s">
        <v>740</v>
      </c>
      <c r="D957" s="285" t="s">
        <v>741</v>
      </c>
      <c r="E957" s="337">
        <v>0.2</v>
      </c>
      <c r="F957" s="268" t="s">
        <v>1525</v>
      </c>
      <c r="G957" s="236" t="s">
        <v>1523</v>
      </c>
      <c r="H957" s="336">
        <v>50</v>
      </c>
      <c r="I957" s="277">
        <v>0.84</v>
      </c>
      <c r="J957" s="324">
        <f>H957*I957</f>
        <v>42</v>
      </c>
      <c r="K957" s="277">
        <v>0.84</v>
      </c>
      <c r="L957" s="238">
        <v>1</v>
      </c>
    </row>
    <row r="958" spans="1:12" customFormat="1" ht="105">
      <c r="A958" s="242">
        <v>51</v>
      </c>
      <c r="B958" s="243" t="s">
        <v>739</v>
      </c>
      <c r="C958" s="323" t="s">
        <v>740</v>
      </c>
      <c r="D958" s="285" t="s">
        <v>741</v>
      </c>
      <c r="E958" s="337">
        <v>0.2</v>
      </c>
      <c r="F958" s="235" t="s">
        <v>1337</v>
      </c>
      <c r="G958" s="236" t="s">
        <v>1338</v>
      </c>
      <c r="H958" s="299" t="s">
        <v>1353</v>
      </c>
      <c r="I958" s="245">
        <v>0.96</v>
      </c>
      <c r="J958" s="237">
        <f>30*I958</f>
        <v>28.799999999999997</v>
      </c>
      <c r="K958" s="245">
        <v>0.96</v>
      </c>
      <c r="L958" s="238">
        <v>2</v>
      </c>
    </row>
    <row r="959" spans="1:12" customFormat="1" ht="135">
      <c r="A959" s="107">
        <v>52</v>
      </c>
      <c r="B959" s="103" t="s">
        <v>744</v>
      </c>
      <c r="C959" s="113"/>
      <c r="D959" s="287" t="s">
        <v>654</v>
      </c>
      <c r="E959" s="326">
        <v>1</v>
      </c>
      <c r="F959" s="151" t="s">
        <v>1528</v>
      </c>
      <c r="G959" s="90" t="s">
        <v>1523</v>
      </c>
      <c r="H959" s="315" t="s">
        <v>1529</v>
      </c>
      <c r="I959" s="156">
        <v>132</v>
      </c>
      <c r="J959" s="152">
        <v>132</v>
      </c>
      <c r="K959" s="156">
        <v>132</v>
      </c>
      <c r="L959" s="166">
        <v>1</v>
      </c>
    </row>
    <row r="960" spans="1:12" s="1" customFormat="1" ht="135">
      <c r="A960" s="22">
        <v>52</v>
      </c>
      <c r="B960" s="23" t="s">
        <v>744</v>
      </c>
      <c r="C960" s="23"/>
      <c r="D960" s="291" t="s">
        <v>654</v>
      </c>
      <c r="E960" s="334">
        <v>1</v>
      </c>
      <c r="F960" s="37" t="s">
        <v>745</v>
      </c>
      <c r="G960" s="24" t="s">
        <v>1176</v>
      </c>
      <c r="H960" s="315" t="s">
        <v>746</v>
      </c>
      <c r="I960" s="25">
        <v>234</v>
      </c>
      <c r="J960" s="1122">
        <f>I960</f>
        <v>234</v>
      </c>
      <c r="K960" s="25">
        <v>234</v>
      </c>
      <c r="L960" s="165">
        <v>2</v>
      </c>
    </row>
    <row r="961" spans="1:12" customFormat="1" ht="135">
      <c r="A961" s="107">
        <v>52</v>
      </c>
      <c r="B961" s="103" t="s">
        <v>744</v>
      </c>
      <c r="C961" s="122"/>
      <c r="D961" s="287" t="s">
        <v>654</v>
      </c>
      <c r="E961" s="326">
        <v>1</v>
      </c>
      <c r="F961" s="104" t="s">
        <v>1337</v>
      </c>
      <c r="G961" s="90" t="s">
        <v>1338</v>
      </c>
      <c r="H961" s="298" t="s">
        <v>1354</v>
      </c>
      <c r="I961" s="116">
        <v>240</v>
      </c>
      <c r="J961" s="116">
        <f>1*I961</f>
        <v>240</v>
      </c>
      <c r="K961" s="116">
        <v>240</v>
      </c>
      <c r="L961" s="166">
        <v>3</v>
      </c>
    </row>
    <row r="962" spans="1:12" s="1" customFormat="1" ht="150">
      <c r="A962" s="274">
        <v>53</v>
      </c>
      <c r="B962" s="227" t="s">
        <v>747</v>
      </c>
      <c r="C962" s="227" t="s">
        <v>748</v>
      </c>
      <c r="D962" s="228" t="s">
        <v>27</v>
      </c>
      <c r="E962" s="228">
        <v>6</v>
      </c>
      <c r="F962" s="258" t="s">
        <v>719</v>
      </c>
      <c r="G962" s="256" t="s">
        <v>1176</v>
      </c>
      <c r="H962" s="309">
        <v>125</v>
      </c>
      <c r="I962" s="282">
        <v>30</v>
      </c>
      <c r="J962" s="1119">
        <v>18.75</v>
      </c>
      <c r="K962" s="282">
        <v>30</v>
      </c>
      <c r="L962" s="230">
        <v>2</v>
      </c>
    </row>
    <row r="963" spans="1:12" customFormat="1" ht="150">
      <c r="A963" s="242">
        <v>53</v>
      </c>
      <c r="B963" s="243" t="s">
        <v>747</v>
      </c>
      <c r="C963" s="244" t="s">
        <v>748</v>
      </c>
      <c r="D963" s="285" t="s">
        <v>27</v>
      </c>
      <c r="E963" s="285">
        <v>6</v>
      </c>
      <c r="F963" s="268" t="s">
        <v>1528</v>
      </c>
      <c r="G963" s="236" t="s">
        <v>1523</v>
      </c>
      <c r="H963" s="299" t="s">
        <v>1355</v>
      </c>
      <c r="I963" s="277">
        <v>30</v>
      </c>
      <c r="J963" s="324">
        <v>30</v>
      </c>
      <c r="K963" s="238">
        <v>30</v>
      </c>
      <c r="L963" s="238">
        <v>1</v>
      </c>
    </row>
    <row r="964" spans="1:12" customFormat="1" ht="150">
      <c r="A964" s="242">
        <v>53</v>
      </c>
      <c r="B964" s="243" t="s">
        <v>747</v>
      </c>
      <c r="C964" s="323" t="s">
        <v>748</v>
      </c>
      <c r="D964" s="285" t="s">
        <v>27</v>
      </c>
      <c r="E964" s="285">
        <v>6</v>
      </c>
      <c r="F964" s="235" t="s">
        <v>1337</v>
      </c>
      <c r="G964" s="236" t="s">
        <v>1338</v>
      </c>
      <c r="H964" s="299" t="s">
        <v>1355</v>
      </c>
      <c r="I964" s="245">
        <v>36</v>
      </c>
      <c r="J964" s="237">
        <f>1*I964</f>
        <v>36</v>
      </c>
      <c r="K964" s="245">
        <v>36</v>
      </c>
      <c r="L964" s="238">
        <v>2</v>
      </c>
    </row>
    <row r="965" spans="1:12" customFormat="1" ht="105">
      <c r="A965" s="107">
        <v>54</v>
      </c>
      <c r="B965" s="103" t="s">
        <v>749</v>
      </c>
      <c r="C965" s="113" t="s">
        <v>750</v>
      </c>
      <c r="D965" s="287" t="s">
        <v>27</v>
      </c>
      <c r="E965" s="326">
        <v>1</v>
      </c>
      <c r="F965" s="151" t="s">
        <v>1528</v>
      </c>
      <c r="G965" s="90" t="s">
        <v>1523</v>
      </c>
      <c r="H965" s="315" t="s">
        <v>1549</v>
      </c>
      <c r="I965" s="149">
        <v>36</v>
      </c>
      <c r="J965" s="152">
        <v>36</v>
      </c>
      <c r="K965" s="166">
        <v>36</v>
      </c>
      <c r="L965" s="166">
        <v>1</v>
      </c>
    </row>
    <row r="966" spans="1:12" s="1" customFormat="1" ht="105">
      <c r="A966" s="22">
        <v>54</v>
      </c>
      <c r="B966" s="23" t="s">
        <v>749</v>
      </c>
      <c r="C966" s="23" t="s">
        <v>750</v>
      </c>
      <c r="D966" s="291" t="s">
        <v>27</v>
      </c>
      <c r="E966" s="334">
        <v>1</v>
      </c>
      <c r="F966" s="37" t="s">
        <v>751</v>
      </c>
      <c r="G966" s="24" t="s">
        <v>1176</v>
      </c>
      <c r="H966" s="314" t="s">
        <v>752</v>
      </c>
      <c r="I966" s="38">
        <v>129.6</v>
      </c>
      <c r="J966" s="1122">
        <f>I966</f>
        <v>129.6</v>
      </c>
      <c r="K966" s="165">
        <v>129.6</v>
      </c>
      <c r="L966" s="165">
        <v>2</v>
      </c>
    </row>
    <row r="967" spans="1:12" customFormat="1" ht="60.75">
      <c r="A967" s="107">
        <v>54</v>
      </c>
      <c r="B967" s="103" t="s">
        <v>749</v>
      </c>
      <c r="C967" s="122" t="s">
        <v>750</v>
      </c>
      <c r="D967" s="287" t="s">
        <v>27</v>
      </c>
      <c r="E967" s="326">
        <v>1</v>
      </c>
      <c r="F967" s="104" t="s">
        <v>1337</v>
      </c>
      <c r="G967" s="90" t="s">
        <v>1338</v>
      </c>
      <c r="H967" s="298" t="s">
        <v>1355</v>
      </c>
      <c r="I967" s="116">
        <v>180</v>
      </c>
      <c r="J967" s="116">
        <f>1*I967</f>
        <v>180</v>
      </c>
      <c r="K967" s="166">
        <v>180</v>
      </c>
      <c r="L967" s="166">
        <v>3</v>
      </c>
    </row>
    <row r="968" spans="1:12" customFormat="1" ht="210">
      <c r="A968" s="242">
        <v>55</v>
      </c>
      <c r="B968" s="243" t="s">
        <v>753</v>
      </c>
      <c r="C968" s="244"/>
      <c r="D968" s="285" t="s">
        <v>629</v>
      </c>
      <c r="E968" s="285">
        <v>10</v>
      </c>
      <c r="F968" s="276" t="s">
        <v>1524</v>
      </c>
      <c r="G968" s="236" t="s">
        <v>1523</v>
      </c>
      <c r="H968" s="316">
        <v>1</v>
      </c>
      <c r="I968" s="277">
        <v>2.7</v>
      </c>
      <c r="J968" s="324">
        <v>2.7</v>
      </c>
      <c r="K968" s="277">
        <v>2.7</v>
      </c>
      <c r="L968" s="238">
        <v>1</v>
      </c>
    </row>
    <row r="969" spans="1:12" s="1" customFormat="1" ht="210">
      <c r="A969" s="274">
        <v>55</v>
      </c>
      <c r="B969" s="227" t="s">
        <v>753</v>
      </c>
      <c r="C969" s="227"/>
      <c r="D969" s="228" t="s">
        <v>629</v>
      </c>
      <c r="E969" s="228">
        <v>10</v>
      </c>
      <c r="F969" s="256" t="s">
        <v>754</v>
      </c>
      <c r="G969" s="256" t="s">
        <v>1176</v>
      </c>
      <c r="H969" s="311">
        <v>1</v>
      </c>
      <c r="I969" s="270">
        <v>8.64</v>
      </c>
      <c r="J969" s="1123">
        <f>I969</f>
        <v>8.64</v>
      </c>
      <c r="K969" s="270">
        <v>8.64</v>
      </c>
      <c r="L969" s="230">
        <v>2</v>
      </c>
    </row>
    <row r="970" spans="1:12" customFormat="1" ht="140.25">
      <c r="A970" s="242">
        <v>55</v>
      </c>
      <c r="B970" s="338" t="s">
        <v>753</v>
      </c>
      <c r="C970" s="244"/>
      <c r="D970" s="285" t="s">
        <v>629</v>
      </c>
      <c r="E970" s="285">
        <v>10</v>
      </c>
      <c r="F970" s="235" t="s">
        <v>1337</v>
      </c>
      <c r="G970" s="236" t="s">
        <v>1338</v>
      </c>
      <c r="H970" s="299" t="s">
        <v>1356</v>
      </c>
      <c r="I970" s="245">
        <v>9.6</v>
      </c>
      <c r="J970" s="237">
        <f>1*I970</f>
        <v>9.6</v>
      </c>
      <c r="K970" s="245">
        <v>9.6</v>
      </c>
      <c r="L970" s="238">
        <v>1</v>
      </c>
    </row>
    <row r="971" spans="1:12" customFormat="1" ht="45">
      <c r="A971" s="107">
        <v>56</v>
      </c>
      <c r="B971" s="103" t="s">
        <v>755</v>
      </c>
      <c r="C971" s="113" t="s">
        <v>756</v>
      </c>
      <c r="D971" s="287" t="s">
        <v>27</v>
      </c>
      <c r="E971" s="326">
        <v>2</v>
      </c>
      <c r="F971" s="151" t="s">
        <v>1524</v>
      </c>
      <c r="G971" s="90" t="s">
        <v>1523</v>
      </c>
      <c r="H971" s="315">
        <v>1000</v>
      </c>
      <c r="I971" s="149">
        <v>9.6</v>
      </c>
      <c r="J971" s="152">
        <v>19.2</v>
      </c>
      <c r="K971" s="149">
        <v>9.6</v>
      </c>
      <c r="L971" s="166">
        <v>1</v>
      </c>
    </row>
    <row r="972" spans="1:12" s="1" customFormat="1" ht="71.25">
      <c r="A972" s="22">
        <v>56</v>
      </c>
      <c r="B972" s="23" t="s">
        <v>755</v>
      </c>
      <c r="C972" s="23" t="s">
        <v>756</v>
      </c>
      <c r="D972" s="291" t="s">
        <v>27</v>
      </c>
      <c r="E972" s="334">
        <v>2</v>
      </c>
      <c r="F972" s="27" t="s">
        <v>757</v>
      </c>
      <c r="G972" s="24" t="s">
        <v>1176</v>
      </c>
      <c r="H972" s="317">
        <v>1000</v>
      </c>
      <c r="I972" s="31">
        <v>12.7</v>
      </c>
      <c r="J972" s="1121">
        <f>I972*2</f>
        <v>25.4</v>
      </c>
      <c r="K972" s="31">
        <v>12.7</v>
      </c>
      <c r="L972" s="165">
        <v>2</v>
      </c>
    </row>
    <row r="973" spans="1:12" customFormat="1" ht="45">
      <c r="A973" s="107">
        <v>56</v>
      </c>
      <c r="B973" s="103" t="s">
        <v>755</v>
      </c>
      <c r="C973" s="113" t="s">
        <v>756</v>
      </c>
      <c r="D973" s="287" t="s">
        <v>27</v>
      </c>
      <c r="E973" s="326">
        <v>2</v>
      </c>
      <c r="F973" s="104" t="s">
        <v>1337</v>
      </c>
      <c r="G973" s="90" t="s">
        <v>1338</v>
      </c>
      <c r="H973" s="318" t="s">
        <v>1357</v>
      </c>
      <c r="I973" s="116">
        <v>17.399999999999999</v>
      </c>
      <c r="J973" s="116">
        <v>34.799999999999997</v>
      </c>
      <c r="K973" s="116">
        <v>17.399999999999999</v>
      </c>
      <c r="L973" s="166">
        <v>3</v>
      </c>
    </row>
    <row r="974" spans="1:12" customFormat="1" ht="45">
      <c r="A974" s="242">
        <v>57</v>
      </c>
      <c r="B974" s="243" t="s">
        <v>758</v>
      </c>
      <c r="C974" s="244" t="s">
        <v>756</v>
      </c>
      <c r="D974" s="285" t="s">
        <v>27</v>
      </c>
      <c r="E974" s="285">
        <v>2</v>
      </c>
      <c r="F974" s="276" t="s">
        <v>1524</v>
      </c>
      <c r="G974" s="236" t="s">
        <v>1523</v>
      </c>
      <c r="H974" s="316">
        <v>1000</v>
      </c>
      <c r="I974" s="277">
        <v>5.4</v>
      </c>
      <c r="J974" s="324">
        <v>10.8</v>
      </c>
      <c r="K974" s="277">
        <v>5.4</v>
      </c>
      <c r="L974" s="238">
        <v>1</v>
      </c>
    </row>
    <row r="975" spans="1:12" s="1" customFormat="1" ht="71.25">
      <c r="A975" s="274">
        <v>57</v>
      </c>
      <c r="B975" s="227" t="s">
        <v>758</v>
      </c>
      <c r="C975" s="227" t="s">
        <v>756</v>
      </c>
      <c r="D975" s="228" t="s">
        <v>27</v>
      </c>
      <c r="E975" s="228">
        <v>2</v>
      </c>
      <c r="F975" s="258" t="s">
        <v>759</v>
      </c>
      <c r="G975" s="256" t="s">
        <v>1176</v>
      </c>
      <c r="H975" s="309">
        <v>1000</v>
      </c>
      <c r="I975" s="282">
        <v>6.65</v>
      </c>
      <c r="J975" s="1119">
        <f>I975*2</f>
        <v>13.3</v>
      </c>
      <c r="K975" s="282">
        <v>6.65</v>
      </c>
      <c r="L975" s="238">
        <v>2</v>
      </c>
    </row>
    <row r="976" spans="1:12" customFormat="1" ht="45">
      <c r="A976" s="242">
        <v>57</v>
      </c>
      <c r="B976" s="243" t="s">
        <v>758</v>
      </c>
      <c r="C976" s="244" t="s">
        <v>756</v>
      </c>
      <c r="D976" s="285" t="s">
        <v>27</v>
      </c>
      <c r="E976" s="285">
        <v>2</v>
      </c>
      <c r="F976" s="235" t="s">
        <v>1337</v>
      </c>
      <c r="G976" s="236" t="s">
        <v>1338</v>
      </c>
      <c r="H976" s="339" t="s">
        <v>1349</v>
      </c>
      <c r="I976" s="245">
        <v>12</v>
      </c>
      <c r="J976" s="237">
        <v>24</v>
      </c>
      <c r="K976" s="245">
        <v>12</v>
      </c>
      <c r="L976" s="238">
        <v>3</v>
      </c>
    </row>
    <row r="977" spans="1:12" customFormat="1" ht="45">
      <c r="A977" s="107">
        <v>58</v>
      </c>
      <c r="B977" s="103" t="s">
        <v>760</v>
      </c>
      <c r="C977" s="113" t="s">
        <v>756</v>
      </c>
      <c r="D977" s="287" t="s">
        <v>27</v>
      </c>
      <c r="E977" s="326">
        <v>2</v>
      </c>
      <c r="F977" s="151" t="s">
        <v>1524</v>
      </c>
      <c r="G977" s="90" t="s">
        <v>1523</v>
      </c>
      <c r="H977" s="315">
        <v>1000</v>
      </c>
      <c r="I977" s="149">
        <v>3.84</v>
      </c>
      <c r="J977" s="152">
        <v>7.68</v>
      </c>
      <c r="K977" s="149">
        <v>3.84</v>
      </c>
      <c r="L977" s="166">
        <v>1</v>
      </c>
    </row>
    <row r="978" spans="1:12" s="1" customFormat="1" ht="71.25">
      <c r="A978" s="22">
        <v>58</v>
      </c>
      <c r="B978" s="23" t="s">
        <v>760</v>
      </c>
      <c r="C978" s="23" t="s">
        <v>756</v>
      </c>
      <c r="D978" s="291" t="s">
        <v>27</v>
      </c>
      <c r="E978" s="334">
        <v>2</v>
      </c>
      <c r="F978" s="27" t="s">
        <v>761</v>
      </c>
      <c r="G978" s="24" t="s">
        <v>1176</v>
      </c>
      <c r="H978" s="319">
        <v>1000</v>
      </c>
      <c r="I978" s="40">
        <v>4.8</v>
      </c>
      <c r="J978" s="1121">
        <f>I978*2</f>
        <v>9.6</v>
      </c>
      <c r="K978" s="40">
        <v>4.8</v>
      </c>
      <c r="L978" s="165">
        <v>2</v>
      </c>
    </row>
    <row r="979" spans="1:12" customFormat="1" ht="45">
      <c r="A979" s="107">
        <v>58</v>
      </c>
      <c r="B979" s="103" t="s">
        <v>760</v>
      </c>
      <c r="C979" s="113" t="s">
        <v>756</v>
      </c>
      <c r="D979" s="287" t="s">
        <v>27</v>
      </c>
      <c r="E979" s="326">
        <v>2</v>
      </c>
      <c r="F979" s="104" t="s">
        <v>1337</v>
      </c>
      <c r="G979" s="90" t="s">
        <v>1338</v>
      </c>
      <c r="H979" s="318" t="s">
        <v>1357</v>
      </c>
      <c r="I979" s="116">
        <v>12.96</v>
      </c>
      <c r="J979" s="116">
        <v>25.92</v>
      </c>
      <c r="K979" s="116">
        <v>12.96</v>
      </c>
      <c r="L979" s="166">
        <v>3</v>
      </c>
    </row>
    <row r="980" spans="1:12" s="1" customFormat="1" ht="71.25">
      <c r="A980" s="274">
        <v>59</v>
      </c>
      <c r="B980" s="227" t="s">
        <v>762</v>
      </c>
      <c r="C980" s="227"/>
      <c r="D980" s="228" t="s">
        <v>629</v>
      </c>
      <c r="E980" s="228">
        <v>200</v>
      </c>
      <c r="F980" s="340" t="s">
        <v>763</v>
      </c>
      <c r="G980" s="256" t="s">
        <v>1176</v>
      </c>
      <c r="H980" s="309">
        <v>500</v>
      </c>
      <c r="I980" s="273">
        <v>3.5000000000000003E-2</v>
      </c>
      <c r="J980" s="1119">
        <f>I980*H980</f>
        <v>17.5</v>
      </c>
      <c r="K980" s="273">
        <v>3.5000000000000003E-2</v>
      </c>
      <c r="L980" s="230">
        <v>1</v>
      </c>
    </row>
    <row r="981" spans="1:12" customFormat="1" ht="60">
      <c r="A981" s="242">
        <v>59</v>
      </c>
      <c r="B981" s="243" t="s">
        <v>762</v>
      </c>
      <c r="C981" s="244"/>
      <c r="D981" s="285" t="s">
        <v>629</v>
      </c>
      <c r="E981" s="285">
        <v>200</v>
      </c>
      <c r="F981" s="276" t="s">
        <v>1524</v>
      </c>
      <c r="G981" s="236" t="s">
        <v>1523</v>
      </c>
      <c r="H981" s="316">
        <v>500</v>
      </c>
      <c r="I981" s="277">
        <v>4.8000000000000001E-2</v>
      </c>
      <c r="J981" s="324">
        <f>H981*I981</f>
        <v>24</v>
      </c>
      <c r="K981" s="277">
        <v>4.8000000000000001E-2</v>
      </c>
      <c r="L981" s="238">
        <v>2</v>
      </c>
    </row>
    <row r="982" spans="1:12" customFormat="1" ht="60">
      <c r="A982" s="242">
        <v>59</v>
      </c>
      <c r="B982" s="243" t="s">
        <v>762</v>
      </c>
      <c r="C982" s="244"/>
      <c r="D982" s="285" t="s">
        <v>629</v>
      </c>
      <c r="E982" s="285">
        <v>200</v>
      </c>
      <c r="F982" s="235" t="s">
        <v>1337</v>
      </c>
      <c r="G982" s="236" t="s">
        <v>1338</v>
      </c>
      <c r="H982" s="299" t="s">
        <v>1346</v>
      </c>
      <c r="I982" s="245">
        <v>0.3</v>
      </c>
      <c r="J982" s="245">
        <f>I982* 200</f>
        <v>60</v>
      </c>
      <c r="K982" s="245">
        <v>0.3</v>
      </c>
      <c r="L982" s="238">
        <v>3</v>
      </c>
    </row>
    <row r="983" spans="1:12" s="1" customFormat="1" ht="71.25">
      <c r="A983" s="22">
        <v>60</v>
      </c>
      <c r="B983" s="23" t="s">
        <v>764</v>
      </c>
      <c r="C983" s="23"/>
      <c r="D983" s="291" t="s">
        <v>629</v>
      </c>
      <c r="E983" s="334">
        <v>200</v>
      </c>
      <c r="F983" s="41" t="s">
        <v>765</v>
      </c>
      <c r="G983" s="24" t="s">
        <v>1176</v>
      </c>
      <c r="H983" s="317">
        <v>500</v>
      </c>
      <c r="I983" s="39">
        <v>3.5000000000000003E-2</v>
      </c>
      <c r="J983" s="1121">
        <f>I983*H983</f>
        <v>17.5</v>
      </c>
      <c r="K983" s="39">
        <v>3.5000000000000003E-2</v>
      </c>
      <c r="L983" s="165">
        <v>1</v>
      </c>
    </row>
    <row r="984" spans="1:12" customFormat="1" ht="60">
      <c r="A984" s="107">
        <v>60</v>
      </c>
      <c r="B984" s="103" t="s">
        <v>764</v>
      </c>
      <c r="C984" s="113"/>
      <c r="D984" s="287" t="s">
        <v>629</v>
      </c>
      <c r="E984" s="326">
        <v>200</v>
      </c>
      <c r="F984" s="151" t="s">
        <v>1524</v>
      </c>
      <c r="G984" s="90" t="s">
        <v>1523</v>
      </c>
      <c r="H984" s="315">
        <v>500</v>
      </c>
      <c r="I984" s="149">
        <v>4.8000000000000001E-2</v>
      </c>
      <c r="J984" s="155">
        <f>H984*I984</f>
        <v>24</v>
      </c>
      <c r="K984" s="149">
        <v>4.8000000000000001E-2</v>
      </c>
      <c r="L984" s="166">
        <v>2</v>
      </c>
    </row>
    <row r="985" spans="1:12" customFormat="1" ht="60">
      <c r="A985" s="107">
        <v>60</v>
      </c>
      <c r="B985" s="103" t="s">
        <v>764</v>
      </c>
      <c r="C985" s="113"/>
      <c r="D985" s="287" t="s">
        <v>629</v>
      </c>
      <c r="E985" s="326">
        <v>200</v>
      </c>
      <c r="F985" s="104" t="s">
        <v>1337</v>
      </c>
      <c r="G985" s="90" t="s">
        <v>1338</v>
      </c>
      <c r="H985" s="298" t="s">
        <v>1346</v>
      </c>
      <c r="I985" s="116">
        <v>0.3</v>
      </c>
      <c r="J985" s="117">
        <f>I985* 200</f>
        <v>60</v>
      </c>
      <c r="K985" s="116">
        <v>0.3</v>
      </c>
      <c r="L985" s="166">
        <v>3</v>
      </c>
    </row>
    <row r="986" spans="1:12" s="1" customFormat="1" ht="71.25">
      <c r="A986" s="274">
        <v>61</v>
      </c>
      <c r="B986" s="227" t="s">
        <v>766</v>
      </c>
      <c r="C986" s="227"/>
      <c r="D986" s="228" t="s">
        <v>629</v>
      </c>
      <c r="E986" s="228">
        <v>200</v>
      </c>
      <c r="F986" s="340" t="s">
        <v>765</v>
      </c>
      <c r="G986" s="256" t="s">
        <v>1176</v>
      </c>
      <c r="H986" s="309">
        <v>500</v>
      </c>
      <c r="I986" s="273">
        <v>3.5000000000000003E-2</v>
      </c>
      <c r="J986" s="1119">
        <f>I986*H986</f>
        <v>17.5</v>
      </c>
      <c r="K986" s="273">
        <v>3.5000000000000003E-2</v>
      </c>
      <c r="L986" s="230">
        <v>1</v>
      </c>
    </row>
    <row r="987" spans="1:12" customFormat="1" ht="60">
      <c r="A987" s="242">
        <v>61</v>
      </c>
      <c r="B987" s="243" t="s">
        <v>766</v>
      </c>
      <c r="C987" s="244"/>
      <c r="D987" s="285" t="s">
        <v>629</v>
      </c>
      <c r="E987" s="285">
        <v>200</v>
      </c>
      <c r="F987" s="276" t="s">
        <v>1524</v>
      </c>
      <c r="G987" s="236" t="s">
        <v>1523</v>
      </c>
      <c r="H987" s="316">
        <v>500</v>
      </c>
      <c r="I987" s="277">
        <v>4.8000000000000001E-2</v>
      </c>
      <c r="J987" s="324">
        <f>H987*I987</f>
        <v>24</v>
      </c>
      <c r="K987" s="277">
        <v>4.8000000000000001E-2</v>
      </c>
      <c r="L987" s="238">
        <v>2</v>
      </c>
    </row>
    <row r="988" spans="1:12" customFormat="1" ht="60">
      <c r="A988" s="242">
        <v>61</v>
      </c>
      <c r="B988" s="243" t="s">
        <v>766</v>
      </c>
      <c r="C988" s="244"/>
      <c r="D988" s="285" t="s">
        <v>629</v>
      </c>
      <c r="E988" s="285">
        <v>200</v>
      </c>
      <c r="F988" s="235" t="s">
        <v>1337</v>
      </c>
      <c r="G988" s="236" t="s">
        <v>1338</v>
      </c>
      <c r="H988" s="299" t="s">
        <v>1346</v>
      </c>
      <c r="I988" s="245">
        <v>0.3</v>
      </c>
      <c r="J988" s="245">
        <f>I988* 200</f>
        <v>60</v>
      </c>
      <c r="K988" s="245">
        <v>0.3</v>
      </c>
      <c r="L988" s="238">
        <v>3</v>
      </c>
    </row>
    <row r="989" spans="1:12" s="1" customFormat="1" ht="28.5">
      <c r="A989" s="42"/>
      <c r="B989" s="43" t="s">
        <v>767</v>
      </c>
      <c r="C989" s="43" t="s">
        <v>768</v>
      </c>
      <c r="D989" s="211"/>
      <c r="E989" s="211"/>
      <c r="F989" s="19"/>
      <c r="G989" s="19"/>
      <c r="H989" s="48"/>
      <c r="I989" s="29"/>
      <c r="J989" s="1118"/>
      <c r="K989" s="165"/>
      <c r="L989" s="165"/>
    </row>
    <row r="990" spans="1:12" customFormat="1" ht="45">
      <c r="A990" s="91">
        <v>62</v>
      </c>
      <c r="B990" s="92" t="s">
        <v>769</v>
      </c>
      <c r="C990" s="92"/>
      <c r="D990" s="293" t="s">
        <v>770</v>
      </c>
      <c r="E990" s="293">
        <v>0.1</v>
      </c>
      <c r="F990" s="157" t="s">
        <v>1528</v>
      </c>
      <c r="G990" s="90" t="s">
        <v>1523</v>
      </c>
      <c r="H990" s="320">
        <v>100</v>
      </c>
      <c r="I990" s="158">
        <v>0.12</v>
      </c>
      <c r="J990" s="155">
        <f t="shared" ref="J990:J1005" si="4">H990*I990</f>
        <v>12</v>
      </c>
      <c r="K990" s="158">
        <v>0.12</v>
      </c>
      <c r="L990" s="166">
        <v>1</v>
      </c>
    </row>
    <row r="991" spans="1:12" customFormat="1" ht="45">
      <c r="A991" s="341">
        <v>63</v>
      </c>
      <c r="B991" s="342" t="s">
        <v>771</v>
      </c>
      <c r="C991" s="342"/>
      <c r="D991" s="343" t="s">
        <v>770</v>
      </c>
      <c r="E991" s="343">
        <v>0.1</v>
      </c>
      <c r="F991" s="344" t="s">
        <v>1528</v>
      </c>
      <c r="G991" s="236" t="s">
        <v>1523</v>
      </c>
      <c r="H991" s="345">
        <v>100</v>
      </c>
      <c r="I991" s="346">
        <v>0.12</v>
      </c>
      <c r="J991" s="324">
        <f t="shared" si="4"/>
        <v>12</v>
      </c>
      <c r="K991" s="346">
        <v>0.12</v>
      </c>
      <c r="L991" s="238">
        <v>1</v>
      </c>
    </row>
    <row r="992" spans="1:12" customFormat="1" ht="45">
      <c r="A992" s="91">
        <v>64</v>
      </c>
      <c r="B992" s="92" t="s">
        <v>772</v>
      </c>
      <c r="C992" s="92"/>
      <c r="D992" s="293" t="s">
        <v>770</v>
      </c>
      <c r="E992" s="293">
        <v>0.1</v>
      </c>
      <c r="F992" s="157" t="s">
        <v>1528</v>
      </c>
      <c r="G992" s="90" t="s">
        <v>1523</v>
      </c>
      <c r="H992" s="320">
        <v>250</v>
      </c>
      <c r="I992" s="158">
        <v>0.03</v>
      </c>
      <c r="J992" s="155">
        <f t="shared" si="4"/>
        <v>7.5</v>
      </c>
      <c r="K992" s="158">
        <v>0.03</v>
      </c>
      <c r="L992" s="166">
        <v>1</v>
      </c>
    </row>
    <row r="993" spans="1:12" customFormat="1" ht="90">
      <c r="A993" s="341">
        <v>65</v>
      </c>
      <c r="B993" s="342" t="s">
        <v>773</v>
      </c>
      <c r="C993" s="347" t="s">
        <v>774</v>
      </c>
      <c r="D993" s="343" t="s">
        <v>775</v>
      </c>
      <c r="E993" s="343">
        <v>1</v>
      </c>
      <c r="F993" s="344" t="s">
        <v>1528</v>
      </c>
      <c r="G993" s="236" t="s">
        <v>1523</v>
      </c>
      <c r="H993" s="345">
        <v>1</v>
      </c>
      <c r="I993" s="346">
        <v>9</v>
      </c>
      <c r="J993" s="324">
        <f t="shared" si="4"/>
        <v>9</v>
      </c>
      <c r="K993" s="346">
        <v>9</v>
      </c>
      <c r="L993" s="238">
        <v>1</v>
      </c>
    </row>
    <row r="994" spans="1:12" customFormat="1" ht="15.75">
      <c r="A994" s="91">
        <v>66</v>
      </c>
      <c r="B994" s="92" t="s">
        <v>776</v>
      </c>
      <c r="C994" s="159" t="s">
        <v>777</v>
      </c>
      <c r="D994" s="293" t="s">
        <v>125</v>
      </c>
      <c r="E994" s="293">
        <v>1</v>
      </c>
      <c r="F994" s="157" t="s">
        <v>1528</v>
      </c>
      <c r="G994" s="90" t="s">
        <v>1523</v>
      </c>
      <c r="H994" s="320">
        <v>1</v>
      </c>
      <c r="I994" s="158">
        <v>90</v>
      </c>
      <c r="J994" s="155">
        <f t="shared" si="4"/>
        <v>90</v>
      </c>
      <c r="K994" s="158">
        <v>90</v>
      </c>
      <c r="L994" s="166">
        <v>1</v>
      </c>
    </row>
    <row r="995" spans="1:12" customFormat="1" ht="60">
      <c r="A995" s="341">
        <v>67</v>
      </c>
      <c r="B995" s="342" t="s">
        <v>778</v>
      </c>
      <c r="C995" s="342"/>
      <c r="D995" s="343" t="s">
        <v>640</v>
      </c>
      <c r="E995" s="343">
        <v>1</v>
      </c>
      <c r="F995" s="344" t="s">
        <v>1528</v>
      </c>
      <c r="G995" s="236" t="s">
        <v>1523</v>
      </c>
      <c r="H995" s="345">
        <v>1</v>
      </c>
      <c r="I995" s="346">
        <v>8.4</v>
      </c>
      <c r="J995" s="324">
        <f t="shared" si="4"/>
        <v>8.4</v>
      </c>
      <c r="K995" s="346">
        <v>8.4</v>
      </c>
      <c r="L995" s="238">
        <v>1</v>
      </c>
    </row>
    <row r="996" spans="1:12" customFormat="1" ht="45">
      <c r="A996" s="91">
        <v>68</v>
      </c>
      <c r="B996" s="92" t="s">
        <v>779</v>
      </c>
      <c r="C996" s="92"/>
      <c r="D996" s="293" t="s">
        <v>640</v>
      </c>
      <c r="E996" s="293">
        <v>1</v>
      </c>
      <c r="F996" s="157" t="s">
        <v>1528</v>
      </c>
      <c r="G996" s="90" t="s">
        <v>1523</v>
      </c>
      <c r="H996" s="320">
        <v>1</v>
      </c>
      <c r="I996" s="158">
        <v>12</v>
      </c>
      <c r="J996" s="155">
        <f t="shared" si="4"/>
        <v>12</v>
      </c>
      <c r="K996" s="158">
        <v>12</v>
      </c>
      <c r="L996" s="166">
        <v>1</v>
      </c>
    </row>
    <row r="997" spans="1:12" customFormat="1" ht="45">
      <c r="A997" s="341">
        <v>69</v>
      </c>
      <c r="B997" s="342" t="s">
        <v>780</v>
      </c>
      <c r="C997" s="342"/>
      <c r="D997" s="343" t="s">
        <v>640</v>
      </c>
      <c r="E997" s="343">
        <v>1</v>
      </c>
      <c r="F997" s="344" t="s">
        <v>1528</v>
      </c>
      <c r="G997" s="236" t="s">
        <v>1523</v>
      </c>
      <c r="H997" s="345">
        <v>1</v>
      </c>
      <c r="I997" s="346">
        <v>7.2</v>
      </c>
      <c r="J997" s="324">
        <f t="shared" si="4"/>
        <v>7.2</v>
      </c>
      <c r="K997" s="346">
        <v>7.2</v>
      </c>
      <c r="L997" s="238">
        <v>1</v>
      </c>
    </row>
    <row r="998" spans="1:12" customFormat="1" ht="30">
      <c r="A998" s="91">
        <v>70</v>
      </c>
      <c r="B998" s="160" t="s">
        <v>781</v>
      </c>
      <c r="C998" s="92"/>
      <c r="D998" s="293" t="s">
        <v>640</v>
      </c>
      <c r="E998" s="293">
        <v>0.3</v>
      </c>
      <c r="F998" s="157" t="s">
        <v>1528</v>
      </c>
      <c r="G998" s="90" t="s">
        <v>1523</v>
      </c>
      <c r="H998" s="320">
        <v>0.25</v>
      </c>
      <c r="I998" s="158">
        <v>9.6</v>
      </c>
      <c r="J998" s="155">
        <f t="shared" si="4"/>
        <v>2.4</v>
      </c>
      <c r="K998" s="158">
        <v>9.6</v>
      </c>
      <c r="L998" s="166">
        <v>1</v>
      </c>
    </row>
    <row r="999" spans="1:12" customFormat="1" ht="30">
      <c r="A999" s="341">
        <v>71</v>
      </c>
      <c r="B999" s="342" t="s">
        <v>782</v>
      </c>
      <c r="C999" s="342"/>
      <c r="D999" s="343" t="s">
        <v>640</v>
      </c>
      <c r="E999" s="343">
        <v>1</v>
      </c>
      <c r="F999" s="344" t="s">
        <v>1528</v>
      </c>
      <c r="G999" s="236" t="s">
        <v>1523</v>
      </c>
      <c r="H999" s="345">
        <v>1</v>
      </c>
      <c r="I999" s="346">
        <v>30</v>
      </c>
      <c r="J999" s="324">
        <f t="shared" si="4"/>
        <v>30</v>
      </c>
      <c r="K999" s="346">
        <v>30</v>
      </c>
      <c r="L999" s="238">
        <v>1</v>
      </c>
    </row>
    <row r="1000" spans="1:12" customFormat="1" ht="45">
      <c r="A1000" s="91">
        <v>72</v>
      </c>
      <c r="B1000" s="92" t="s">
        <v>783</v>
      </c>
      <c r="C1000" s="92"/>
      <c r="D1000" s="293" t="s">
        <v>784</v>
      </c>
      <c r="E1000" s="293">
        <v>1</v>
      </c>
      <c r="F1000" s="157" t="s">
        <v>1528</v>
      </c>
      <c r="G1000" s="90" t="s">
        <v>1523</v>
      </c>
      <c r="H1000" s="320">
        <v>1</v>
      </c>
      <c r="I1000" s="158">
        <v>14.4</v>
      </c>
      <c r="J1000" s="155">
        <f t="shared" si="4"/>
        <v>14.4</v>
      </c>
      <c r="K1000" s="158">
        <v>14.4</v>
      </c>
      <c r="L1000" s="166">
        <v>1</v>
      </c>
    </row>
    <row r="1001" spans="1:12" customFormat="1" ht="60">
      <c r="A1001" s="341">
        <v>73</v>
      </c>
      <c r="B1001" s="342" t="s">
        <v>785</v>
      </c>
      <c r="C1001" s="347" t="s">
        <v>786</v>
      </c>
      <c r="D1001" s="343" t="s">
        <v>770</v>
      </c>
      <c r="E1001" s="343">
        <v>12</v>
      </c>
      <c r="F1001" s="344" t="s">
        <v>1528</v>
      </c>
      <c r="G1001" s="236" t="s">
        <v>1523</v>
      </c>
      <c r="H1001" s="345">
        <v>1</v>
      </c>
      <c r="I1001" s="346">
        <v>12</v>
      </c>
      <c r="J1001" s="324">
        <f t="shared" si="4"/>
        <v>12</v>
      </c>
      <c r="K1001" s="346">
        <v>12</v>
      </c>
      <c r="L1001" s="238">
        <v>1</v>
      </c>
    </row>
    <row r="1002" spans="1:12" customFormat="1" ht="90">
      <c r="A1002" s="91">
        <v>74</v>
      </c>
      <c r="B1002" s="92" t="s">
        <v>787</v>
      </c>
      <c r="C1002" s="159" t="s">
        <v>788</v>
      </c>
      <c r="D1002" s="294" t="s">
        <v>125</v>
      </c>
      <c r="E1002" s="293">
        <v>1</v>
      </c>
      <c r="F1002" s="157" t="s">
        <v>1528</v>
      </c>
      <c r="G1002" s="90" t="s">
        <v>1523</v>
      </c>
      <c r="H1002" s="320">
        <v>1</v>
      </c>
      <c r="I1002" s="158">
        <v>24</v>
      </c>
      <c r="J1002" s="155">
        <f t="shared" si="4"/>
        <v>24</v>
      </c>
      <c r="K1002" s="158">
        <v>24</v>
      </c>
      <c r="L1002" s="166">
        <v>1</v>
      </c>
    </row>
    <row r="1003" spans="1:12" customFormat="1" ht="45">
      <c r="A1003" s="341">
        <v>75</v>
      </c>
      <c r="B1003" s="342" t="s">
        <v>789</v>
      </c>
      <c r="C1003" s="347" t="s">
        <v>790</v>
      </c>
      <c r="D1003" s="343" t="s">
        <v>125</v>
      </c>
      <c r="E1003" s="343">
        <v>1</v>
      </c>
      <c r="F1003" s="344" t="s">
        <v>1528</v>
      </c>
      <c r="G1003" s="236" t="s">
        <v>1523</v>
      </c>
      <c r="H1003" s="345">
        <v>1</v>
      </c>
      <c r="I1003" s="346">
        <v>2.4</v>
      </c>
      <c r="J1003" s="348">
        <f t="shared" si="4"/>
        <v>2.4</v>
      </c>
      <c r="K1003" s="346">
        <v>2.4</v>
      </c>
      <c r="L1003" s="238">
        <v>1</v>
      </c>
    </row>
    <row r="1004" spans="1:12" customFormat="1" ht="60">
      <c r="A1004" s="91">
        <v>76</v>
      </c>
      <c r="B1004" s="92" t="s">
        <v>791</v>
      </c>
      <c r="C1004" s="92"/>
      <c r="D1004" s="293" t="s">
        <v>784</v>
      </c>
      <c r="E1004" s="293">
        <v>1</v>
      </c>
      <c r="F1004" s="157" t="s">
        <v>1528</v>
      </c>
      <c r="G1004" s="90" t="s">
        <v>1523</v>
      </c>
      <c r="H1004" s="320">
        <v>1</v>
      </c>
      <c r="I1004" s="158">
        <v>5.4</v>
      </c>
      <c r="J1004" s="161">
        <f t="shared" si="4"/>
        <v>5.4</v>
      </c>
      <c r="K1004" s="158">
        <v>5.4</v>
      </c>
      <c r="L1004" s="166">
        <v>1</v>
      </c>
    </row>
    <row r="1005" spans="1:12" customFormat="1" ht="30">
      <c r="A1005" s="341">
        <v>77</v>
      </c>
      <c r="B1005" s="342" t="s">
        <v>792</v>
      </c>
      <c r="C1005" s="342" t="s">
        <v>793</v>
      </c>
      <c r="D1005" s="343" t="s">
        <v>640</v>
      </c>
      <c r="E1005" s="343">
        <v>3</v>
      </c>
      <c r="F1005" s="344" t="s">
        <v>1528</v>
      </c>
      <c r="G1005" s="236" t="s">
        <v>1523</v>
      </c>
      <c r="H1005" s="345">
        <v>1</v>
      </c>
      <c r="I1005" s="346">
        <v>5.4</v>
      </c>
      <c r="J1005" s="348">
        <f t="shared" si="4"/>
        <v>5.4</v>
      </c>
      <c r="K1005" s="346">
        <v>5.4</v>
      </c>
      <c r="L1005" s="238">
        <v>1</v>
      </c>
    </row>
    <row r="1006" spans="1:12" customFormat="1" ht="30">
      <c r="A1006" s="91">
        <v>78</v>
      </c>
      <c r="B1006" s="92" t="s">
        <v>794</v>
      </c>
      <c r="C1006" s="92" t="s">
        <v>793</v>
      </c>
      <c r="D1006" s="293" t="s">
        <v>640</v>
      </c>
      <c r="E1006" s="293">
        <v>2</v>
      </c>
      <c r="F1006" s="157" t="s">
        <v>1528</v>
      </c>
      <c r="G1006" s="90" t="s">
        <v>1523</v>
      </c>
      <c r="H1006" s="320">
        <v>1</v>
      </c>
      <c r="I1006" s="158">
        <v>4.8</v>
      </c>
      <c r="J1006" s="161">
        <f>H1006*I1006</f>
        <v>4.8</v>
      </c>
      <c r="K1006" s="158">
        <v>4.8</v>
      </c>
      <c r="L1006" s="166">
        <v>1</v>
      </c>
    </row>
    <row r="1007" spans="1:12" customFormat="1" ht="31.5">
      <c r="A1007" s="91">
        <v>78</v>
      </c>
      <c r="B1007" s="92" t="s">
        <v>794</v>
      </c>
      <c r="C1007" s="92" t="s">
        <v>793</v>
      </c>
      <c r="D1007" s="293" t="s">
        <v>640</v>
      </c>
      <c r="E1007" s="293">
        <v>2</v>
      </c>
      <c r="F1007" s="93" t="s">
        <v>1204</v>
      </c>
      <c r="G1007" s="90" t="s">
        <v>1194</v>
      </c>
      <c r="H1007" s="293" t="s">
        <v>793</v>
      </c>
      <c r="I1007" s="94">
        <v>7.7759999999999998</v>
      </c>
      <c r="J1007" s="1124">
        <v>7.78</v>
      </c>
      <c r="K1007" s="94">
        <v>7.7759999999999998</v>
      </c>
      <c r="L1007" s="166">
        <v>2</v>
      </c>
    </row>
    <row r="1008" spans="1:12" customFormat="1" ht="30">
      <c r="A1008" s="341">
        <v>79</v>
      </c>
      <c r="B1008" s="342" t="s">
        <v>795</v>
      </c>
      <c r="C1008" s="342" t="s">
        <v>793</v>
      </c>
      <c r="D1008" s="343" t="s">
        <v>640</v>
      </c>
      <c r="E1008" s="343">
        <v>10</v>
      </c>
      <c r="F1008" s="344" t="s">
        <v>1528</v>
      </c>
      <c r="G1008" s="236" t="s">
        <v>1523</v>
      </c>
      <c r="H1008" s="345">
        <v>1</v>
      </c>
      <c r="I1008" s="346">
        <v>4.8</v>
      </c>
      <c r="J1008" s="348">
        <f>H1008*I1008</f>
        <v>4.8</v>
      </c>
      <c r="K1008" s="346">
        <v>4.8</v>
      </c>
      <c r="L1008" s="238">
        <v>1</v>
      </c>
    </row>
    <row r="1009" spans="1:12" customFormat="1" ht="31.5">
      <c r="A1009" s="341">
        <v>79</v>
      </c>
      <c r="B1009" s="342" t="s">
        <v>795</v>
      </c>
      <c r="C1009" s="342" t="s">
        <v>793</v>
      </c>
      <c r="D1009" s="343" t="s">
        <v>640</v>
      </c>
      <c r="E1009" s="343">
        <v>10</v>
      </c>
      <c r="F1009" s="349" t="s">
        <v>1204</v>
      </c>
      <c r="G1009" s="236" t="s">
        <v>1194</v>
      </c>
      <c r="H1009" s="343" t="s">
        <v>793</v>
      </c>
      <c r="I1009" s="350">
        <v>9.5936400000000006</v>
      </c>
      <c r="J1009" s="1125">
        <v>9.59</v>
      </c>
      <c r="K1009" s="350">
        <v>9.5936400000000006</v>
      </c>
      <c r="L1009" s="238">
        <v>2</v>
      </c>
    </row>
    <row r="1010" spans="1:12" customFormat="1" ht="45">
      <c r="A1010" s="91">
        <v>80</v>
      </c>
      <c r="B1010" s="92" t="s">
        <v>796</v>
      </c>
      <c r="C1010" s="92" t="s">
        <v>793</v>
      </c>
      <c r="D1010" s="293" t="s">
        <v>640</v>
      </c>
      <c r="E1010" s="293">
        <v>1</v>
      </c>
      <c r="F1010" s="157" t="s">
        <v>1528</v>
      </c>
      <c r="G1010" s="90" t="s">
        <v>1523</v>
      </c>
      <c r="H1010" s="320">
        <v>1</v>
      </c>
      <c r="I1010" s="158">
        <v>3</v>
      </c>
      <c r="J1010" s="161">
        <f>H1010*I1010</f>
        <v>3</v>
      </c>
      <c r="K1010" s="158">
        <v>3</v>
      </c>
      <c r="L1010" s="166">
        <v>1</v>
      </c>
    </row>
    <row r="1011" spans="1:12" customFormat="1" ht="45">
      <c r="A1011" s="91">
        <v>80</v>
      </c>
      <c r="B1011" s="92" t="s">
        <v>796</v>
      </c>
      <c r="C1011" s="92" t="s">
        <v>793</v>
      </c>
      <c r="D1011" s="293" t="s">
        <v>640</v>
      </c>
      <c r="E1011" s="293">
        <v>1</v>
      </c>
      <c r="F1011" s="93" t="s">
        <v>1204</v>
      </c>
      <c r="G1011" s="90" t="s">
        <v>1194</v>
      </c>
      <c r="H1011" s="293" t="s">
        <v>793</v>
      </c>
      <c r="I1011" s="94">
        <v>4.1310000000000002</v>
      </c>
      <c r="J1011" s="1124">
        <v>4.13</v>
      </c>
      <c r="K1011" s="94">
        <v>4.1310000000000002</v>
      </c>
      <c r="L1011" s="166">
        <v>2</v>
      </c>
    </row>
    <row r="1012" spans="1:12" s="1" customFormat="1" ht="409.5">
      <c r="A1012" s="44"/>
      <c r="B1012" s="21" t="s">
        <v>797</v>
      </c>
      <c r="C1012" s="21" t="s">
        <v>798</v>
      </c>
      <c r="D1012" s="295"/>
      <c r="E1012" s="295"/>
      <c r="F1012" s="45"/>
      <c r="G1012" s="45"/>
      <c r="H1012" s="320"/>
      <c r="I1012" s="46"/>
      <c r="J1012" s="1118"/>
      <c r="K1012" s="165"/>
      <c r="L1012" s="165"/>
    </row>
    <row r="1013" spans="1:12" customFormat="1" ht="105">
      <c r="A1013" s="102">
        <v>81</v>
      </c>
      <c r="B1013" s="103" t="s">
        <v>799</v>
      </c>
      <c r="C1013" s="103" t="s">
        <v>800</v>
      </c>
      <c r="D1013" s="287" t="s">
        <v>801</v>
      </c>
      <c r="E1013" s="326">
        <v>3</v>
      </c>
      <c r="F1013" s="104" t="s">
        <v>1317</v>
      </c>
      <c r="G1013" s="90" t="s">
        <v>1318</v>
      </c>
      <c r="H1013" s="298" t="s">
        <v>1319</v>
      </c>
      <c r="I1013" s="105">
        <v>388.8</v>
      </c>
      <c r="J1013" s="1126">
        <f>I1013</f>
        <v>388.8</v>
      </c>
      <c r="K1013" s="105">
        <v>388.8</v>
      </c>
      <c r="L1013" s="166">
        <v>1</v>
      </c>
    </row>
    <row r="1014" spans="1:12" customFormat="1" ht="105">
      <c r="A1014" s="242">
        <v>82</v>
      </c>
      <c r="B1014" s="243" t="s">
        <v>802</v>
      </c>
      <c r="C1014" s="243" t="s">
        <v>803</v>
      </c>
      <c r="D1014" s="285" t="s">
        <v>801</v>
      </c>
      <c r="E1014" s="285">
        <v>3</v>
      </c>
      <c r="F1014" s="235" t="s">
        <v>1317</v>
      </c>
      <c r="G1014" s="236" t="s">
        <v>1318</v>
      </c>
      <c r="H1014" s="299" t="s">
        <v>1319</v>
      </c>
      <c r="I1014" s="278">
        <v>388.8</v>
      </c>
      <c r="J1014" s="1127">
        <f t="shared" ref="J1014:J1019" si="5">I1014</f>
        <v>388.8</v>
      </c>
      <c r="K1014" s="278">
        <v>388.8</v>
      </c>
      <c r="L1014" s="238">
        <v>1</v>
      </c>
    </row>
    <row r="1015" spans="1:12" customFormat="1" ht="90">
      <c r="A1015" s="102">
        <v>83</v>
      </c>
      <c r="B1015" s="103" t="s">
        <v>804</v>
      </c>
      <c r="C1015" s="103" t="s">
        <v>805</v>
      </c>
      <c r="D1015" s="287" t="s">
        <v>806</v>
      </c>
      <c r="E1015" s="326">
        <v>3</v>
      </c>
      <c r="F1015" s="104" t="s">
        <v>1317</v>
      </c>
      <c r="G1015" s="90" t="s">
        <v>1318</v>
      </c>
      <c r="H1015" s="298" t="s">
        <v>1320</v>
      </c>
      <c r="I1015" s="105">
        <v>1058.4000000000001</v>
      </c>
      <c r="J1015" s="1126">
        <f t="shared" si="5"/>
        <v>1058.4000000000001</v>
      </c>
      <c r="K1015" s="105">
        <v>1058.4000000000001</v>
      </c>
      <c r="L1015" s="166">
        <v>1</v>
      </c>
    </row>
    <row r="1016" spans="1:12" customFormat="1" ht="120">
      <c r="A1016" s="242">
        <v>84</v>
      </c>
      <c r="B1016" s="243" t="s">
        <v>807</v>
      </c>
      <c r="C1016" s="243" t="s">
        <v>808</v>
      </c>
      <c r="D1016" s="285" t="s">
        <v>809</v>
      </c>
      <c r="E1016" s="285">
        <v>2</v>
      </c>
      <c r="F1016" s="235" t="s">
        <v>1317</v>
      </c>
      <c r="G1016" s="236" t="s">
        <v>1318</v>
      </c>
      <c r="H1016" s="299" t="s">
        <v>1321</v>
      </c>
      <c r="I1016" s="278">
        <v>3600</v>
      </c>
      <c r="J1016" s="1127">
        <f t="shared" si="5"/>
        <v>3600</v>
      </c>
      <c r="K1016" s="278">
        <v>3600</v>
      </c>
      <c r="L1016" s="238">
        <v>1</v>
      </c>
    </row>
    <row r="1017" spans="1:12" customFormat="1" ht="90">
      <c r="A1017" s="102">
        <v>85</v>
      </c>
      <c r="B1017" s="103" t="s">
        <v>810</v>
      </c>
      <c r="C1017" s="103" t="s">
        <v>811</v>
      </c>
      <c r="D1017" s="287" t="s">
        <v>812</v>
      </c>
      <c r="E1017" s="326">
        <v>1</v>
      </c>
      <c r="F1017" s="104" t="s">
        <v>1317</v>
      </c>
      <c r="G1017" s="90" t="s">
        <v>1318</v>
      </c>
      <c r="H1017" s="298" t="s">
        <v>1322</v>
      </c>
      <c r="I1017" s="105">
        <v>155.74</v>
      </c>
      <c r="J1017" s="1126">
        <f t="shared" si="5"/>
        <v>155.74</v>
      </c>
      <c r="K1017" s="105">
        <v>155.74</v>
      </c>
      <c r="L1017" s="166">
        <v>1</v>
      </c>
    </row>
    <row r="1018" spans="1:12" customFormat="1" ht="120">
      <c r="A1018" s="242">
        <v>86</v>
      </c>
      <c r="B1018" s="243" t="s">
        <v>813</v>
      </c>
      <c r="C1018" s="243" t="s">
        <v>814</v>
      </c>
      <c r="D1018" s="285" t="s">
        <v>815</v>
      </c>
      <c r="E1018" s="285">
        <v>1</v>
      </c>
      <c r="F1018" s="235" t="s">
        <v>1317</v>
      </c>
      <c r="G1018" s="236" t="s">
        <v>1318</v>
      </c>
      <c r="H1018" s="299" t="s">
        <v>1323</v>
      </c>
      <c r="I1018" s="278">
        <v>920.81</v>
      </c>
      <c r="J1018" s="1127">
        <f t="shared" si="5"/>
        <v>920.81</v>
      </c>
      <c r="K1018" s="278">
        <v>920.81</v>
      </c>
      <c r="L1018" s="238">
        <v>1</v>
      </c>
    </row>
    <row r="1019" spans="1:12" customFormat="1" ht="195">
      <c r="A1019" s="102">
        <v>87</v>
      </c>
      <c r="B1019" s="103" t="s">
        <v>816</v>
      </c>
      <c r="C1019" s="103"/>
      <c r="D1019" s="287" t="s">
        <v>817</v>
      </c>
      <c r="E1019" s="326">
        <v>1</v>
      </c>
      <c r="F1019" s="104" t="s">
        <v>1317</v>
      </c>
      <c r="G1019" s="90" t="s">
        <v>1318</v>
      </c>
      <c r="H1019" s="298" t="s">
        <v>1324</v>
      </c>
      <c r="I1019" s="105">
        <v>2166</v>
      </c>
      <c r="J1019" s="1126">
        <f t="shared" si="5"/>
        <v>2166</v>
      </c>
      <c r="K1019" s="105">
        <v>2166</v>
      </c>
      <c r="L1019" s="166">
        <v>1</v>
      </c>
    </row>
    <row r="1020" spans="1:12" s="1" customFormat="1" ht="30">
      <c r="A1020" s="274">
        <v>88</v>
      </c>
      <c r="B1020" s="227" t="s">
        <v>818</v>
      </c>
      <c r="C1020" s="227"/>
      <c r="D1020" s="228" t="s">
        <v>629</v>
      </c>
      <c r="E1020" s="228">
        <v>1</v>
      </c>
      <c r="F1020" s="229" t="s">
        <v>819</v>
      </c>
      <c r="G1020" s="256" t="s">
        <v>1176</v>
      </c>
      <c r="H1020" s="316" t="s">
        <v>820</v>
      </c>
      <c r="I1020" s="275">
        <v>124.8</v>
      </c>
      <c r="J1020" s="351">
        <f>I1020</f>
        <v>124.8</v>
      </c>
      <c r="K1020" s="275">
        <v>124.8</v>
      </c>
      <c r="L1020" s="230">
        <v>1</v>
      </c>
    </row>
    <row r="1021" spans="1:12" customFormat="1" ht="31.5">
      <c r="A1021" s="242">
        <v>88</v>
      </c>
      <c r="B1021" s="243" t="s">
        <v>818</v>
      </c>
      <c r="C1021" s="244"/>
      <c r="D1021" s="285" t="s">
        <v>629</v>
      </c>
      <c r="E1021" s="285">
        <v>1</v>
      </c>
      <c r="F1021" s="235" t="s">
        <v>1317</v>
      </c>
      <c r="G1021" s="236" t="s">
        <v>1318</v>
      </c>
      <c r="H1021" s="299" t="s">
        <v>1325</v>
      </c>
      <c r="I1021" s="278">
        <v>402.19</v>
      </c>
      <c r="J1021" s="1127">
        <f>I1021</f>
        <v>402.19</v>
      </c>
      <c r="K1021" s="278">
        <v>402.19</v>
      </c>
      <c r="L1021" s="238">
        <v>2</v>
      </c>
    </row>
    <row r="1022" spans="1:12" s="1" customFormat="1" ht="409.5">
      <c r="A1022" s="26"/>
      <c r="B1022" s="49" t="s">
        <v>821</v>
      </c>
      <c r="C1022" s="50" t="s">
        <v>822</v>
      </c>
      <c r="D1022" s="292"/>
      <c r="E1022" s="211"/>
      <c r="F1022" s="19"/>
      <c r="G1022" s="19"/>
      <c r="H1022" s="48"/>
      <c r="I1022" s="29"/>
      <c r="J1022" s="1118"/>
      <c r="K1022" s="165"/>
      <c r="L1022" s="165"/>
    </row>
    <row r="1023" spans="1:12" customFormat="1" ht="75">
      <c r="A1023" s="107">
        <v>89</v>
      </c>
      <c r="B1023" s="108" t="s">
        <v>823</v>
      </c>
      <c r="C1023" s="108" t="s">
        <v>824</v>
      </c>
      <c r="D1023" s="296" t="s">
        <v>825</v>
      </c>
      <c r="E1023" s="326">
        <v>1</v>
      </c>
      <c r="F1023" s="104" t="s">
        <v>1317</v>
      </c>
      <c r="G1023" s="90" t="s">
        <v>1318</v>
      </c>
      <c r="H1023" s="298" t="s">
        <v>1319</v>
      </c>
      <c r="I1023" s="105">
        <v>388.8</v>
      </c>
      <c r="J1023" s="1126">
        <f t="shared" ref="J1023:J1038" si="6">I1023</f>
        <v>388.8</v>
      </c>
      <c r="K1023" s="105">
        <v>388.8</v>
      </c>
      <c r="L1023" s="166">
        <v>1</v>
      </c>
    </row>
    <row r="1024" spans="1:12" customFormat="1" ht="75">
      <c r="A1024" s="232">
        <v>90</v>
      </c>
      <c r="B1024" s="352" t="s">
        <v>826</v>
      </c>
      <c r="C1024" s="352" t="s">
        <v>827</v>
      </c>
      <c r="D1024" s="353" t="s">
        <v>825</v>
      </c>
      <c r="E1024" s="288">
        <v>1</v>
      </c>
      <c r="F1024" s="235" t="s">
        <v>1317</v>
      </c>
      <c r="G1024" s="236" t="s">
        <v>1318</v>
      </c>
      <c r="H1024" s="299" t="s">
        <v>1319</v>
      </c>
      <c r="I1024" s="262">
        <v>388.8</v>
      </c>
      <c r="J1024" s="1127">
        <f t="shared" si="6"/>
        <v>388.8</v>
      </c>
      <c r="K1024" s="262">
        <v>388.8</v>
      </c>
      <c r="L1024" s="238">
        <v>1</v>
      </c>
    </row>
    <row r="1025" spans="1:12" customFormat="1" ht="75">
      <c r="A1025" s="107">
        <v>91</v>
      </c>
      <c r="B1025" s="108" t="s">
        <v>828</v>
      </c>
      <c r="C1025" s="108" t="s">
        <v>829</v>
      </c>
      <c r="D1025" s="296" t="s">
        <v>825</v>
      </c>
      <c r="E1025" s="326">
        <v>1</v>
      </c>
      <c r="F1025" s="104" t="s">
        <v>1317</v>
      </c>
      <c r="G1025" s="90" t="s">
        <v>1318</v>
      </c>
      <c r="H1025" s="298" t="s">
        <v>1319</v>
      </c>
      <c r="I1025" s="105">
        <v>388.8</v>
      </c>
      <c r="J1025" s="1126">
        <f t="shared" si="6"/>
        <v>388.8</v>
      </c>
      <c r="K1025" s="105">
        <v>388.8</v>
      </c>
      <c r="L1025" s="166">
        <v>1</v>
      </c>
    </row>
    <row r="1026" spans="1:12" customFormat="1" ht="90">
      <c r="A1026" s="232">
        <v>92</v>
      </c>
      <c r="B1026" s="354" t="s">
        <v>830</v>
      </c>
      <c r="C1026" s="352" t="s">
        <v>831</v>
      </c>
      <c r="D1026" s="353" t="s">
        <v>825</v>
      </c>
      <c r="E1026" s="288">
        <v>1</v>
      </c>
      <c r="F1026" s="235" t="s">
        <v>1317</v>
      </c>
      <c r="G1026" s="236" t="s">
        <v>1318</v>
      </c>
      <c r="H1026" s="299" t="s">
        <v>1319</v>
      </c>
      <c r="I1026" s="262">
        <v>388.8</v>
      </c>
      <c r="J1026" s="1127">
        <f t="shared" si="6"/>
        <v>388.8</v>
      </c>
      <c r="K1026" s="262">
        <v>388.8</v>
      </c>
      <c r="L1026" s="238">
        <v>1</v>
      </c>
    </row>
    <row r="1027" spans="1:12" customFormat="1" ht="90">
      <c r="A1027" s="107">
        <v>93</v>
      </c>
      <c r="B1027" s="109" t="s">
        <v>832</v>
      </c>
      <c r="C1027" s="108" t="s">
        <v>833</v>
      </c>
      <c r="D1027" s="296" t="s">
        <v>825</v>
      </c>
      <c r="E1027" s="326">
        <v>1</v>
      </c>
      <c r="F1027" s="104" t="s">
        <v>1317</v>
      </c>
      <c r="G1027" s="90" t="s">
        <v>1318</v>
      </c>
      <c r="H1027" s="298" t="s">
        <v>1319</v>
      </c>
      <c r="I1027" s="105">
        <v>388.8</v>
      </c>
      <c r="J1027" s="1126">
        <f t="shared" si="6"/>
        <v>388.8</v>
      </c>
      <c r="K1027" s="105">
        <v>388.8</v>
      </c>
      <c r="L1027" s="166">
        <v>1</v>
      </c>
    </row>
    <row r="1028" spans="1:12" customFormat="1" ht="75">
      <c r="A1028" s="232">
        <v>94</v>
      </c>
      <c r="B1028" s="352" t="s">
        <v>834</v>
      </c>
      <c r="C1028" s="352" t="s">
        <v>835</v>
      </c>
      <c r="D1028" s="353" t="s">
        <v>825</v>
      </c>
      <c r="E1028" s="288">
        <v>1</v>
      </c>
      <c r="F1028" s="235" t="s">
        <v>1317</v>
      </c>
      <c r="G1028" s="236" t="s">
        <v>1318</v>
      </c>
      <c r="H1028" s="299" t="s">
        <v>1319</v>
      </c>
      <c r="I1028" s="262">
        <v>388.8</v>
      </c>
      <c r="J1028" s="1127">
        <f t="shared" si="6"/>
        <v>388.8</v>
      </c>
      <c r="K1028" s="262">
        <v>388.8</v>
      </c>
      <c r="L1028" s="238">
        <v>1</v>
      </c>
    </row>
    <row r="1029" spans="1:12" customFormat="1" ht="75">
      <c r="A1029" s="107">
        <v>95</v>
      </c>
      <c r="B1029" s="108" t="s">
        <v>836</v>
      </c>
      <c r="C1029" s="108" t="s">
        <v>837</v>
      </c>
      <c r="D1029" s="296" t="s">
        <v>825</v>
      </c>
      <c r="E1029" s="326">
        <v>1</v>
      </c>
      <c r="F1029" s="104" t="s">
        <v>1317</v>
      </c>
      <c r="G1029" s="90" t="s">
        <v>1318</v>
      </c>
      <c r="H1029" s="298" t="s">
        <v>1319</v>
      </c>
      <c r="I1029" s="105">
        <v>388.8</v>
      </c>
      <c r="J1029" s="1126">
        <f t="shared" si="6"/>
        <v>388.8</v>
      </c>
      <c r="K1029" s="105">
        <v>388.8</v>
      </c>
      <c r="L1029" s="166">
        <v>1</v>
      </c>
    </row>
    <row r="1030" spans="1:12" customFormat="1" ht="90">
      <c r="A1030" s="232">
        <v>96</v>
      </c>
      <c r="B1030" s="352" t="s">
        <v>838</v>
      </c>
      <c r="C1030" s="352" t="s">
        <v>839</v>
      </c>
      <c r="D1030" s="353" t="s">
        <v>825</v>
      </c>
      <c r="E1030" s="288">
        <v>1</v>
      </c>
      <c r="F1030" s="235" t="s">
        <v>1317</v>
      </c>
      <c r="G1030" s="236" t="s">
        <v>1318</v>
      </c>
      <c r="H1030" s="299" t="s">
        <v>1319</v>
      </c>
      <c r="I1030" s="262">
        <v>388.8</v>
      </c>
      <c r="J1030" s="1127">
        <f t="shared" si="6"/>
        <v>388.8</v>
      </c>
      <c r="K1030" s="262">
        <v>388.8</v>
      </c>
      <c r="L1030" s="238">
        <v>1</v>
      </c>
    </row>
    <row r="1031" spans="1:12" customFormat="1" ht="90">
      <c r="A1031" s="107">
        <v>97</v>
      </c>
      <c r="B1031" s="109" t="s">
        <v>840</v>
      </c>
      <c r="C1031" s="108" t="s">
        <v>841</v>
      </c>
      <c r="D1031" s="296" t="s">
        <v>825</v>
      </c>
      <c r="E1031" s="326">
        <v>1</v>
      </c>
      <c r="F1031" s="104" t="s">
        <v>1317</v>
      </c>
      <c r="G1031" s="90" t="s">
        <v>1318</v>
      </c>
      <c r="H1031" s="298" t="s">
        <v>1319</v>
      </c>
      <c r="I1031" s="105">
        <v>388.8</v>
      </c>
      <c r="J1031" s="1126">
        <f t="shared" si="6"/>
        <v>388.8</v>
      </c>
      <c r="K1031" s="105">
        <v>388.8</v>
      </c>
      <c r="L1031" s="166">
        <v>1</v>
      </c>
    </row>
    <row r="1032" spans="1:12" customFormat="1" ht="90">
      <c r="A1032" s="232">
        <v>98</v>
      </c>
      <c r="B1032" s="354" t="s">
        <v>842</v>
      </c>
      <c r="C1032" s="352" t="s">
        <v>843</v>
      </c>
      <c r="D1032" s="353" t="s">
        <v>825</v>
      </c>
      <c r="E1032" s="288">
        <v>1</v>
      </c>
      <c r="F1032" s="235" t="s">
        <v>1317</v>
      </c>
      <c r="G1032" s="236" t="s">
        <v>1318</v>
      </c>
      <c r="H1032" s="299" t="s">
        <v>1319</v>
      </c>
      <c r="I1032" s="262">
        <v>388.8</v>
      </c>
      <c r="J1032" s="1127">
        <f t="shared" si="6"/>
        <v>388.8</v>
      </c>
      <c r="K1032" s="262">
        <v>388.8</v>
      </c>
      <c r="L1032" s="238">
        <v>1</v>
      </c>
    </row>
    <row r="1033" spans="1:12" customFormat="1" ht="75">
      <c r="A1033" s="107">
        <v>99</v>
      </c>
      <c r="B1033" s="109" t="s">
        <v>844</v>
      </c>
      <c r="C1033" s="108" t="s">
        <v>845</v>
      </c>
      <c r="D1033" s="296" t="s">
        <v>825</v>
      </c>
      <c r="E1033" s="326">
        <v>1</v>
      </c>
      <c r="F1033" s="104" t="s">
        <v>1317</v>
      </c>
      <c r="G1033" s="90" t="s">
        <v>1318</v>
      </c>
      <c r="H1033" s="298" t="s">
        <v>1319</v>
      </c>
      <c r="I1033" s="105">
        <v>388.8</v>
      </c>
      <c r="J1033" s="1126">
        <f t="shared" si="6"/>
        <v>388.8</v>
      </c>
      <c r="K1033" s="105">
        <v>388.8</v>
      </c>
      <c r="L1033" s="166">
        <v>1</v>
      </c>
    </row>
    <row r="1034" spans="1:12" customFormat="1" ht="75">
      <c r="A1034" s="232">
        <v>100</v>
      </c>
      <c r="B1034" s="354" t="s">
        <v>846</v>
      </c>
      <c r="C1034" s="352" t="s">
        <v>847</v>
      </c>
      <c r="D1034" s="353" t="s">
        <v>825</v>
      </c>
      <c r="E1034" s="288">
        <v>1</v>
      </c>
      <c r="F1034" s="235" t="s">
        <v>1317</v>
      </c>
      <c r="G1034" s="236" t="s">
        <v>1318</v>
      </c>
      <c r="H1034" s="299" t="s">
        <v>1319</v>
      </c>
      <c r="I1034" s="262">
        <v>388.8</v>
      </c>
      <c r="J1034" s="1127">
        <f t="shared" si="6"/>
        <v>388.8</v>
      </c>
      <c r="K1034" s="262">
        <v>388.8</v>
      </c>
      <c r="L1034" s="238">
        <v>1</v>
      </c>
    </row>
    <row r="1035" spans="1:12" customFormat="1" ht="105">
      <c r="A1035" s="107">
        <v>101</v>
      </c>
      <c r="B1035" s="108" t="s">
        <v>848</v>
      </c>
      <c r="C1035" s="108" t="s">
        <v>849</v>
      </c>
      <c r="D1035" s="296" t="s">
        <v>825</v>
      </c>
      <c r="E1035" s="326">
        <v>1</v>
      </c>
      <c r="F1035" s="104" t="s">
        <v>1317</v>
      </c>
      <c r="G1035" s="90" t="s">
        <v>1318</v>
      </c>
      <c r="H1035" s="298" t="s">
        <v>1319</v>
      </c>
      <c r="I1035" s="105">
        <v>388.8</v>
      </c>
      <c r="J1035" s="1126">
        <f t="shared" si="6"/>
        <v>388.8</v>
      </c>
      <c r="K1035" s="105">
        <v>388.8</v>
      </c>
      <c r="L1035" s="166">
        <v>1</v>
      </c>
    </row>
    <row r="1036" spans="1:12" customFormat="1" ht="90">
      <c r="A1036" s="232">
        <v>102</v>
      </c>
      <c r="B1036" s="352" t="s">
        <v>850</v>
      </c>
      <c r="C1036" s="352" t="s">
        <v>851</v>
      </c>
      <c r="D1036" s="353" t="s">
        <v>825</v>
      </c>
      <c r="E1036" s="288">
        <v>1</v>
      </c>
      <c r="F1036" s="235" t="s">
        <v>1317</v>
      </c>
      <c r="G1036" s="236" t="s">
        <v>1318</v>
      </c>
      <c r="H1036" s="299" t="s">
        <v>1319</v>
      </c>
      <c r="I1036" s="262">
        <v>388.8</v>
      </c>
      <c r="J1036" s="1127">
        <f t="shared" si="6"/>
        <v>388.8</v>
      </c>
      <c r="K1036" s="262">
        <v>388.8</v>
      </c>
      <c r="L1036" s="238">
        <v>1</v>
      </c>
    </row>
    <row r="1037" spans="1:12" customFormat="1" ht="120">
      <c r="A1037" s="107">
        <v>103</v>
      </c>
      <c r="B1037" s="108" t="s">
        <v>852</v>
      </c>
      <c r="C1037" s="108" t="s">
        <v>853</v>
      </c>
      <c r="D1037" s="296" t="s">
        <v>854</v>
      </c>
      <c r="E1037" s="326">
        <v>1</v>
      </c>
      <c r="F1037" s="104" t="s">
        <v>1317</v>
      </c>
      <c r="G1037" s="90" t="s">
        <v>1318</v>
      </c>
      <c r="H1037" s="298" t="s">
        <v>1319</v>
      </c>
      <c r="I1037" s="105">
        <v>1058.4000000000001</v>
      </c>
      <c r="J1037" s="1126">
        <f t="shared" si="6"/>
        <v>1058.4000000000001</v>
      </c>
      <c r="K1037" s="105">
        <v>1058.4000000000001</v>
      </c>
      <c r="L1037" s="166">
        <v>1</v>
      </c>
    </row>
    <row r="1038" spans="1:12" customFormat="1" ht="31.5">
      <c r="A1038" s="232">
        <v>104</v>
      </c>
      <c r="B1038" s="352" t="s">
        <v>855</v>
      </c>
      <c r="C1038" s="352"/>
      <c r="D1038" s="353" t="s">
        <v>825</v>
      </c>
      <c r="E1038" s="288">
        <v>1</v>
      </c>
      <c r="F1038" s="235" t="s">
        <v>1317</v>
      </c>
      <c r="G1038" s="236" t="s">
        <v>1318</v>
      </c>
      <c r="H1038" s="299" t="s">
        <v>1319</v>
      </c>
      <c r="I1038" s="262">
        <v>388.8</v>
      </c>
      <c r="J1038" s="1127">
        <f t="shared" si="6"/>
        <v>388.8</v>
      </c>
      <c r="K1038" s="262">
        <v>388.8</v>
      </c>
      <c r="L1038" s="238">
        <v>1</v>
      </c>
    </row>
    <row r="1039" spans="1:12" s="1" customFormat="1" ht="45">
      <c r="A1039" s="22">
        <v>105</v>
      </c>
      <c r="B1039" s="51" t="s">
        <v>856</v>
      </c>
      <c r="C1039" s="51"/>
      <c r="D1039" s="297" t="s">
        <v>654</v>
      </c>
      <c r="E1039" s="334">
        <v>1</v>
      </c>
      <c r="F1039" s="19" t="s">
        <v>857</v>
      </c>
      <c r="G1039" s="24" t="s">
        <v>1176</v>
      </c>
      <c r="H1039" s="315" t="s">
        <v>858</v>
      </c>
      <c r="I1039" s="25">
        <v>103.2</v>
      </c>
      <c r="J1039" s="52">
        <f>I1039</f>
        <v>103.2</v>
      </c>
      <c r="K1039" s="25">
        <v>103.2</v>
      </c>
      <c r="L1039" s="165">
        <v>1</v>
      </c>
    </row>
    <row r="1040" spans="1:12" customFormat="1" ht="31.5">
      <c r="A1040" s="107">
        <v>105</v>
      </c>
      <c r="B1040" s="108" t="s">
        <v>856</v>
      </c>
      <c r="C1040" s="108"/>
      <c r="D1040" s="296" t="s">
        <v>654</v>
      </c>
      <c r="E1040" s="326">
        <v>1</v>
      </c>
      <c r="F1040" s="104" t="s">
        <v>1337</v>
      </c>
      <c r="G1040" s="90" t="s">
        <v>1338</v>
      </c>
      <c r="H1040" s="300" t="s">
        <v>1341</v>
      </c>
      <c r="I1040" s="116">
        <v>187.2</v>
      </c>
      <c r="J1040" s="117">
        <f>I1040*1</f>
        <v>187.2</v>
      </c>
      <c r="K1040" s="116">
        <v>187.2</v>
      </c>
      <c r="L1040" s="166">
        <v>2</v>
      </c>
    </row>
    <row r="1041" spans="1:12" customFormat="1" ht="45">
      <c r="A1041" s="232">
        <v>106</v>
      </c>
      <c r="B1041" s="352" t="s">
        <v>859</v>
      </c>
      <c r="C1041" s="352" t="s">
        <v>860</v>
      </c>
      <c r="D1041" s="353" t="s">
        <v>27</v>
      </c>
      <c r="E1041" s="288">
        <v>8</v>
      </c>
      <c r="F1041" s="235" t="s">
        <v>1337</v>
      </c>
      <c r="G1041" s="236" t="s">
        <v>1338</v>
      </c>
      <c r="H1041" s="299" t="s">
        <v>1358</v>
      </c>
      <c r="I1041" s="237">
        <v>24</v>
      </c>
      <c r="J1041" s="245">
        <f>I1041*1</f>
        <v>24</v>
      </c>
      <c r="K1041" s="237">
        <v>24</v>
      </c>
      <c r="L1041" s="238">
        <v>1</v>
      </c>
    </row>
    <row r="1042" spans="1:12" customFormat="1" ht="75">
      <c r="A1042" s="107">
        <v>107</v>
      </c>
      <c r="B1042" s="108" t="s">
        <v>861</v>
      </c>
      <c r="C1042" s="108" t="s">
        <v>862</v>
      </c>
      <c r="D1042" s="296" t="s">
        <v>863</v>
      </c>
      <c r="E1042" s="326">
        <v>40</v>
      </c>
      <c r="F1042" s="104" t="s">
        <v>1337</v>
      </c>
      <c r="G1042" s="90" t="s">
        <v>1338</v>
      </c>
      <c r="H1042" s="298" t="s">
        <v>1359</v>
      </c>
      <c r="I1042" s="116">
        <v>9.9600000000000009</v>
      </c>
      <c r="J1042" s="116">
        <v>19.920000000000002</v>
      </c>
      <c r="K1042" s="116">
        <v>9.9600000000000009</v>
      </c>
      <c r="L1042" s="166">
        <v>1</v>
      </c>
    </row>
    <row r="1043" spans="1:12" s="1" customFormat="1" ht="75">
      <c r="A1043" s="22">
        <v>107</v>
      </c>
      <c r="B1043" s="51" t="s">
        <v>861</v>
      </c>
      <c r="C1043" s="51" t="s">
        <v>862</v>
      </c>
      <c r="D1043" s="297" t="s">
        <v>863</v>
      </c>
      <c r="E1043" s="334">
        <v>40</v>
      </c>
      <c r="F1043" s="19" t="s">
        <v>716</v>
      </c>
      <c r="G1043" s="24" t="s">
        <v>1176</v>
      </c>
      <c r="H1043" s="315" t="s">
        <v>717</v>
      </c>
      <c r="I1043" s="25">
        <f>10.2*5</f>
        <v>51</v>
      </c>
      <c r="J1043" s="52">
        <f>I1043</f>
        <v>51</v>
      </c>
      <c r="K1043" s="25">
        <v>10.199999999999999</v>
      </c>
      <c r="L1043" s="165">
        <v>2</v>
      </c>
    </row>
    <row r="1044" spans="1:12" s="7" customFormat="1" ht="99.75">
      <c r="A1044" s="1149" t="s">
        <v>0</v>
      </c>
      <c r="B1044" s="1149" t="s">
        <v>1</v>
      </c>
      <c r="C1044" s="1149" t="s">
        <v>2</v>
      </c>
      <c r="D1044" s="1150" t="s">
        <v>3</v>
      </c>
      <c r="E1044" s="1151" t="s">
        <v>4</v>
      </c>
      <c r="F1044" s="1149" t="s">
        <v>5</v>
      </c>
      <c r="G1044" s="1150" t="s">
        <v>1174</v>
      </c>
      <c r="H1044" s="1149" t="s">
        <v>6</v>
      </c>
      <c r="I1044" s="1152" t="s">
        <v>7</v>
      </c>
      <c r="J1044" s="1149" t="s">
        <v>8</v>
      </c>
      <c r="K1044" s="1153" t="s">
        <v>1536</v>
      </c>
      <c r="L1044" s="1154" t="s">
        <v>1535</v>
      </c>
    </row>
    <row r="1045" spans="1:12" s="357" customFormat="1" ht="32.25" customHeight="1">
      <c r="A1045" s="1208" t="s">
        <v>864</v>
      </c>
      <c r="B1045" s="1209"/>
      <c r="C1045" s="1209"/>
      <c r="D1045" s="1209"/>
      <c r="E1045" s="1209"/>
      <c r="F1045" s="1209"/>
      <c r="G1045" s="1210"/>
      <c r="H1045" s="53"/>
      <c r="I1045" s="29"/>
      <c r="J1045" s="358"/>
      <c r="K1045" s="359"/>
      <c r="L1045" s="1139"/>
    </row>
    <row r="1046" spans="1:12" s="365" customFormat="1" ht="30">
      <c r="A1046" s="360">
        <v>1</v>
      </c>
      <c r="B1046" s="361" t="s">
        <v>865</v>
      </c>
      <c r="C1046" s="361"/>
      <c r="D1046" s="361" t="s">
        <v>125</v>
      </c>
      <c r="E1046" s="468">
        <v>11</v>
      </c>
      <c r="F1046" s="431" t="s">
        <v>1406</v>
      </c>
      <c r="G1046" s="367" t="s">
        <v>1407</v>
      </c>
      <c r="H1046" s="404" t="s">
        <v>1408</v>
      </c>
      <c r="I1046" s="362">
        <v>422.4</v>
      </c>
      <c r="J1046" s="363">
        <f>I1046</f>
        <v>422.4</v>
      </c>
      <c r="K1046" s="362">
        <v>422.4</v>
      </c>
      <c r="L1046" s="1140">
        <v>1</v>
      </c>
    </row>
    <row r="1047" spans="1:12" s="365" customFormat="1" ht="30">
      <c r="A1047" s="436">
        <v>2</v>
      </c>
      <c r="B1047" s="437" t="s">
        <v>866</v>
      </c>
      <c r="C1047" s="437"/>
      <c r="D1047" s="437" t="s">
        <v>125</v>
      </c>
      <c r="E1047" s="469">
        <v>1</v>
      </c>
      <c r="F1047" s="438" t="s">
        <v>1406</v>
      </c>
      <c r="G1047" s="439" t="s">
        <v>1407</v>
      </c>
      <c r="H1047" s="440" t="s">
        <v>72</v>
      </c>
      <c r="I1047" s="441">
        <v>568.26</v>
      </c>
      <c r="J1047" s="442">
        <f>E1047*I1047</f>
        <v>568.26</v>
      </c>
      <c r="K1047" s="441">
        <v>568.26</v>
      </c>
      <c r="L1047" s="624">
        <v>1</v>
      </c>
    </row>
    <row r="1048" spans="1:12" s="365" customFormat="1" ht="30">
      <c r="A1048" s="360">
        <v>3</v>
      </c>
      <c r="B1048" s="361" t="s">
        <v>867</v>
      </c>
      <c r="C1048" s="361"/>
      <c r="D1048" s="361" t="s">
        <v>125</v>
      </c>
      <c r="E1048" s="468">
        <v>1</v>
      </c>
      <c r="F1048" s="431" t="s">
        <v>1406</v>
      </c>
      <c r="G1048" s="367" t="s">
        <v>1407</v>
      </c>
      <c r="H1048" s="383" t="s">
        <v>72</v>
      </c>
      <c r="I1048" s="366">
        <v>528.58000000000004</v>
      </c>
      <c r="J1048" s="363">
        <f t="shared" ref="J1048:J1054" si="7">E1048*I1048</f>
        <v>528.58000000000004</v>
      </c>
      <c r="K1048" s="366">
        <v>528.58000000000004</v>
      </c>
      <c r="L1048" s="1140">
        <v>1</v>
      </c>
    </row>
    <row r="1049" spans="1:12" s="365" customFormat="1" ht="30">
      <c r="A1049" s="436">
        <v>4</v>
      </c>
      <c r="B1049" s="437" t="s">
        <v>868</v>
      </c>
      <c r="C1049" s="437"/>
      <c r="D1049" s="437" t="s">
        <v>125</v>
      </c>
      <c r="E1049" s="469">
        <v>1</v>
      </c>
      <c r="F1049" s="438" t="s">
        <v>1406</v>
      </c>
      <c r="G1049" s="439" t="s">
        <v>1407</v>
      </c>
      <c r="H1049" s="440" t="s">
        <v>72</v>
      </c>
      <c r="I1049" s="441">
        <v>528.58000000000004</v>
      </c>
      <c r="J1049" s="442">
        <f t="shared" si="7"/>
        <v>528.58000000000004</v>
      </c>
      <c r="K1049" s="441">
        <v>528.58000000000004</v>
      </c>
      <c r="L1049" s="624">
        <v>1</v>
      </c>
    </row>
    <row r="1050" spans="1:12" s="365" customFormat="1" ht="45">
      <c r="A1050" s="360">
        <v>5</v>
      </c>
      <c r="B1050" s="361" t="s">
        <v>869</v>
      </c>
      <c r="C1050" s="361"/>
      <c r="D1050" s="361" t="s">
        <v>125</v>
      </c>
      <c r="E1050" s="468">
        <v>1</v>
      </c>
      <c r="F1050" s="431" t="s">
        <v>1406</v>
      </c>
      <c r="G1050" s="367" t="s">
        <v>1407</v>
      </c>
      <c r="H1050" s="383" t="s">
        <v>72</v>
      </c>
      <c r="I1050" s="366">
        <v>462</v>
      </c>
      <c r="J1050" s="363">
        <f t="shared" si="7"/>
        <v>462</v>
      </c>
      <c r="K1050" s="366">
        <v>462</v>
      </c>
      <c r="L1050" s="1140">
        <v>1</v>
      </c>
    </row>
    <row r="1051" spans="1:12" s="365" customFormat="1" ht="30">
      <c r="A1051" s="436">
        <v>6</v>
      </c>
      <c r="B1051" s="437" t="s">
        <v>870</v>
      </c>
      <c r="C1051" s="437"/>
      <c r="D1051" s="437" t="s">
        <v>125</v>
      </c>
      <c r="E1051" s="469">
        <v>1</v>
      </c>
      <c r="F1051" s="438" t="s">
        <v>1406</v>
      </c>
      <c r="G1051" s="439" t="s">
        <v>1407</v>
      </c>
      <c r="H1051" s="440" t="s">
        <v>72</v>
      </c>
      <c r="I1051" s="441">
        <v>528.58000000000004</v>
      </c>
      <c r="J1051" s="442">
        <f t="shared" si="7"/>
        <v>528.58000000000004</v>
      </c>
      <c r="K1051" s="441">
        <v>528.58000000000004</v>
      </c>
      <c r="L1051" s="624">
        <v>1</v>
      </c>
    </row>
    <row r="1052" spans="1:12" s="365" customFormat="1" ht="30">
      <c r="A1052" s="360">
        <v>7</v>
      </c>
      <c r="B1052" s="361" t="s">
        <v>871</v>
      </c>
      <c r="C1052" s="361"/>
      <c r="D1052" s="361" t="s">
        <v>872</v>
      </c>
      <c r="E1052" s="468">
        <v>5</v>
      </c>
      <c r="F1052" s="432" t="s">
        <v>1409</v>
      </c>
      <c r="G1052" s="367" t="s">
        <v>1407</v>
      </c>
      <c r="H1052" s="383" t="s">
        <v>72</v>
      </c>
      <c r="I1052" s="366">
        <v>3</v>
      </c>
      <c r="J1052" s="363">
        <v>3</v>
      </c>
      <c r="K1052" s="366">
        <v>3</v>
      </c>
      <c r="L1052" s="1140">
        <v>1</v>
      </c>
    </row>
    <row r="1053" spans="1:12" s="365" customFormat="1" ht="30">
      <c r="A1053" s="436">
        <v>8</v>
      </c>
      <c r="B1053" s="437" t="s">
        <v>873</v>
      </c>
      <c r="C1053" s="437"/>
      <c r="D1053" s="437" t="s">
        <v>27</v>
      </c>
      <c r="E1053" s="469">
        <v>4</v>
      </c>
      <c r="F1053" s="438" t="s">
        <v>1406</v>
      </c>
      <c r="G1053" s="439" t="s">
        <v>1407</v>
      </c>
      <c r="H1053" s="440" t="s">
        <v>1323</v>
      </c>
      <c r="I1053" s="441">
        <v>118</v>
      </c>
      <c r="J1053" s="442">
        <f>I1053</f>
        <v>118</v>
      </c>
      <c r="K1053" s="441">
        <v>118</v>
      </c>
      <c r="L1053" s="624">
        <v>1</v>
      </c>
    </row>
    <row r="1054" spans="1:12" s="365" customFormat="1" ht="30">
      <c r="A1054" s="360">
        <v>9</v>
      </c>
      <c r="B1054" s="361" t="s">
        <v>874</v>
      </c>
      <c r="C1054" s="361"/>
      <c r="D1054" s="361" t="s">
        <v>125</v>
      </c>
      <c r="E1054" s="468">
        <v>1</v>
      </c>
      <c r="F1054" s="431" t="s">
        <v>1406</v>
      </c>
      <c r="G1054" s="367" t="s">
        <v>1407</v>
      </c>
      <c r="H1054" s="383" t="s">
        <v>72</v>
      </c>
      <c r="I1054" s="366">
        <v>525.71</v>
      </c>
      <c r="J1054" s="363">
        <f t="shared" si="7"/>
        <v>525.71</v>
      </c>
      <c r="K1054" s="366">
        <v>525.71</v>
      </c>
      <c r="L1054" s="1140">
        <v>1</v>
      </c>
    </row>
    <row r="1055" spans="1:12" s="365" customFormat="1" ht="45">
      <c r="A1055" s="436">
        <v>10</v>
      </c>
      <c r="B1055" s="437" t="s">
        <v>875</v>
      </c>
      <c r="C1055" s="437"/>
      <c r="D1055" s="437" t="s">
        <v>125</v>
      </c>
      <c r="E1055" s="469">
        <v>1</v>
      </c>
      <c r="F1055" s="438" t="s">
        <v>1406</v>
      </c>
      <c r="G1055" s="439" t="s">
        <v>1407</v>
      </c>
      <c r="H1055" s="440" t="s">
        <v>1410</v>
      </c>
      <c r="I1055" s="441">
        <v>59</v>
      </c>
      <c r="J1055" s="442">
        <v>118</v>
      </c>
      <c r="K1055" s="441">
        <v>59</v>
      </c>
      <c r="L1055" s="624">
        <v>1</v>
      </c>
    </row>
    <row r="1056" spans="1:12" s="365" customFormat="1" ht="30">
      <c r="A1056" s="360">
        <v>11</v>
      </c>
      <c r="B1056" s="361" t="s">
        <v>876</v>
      </c>
      <c r="C1056" s="361"/>
      <c r="D1056" s="361" t="s">
        <v>125</v>
      </c>
      <c r="E1056" s="468">
        <v>1</v>
      </c>
      <c r="F1056" s="431" t="s">
        <v>1406</v>
      </c>
      <c r="G1056" s="367" t="s">
        <v>1407</v>
      </c>
      <c r="H1056" s="383" t="s">
        <v>1410</v>
      </c>
      <c r="I1056" s="366">
        <v>59</v>
      </c>
      <c r="J1056" s="363">
        <v>118</v>
      </c>
      <c r="K1056" s="366">
        <v>59</v>
      </c>
      <c r="L1056" s="1140">
        <v>1</v>
      </c>
    </row>
    <row r="1057" spans="1:12" s="357" customFormat="1" ht="33.75" customHeight="1">
      <c r="A1057" s="54"/>
      <c r="B1057" s="1174" t="s">
        <v>877</v>
      </c>
      <c r="C1057" s="23"/>
      <c r="D1057" s="23"/>
      <c r="E1057" s="470"/>
      <c r="F1057" s="24"/>
      <c r="G1057" s="415"/>
      <c r="H1057" s="24"/>
      <c r="I1057" s="55"/>
      <c r="J1057" s="358"/>
      <c r="K1057" s="359"/>
      <c r="L1057" s="1139"/>
    </row>
    <row r="1058" spans="1:12" s="357" customFormat="1" ht="60">
      <c r="A1058" s="54">
        <v>12</v>
      </c>
      <c r="B1058" s="23" t="s">
        <v>878</v>
      </c>
      <c r="C1058" s="23" t="s">
        <v>879</v>
      </c>
      <c r="D1058" s="560" t="s">
        <v>27</v>
      </c>
      <c r="E1058" s="334">
        <v>20</v>
      </c>
      <c r="F1058" s="27" t="s">
        <v>880</v>
      </c>
      <c r="G1058" s="416" t="s">
        <v>1176</v>
      </c>
      <c r="H1058" s="35">
        <v>100</v>
      </c>
      <c r="I1058" s="36" t="s">
        <v>881</v>
      </c>
      <c r="J1058" s="355">
        <v>6.6</v>
      </c>
      <c r="K1058" s="355">
        <v>6.6</v>
      </c>
      <c r="L1058" s="1139">
        <v>1</v>
      </c>
    </row>
    <row r="1059" spans="1:12" s="357" customFormat="1" ht="85.5">
      <c r="A1059" s="226">
        <v>13</v>
      </c>
      <c r="B1059" s="227" t="s">
        <v>882</v>
      </c>
      <c r="C1059" s="227" t="s">
        <v>883</v>
      </c>
      <c r="D1059" s="255" t="s">
        <v>27</v>
      </c>
      <c r="E1059" s="228">
        <v>4</v>
      </c>
      <c r="F1059" s="258" t="s">
        <v>884</v>
      </c>
      <c r="G1059" s="444" t="s">
        <v>1176</v>
      </c>
      <c r="H1059" s="259">
        <v>100</v>
      </c>
      <c r="I1059" s="260" t="s">
        <v>881</v>
      </c>
      <c r="J1059" s="445">
        <v>6.6</v>
      </c>
      <c r="K1059" s="445">
        <v>6.6</v>
      </c>
      <c r="L1059" s="1141">
        <v>1</v>
      </c>
    </row>
    <row r="1060" spans="1:12" s="357" customFormat="1" ht="73.5" customHeight="1">
      <c r="A1060" s="54">
        <v>14</v>
      </c>
      <c r="B1060" s="23" t="s">
        <v>885</v>
      </c>
      <c r="C1060" s="23" t="s">
        <v>886</v>
      </c>
      <c r="D1060" s="560" t="s">
        <v>27</v>
      </c>
      <c r="E1060" s="334">
        <v>5</v>
      </c>
      <c r="F1060" s="27" t="s">
        <v>887</v>
      </c>
      <c r="G1060" s="416" t="s">
        <v>1176</v>
      </c>
      <c r="H1060" s="35">
        <v>150</v>
      </c>
      <c r="I1060" s="36" t="s">
        <v>888</v>
      </c>
      <c r="J1060" s="355">
        <v>30.96</v>
      </c>
      <c r="K1060" s="355">
        <v>30.96</v>
      </c>
      <c r="L1060" s="1139">
        <v>1</v>
      </c>
    </row>
    <row r="1061" spans="1:12" s="357" customFormat="1" ht="169.5" customHeight="1">
      <c r="A1061" s="226">
        <v>15</v>
      </c>
      <c r="B1061" s="227" t="s">
        <v>889</v>
      </c>
      <c r="C1061" s="227" t="s">
        <v>890</v>
      </c>
      <c r="D1061" s="255" t="s">
        <v>27</v>
      </c>
      <c r="E1061" s="228">
        <v>4</v>
      </c>
      <c r="F1061" s="258" t="s">
        <v>891</v>
      </c>
      <c r="G1061" s="444" t="s">
        <v>1176</v>
      </c>
      <c r="H1061" s="259">
        <v>150</v>
      </c>
      <c r="I1061" s="260" t="s">
        <v>888</v>
      </c>
      <c r="J1061" s="445">
        <v>30.96</v>
      </c>
      <c r="K1061" s="445">
        <v>30.96</v>
      </c>
      <c r="L1061" s="1141">
        <v>1</v>
      </c>
    </row>
    <row r="1062" spans="1:12" s="357" customFormat="1" ht="30.75" customHeight="1">
      <c r="A1062" s="17"/>
      <c r="B1062" s="1186" t="s">
        <v>892</v>
      </c>
      <c r="C1062" s="1186"/>
      <c r="D1062" s="561"/>
      <c r="E1062" s="211"/>
      <c r="F1062" s="19"/>
      <c r="G1062" s="417"/>
      <c r="H1062" s="19"/>
      <c r="I1062" s="20"/>
      <c r="J1062" s="358"/>
      <c r="K1062" s="359"/>
      <c r="L1062" s="1139"/>
    </row>
    <row r="1063" spans="1:12" s="357" customFormat="1" ht="30">
      <c r="A1063" s="447">
        <v>16</v>
      </c>
      <c r="B1063" s="255" t="s">
        <v>893</v>
      </c>
      <c r="C1063" s="255"/>
      <c r="D1063" s="255" t="s">
        <v>125</v>
      </c>
      <c r="E1063" s="471">
        <v>6</v>
      </c>
      <c r="F1063" s="256"/>
      <c r="G1063" s="448"/>
      <c r="H1063" s="256"/>
      <c r="I1063" s="449"/>
      <c r="J1063" s="450"/>
      <c r="K1063" s="446"/>
      <c r="L1063" s="1141">
        <v>0</v>
      </c>
    </row>
    <row r="1064" spans="1:12" s="365" customFormat="1" ht="45">
      <c r="A1064" s="360">
        <v>17</v>
      </c>
      <c r="B1064" s="361" t="s">
        <v>894</v>
      </c>
      <c r="C1064" s="361"/>
      <c r="D1064" s="361" t="s">
        <v>125</v>
      </c>
      <c r="E1064" s="468">
        <v>2</v>
      </c>
      <c r="F1064" s="382" t="s">
        <v>1411</v>
      </c>
      <c r="G1064" s="367" t="s">
        <v>1407</v>
      </c>
      <c r="H1064" s="383" t="s">
        <v>1412</v>
      </c>
      <c r="I1064" s="366">
        <v>48</v>
      </c>
      <c r="J1064" s="363">
        <f t="shared" ref="J1064:J1070" si="8">I1064</f>
        <v>48</v>
      </c>
      <c r="K1064" s="366">
        <v>48</v>
      </c>
      <c r="L1064" s="1140">
        <v>1</v>
      </c>
    </row>
    <row r="1065" spans="1:12" s="365" customFormat="1" ht="30">
      <c r="A1065" s="436">
        <v>18</v>
      </c>
      <c r="B1065" s="437" t="s">
        <v>895</v>
      </c>
      <c r="C1065" s="437"/>
      <c r="D1065" s="437" t="s">
        <v>1413</v>
      </c>
      <c r="E1065" s="469">
        <v>20</v>
      </c>
      <c r="F1065" s="451" t="s">
        <v>1414</v>
      </c>
      <c r="G1065" s="439" t="s">
        <v>1407</v>
      </c>
      <c r="H1065" s="440" t="s">
        <v>1415</v>
      </c>
      <c r="I1065" s="441">
        <v>163.27000000000001</v>
      </c>
      <c r="J1065" s="442">
        <f t="shared" si="8"/>
        <v>163.27000000000001</v>
      </c>
      <c r="K1065" s="441">
        <v>163.27000000000001</v>
      </c>
      <c r="L1065" s="624">
        <v>1</v>
      </c>
    </row>
    <row r="1066" spans="1:12" s="365" customFormat="1" ht="30">
      <c r="A1066" s="360">
        <v>19</v>
      </c>
      <c r="B1066" s="361" t="s">
        <v>896</v>
      </c>
      <c r="C1066" s="361"/>
      <c r="D1066" s="361" t="s">
        <v>897</v>
      </c>
      <c r="E1066" s="468">
        <v>36</v>
      </c>
      <c r="F1066" s="382" t="s">
        <v>1414</v>
      </c>
      <c r="G1066" s="367" t="s">
        <v>1407</v>
      </c>
      <c r="H1066" s="383" t="s">
        <v>1416</v>
      </c>
      <c r="I1066" s="366">
        <v>96.23</v>
      </c>
      <c r="J1066" s="363">
        <f t="shared" si="8"/>
        <v>96.23</v>
      </c>
      <c r="K1066" s="366">
        <v>96.23</v>
      </c>
      <c r="L1066" s="1140">
        <v>1</v>
      </c>
    </row>
    <row r="1067" spans="1:12" s="365" customFormat="1" ht="45">
      <c r="A1067" s="436">
        <v>20</v>
      </c>
      <c r="B1067" s="437" t="s">
        <v>898</v>
      </c>
      <c r="C1067" s="437"/>
      <c r="D1067" s="437" t="s">
        <v>899</v>
      </c>
      <c r="E1067" s="469">
        <v>10</v>
      </c>
      <c r="F1067" s="451" t="s">
        <v>1414</v>
      </c>
      <c r="G1067" s="439" t="s">
        <v>1407</v>
      </c>
      <c r="H1067" s="440" t="s">
        <v>708</v>
      </c>
      <c r="I1067" s="441">
        <v>118.92</v>
      </c>
      <c r="J1067" s="442">
        <f t="shared" si="8"/>
        <v>118.92</v>
      </c>
      <c r="K1067" s="441">
        <v>118.92</v>
      </c>
      <c r="L1067" s="624">
        <v>1</v>
      </c>
    </row>
    <row r="1068" spans="1:12" s="365" customFormat="1" ht="60">
      <c r="A1068" s="360">
        <v>21</v>
      </c>
      <c r="B1068" s="361" t="s">
        <v>900</v>
      </c>
      <c r="C1068" s="361"/>
      <c r="D1068" s="361" t="s">
        <v>901</v>
      </c>
      <c r="E1068" s="468">
        <v>12</v>
      </c>
      <c r="F1068" s="382" t="s">
        <v>1414</v>
      </c>
      <c r="G1068" s="367" t="s">
        <v>1407</v>
      </c>
      <c r="H1068" s="383" t="s">
        <v>1417</v>
      </c>
      <c r="I1068" s="366">
        <v>74.599999999999994</v>
      </c>
      <c r="J1068" s="363">
        <f t="shared" si="8"/>
        <v>74.599999999999994</v>
      </c>
      <c r="K1068" s="366">
        <v>74.599999999999994</v>
      </c>
      <c r="L1068" s="1140">
        <v>1</v>
      </c>
    </row>
    <row r="1069" spans="1:12" s="365" customFormat="1" ht="45">
      <c r="A1069" s="436">
        <v>22</v>
      </c>
      <c r="B1069" s="437" t="s">
        <v>1418</v>
      </c>
      <c r="C1069" s="437"/>
      <c r="D1069" s="437" t="s">
        <v>1419</v>
      </c>
      <c r="E1069" s="469">
        <v>12</v>
      </c>
      <c r="F1069" s="451" t="s">
        <v>1414</v>
      </c>
      <c r="G1069" s="439" t="s">
        <v>1407</v>
      </c>
      <c r="H1069" s="440" t="s">
        <v>1417</v>
      </c>
      <c r="I1069" s="441">
        <v>74.599999999999994</v>
      </c>
      <c r="J1069" s="442">
        <f t="shared" si="8"/>
        <v>74.599999999999994</v>
      </c>
      <c r="K1069" s="441">
        <v>74.599999999999994</v>
      </c>
      <c r="L1069" s="624">
        <v>1</v>
      </c>
    </row>
    <row r="1070" spans="1:12" s="365" customFormat="1" ht="30">
      <c r="A1070" s="360">
        <v>23</v>
      </c>
      <c r="B1070" s="565" t="s">
        <v>902</v>
      </c>
      <c r="C1070" s="361"/>
      <c r="D1070" s="361" t="s">
        <v>125</v>
      </c>
      <c r="E1070" s="468">
        <v>2</v>
      </c>
      <c r="F1070" s="382" t="s">
        <v>1411</v>
      </c>
      <c r="G1070" s="367" t="s">
        <v>1407</v>
      </c>
      <c r="H1070" s="383" t="s">
        <v>72</v>
      </c>
      <c r="I1070" s="366">
        <v>64.8</v>
      </c>
      <c r="J1070" s="363">
        <f t="shared" si="8"/>
        <v>64.8</v>
      </c>
      <c r="K1070" s="366">
        <v>64.8</v>
      </c>
      <c r="L1070" s="1140">
        <v>1</v>
      </c>
    </row>
    <row r="1071" spans="1:12" s="365" customFormat="1" ht="30">
      <c r="A1071" s="436">
        <v>24</v>
      </c>
      <c r="B1071" s="437" t="s">
        <v>903</v>
      </c>
      <c r="C1071" s="437"/>
      <c r="D1071" s="437" t="s">
        <v>125</v>
      </c>
      <c r="E1071" s="469">
        <v>2</v>
      </c>
      <c r="F1071" s="451" t="s">
        <v>1411</v>
      </c>
      <c r="G1071" s="439" t="s">
        <v>1407</v>
      </c>
      <c r="H1071" s="440" t="s">
        <v>1420</v>
      </c>
      <c r="I1071" s="441">
        <v>12</v>
      </c>
      <c r="J1071" s="442">
        <v>48</v>
      </c>
      <c r="K1071" s="441">
        <v>12</v>
      </c>
      <c r="L1071" s="624">
        <v>1</v>
      </c>
    </row>
    <row r="1072" spans="1:12" s="365" customFormat="1" ht="45">
      <c r="A1072" s="360">
        <v>25</v>
      </c>
      <c r="B1072" s="565" t="s">
        <v>904</v>
      </c>
      <c r="C1072" s="361"/>
      <c r="D1072" s="361" t="s">
        <v>125</v>
      </c>
      <c r="E1072" s="468">
        <v>2</v>
      </c>
      <c r="F1072" s="382" t="s">
        <v>1411</v>
      </c>
      <c r="G1072" s="367" t="s">
        <v>1407</v>
      </c>
      <c r="H1072" s="383" t="s">
        <v>1421</v>
      </c>
      <c r="I1072" s="366">
        <v>57.6</v>
      </c>
      <c r="J1072" s="363">
        <v>57.6</v>
      </c>
      <c r="K1072" s="366">
        <v>57.6</v>
      </c>
      <c r="L1072" s="1140">
        <v>1</v>
      </c>
    </row>
    <row r="1073" spans="1:13" s="365" customFormat="1" ht="45">
      <c r="A1073" s="436">
        <v>26</v>
      </c>
      <c r="B1073" s="452" t="s">
        <v>905</v>
      </c>
      <c r="C1073" s="452"/>
      <c r="D1073" s="452" t="s">
        <v>125</v>
      </c>
      <c r="E1073" s="472">
        <v>6</v>
      </c>
      <c r="F1073" s="453" t="s">
        <v>1411</v>
      </c>
      <c r="G1073" s="439" t="s">
        <v>1407</v>
      </c>
      <c r="H1073" s="454" t="s">
        <v>1422</v>
      </c>
      <c r="I1073" s="441">
        <v>48</v>
      </c>
      <c r="J1073" s="442">
        <f>I1073</f>
        <v>48</v>
      </c>
      <c r="K1073" s="441">
        <v>48</v>
      </c>
      <c r="L1073" s="624">
        <v>1</v>
      </c>
    </row>
    <row r="1074" spans="1:13" s="357" customFormat="1" ht="15">
      <c r="A1074" s="54"/>
      <c r="B1074" s="1188" t="s">
        <v>906</v>
      </c>
      <c r="C1074" s="1188"/>
      <c r="D1074" s="28"/>
      <c r="E1074" s="473"/>
      <c r="F1074" s="11"/>
      <c r="G1074" s="418"/>
      <c r="H1074" s="11"/>
      <c r="I1074" s="55"/>
      <c r="J1074" s="358"/>
      <c r="K1074" s="359"/>
      <c r="L1074" s="1139"/>
    </row>
    <row r="1075" spans="1:13" s="365" customFormat="1" ht="75">
      <c r="A1075" s="455">
        <v>27</v>
      </c>
      <c r="B1075" s="233" t="s">
        <v>907</v>
      </c>
      <c r="C1075" s="456"/>
      <c r="D1075" s="456" t="s">
        <v>125</v>
      </c>
      <c r="E1075" s="474">
        <v>2500</v>
      </c>
      <c r="F1075" s="457" t="s">
        <v>1522</v>
      </c>
      <c r="G1075" s="458" t="s">
        <v>1523</v>
      </c>
      <c r="H1075" s="457">
        <v>50</v>
      </c>
      <c r="I1075" s="459">
        <v>0.252</v>
      </c>
      <c r="J1075" s="346">
        <f>H1075*I1075</f>
        <v>12.6</v>
      </c>
      <c r="K1075" s="459">
        <v>0.252</v>
      </c>
      <c r="L1075" s="624">
        <v>1</v>
      </c>
      <c r="M1075"/>
    </row>
    <row r="1076" spans="1:13" s="357" customFormat="1" ht="75">
      <c r="A1076" s="447">
        <v>27</v>
      </c>
      <c r="B1076" s="255" t="s">
        <v>907</v>
      </c>
      <c r="C1076" s="513"/>
      <c r="D1076" s="513" t="s">
        <v>125</v>
      </c>
      <c r="E1076" s="474">
        <v>2500</v>
      </c>
      <c r="F1076" s="460" t="s">
        <v>908</v>
      </c>
      <c r="G1076" s="444" t="s">
        <v>1176</v>
      </c>
      <c r="H1076" s="259">
        <v>50</v>
      </c>
      <c r="I1076" s="461">
        <v>0.34639999999999999</v>
      </c>
      <c r="J1076" s="445">
        <f>I1076*H1076</f>
        <v>17.32</v>
      </c>
      <c r="K1076" s="461">
        <v>0.34639999999999999</v>
      </c>
      <c r="L1076" s="1141">
        <v>2</v>
      </c>
    </row>
    <row r="1077" spans="1:13" s="357" customFormat="1" ht="60">
      <c r="A1077" s="54">
        <v>28</v>
      </c>
      <c r="B1077" s="23" t="s">
        <v>909</v>
      </c>
      <c r="C1077" s="28"/>
      <c r="D1077" s="28" t="s">
        <v>910</v>
      </c>
      <c r="E1077" s="475">
        <v>1</v>
      </c>
      <c r="F1077" s="56" t="s">
        <v>911</v>
      </c>
      <c r="G1077" s="416" t="s">
        <v>1176</v>
      </c>
      <c r="H1077" s="59" t="s">
        <v>912</v>
      </c>
      <c r="I1077" s="58">
        <v>72</v>
      </c>
      <c r="J1077" s="355">
        <v>72</v>
      </c>
      <c r="K1077" s="503">
        <v>72</v>
      </c>
      <c r="L1077" s="1139">
        <v>1</v>
      </c>
      <c r="M1077" s="1"/>
    </row>
    <row r="1078" spans="1:13" s="365" customFormat="1" ht="60">
      <c r="A1078" s="132">
        <v>28</v>
      </c>
      <c r="B1078" s="103" t="s">
        <v>909</v>
      </c>
      <c r="C1078" s="133"/>
      <c r="D1078" s="133" t="s">
        <v>910</v>
      </c>
      <c r="E1078" s="475">
        <v>1</v>
      </c>
      <c r="F1078" s="162" t="s">
        <v>1528</v>
      </c>
      <c r="G1078" s="377" t="s">
        <v>1523</v>
      </c>
      <c r="H1078" s="162" t="s">
        <v>1529</v>
      </c>
      <c r="I1078" s="356">
        <v>129.6</v>
      </c>
      <c r="J1078" s="356">
        <v>129.6</v>
      </c>
      <c r="K1078" s="356">
        <v>129.6</v>
      </c>
      <c r="L1078" s="1140">
        <v>2</v>
      </c>
    </row>
    <row r="1079" spans="1:13" s="357" customFormat="1" ht="45">
      <c r="A1079" s="447">
        <v>29</v>
      </c>
      <c r="B1079" s="227" t="s">
        <v>913</v>
      </c>
      <c r="C1079" s="227"/>
      <c r="D1079" s="227" t="s">
        <v>914</v>
      </c>
      <c r="E1079" s="477">
        <v>2</v>
      </c>
      <c r="F1079" s="258" t="s">
        <v>915</v>
      </c>
      <c r="G1079" s="444" t="s">
        <v>1176</v>
      </c>
      <c r="H1079" s="259">
        <v>150</v>
      </c>
      <c r="I1079" s="461">
        <v>0.17</v>
      </c>
      <c r="J1079" s="445">
        <f>I1079*H1079</f>
        <v>25.500000000000004</v>
      </c>
      <c r="K1079" s="461">
        <v>0.17</v>
      </c>
      <c r="L1079" s="1141">
        <v>1</v>
      </c>
      <c r="M1079" s="1"/>
    </row>
    <row r="1080" spans="1:13" s="365" customFormat="1" ht="45">
      <c r="A1080" s="436">
        <v>29</v>
      </c>
      <c r="B1080" s="462" t="s">
        <v>913</v>
      </c>
      <c r="C1080" s="463"/>
      <c r="D1080" s="463" t="s">
        <v>914</v>
      </c>
      <c r="E1080" s="476">
        <v>2</v>
      </c>
      <c r="F1080" s="464" t="s">
        <v>1423</v>
      </c>
      <c r="G1080" s="439" t="s">
        <v>1407</v>
      </c>
      <c r="H1080" s="465" t="s">
        <v>1424</v>
      </c>
      <c r="I1080" s="466">
        <v>0.25</v>
      </c>
      <c r="J1080" s="442">
        <v>25</v>
      </c>
      <c r="K1080" s="466">
        <v>0.25</v>
      </c>
      <c r="L1080" s="624">
        <v>2</v>
      </c>
    </row>
    <row r="1081" spans="1:13" s="357" customFormat="1" ht="75">
      <c r="A1081" s="54">
        <v>30</v>
      </c>
      <c r="B1081" s="23" t="s">
        <v>916</v>
      </c>
      <c r="C1081" s="28"/>
      <c r="D1081" s="28" t="s">
        <v>27</v>
      </c>
      <c r="E1081" s="479">
        <v>1</v>
      </c>
      <c r="F1081" s="27" t="s">
        <v>917</v>
      </c>
      <c r="G1081" s="416" t="s">
        <v>1176</v>
      </c>
      <c r="H1081" s="35">
        <v>150</v>
      </c>
      <c r="I1081" s="57">
        <v>25.5</v>
      </c>
      <c r="J1081" s="355">
        <f>I1081</f>
        <v>25.5</v>
      </c>
      <c r="K1081" s="507">
        <v>25.5</v>
      </c>
      <c r="L1081" s="1139">
        <v>1</v>
      </c>
    </row>
    <row r="1082" spans="1:13" s="365" customFormat="1" ht="75">
      <c r="A1082" s="360">
        <v>30</v>
      </c>
      <c r="B1082" s="370" t="s">
        <v>916</v>
      </c>
      <c r="C1082" s="368"/>
      <c r="D1082" s="368" t="s">
        <v>27</v>
      </c>
      <c r="E1082" s="478">
        <v>1</v>
      </c>
      <c r="F1082" s="369" t="s">
        <v>1423</v>
      </c>
      <c r="G1082" s="367" t="s">
        <v>1407</v>
      </c>
      <c r="H1082" s="371" t="s">
        <v>1424</v>
      </c>
      <c r="I1082" s="372">
        <v>30</v>
      </c>
      <c r="J1082" s="363">
        <v>30</v>
      </c>
      <c r="K1082" s="372">
        <v>30</v>
      </c>
      <c r="L1082" s="1140">
        <v>2</v>
      </c>
    </row>
    <row r="1083" spans="1:13" s="365" customFormat="1" ht="75">
      <c r="A1083" s="436">
        <v>31</v>
      </c>
      <c r="B1083" s="462" t="s">
        <v>918</v>
      </c>
      <c r="C1083" s="463"/>
      <c r="D1083" s="463" t="s">
        <v>919</v>
      </c>
      <c r="E1083" s="504">
        <v>6</v>
      </c>
      <c r="F1083" s="505" t="s">
        <v>1425</v>
      </c>
      <c r="G1083" s="439" t="s">
        <v>1407</v>
      </c>
      <c r="H1083" s="506" t="s">
        <v>1426</v>
      </c>
      <c r="I1083" s="441">
        <v>110</v>
      </c>
      <c r="J1083" s="441">
        <v>110</v>
      </c>
      <c r="K1083" s="441">
        <v>110</v>
      </c>
      <c r="L1083" s="624">
        <v>1</v>
      </c>
      <c r="M1083"/>
    </row>
    <row r="1084" spans="1:13" s="357" customFormat="1" ht="75">
      <c r="A1084" s="447">
        <v>31</v>
      </c>
      <c r="B1084" s="227" t="s">
        <v>918</v>
      </c>
      <c r="C1084" s="227"/>
      <c r="D1084" s="227" t="s">
        <v>919</v>
      </c>
      <c r="E1084" s="228">
        <v>6</v>
      </c>
      <c r="F1084" s="258" t="s">
        <v>920</v>
      </c>
      <c r="G1084" s="444" t="s">
        <v>1176</v>
      </c>
      <c r="H1084" s="259" t="s">
        <v>921</v>
      </c>
      <c r="I1084" s="461">
        <v>156.5</v>
      </c>
      <c r="J1084" s="445">
        <f>I1084/2</f>
        <v>78.25</v>
      </c>
      <c r="K1084" s="461">
        <v>156.5</v>
      </c>
      <c r="L1084" s="1141">
        <v>2</v>
      </c>
    </row>
    <row r="1085" spans="1:13" s="365" customFormat="1" ht="75">
      <c r="A1085" s="360">
        <v>32</v>
      </c>
      <c r="B1085" s="370" t="s">
        <v>922</v>
      </c>
      <c r="C1085" s="368"/>
      <c r="D1085" s="368" t="s">
        <v>919</v>
      </c>
      <c r="E1085" s="480">
        <v>6</v>
      </c>
      <c r="F1085" s="373" t="s">
        <v>1425</v>
      </c>
      <c r="G1085" s="367" t="s">
        <v>1407</v>
      </c>
      <c r="H1085" s="374" t="s">
        <v>1426</v>
      </c>
      <c r="I1085" s="366">
        <v>110</v>
      </c>
      <c r="J1085" s="366">
        <v>110</v>
      </c>
      <c r="K1085" s="366">
        <v>110</v>
      </c>
      <c r="L1085" s="1140">
        <v>1</v>
      </c>
      <c r="M1085"/>
    </row>
    <row r="1086" spans="1:13" s="357" customFormat="1" ht="75">
      <c r="A1086" s="54">
        <v>32</v>
      </c>
      <c r="B1086" s="23" t="s">
        <v>922</v>
      </c>
      <c r="C1086" s="28"/>
      <c r="D1086" s="28" t="s">
        <v>919</v>
      </c>
      <c r="E1086" s="210">
        <v>6</v>
      </c>
      <c r="F1086" s="27" t="s">
        <v>923</v>
      </c>
      <c r="G1086" s="416" t="s">
        <v>1176</v>
      </c>
      <c r="H1086" s="35" t="s">
        <v>921</v>
      </c>
      <c r="I1086" s="57">
        <v>156.5</v>
      </c>
      <c r="J1086" s="355">
        <f>I1086/2</f>
        <v>78.25</v>
      </c>
      <c r="K1086" s="57">
        <v>156.5</v>
      </c>
      <c r="L1086" s="1139">
        <v>2</v>
      </c>
    </row>
    <row r="1087" spans="1:13" s="365" customFormat="1" ht="90">
      <c r="A1087" s="436">
        <v>33</v>
      </c>
      <c r="B1087" s="462" t="s">
        <v>924</v>
      </c>
      <c r="C1087" s="463"/>
      <c r="D1087" s="463" t="s">
        <v>925</v>
      </c>
      <c r="E1087" s="508">
        <v>1</v>
      </c>
      <c r="F1087" s="438" t="s">
        <v>1406</v>
      </c>
      <c r="G1087" s="439" t="s">
        <v>1407</v>
      </c>
      <c r="H1087" s="509" t="s">
        <v>1427</v>
      </c>
      <c r="I1087" s="441">
        <v>112.37</v>
      </c>
      <c r="J1087" s="441">
        <v>112.37</v>
      </c>
      <c r="K1087" s="441">
        <v>112.37</v>
      </c>
      <c r="L1087" s="624">
        <v>1</v>
      </c>
    </row>
    <row r="1088" spans="1:13" s="357" customFormat="1" ht="60">
      <c r="A1088" s="54">
        <v>34</v>
      </c>
      <c r="B1088" s="23" t="s">
        <v>926</v>
      </c>
      <c r="C1088" s="28"/>
      <c r="D1088" s="28" t="s">
        <v>27</v>
      </c>
      <c r="E1088" s="479">
        <v>2</v>
      </c>
      <c r="F1088" s="27" t="s">
        <v>927</v>
      </c>
      <c r="G1088" s="416" t="s">
        <v>1176</v>
      </c>
      <c r="H1088" s="35" t="s">
        <v>928</v>
      </c>
      <c r="I1088" s="57">
        <v>37.200000000000003</v>
      </c>
      <c r="J1088" s="355">
        <f>I1088</f>
        <v>37.200000000000003</v>
      </c>
      <c r="K1088" s="57">
        <v>37.200000000000003</v>
      </c>
      <c r="L1088" s="1139">
        <v>1</v>
      </c>
    </row>
    <row r="1089" spans="1:12" s="357" customFormat="1" ht="85.5">
      <c r="A1089" s="447">
        <v>35</v>
      </c>
      <c r="B1089" s="227" t="s">
        <v>929</v>
      </c>
      <c r="C1089" s="227"/>
      <c r="D1089" s="227" t="s">
        <v>27</v>
      </c>
      <c r="E1089" s="477">
        <v>2</v>
      </c>
      <c r="F1089" s="258" t="s">
        <v>930</v>
      </c>
      <c r="G1089" s="444" t="s">
        <v>1176</v>
      </c>
      <c r="H1089" s="259" t="s">
        <v>931</v>
      </c>
      <c r="I1089" s="461">
        <v>7.5</v>
      </c>
      <c r="J1089" s="445">
        <f>I1089</f>
        <v>7.5</v>
      </c>
      <c r="K1089" s="461">
        <v>7.5</v>
      </c>
      <c r="L1089" s="1141">
        <v>1</v>
      </c>
    </row>
    <row r="1090" spans="1:12" s="357" customFormat="1" ht="45">
      <c r="A1090" s="54">
        <v>36</v>
      </c>
      <c r="B1090" s="23" t="s">
        <v>932</v>
      </c>
      <c r="C1090" s="28"/>
      <c r="D1090" s="28" t="s">
        <v>27</v>
      </c>
      <c r="E1090" s="479">
        <v>1</v>
      </c>
      <c r="F1090" s="27" t="s">
        <v>933</v>
      </c>
      <c r="G1090" s="416" t="s">
        <v>1176</v>
      </c>
      <c r="H1090" s="35" t="s">
        <v>934</v>
      </c>
      <c r="I1090" s="57">
        <v>26.16</v>
      </c>
      <c r="J1090" s="355">
        <v>26.16</v>
      </c>
      <c r="K1090" s="355">
        <v>26.16</v>
      </c>
      <c r="L1090" s="1139">
        <v>1</v>
      </c>
    </row>
    <row r="1091" spans="1:12" s="357" customFormat="1" ht="60">
      <c r="A1091" s="447">
        <v>37</v>
      </c>
      <c r="B1091" s="227" t="s">
        <v>935</v>
      </c>
      <c r="C1091" s="227"/>
      <c r="D1091" s="227" t="s">
        <v>125</v>
      </c>
      <c r="E1091" s="228">
        <v>1</v>
      </c>
      <c r="F1091" s="340" t="s">
        <v>936</v>
      </c>
      <c r="G1091" s="444" t="s">
        <v>1176</v>
      </c>
      <c r="H1091" s="259">
        <v>1</v>
      </c>
      <c r="I1091" s="461">
        <v>51</v>
      </c>
      <c r="J1091" s="445">
        <f>I1091*H1091</f>
        <v>51</v>
      </c>
      <c r="K1091" s="445">
        <v>51</v>
      </c>
      <c r="L1091" s="1141">
        <v>1</v>
      </c>
    </row>
    <row r="1092" spans="1:12" s="357" customFormat="1" ht="30">
      <c r="A1092" s="54">
        <v>38</v>
      </c>
      <c r="B1092" s="28" t="s">
        <v>937</v>
      </c>
      <c r="C1092" s="28"/>
      <c r="D1092" s="28" t="s">
        <v>125</v>
      </c>
      <c r="E1092" s="479">
        <v>1500</v>
      </c>
      <c r="F1092" s="27" t="s">
        <v>522</v>
      </c>
      <c r="G1092" s="416" t="s">
        <v>1176</v>
      </c>
      <c r="H1092" s="35">
        <v>50</v>
      </c>
      <c r="I1092" s="57">
        <v>4.4999999999999998E-2</v>
      </c>
      <c r="J1092" s="355">
        <f>I1092*H1092</f>
        <v>2.25</v>
      </c>
      <c r="K1092" s="1128">
        <v>4.4999999999999998E-2</v>
      </c>
      <c r="L1092" s="1139">
        <v>1</v>
      </c>
    </row>
    <row r="1093" spans="1:12" s="365" customFormat="1" ht="30">
      <c r="A1093" s="132">
        <v>38</v>
      </c>
      <c r="B1093" s="118" t="s">
        <v>937</v>
      </c>
      <c r="C1093" s="133"/>
      <c r="D1093" s="133" t="s">
        <v>125</v>
      </c>
      <c r="E1093" s="479">
        <v>1500</v>
      </c>
      <c r="F1093" s="62" t="s">
        <v>1480</v>
      </c>
      <c r="G1093" s="377" t="s">
        <v>1481</v>
      </c>
      <c r="H1093" s="62" t="s">
        <v>1482</v>
      </c>
      <c r="I1093" s="134">
        <v>4.5600000000000002E-2</v>
      </c>
      <c r="J1093" s="376">
        <v>2.2799999999999998</v>
      </c>
      <c r="K1093" s="134">
        <v>4.5600000000000002E-2</v>
      </c>
      <c r="L1093" s="1140">
        <v>2</v>
      </c>
    </row>
    <row r="1094" spans="1:12" s="357" customFormat="1" ht="75">
      <c r="A1094" s="447">
        <v>39</v>
      </c>
      <c r="B1094" s="227" t="s">
        <v>938</v>
      </c>
      <c r="C1094" s="227"/>
      <c r="D1094" s="227" t="s">
        <v>27</v>
      </c>
      <c r="E1094" s="228">
        <v>8</v>
      </c>
      <c r="F1094" s="340" t="s">
        <v>939</v>
      </c>
      <c r="G1094" s="444" t="s">
        <v>1176</v>
      </c>
      <c r="H1094" s="510" t="s">
        <v>940</v>
      </c>
      <c r="I1094" s="511">
        <v>420</v>
      </c>
      <c r="J1094" s="445">
        <f>I1094</f>
        <v>420</v>
      </c>
      <c r="K1094" s="557">
        <v>420</v>
      </c>
      <c r="L1094" s="1141">
        <v>1</v>
      </c>
    </row>
    <row r="1095" spans="1:12" s="357" customFormat="1" ht="71.25">
      <c r="A1095" s="512">
        <v>40</v>
      </c>
      <c r="B1095" s="18" t="s">
        <v>941</v>
      </c>
      <c r="C1095" s="18"/>
      <c r="D1095" s="18" t="s">
        <v>125</v>
      </c>
      <c r="E1095" s="482">
        <v>5000</v>
      </c>
      <c r="F1095" s="27" t="s">
        <v>761</v>
      </c>
      <c r="G1095" s="416" t="s">
        <v>1176</v>
      </c>
      <c r="H1095" s="59">
        <v>1000</v>
      </c>
      <c r="I1095" s="60">
        <v>9.5999999999999992E-3</v>
      </c>
      <c r="J1095" s="355">
        <f>I1095*H1095</f>
        <v>9.6</v>
      </c>
      <c r="K1095" s="60">
        <v>9.5999999999999992E-3</v>
      </c>
      <c r="L1095" s="1139">
        <v>1</v>
      </c>
    </row>
    <row r="1096" spans="1:12" s="357" customFormat="1" ht="90">
      <c r="A1096" s="447">
        <v>41</v>
      </c>
      <c r="B1096" s="513" t="s">
        <v>942</v>
      </c>
      <c r="C1096" s="513"/>
      <c r="D1096" s="513" t="s">
        <v>125</v>
      </c>
      <c r="E1096" s="514">
        <v>10000</v>
      </c>
      <c r="F1096" s="258" t="s">
        <v>156</v>
      </c>
      <c r="G1096" s="444" t="s">
        <v>1176</v>
      </c>
      <c r="H1096" s="510">
        <v>100</v>
      </c>
      <c r="I1096" s="515">
        <v>0.3</v>
      </c>
      <c r="J1096" s="445">
        <f>I1096*H1096</f>
        <v>30</v>
      </c>
      <c r="K1096" s="1129">
        <v>0.3</v>
      </c>
      <c r="L1096" s="1141">
        <v>1</v>
      </c>
    </row>
    <row r="1097" spans="1:12" s="357" customFormat="1" ht="45">
      <c r="A1097" s="54">
        <v>42</v>
      </c>
      <c r="B1097" s="18" t="s">
        <v>943</v>
      </c>
      <c r="C1097" s="18"/>
      <c r="D1097" s="18" t="s">
        <v>125</v>
      </c>
      <c r="E1097" s="482">
        <v>3000</v>
      </c>
      <c r="F1097" s="27" t="s">
        <v>522</v>
      </c>
      <c r="G1097" s="416" t="s">
        <v>1176</v>
      </c>
      <c r="H1097" s="59">
        <v>1000</v>
      </c>
      <c r="I1097" s="60">
        <v>1.3299999999999999E-2</v>
      </c>
      <c r="J1097" s="355">
        <f>I1097*H1097</f>
        <v>13.299999999999999</v>
      </c>
      <c r="K1097" s="60">
        <v>1.3299999999999999E-2</v>
      </c>
      <c r="L1097" s="1139">
        <v>1</v>
      </c>
    </row>
    <row r="1098" spans="1:12" s="357" customFormat="1" ht="42.75">
      <c r="A1098" s="447">
        <v>43</v>
      </c>
      <c r="B1098" s="255" t="s">
        <v>944</v>
      </c>
      <c r="C1098" s="255"/>
      <c r="D1098" s="255"/>
      <c r="E1098" s="514">
        <v>6</v>
      </c>
      <c r="F1098" s="258" t="s">
        <v>945</v>
      </c>
      <c r="G1098" s="444" t="s">
        <v>1176</v>
      </c>
      <c r="H1098" s="265" t="s">
        <v>946</v>
      </c>
      <c r="I1098" s="516">
        <v>18</v>
      </c>
      <c r="J1098" s="445">
        <v>18</v>
      </c>
      <c r="K1098" s="516">
        <v>18</v>
      </c>
      <c r="L1098" s="1141">
        <v>1</v>
      </c>
    </row>
    <row r="1099" spans="1:12" s="357" customFormat="1" ht="33.75" customHeight="1">
      <c r="A1099" s="12"/>
      <c r="B1099" s="1187" t="s">
        <v>947</v>
      </c>
      <c r="C1099" s="1187"/>
      <c r="D1099" s="1187"/>
      <c r="E1099" s="479"/>
      <c r="F1099" s="62"/>
      <c r="G1099" s="419"/>
      <c r="H1099" s="62"/>
      <c r="I1099" s="25"/>
      <c r="J1099" s="358"/>
      <c r="K1099" s="359"/>
      <c r="L1099" s="1139"/>
    </row>
    <row r="1100" spans="1:12" s="365" customFormat="1" ht="30">
      <c r="A1100" s="54">
        <v>44</v>
      </c>
      <c r="B1100" s="133" t="s">
        <v>948</v>
      </c>
      <c r="C1100" s="133"/>
      <c r="D1100" s="103" t="s">
        <v>949</v>
      </c>
      <c r="E1100" s="483">
        <v>12</v>
      </c>
      <c r="F1100" s="110" t="s">
        <v>1326</v>
      </c>
      <c r="G1100" s="377" t="s">
        <v>1327</v>
      </c>
      <c r="H1100" s="110" t="s">
        <v>1328</v>
      </c>
      <c r="I1100" s="111">
        <v>408.8</v>
      </c>
      <c r="J1100" s="111">
        <v>408.8</v>
      </c>
      <c r="K1100" s="111">
        <v>408.8</v>
      </c>
      <c r="L1100" s="1140">
        <v>1</v>
      </c>
    </row>
    <row r="1101" spans="1:12" s="365" customFormat="1" ht="30">
      <c r="A1101" s="226">
        <v>45</v>
      </c>
      <c r="B1101" s="243" t="s">
        <v>950</v>
      </c>
      <c r="C1101" s="243"/>
      <c r="D1101" s="243" t="s">
        <v>949</v>
      </c>
      <c r="E1101" s="517">
        <v>2</v>
      </c>
      <c r="F1101" s="518" t="s">
        <v>1326</v>
      </c>
      <c r="G1101" s="458" t="s">
        <v>1327</v>
      </c>
      <c r="H1101" s="518" t="s">
        <v>1328</v>
      </c>
      <c r="I1101" s="519">
        <v>493.3</v>
      </c>
      <c r="J1101" s="519">
        <v>493.3</v>
      </c>
      <c r="K1101" s="519">
        <v>493.3</v>
      </c>
      <c r="L1101" s="624">
        <v>1</v>
      </c>
    </row>
    <row r="1102" spans="1:12" s="365" customFormat="1" ht="30">
      <c r="A1102" s="54">
        <v>46</v>
      </c>
      <c r="B1102" s="103" t="s">
        <v>951</v>
      </c>
      <c r="C1102" s="103"/>
      <c r="D1102" s="103" t="s">
        <v>952</v>
      </c>
      <c r="E1102" s="483">
        <v>2</v>
      </c>
      <c r="F1102" s="110" t="s">
        <v>1326</v>
      </c>
      <c r="G1102" s="377" t="s">
        <v>1327</v>
      </c>
      <c r="H1102" s="110" t="s">
        <v>1329</v>
      </c>
      <c r="I1102" s="111">
        <v>330.4</v>
      </c>
      <c r="J1102" s="111">
        <v>330.4</v>
      </c>
      <c r="K1102" s="111">
        <v>330.4</v>
      </c>
      <c r="L1102" s="1140">
        <v>1</v>
      </c>
    </row>
    <row r="1103" spans="1:12" s="365" customFormat="1" ht="30">
      <c r="A1103" s="226">
        <v>47</v>
      </c>
      <c r="B1103" s="243" t="s">
        <v>953</v>
      </c>
      <c r="C1103" s="243"/>
      <c r="D1103" s="243" t="s">
        <v>952</v>
      </c>
      <c r="E1103" s="517">
        <v>2</v>
      </c>
      <c r="F1103" s="518" t="s">
        <v>1326</v>
      </c>
      <c r="G1103" s="458" t="s">
        <v>1327</v>
      </c>
      <c r="H1103" s="518" t="s">
        <v>1328</v>
      </c>
      <c r="I1103" s="520">
        <v>330.4</v>
      </c>
      <c r="J1103" s="520">
        <v>330.4</v>
      </c>
      <c r="K1103" s="520">
        <v>330.4</v>
      </c>
      <c r="L1103" s="624">
        <v>1</v>
      </c>
    </row>
    <row r="1104" spans="1:12" s="365" customFormat="1" ht="30">
      <c r="A1104" s="54">
        <v>48</v>
      </c>
      <c r="B1104" s="103" t="s">
        <v>954</v>
      </c>
      <c r="C1104" s="103"/>
      <c r="D1104" s="103" t="s">
        <v>952</v>
      </c>
      <c r="E1104" s="483">
        <v>2</v>
      </c>
      <c r="F1104" s="110" t="s">
        <v>1326</v>
      </c>
      <c r="G1104" s="377" t="s">
        <v>1327</v>
      </c>
      <c r="H1104" s="110" t="s">
        <v>1329</v>
      </c>
      <c r="I1104" s="111">
        <v>330.4</v>
      </c>
      <c r="J1104" s="111">
        <v>330.4</v>
      </c>
      <c r="K1104" s="111">
        <v>330.4</v>
      </c>
      <c r="L1104" s="1140">
        <v>1</v>
      </c>
    </row>
    <row r="1105" spans="1:12" s="365" customFormat="1" ht="30">
      <c r="A1105" s="226">
        <v>49</v>
      </c>
      <c r="B1105" s="243" t="s">
        <v>955</v>
      </c>
      <c r="C1105" s="243"/>
      <c r="D1105" s="243" t="s">
        <v>949</v>
      </c>
      <c r="E1105" s="517">
        <v>1</v>
      </c>
      <c r="F1105" s="518" t="s">
        <v>1326</v>
      </c>
      <c r="G1105" s="458" t="s">
        <v>1327</v>
      </c>
      <c r="H1105" s="518" t="s">
        <v>1328</v>
      </c>
      <c r="I1105" s="519">
        <v>416</v>
      </c>
      <c r="J1105" s="519">
        <v>416</v>
      </c>
      <c r="K1105" s="519">
        <v>416</v>
      </c>
      <c r="L1105" s="624">
        <v>1</v>
      </c>
    </row>
    <row r="1106" spans="1:12" s="365" customFormat="1" ht="30">
      <c r="A1106" s="54">
        <v>50</v>
      </c>
      <c r="B1106" s="103" t="s">
        <v>956</v>
      </c>
      <c r="C1106" s="103"/>
      <c r="D1106" s="103" t="s">
        <v>949</v>
      </c>
      <c r="E1106" s="483">
        <v>2</v>
      </c>
      <c r="F1106" s="110" t="s">
        <v>1326</v>
      </c>
      <c r="G1106" s="377" t="s">
        <v>1327</v>
      </c>
      <c r="H1106" s="110" t="s">
        <v>1328</v>
      </c>
      <c r="I1106" s="111">
        <v>235.5</v>
      </c>
      <c r="J1106" s="111">
        <v>235.5</v>
      </c>
      <c r="K1106" s="111">
        <v>235.5</v>
      </c>
      <c r="L1106" s="1140">
        <v>1</v>
      </c>
    </row>
    <row r="1107" spans="1:12" s="365" customFormat="1" ht="30">
      <c r="A1107" s="226">
        <v>51</v>
      </c>
      <c r="B1107" s="243" t="s">
        <v>957</v>
      </c>
      <c r="C1107" s="243"/>
      <c r="D1107" s="243" t="s">
        <v>949</v>
      </c>
      <c r="E1107" s="517">
        <v>2</v>
      </c>
      <c r="F1107" s="518" t="s">
        <v>1326</v>
      </c>
      <c r="G1107" s="458" t="s">
        <v>1327</v>
      </c>
      <c r="H1107" s="518" t="s">
        <v>1328</v>
      </c>
      <c r="I1107" s="519">
        <v>237.3</v>
      </c>
      <c r="J1107" s="519">
        <v>237.3</v>
      </c>
      <c r="K1107" s="519">
        <v>237.3</v>
      </c>
      <c r="L1107" s="624">
        <v>1</v>
      </c>
    </row>
    <row r="1108" spans="1:12" s="365" customFormat="1" ht="30">
      <c r="A1108" s="54">
        <v>52</v>
      </c>
      <c r="B1108" s="103" t="s">
        <v>871</v>
      </c>
      <c r="C1108" s="113"/>
      <c r="D1108" s="113" t="s">
        <v>958</v>
      </c>
      <c r="E1108" s="483">
        <v>1</v>
      </c>
      <c r="F1108" s="110" t="s">
        <v>1326</v>
      </c>
      <c r="G1108" s="377" t="s">
        <v>1327</v>
      </c>
      <c r="H1108" s="114" t="s">
        <v>1330</v>
      </c>
      <c r="I1108" s="111">
        <v>39.200000000000003</v>
      </c>
      <c r="J1108" s="111">
        <v>39.200000000000003</v>
      </c>
      <c r="K1108" s="111">
        <v>39.200000000000003</v>
      </c>
      <c r="L1108" s="1140">
        <v>1</v>
      </c>
    </row>
    <row r="1109" spans="1:12" s="365" customFormat="1" ht="30">
      <c r="A1109" s="226">
        <v>53</v>
      </c>
      <c r="B1109" s="243" t="s">
        <v>959</v>
      </c>
      <c r="C1109" s="243"/>
      <c r="D1109" s="243" t="s">
        <v>949</v>
      </c>
      <c r="E1109" s="517">
        <v>1</v>
      </c>
      <c r="F1109" s="518" t="s">
        <v>1326</v>
      </c>
      <c r="G1109" s="458" t="s">
        <v>1327</v>
      </c>
      <c r="H1109" s="518" t="s">
        <v>1328</v>
      </c>
      <c r="I1109" s="519">
        <v>574</v>
      </c>
      <c r="J1109" s="519">
        <v>574</v>
      </c>
      <c r="K1109" s="519">
        <v>574</v>
      </c>
      <c r="L1109" s="624">
        <v>1</v>
      </c>
    </row>
    <row r="1110" spans="1:12" s="365" customFormat="1" ht="30">
      <c r="A1110" s="54">
        <v>54</v>
      </c>
      <c r="B1110" s="103" t="s">
        <v>960</v>
      </c>
      <c r="C1110" s="103"/>
      <c r="D1110" s="103" t="s">
        <v>949</v>
      </c>
      <c r="E1110" s="483">
        <v>1</v>
      </c>
      <c r="F1110" s="110" t="s">
        <v>1326</v>
      </c>
      <c r="G1110" s="377" t="s">
        <v>1327</v>
      </c>
      <c r="H1110" s="110" t="s">
        <v>1328</v>
      </c>
      <c r="I1110" s="111">
        <v>418.8</v>
      </c>
      <c r="J1110" s="111">
        <v>418.8</v>
      </c>
      <c r="K1110" s="111">
        <v>418.8</v>
      </c>
      <c r="L1110" s="1140">
        <v>1</v>
      </c>
    </row>
    <row r="1111" spans="1:12" s="365" customFormat="1" ht="30">
      <c r="A1111" s="226">
        <v>55</v>
      </c>
      <c r="B1111" s="243" t="s">
        <v>961</v>
      </c>
      <c r="C1111" s="243"/>
      <c r="D1111" s="243" t="s">
        <v>949</v>
      </c>
      <c r="E1111" s="517">
        <v>1</v>
      </c>
      <c r="F1111" s="518" t="s">
        <v>1326</v>
      </c>
      <c r="G1111" s="458" t="s">
        <v>1327</v>
      </c>
      <c r="H1111" s="518" t="s">
        <v>1328</v>
      </c>
      <c r="I1111" s="519">
        <v>1196</v>
      </c>
      <c r="J1111" s="519">
        <v>1196</v>
      </c>
      <c r="K1111" s="519">
        <v>1196</v>
      </c>
      <c r="L1111" s="624">
        <v>1</v>
      </c>
    </row>
    <row r="1112" spans="1:12" s="357" customFormat="1" ht="54" customHeight="1">
      <c r="A1112" s="54"/>
      <c r="B1112" s="1189" t="s">
        <v>962</v>
      </c>
      <c r="C1112" s="1189"/>
      <c r="D1112" s="23"/>
      <c r="E1112" s="484"/>
      <c r="F1112" s="63"/>
      <c r="G1112" s="420"/>
      <c r="H1112" s="63"/>
      <c r="I1112" s="25"/>
      <c r="J1112" s="358"/>
      <c r="K1112" s="359"/>
      <c r="L1112" s="1139"/>
    </row>
    <row r="1113" spans="1:12" s="357" customFormat="1" ht="60">
      <c r="A1113" s="226">
        <v>56</v>
      </c>
      <c r="B1113" s="274" t="s">
        <v>963</v>
      </c>
      <c r="C1113" s="521" t="s">
        <v>964</v>
      </c>
      <c r="D1113" s="227" t="s">
        <v>965</v>
      </c>
      <c r="E1113" s="228">
        <v>6</v>
      </c>
      <c r="F1113" s="229"/>
      <c r="G1113" s="522"/>
      <c r="H1113" s="229"/>
      <c r="I1113" s="523"/>
      <c r="J1113" s="450"/>
      <c r="K1113" s="446"/>
      <c r="L1113" s="1141">
        <v>0</v>
      </c>
    </row>
    <row r="1114" spans="1:12" s="357" customFormat="1" ht="60">
      <c r="A1114" s="512">
        <v>57</v>
      </c>
      <c r="B1114" s="1130" t="s">
        <v>966</v>
      </c>
      <c r="C1114" s="524" t="s">
        <v>967</v>
      </c>
      <c r="D1114" s="561" t="s">
        <v>965</v>
      </c>
      <c r="E1114" s="334">
        <v>6</v>
      </c>
      <c r="F1114" s="24"/>
      <c r="G1114" s="421"/>
      <c r="H1114" s="24"/>
      <c r="I1114" s="55"/>
      <c r="J1114" s="358"/>
      <c r="K1114" s="525"/>
      <c r="L1114" s="1142">
        <v>0</v>
      </c>
    </row>
    <row r="1115" spans="1:12" s="357" customFormat="1" ht="60">
      <c r="A1115" s="226">
        <v>58</v>
      </c>
      <c r="B1115" s="227" t="s">
        <v>968</v>
      </c>
      <c r="C1115" s="227"/>
      <c r="D1115" s="227" t="s">
        <v>969</v>
      </c>
      <c r="E1115" s="477">
        <v>3</v>
      </c>
      <c r="F1115" s="258" t="s">
        <v>970</v>
      </c>
      <c r="G1115" s="444" t="s">
        <v>1176</v>
      </c>
      <c r="H1115" s="259">
        <v>1000</v>
      </c>
      <c r="I1115" s="461">
        <v>292.60000000000002</v>
      </c>
      <c r="J1115" s="445">
        <f>I1115</f>
        <v>292.60000000000002</v>
      </c>
      <c r="K1115" s="461">
        <v>292.60000000000002</v>
      </c>
      <c r="L1115" s="1141">
        <v>1</v>
      </c>
    </row>
    <row r="1116" spans="1:12" s="357" customFormat="1" ht="90">
      <c r="A1116" s="54">
        <v>59</v>
      </c>
      <c r="B1116" s="23" t="s">
        <v>971</v>
      </c>
      <c r="C1116" s="23"/>
      <c r="D1116" s="23"/>
      <c r="E1116" s="479">
        <v>10</v>
      </c>
      <c r="F1116" s="27" t="s">
        <v>972</v>
      </c>
      <c r="G1116" s="416" t="s">
        <v>1176</v>
      </c>
      <c r="H1116" s="35" t="s">
        <v>973</v>
      </c>
      <c r="I1116" s="57">
        <v>30</v>
      </c>
      <c r="J1116" s="355">
        <f>I1116</f>
        <v>30</v>
      </c>
      <c r="K1116" s="57">
        <v>30</v>
      </c>
      <c r="L1116" s="1139">
        <v>1</v>
      </c>
    </row>
    <row r="1117" spans="1:12" s="357" customFormat="1" ht="57">
      <c r="A1117" s="226">
        <v>60</v>
      </c>
      <c r="B1117" s="227" t="s">
        <v>974</v>
      </c>
      <c r="C1117" s="227"/>
      <c r="D1117" s="227" t="s">
        <v>975</v>
      </c>
      <c r="E1117" s="477">
        <v>6</v>
      </c>
      <c r="F1117" s="258" t="s">
        <v>972</v>
      </c>
      <c r="G1117" s="444" t="s">
        <v>1176</v>
      </c>
      <c r="H1117" s="259" t="s">
        <v>976</v>
      </c>
      <c r="I1117" s="461">
        <v>15.2</v>
      </c>
      <c r="J1117" s="445">
        <v>45.6</v>
      </c>
      <c r="K1117" s="461">
        <v>15.2</v>
      </c>
      <c r="L1117" s="1141">
        <v>1</v>
      </c>
    </row>
    <row r="1118" spans="1:12" s="357" customFormat="1" ht="114">
      <c r="A1118" s="54">
        <v>61</v>
      </c>
      <c r="B1118" s="23" t="s">
        <v>977</v>
      </c>
      <c r="C1118" s="23"/>
      <c r="D1118" s="23" t="s">
        <v>978</v>
      </c>
      <c r="E1118" s="484">
        <v>7</v>
      </c>
      <c r="F1118" s="27" t="s">
        <v>972</v>
      </c>
      <c r="G1118" s="416" t="s">
        <v>1176</v>
      </c>
      <c r="H1118" s="35" t="s">
        <v>979</v>
      </c>
      <c r="I1118" s="57">
        <v>21.92</v>
      </c>
      <c r="J1118" s="355">
        <v>114</v>
      </c>
      <c r="K1118" s="57">
        <v>21.92</v>
      </c>
      <c r="L1118" s="1139">
        <v>1</v>
      </c>
    </row>
    <row r="1119" spans="1:12" s="357" customFormat="1" ht="135">
      <c r="A1119" s="226">
        <v>62</v>
      </c>
      <c r="B1119" s="227" t="s">
        <v>980</v>
      </c>
      <c r="C1119" s="227"/>
      <c r="D1119" s="227" t="s">
        <v>981</v>
      </c>
      <c r="E1119" s="526">
        <v>5</v>
      </c>
      <c r="F1119" s="258" t="s">
        <v>933</v>
      </c>
      <c r="G1119" s="444" t="s">
        <v>1176</v>
      </c>
      <c r="H1119" s="259" t="s">
        <v>982</v>
      </c>
      <c r="I1119" s="461">
        <v>30</v>
      </c>
      <c r="J1119" s="445">
        <v>24</v>
      </c>
      <c r="K1119" s="446">
        <v>30</v>
      </c>
      <c r="L1119" s="1141">
        <v>1</v>
      </c>
    </row>
    <row r="1120" spans="1:12" s="357" customFormat="1" ht="135">
      <c r="A1120" s="54">
        <v>63</v>
      </c>
      <c r="B1120" s="23" t="s">
        <v>983</v>
      </c>
      <c r="C1120" s="23"/>
      <c r="D1120" s="23" t="s">
        <v>981</v>
      </c>
      <c r="E1120" s="484">
        <v>2</v>
      </c>
      <c r="F1120" s="27" t="s">
        <v>933</v>
      </c>
      <c r="G1120" s="416" t="s">
        <v>1176</v>
      </c>
      <c r="H1120" s="35" t="s">
        <v>982</v>
      </c>
      <c r="I1120" s="57">
        <v>30</v>
      </c>
      <c r="J1120" s="355">
        <v>24</v>
      </c>
      <c r="K1120" s="57">
        <v>30</v>
      </c>
      <c r="L1120" s="1139">
        <v>1</v>
      </c>
    </row>
    <row r="1121" spans="1:13" s="357" customFormat="1" ht="45">
      <c r="A1121" s="226">
        <v>64</v>
      </c>
      <c r="B1121" s="227" t="s">
        <v>984</v>
      </c>
      <c r="C1121" s="227"/>
      <c r="D1121" s="227" t="s">
        <v>981</v>
      </c>
      <c r="E1121" s="526">
        <v>1</v>
      </c>
      <c r="F1121" s="258" t="s">
        <v>933</v>
      </c>
      <c r="G1121" s="444" t="s">
        <v>1176</v>
      </c>
      <c r="H1121" s="259" t="s">
        <v>982</v>
      </c>
      <c r="I1121" s="461">
        <v>56.25</v>
      </c>
      <c r="J1121" s="445">
        <v>45</v>
      </c>
      <c r="K1121" s="461">
        <v>56.25</v>
      </c>
      <c r="L1121" s="1141">
        <v>1</v>
      </c>
    </row>
    <row r="1122" spans="1:13" s="357" customFormat="1" ht="90">
      <c r="A1122" s="17">
        <v>65</v>
      </c>
      <c r="B1122" s="23" t="s">
        <v>985</v>
      </c>
      <c r="C1122" s="64" t="s">
        <v>986</v>
      </c>
      <c r="D1122" s="23" t="s">
        <v>987</v>
      </c>
      <c r="E1122" s="470">
        <v>100</v>
      </c>
      <c r="F1122" s="27" t="s">
        <v>933</v>
      </c>
      <c r="G1122" s="416" t="s">
        <v>1176</v>
      </c>
      <c r="H1122" s="35" t="s">
        <v>988</v>
      </c>
      <c r="I1122" s="57">
        <v>0.34375</v>
      </c>
      <c r="J1122" s="355">
        <v>22</v>
      </c>
      <c r="K1122" s="355">
        <v>22</v>
      </c>
      <c r="L1122" s="1139">
        <v>1</v>
      </c>
    </row>
    <row r="1123" spans="1:13" s="357" customFormat="1" ht="30">
      <c r="A1123" s="447">
        <v>66</v>
      </c>
      <c r="B1123" s="227" t="s">
        <v>989</v>
      </c>
      <c r="C1123" s="227"/>
      <c r="D1123" s="227" t="s">
        <v>990</v>
      </c>
      <c r="E1123" s="527">
        <v>4</v>
      </c>
      <c r="F1123" s="258" t="s">
        <v>933</v>
      </c>
      <c r="G1123" s="444" t="s">
        <v>1176</v>
      </c>
      <c r="H1123" s="259" t="s">
        <v>991</v>
      </c>
      <c r="I1123" s="461">
        <v>90</v>
      </c>
      <c r="J1123" s="445">
        <v>60</v>
      </c>
      <c r="K1123" s="445">
        <v>60</v>
      </c>
      <c r="L1123" s="1141">
        <v>1</v>
      </c>
    </row>
    <row r="1124" spans="1:13" s="357" customFormat="1" ht="15">
      <c r="A1124" s="17">
        <v>67</v>
      </c>
      <c r="B1124" s="18" t="s">
        <v>961</v>
      </c>
      <c r="C1124" s="18"/>
      <c r="D1124" s="18"/>
      <c r="E1124" s="325">
        <v>1</v>
      </c>
      <c r="F1124" s="19"/>
      <c r="G1124" s="422"/>
      <c r="H1124" s="19"/>
      <c r="I1124" s="65"/>
      <c r="J1124" s="358"/>
      <c r="K1124" s="525"/>
      <c r="L1124" s="1142">
        <v>0</v>
      </c>
    </row>
    <row r="1125" spans="1:13" s="365" customFormat="1" ht="75">
      <c r="A1125" s="447">
        <v>68</v>
      </c>
      <c r="B1125" s="243" t="s">
        <v>992</v>
      </c>
      <c r="C1125" s="243" t="s">
        <v>993</v>
      </c>
      <c r="D1125" s="244" t="s">
        <v>629</v>
      </c>
      <c r="E1125" s="517">
        <v>2</v>
      </c>
      <c r="F1125" s="528" t="s">
        <v>1519</v>
      </c>
      <c r="G1125" s="458" t="s">
        <v>1489</v>
      </c>
      <c r="H1125" s="531"/>
      <c r="I1125" s="529">
        <v>50.4</v>
      </c>
      <c r="J1125" s="530">
        <v>100.8</v>
      </c>
      <c r="K1125" s="529">
        <v>50.4</v>
      </c>
      <c r="L1125" s="624">
        <v>1</v>
      </c>
      <c r="M1125"/>
    </row>
    <row r="1126" spans="1:13" s="357" customFormat="1" ht="75">
      <c r="A1126" s="447">
        <v>68</v>
      </c>
      <c r="B1126" s="227" t="s">
        <v>992</v>
      </c>
      <c r="C1126" s="227" t="s">
        <v>993</v>
      </c>
      <c r="D1126" s="227" t="s">
        <v>629</v>
      </c>
      <c r="E1126" s="228">
        <v>2</v>
      </c>
      <c r="F1126" s="258" t="s">
        <v>522</v>
      </c>
      <c r="G1126" s="444" t="s">
        <v>1176</v>
      </c>
      <c r="H1126" s="265">
        <v>1</v>
      </c>
      <c r="I1126" s="532">
        <v>132</v>
      </c>
      <c r="J1126" s="445">
        <f>I1126</f>
        <v>132</v>
      </c>
      <c r="K1126" s="532">
        <v>132</v>
      </c>
      <c r="L1126" s="1141">
        <v>2</v>
      </c>
    </row>
    <row r="1127" spans="1:13" s="365" customFormat="1" ht="90">
      <c r="A1127" s="17">
        <v>69</v>
      </c>
      <c r="B1127" s="103" t="s">
        <v>994</v>
      </c>
      <c r="C1127" s="103" t="s">
        <v>995</v>
      </c>
      <c r="D1127" s="113" t="s">
        <v>629</v>
      </c>
      <c r="E1127" s="483">
        <v>2</v>
      </c>
      <c r="F1127" s="135" t="s">
        <v>1519</v>
      </c>
      <c r="G1127" s="377" t="s">
        <v>1489</v>
      </c>
      <c r="I1127" s="405">
        <v>50.4</v>
      </c>
      <c r="J1127" s="378">
        <v>100.8</v>
      </c>
      <c r="K1127" s="405">
        <v>50.4</v>
      </c>
      <c r="L1127" s="1140">
        <v>1</v>
      </c>
      <c r="M1127"/>
    </row>
    <row r="1128" spans="1:13" s="357" customFormat="1" ht="90">
      <c r="A1128" s="17">
        <v>69</v>
      </c>
      <c r="B1128" s="23" t="s">
        <v>994</v>
      </c>
      <c r="C1128" s="23" t="s">
        <v>995</v>
      </c>
      <c r="D1128" s="23" t="s">
        <v>629</v>
      </c>
      <c r="E1128" s="334">
        <v>2</v>
      </c>
      <c r="F1128" s="27" t="s">
        <v>522</v>
      </c>
      <c r="G1128" s="416" t="s">
        <v>1176</v>
      </c>
      <c r="H1128" s="30">
        <v>1</v>
      </c>
      <c r="I1128" s="66">
        <v>132</v>
      </c>
      <c r="J1128" s="355">
        <f>I1128</f>
        <v>132</v>
      </c>
      <c r="K1128" s="66">
        <v>132</v>
      </c>
      <c r="L1128" s="1139">
        <v>2</v>
      </c>
    </row>
    <row r="1129" spans="1:13" s="365" customFormat="1" ht="90">
      <c r="A1129" s="447">
        <v>70</v>
      </c>
      <c r="B1129" s="243" t="s">
        <v>996</v>
      </c>
      <c r="C1129" s="243" t="s">
        <v>997</v>
      </c>
      <c r="D1129" s="244" t="s">
        <v>629</v>
      </c>
      <c r="E1129" s="517">
        <v>2</v>
      </c>
      <c r="F1129" s="528" t="s">
        <v>1519</v>
      </c>
      <c r="G1129" s="458" t="s">
        <v>1489</v>
      </c>
      <c r="I1129" s="533">
        <v>50.4</v>
      </c>
      <c r="J1129" s="530">
        <v>100.8</v>
      </c>
      <c r="K1129" s="533">
        <v>50.4</v>
      </c>
      <c r="L1129" s="624">
        <v>1</v>
      </c>
      <c r="M1129"/>
    </row>
    <row r="1130" spans="1:13" s="357" customFormat="1" ht="90">
      <c r="A1130" s="447">
        <v>70</v>
      </c>
      <c r="B1130" s="227" t="s">
        <v>996</v>
      </c>
      <c r="C1130" s="227" t="s">
        <v>997</v>
      </c>
      <c r="D1130" s="227" t="s">
        <v>629</v>
      </c>
      <c r="E1130" s="228">
        <v>2</v>
      </c>
      <c r="F1130" s="258" t="s">
        <v>522</v>
      </c>
      <c r="G1130" s="444" t="s">
        <v>1176</v>
      </c>
      <c r="H1130" s="265">
        <v>1</v>
      </c>
      <c r="I1130" s="532">
        <v>132</v>
      </c>
      <c r="J1130" s="445">
        <f>I1130</f>
        <v>132</v>
      </c>
      <c r="K1130" s="532">
        <v>132</v>
      </c>
      <c r="L1130" s="1141">
        <v>2</v>
      </c>
    </row>
    <row r="1131" spans="1:13" s="365" customFormat="1" ht="90">
      <c r="A1131" s="17">
        <v>71</v>
      </c>
      <c r="B1131" s="103" t="s">
        <v>998</v>
      </c>
      <c r="C1131" s="103" t="s">
        <v>999</v>
      </c>
      <c r="D1131" s="113" t="s">
        <v>629</v>
      </c>
      <c r="E1131" s="483">
        <v>2</v>
      </c>
      <c r="F1131" s="135" t="s">
        <v>1519</v>
      </c>
      <c r="G1131" s="377" t="s">
        <v>1489</v>
      </c>
      <c r="I1131" s="405">
        <v>50.4</v>
      </c>
      <c r="J1131" s="378">
        <v>100.8</v>
      </c>
      <c r="K1131" s="405">
        <v>50.4</v>
      </c>
      <c r="L1131" s="1140">
        <v>1</v>
      </c>
      <c r="M1131"/>
    </row>
    <row r="1132" spans="1:13" s="357" customFormat="1" ht="90">
      <c r="A1132" s="17">
        <v>71</v>
      </c>
      <c r="B1132" s="23" t="s">
        <v>998</v>
      </c>
      <c r="C1132" s="23" t="s">
        <v>999</v>
      </c>
      <c r="D1132" s="23" t="s">
        <v>629</v>
      </c>
      <c r="E1132" s="334">
        <v>2</v>
      </c>
      <c r="F1132" s="27" t="s">
        <v>522</v>
      </c>
      <c r="G1132" s="416" t="s">
        <v>1176</v>
      </c>
      <c r="H1132" s="30">
        <v>1</v>
      </c>
      <c r="I1132" s="66">
        <v>132</v>
      </c>
      <c r="J1132" s="355">
        <f>I1132</f>
        <v>132</v>
      </c>
      <c r="K1132" s="66">
        <v>132</v>
      </c>
      <c r="L1132" s="1139">
        <v>2</v>
      </c>
    </row>
    <row r="1133" spans="1:13" s="365" customFormat="1" ht="90">
      <c r="A1133" s="447">
        <v>72</v>
      </c>
      <c r="B1133" s="243" t="s">
        <v>1000</v>
      </c>
      <c r="C1133" s="243" t="s">
        <v>1001</v>
      </c>
      <c r="D1133" s="244" t="s">
        <v>629</v>
      </c>
      <c r="E1133" s="517">
        <v>2</v>
      </c>
      <c r="F1133" s="528" t="s">
        <v>1519</v>
      </c>
      <c r="G1133" s="458" t="s">
        <v>1489</v>
      </c>
      <c r="H1133" s="533"/>
      <c r="I1133" s="533">
        <v>50.4</v>
      </c>
      <c r="J1133" s="530">
        <v>100.8</v>
      </c>
      <c r="K1133" s="533">
        <v>50.4</v>
      </c>
      <c r="L1133" s="624">
        <v>1</v>
      </c>
      <c r="M1133"/>
    </row>
    <row r="1134" spans="1:13" s="357" customFormat="1" ht="90">
      <c r="A1134" s="447">
        <v>72</v>
      </c>
      <c r="B1134" s="227" t="s">
        <v>1000</v>
      </c>
      <c r="C1134" s="227" t="s">
        <v>1001</v>
      </c>
      <c r="D1134" s="227" t="s">
        <v>629</v>
      </c>
      <c r="E1134" s="228">
        <v>2</v>
      </c>
      <c r="F1134" s="258" t="s">
        <v>522</v>
      </c>
      <c r="G1134" s="444" t="s">
        <v>1176</v>
      </c>
      <c r="H1134" s="265">
        <v>1</v>
      </c>
      <c r="I1134" s="532">
        <v>132</v>
      </c>
      <c r="J1134" s="445">
        <f>I1134</f>
        <v>132</v>
      </c>
      <c r="K1134" s="532">
        <v>132</v>
      </c>
      <c r="L1134" s="1141">
        <v>2</v>
      </c>
    </row>
    <row r="1135" spans="1:13" s="357" customFormat="1" ht="75">
      <c r="A1135" s="17">
        <v>73</v>
      </c>
      <c r="B1135" s="18" t="s">
        <v>1002</v>
      </c>
      <c r="C1135" s="18"/>
      <c r="D1135" s="18" t="s">
        <v>629</v>
      </c>
      <c r="E1135" s="489">
        <v>20</v>
      </c>
      <c r="F1135" s="534" t="s">
        <v>1003</v>
      </c>
      <c r="G1135" s="535" t="s">
        <v>1176</v>
      </c>
      <c r="H1135" s="536">
        <v>1</v>
      </c>
      <c r="I1135" s="537">
        <v>2.2000000000000002</v>
      </c>
      <c r="J1135" s="538">
        <f>I1135</f>
        <v>2.2000000000000002</v>
      </c>
      <c r="K1135" s="538">
        <f>J1135</f>
        <v>2.2000000000000002</v>
      </c>
      <c r="L1135" s="1142">
        <v>1</v>
      </c>
    </row>
    <row r="1136" spans="1:13" s="357" customFormat="1" ht="75">
      <c r="A1136" s="447">
        <v>74</v>
      </c>
      <c r="B1136" s="513" t="s">
        <v>1004</v>
      </c>
      <c r="C1136" s="513"/>
      <c r="D1136" s="513" t="s">
        <v>629</v>
      </c>
      <c r="E1136" s="539">
        <v>20</v>
      </c>
      <c r="F1136" s="340" t="s">
        <v>1003</v>
      </c>
      <c r="G1136" s="444" t="s">
        <v>1176</v>
      </c>
      <c r="H1136" s="265">
        <v>1</v>
      </c>
      <c r="I1136" s="516">
        <v>2.4</v>
      </c>
      <c r="J1136" s="445">
        <f>I1136</f>
        <v>2.4</v>
      </c>
      <c r="K1136" s="445">
        <f>J1136</f>
        <v>2.4</v>
      </c>
      <c r="L1136" s="1141">
        <v>1</v>
      </c>
    </row>
    <row r="1137" spans="1:13" s="357" customFormat="1" ht="15">
      <c r="A1137" s="10"/>
      <c r="B1137" s="1190" t="s">
        <v>1005</v>
      </c>
      <c r="C1137" s="1190"/>
      <c r="D1137" s="1190"/>
      <c r="E1137" s="485"/>
      <c r="F1137" s="67"/>
      <c r="G1137" s="423"/>
      <c r="H1137" s="67"/>
      <c r="I1137" s="68"/>
      <c r="J1137" s="358"/>
      <c r="K1137" s="359"/>
      <c r="L1137" s="1139"/>
    </row>
    <row r="1138" spans="1:13" s="365" customFormat="1" ht="30">
      <c r="A1138" s="436">
        <v>75</v>
      </c>
      <c r="B1138" s="540" t="s">
        <v>1006</v>
      </c>
      <c r="C1138" s="437"/>
      <c r="D1138" s="437" t="s">
        <v>1007</v>
      </c>
      <c r="E1138" s="541">
        <v>5</v>
      </c>
      <c r="F1138" s="542" t="s">
        <v>1425</v>
      </c>
      <c r="G1138" s="439" t="s">
        <v>1407</v>
      </c>
      <c r="H1138" s="543" t="s">
        <v>1428</v>
      </c>
      <c r="I1138" s="544">
        <v>16.5</v>
      </c>
      <c r="J1138" s="441">
        <v>33</v>
      </c>
      <c r="K1138" s="556">
        <v>16.5</v>
      </c>
      <c r="L1138" s="624">
        <v>1</v>
      </c>
      <c r="M1138"/>
    </row>
    <row r="1139" spans="1:13" s="357" customFormat="1" ht="42.75">
      <c r="A1139" s="447">
        <v>75</v>
      </c>
      <c r="B1139" s="255" t="s">
        <v>1006</v>
      </c>
      <c r="C1139" s="255"/>
      <c r="D1139" s="255" t="s">
        <v>1007</v>
      </c>
      <c r="E1139" s="289">
        <v>5</v>
      </c>
      <c r="F1139" s="340" t="s">
        <v>939</v>
      </c>
      <c r="G1139" s="444" t="s">
        <v>1176</v>
      </c>
      <c r="H1139" s="265" t="s">
        <v>1008</v>
      </c>
      <c r="I1139" s="516">
        <v>339</v>
      </c>
      <c r="J1139" s="445">
        <v>135.6</v>
      </c>
      <c r="K1139" s="557">
        <v>339</v>
      </c>
      <c r="L1139" s="1141">
        <v>2</v>
      </c>
      <c r="M1139" s="1"/>
    </row>
    <row r="1140" spans="1:13" s="365" customFormat="1" ht="30">
      <c r="A1140" s="545">
        <v>76</v>
      </c>
      <c r="B1140" s="546" t="s">
        <v>1009</v>
      </c>
      <c r="C1140" s="547"/>
      <c r="D1140" s="547" t="s">
        <v>1007</v>
      </c>
      <c r="E1140" s="548">
        <v>7</v>
      </c>
      <c r="F1140" s="433" t="s">
        <v>1423</v>
      </c>
      <c r="G1140" s="549" t="s">
        <v>1407</v>
      </c>
      <c r="H1140" s="406" t="s">
        <v>1429</v>
      </c>
      <c r="I1140" s="363">
        <v>12</v>
      </c>
      <c r="J1140" s="363">
        <v>32</v>
      </c>
      <c r="K1140" s="558">
        <v>12</v>
      </c>
      <c r="L1140" s="500">
        <v>1</v>
      </c>
      <c r="M1140"/>
    </row>
    <row r="1141" spans="1:13" s="357" customFormat="1" ht="42.75">
      <c r="A1141" s="17">
        <v>76</v>
      </c>
      <c r="B1141" s="18" t="s">
        <v>1009</v>
      </c>
      <c r="C1141" s="18"/>
      <c r="D1141" s="18" t="s">
        <v>1007</v>
      </c>
      <c r="E1141" s="489">
        <v>7</v>
      </c>
      <c r="F1141" s="534" t="s">
        <v>939</v>
      </c>
      <c r="G1141" s="535" t="s">
        <v>1176</v>
      </c>
      <c r="H1141" s="536" t="s">
        <v>1010</v>
      </c>
      <c r="I1141" s="537">
        <v>129.6</v>
      </c>
      <c r="J1141" s="538">
        <f>I1141</f>
        <v>129.6</v>
      </c>
      <c r="K1141" s="559">
        <v>129.6</v>
      </c>
      <c r="L1141" s="1142">
        <v>2</v>
      </c>
      <c r="M1141" s="1"/>
    </row>
    <row r="1142" spans="1:13" s="365" customFormat="1" ht="30">
      <c r="A1142" s="436">
        <v>77</v>
      </c>
      <c r="B1142" s="540" t="s">
        <v>1011</v>
      </c>
      <c r="C1142" s="437"/>
      <c r="D1142" s="437" t="s">
        <v>1007</v>
      </c>
      <c r="E1142" s="469">
        <v>5</v>
      </c>
      <c r="F1142" s="542" t="s">
        <v>1425</v>
      </c>
      <c r="G1142" s="439" t="s">
        <v>1407</v>
      </c>
      <c r="H1142" s="550" t="s">
        <v>1430</v>
      </c>
      <c r="I1142" s="442">
        <v>21.6</v>
      </c>
      <c r="J1142" s="442">
        <v>24</v>
      </c>
      <c r="K1142" s="443">
        <v>21.6</v>
      </c>
      <c r="L1142" s="624">
        <v>1</v>
      </c>
      <c r="M1142"/>
    </row>
    <row r="1143" spans="1:13" s="357" customFormat="1" ht="42.75">
      <c r="A1143" s="447">
        <v>77</v>
      </c>
      <c r="B1143" s="255" t="s">
        <v>1011</v>
      </c>
      <c r="C1143" s="255"/>
      <c r="D1143" s="255" t="s">
        <v>1007</v>
      </c>
      <c r="E1143" s="471">
        <v>5</v>
      </c>
      <c r="F1143" s="340" t="s">
        <v>939</v>
      </c>
      <c r="G1143" s="444" t="s">
        <v>1176</v>
      </c>
      <c r="H1143" s="265" t="s">
        <v>1010</v>
      </c>
      <c r="I1143" s="516">
        <v>142.56</v>
      </c>
      <c r="J1143" s="445">
        <f>I1143</f>
        <v>142.56</v>
      </c>
      <c r="K1143" s="445">
        <f>J1143</f>
        <v>142.56</v>
      </c>
      <c r="L1143" s="1141">
        <v>2</v>
      </c>
      <c r="M1143" s="1"/>
    </row>
    <row r="1144" spans="1:13" s="365" customFormat="1" ht="30">
      <c r="A1144" s="545">
        <v>78</v>
      </c>
      <c r="B1144" s="546" t="s">
        <v>1012</v>
      </c>
      <c r="C1144" s="547"/>
      <c r="D1144" s="547" t="s">
        <v>1013</v>
      </c>
      <c r="E1144" s="548">
        <v>15</v>
      </c>
      <c r="F1144" s="434" t="s">
        <v>1423</v>
      </c>
      <c r="G1144" s="367" t="s">
        <v>1407</v>
      </c>
      <c r="H1144" s="407" t="s">
        <v>1431</v>
      </c>
      <c r="I1144" s="363">
        <v>11.25</v>
      </c>
      <c r="J1144" s="363">
        <v>36</v>
      </c>
      <c r="K1144" s="364">
        <v>11.25</v>
      </c>
      <c r="L1144" s="1140">
        <v>1</v>
      </c>
      <c r="M1144"/>
    </row>
    <row r="1145" spans="1:13" s="357" customFormat="1" ht="42.75">
      <c r="A1145" s="17">
        <v>78</v>
      </c>
      <c r="B1145" s="18" t="s">
        <v>1012</v>
      </c>
      <c r="C1145" s="18"/>
      <c r="D1145" s="18" t="s">
        <v>1013</v>
      </c>
      <c r="E1145" s="489">
        <v>15</v>
      </c>
      <c r="F1145" s="41" t="s">
        <v>939</v>
      </c>
      <c r="G1145" s="416" t="s">
        <v>1176</v>
      </c>
      <c r="H1145" s="30" t="s">
        <v>1010</v>
      </c>
      <c r="I1145" s="61">
        <v>97.92</v>
      </c>
      <c r="J1145" s="355">
        <f>I1145</f>
        <v>97.92</v>
      </c>
      <c r="K1145" s="359">
        <v>97.92</v>
      </c>
      <c r="L1145" s="1139">
        <v>2</v>
      </c>
      <c r="M1145" s="1"/>
    </row>
    <row r="1146" spans="1:13" s="365" customFormat="1" ht="30">
      <c r="A1146" s="436">
        <v>79</v>
      </c>
      <c r="B1146" s="540" t="s">
        <v>1014</v>
      </c>
      <c r="C1146" s="437"/>
      <c r="D1146" s="437" t="s">
        <v>1013</v>
      </c>
      <c r="E1146" s="551">
        <v>15</v>
      </c>
      <c r="F1146" s="552" t="s">
        <v>1423</v>
      </c>
      <c r="G1146" s="439" t="s">
        <v>1407</v>
      </c>
      <c r="H1146" s="553" t="s">
        <v>1431</v>
      </c>
      <c r="I1146" s="442">
        <v>10</v>
      </c>
      <c r="J1146" s="442">
        <v>32</v>
      </c>
      <c r="K1146" s="442">
        <v>10</v>
      </c>
      <c r="L1146" s="624">
        <v>1</v>
      </c>
      <c r="M1146"/>
    </row>
    <row r="1147" spans="1:13" s="357" customFormat="1" ht="42.75">
      <c r="A1147" s="447">
        <v>79</v>
      </c>
      <c r="B1147" s="255" t="s">
        <v>1014</v>
      </c>
      <c r="C1147" s="255"/>
      <c r="D1147" s="255" t="s">
        <v>1013</v>
      </c>
      <c r="E1147" s="554">
        <v>15</v>
      </c>
      <c r="F1147" s="340" t="s">
        <v>939</v>
      </c>
      <c r="G1147" s="444" t="s">
        <v>1176</v>
      </c>
      <c r="H1147" s="265" t="s">
        <v>1010</v>
      </c>
      <c r="I1147" s="516">
        <v>97.92</v>
      </c>
      <c r="J1147" s="445">
        <f>I1147</f>
        <v>97.92</v>
      </c>
      <c r="K1147" s="516">
        <v>97.92</v>
      </c>
      <c r="L1147" s="1141">
        <v>2</v>
      </c>
      <c r="M1147" s="1"/>
    </row>
    <row r="1148" spans="1:13" s="365" customFormat="1" ht="30">
      <c r="A1148" s="545">
        <v>80</v>
      </c>
      <c r="B1148" s="546" t="s">
        <v>1015</v>
      </c>
      <c r="C1148" s="547"/>
      <c r="D1148" s="547" t="s">
        <v>1007</v>
      </c>
      <c r="E1148" s="487">
        <v>10</v>
      </c>
      <c r="F1148" s="379" t="s">
        <v>1423</v>
      </c>
      <c r="G1148" s="367" t="s">
        <v>1407</v>
      </c>
      <c r="H1148" s="380" t="s">
        <v>1431</v>
      </c>
      <c r="I1148" s="381">
        <v>7.43</v>
      </c>
      <c r="J1148" s="363">
        <v>19.8</v>
      </c>
      <c r="K1148" s="381">
        <v>7.43</v>
      </c>
      <c r="L1148" s="1140">
        <v>1</v>
      </c>
      <c r="M1148"/>
    </row>
    <row r="1149" spans="1:13" s="357" customFormat="1" ht="42.75">
      <c r="A1149" s="17">
        <v>80</v>
      </c>
      <c r="B1149" s="18" t="s">
        <v>1015</v>
      </c>
      <c r="C1149" s="18"/>
      <c r="D1149" s="18" t="s">
        <v>1007</v>
      </c>
      <c r="E1149" s="467">
        <v>10</v>
      </c>
      <c r="F1149" s="41" t="s">
        <v>939</v>
      </c>
      <c r="G1149" s="416" t="s">
        <v>1176</v>
      </c>
      <c r="H1149" s="30" t="s">
        <v>1010</v>
      </c>
      <c r="I1149" s="61">
        <v>64.8</v>
      </c>
      <c r="J1149" s="355">
        <f>I1149</f>
        <v>64.8</v>
      </c>
      <c r="K1149" s="61">
        <v>64.8</v>
      </c>
      <c r="L1149" s="1139">
        <v>2</v>
      </c>
      <c r="M1149" s="1"/>
    </row>
    <row r="1150" spans="1:13" s="365" customFormat="1" ht="45">
      <c r="A1150" s="436">
        <v>81</v>
      </c>
      <c r="B1150" s="540" t="s">
        <v>1016</v>
      </c>
      <c r="C1150" s="437"/>
      <c r="D1150" s="437" t="s">
        <v>1017</v>
      </c>
      <c r="E1150" s="551">
        <v>4</v>
      </c>
      <c r="F1150" s="552" t="s">
        <v>1425</v>
      </c>
      <c r="G1150" s="439" t="s">
        <v>1407</v>
      </c>
      <c r="H1150" s="550" t="s">
        <v>1432</v>
      </c>
      <c r="I1150" s="442">
        <v>11.43</v>
      </c>
      <c r="J1150" s="442">
        <v>30</v>
      </c>
      <c r="K1150" s="442">
        <v>11.43</v>
      </c>
      <c r="L1150" s="624">
        <v>1</v>
      </c>
      <c r="M1150"/>
    </row>
    <row r="1151" spans="1:13" s="357" customFormat="1" ht="45">
      <c r="A1151" s="447">
        <v>81</v>
      </c>
      <c r="B1151" s="255" t="s">
        <v>1016</v>
      </c>
      <c r="C1151" s="255"/>
      <c r="D1151" s="255" t="s">
        <v>1017</v>
      </c>
      <c r="E1151" s="554">
        <v>4</v>
      </c>
      <c r="F1151" s="340" t="s">
        <v>939</v>
      </c>
      <c r="G1151" s="444" t="s">
        <v>1176</v>
      </c>
      <c r="H1151" s="265" t="s">
        <v>1018</v>
      </c>
      <c r="I1151" s="516">
        <v>234.78</v>
      </c>
      <c r="J1151" s="445">
        <v>180</v>
      </c>
      <c r="K1151" s="266">
        <v>234.78</v>
      </c>
      <c r="L1151" s="1141">
        <v>2</v>
      </c>
      <c r="M1151" s="1"/>
    </row>
    <row r="1152" spans="1:13" s="357" customFormat="1" ht="42.75">
      <c r="A1152" s="17">
        <v>82</v>
      </c>
      <c r="B1152" s="18" t="s">
        <v>1019</v>
      </c>
      <c r="C1152" s="18"/>
      <c r="D1152" s="18" t="s">
        <v>27</v>
      </c>
      <c r="E1152" s="489">
        <v>2</v>
      </c>
      <c r="F1152" s="534" t="s">
        <v>939</v>
      </c>
      <c r="G1152" s="535" t="s">
        <v>1176</v>
      </c>
      <c r="H1152" s="30" t="s">
        <v>1018</v>
      </c>
      <c r="I1152" s="61">
        <v>186</v>
      </c>
      <c r="J1152" s="355">
        <v>186</v>
      </c>
      <c r="K1152" s="570">
        <v>186</v>
      </c>
      <c r="L1152" s="1139">
        <v>1</v>
      </c>
    </row>
    <row r="1153" spans="1:13" s="365" customFormat="1" ht="30">
      <c r="A1153" s="436">
        <v>83</v>
      </c>
      <c r="B1153" s="540" t="s">
        <v>1020</v>
      </c>
      <c r="C1153" s="437"/>
      <c r="D1153" s="437" t="s">
        <v>27</v>
      </c>
      <c r="E1153" s="541">
        <v>6</v>
      </c>
      <c r="F1153" s="451" t="s">
        <v>1425</v>
      </c>
      <c r="G1153" s="439" t="s">
        <v>1407</v>
      </c>
      <c r="H1153" s="440" t="s">
        <v>1433</v>
      </c>
      <c r="I1153" s="555">
        <v>90</v>
      </c>
      <c r="J1153" s="555">
        <v>90</v>
      </c>
      <c r="K1153" s="555">
        <v>90</v>
      </c>
      <c r="L1153" s="624">
        <v>1</v>
      </c>
      <c r="M1153"/>
    </row>
    <row r="1154" spans="1:13" s="357" customFormat="1" ht="42.75">
      <c r="A1154" s="447">
        <v>83</v>
      </c>
      <c r="B1154" s="255" t="s">
        <v>1020</v>
      </c>
      <c r="C1154" s="255"/>
      <c r="D1154" s="255" t="s">
        <v>27</v>
      </c>
      <c r="E1154" s="289">
        <v>6</v>
      </c>
      <c r="F1154" s="340" t="s">
        <v>939</v>
      </c>
      <c r="G1154" s="444" t="s">
        <v>1176</v>
      </c>
      <c r="H1154" s="265" t="s">
        <v>1010</v>
      </c>
      <c r="I1154" s="516">
        <v>231.12</v>
      </c>
      <c r="J1154" s="445">
        <f>I1154</f>
        <v>231.12</v>
      </c>
      <c r="K1154" s="266">
        <v>231.12</v>
      </c>
      <c r="L1154" s="1141">
        <v>2</v>
      </c>
      <c r="M1154" s="1"/>
    </row>
    <row r="1155" spans="1:13" s="365" customFormat="1" ht="30">
      <c r="A1155" s="545">
        <v>84</v>
      </c>
      <c r="B1155" s="546" t="s">
        <v>1021</v>
      </c>
      <c r="C1155" s="547"/>
      <c r="D1155" s="547" t="s">
        <v>27</v>
      </c>
      <c r="E1155" s="481">
        <v>8</v>
      </c>
      <c r="F1155" s="373" t="s">
        <v>1425</v>
      </c>
      <c r="G1155" s="367" t="s">
        <v>1407</v>
      </c>
      <c r="H1155" s="374" t="s">
        <v>1433</v>
      </c>
      <c r="I1155" s="384">
        <v>40</v>
      </c>
      <c r="J1155" s="384">
        <v>40</v>
      </c>
      <c r="K1155" s="384">
        <v>40</v>
      </c>
      <c r="L1155" s="1140">
        <v>1</v>
      </c>
      <c r="M1155"/>
    </row>
    <row r="1156" spans="1:13" s="357" customFormat="1" ht="42.75">
      <c r="A1156" s="17">
        <v>84</v>
      </c>
      <c r="B1156" s="18" t="s">
        <v>1021</v>
      </c>
      <c r="C1156" s="18"/>
      <c r="D1156" s="18" t="s">
        <v>27</v>
      </c>
      <c r="E1156" s="325">
        <v>8</v>
      </c>
      <c r="F1156" s="534" t="s">
        <v>939</v>
      </c>
      <c r="G1156" s="416" t="s">
        <v>1176</v>
      </c>
      <c r="H1156" s="30" t="s">
        <v>1010</v>
      </c>
      <c r="I1156" s="61">
        <v>98.4</v>
      </c>
      <c r="J1156" s="355">
        <f>I1156</f>
        <v>98.4</v>
      </c>
      <c r="K1156" s="61">
        <v>98.4</v>
      </c>
      <c r="L1156" s="1139">
        <v>2</v>
      </c>
    </row>
    <row r="1157" spans="1:13" s="365" customFormat="1" ht="45">
      <c r="A1157" s="436">
        <v>85</v>
      </c>
      <c r="B1157" s="540" t="s">
        <v>1022</v>
      </c>
      <c r="C1157" s="437"/>
      <c r="D1157" s="437" t="s">
        <v>27</v>
      </c>
      <c r="E1157" s="551">
        <v>5</v>
      </c>
      <c r="F1157" s="542" t="s">
        <v>1425</v>
      </c>
      <c r="G1157" s="439" t="s">
        <v>1407</v>
      </c>
      <c r="H1157" s="550" t="s">
        <v>1434</v>
      </c>
      <c r="I1157" s="442">
        <v>326.60000000000002</v>
      </c>
      <c r="J1157" s="442">
        <v>326.60000000000002</v>
      </c>
      <c r="K1157" s="442">
        <v>326.60000000000002</v>
      </c>
      <c r="L1157" s="624">
        <v>1</v>
      </c>
      <c r="M1157"/>
    </row>
    <row r="1158" spans="1:13" s="357" customFormat="1" ht="45">
      <c r="A1158" s="447">
        <v>85</v>
      </c>
      <c r="B1158" s="255" t="s">
        <v>1022</v>
      </c>
      <c r="C1158" s="255"/>
      <c r="D1158" s="255" t="s">
        <v>27</v>
      </c>
      <c r="E1158" s="554">
        <v>5</v>
      </c>
      <c r="F1158" s="340" t="s">
        <v>939</v>
      </c>
      <c r="G1158" s="444" t="s">
        <v>1176</v>
      </c>
      <c r="H1158" s="265" t="s">
        <v>1023</v>
      </c>
      <c r="I1158" s="516">
        <v>294.72000000000003</v>
      </c>
      <c r="J1158" s="445">
        <f>I1158</f>
        <v>294.72000000000003</v>
      </c>
      <c r="K1158" s="445">
        <f>J1158</f>
        <v>294.72000000000003</v>
      </c>
      <c r="L1158" s="1141">
        <v>2</v>
      </c>
    </row>
    <row r="1159" spans="1:13" s="357" customFormat="1" ht="45">
      <c r="A1159" s="17">
        <v>86</v>
      </c>
      <c r="B1159" s="18" t="s">
        <v>1024</v>
      </c>
      <c r="C1159" s="18"/>
      <c r="D1159" s="18" t="s">
        <v>27</v>
      </c>
      <c r="E1159" s="489">
        <v>5</v>
      </c>
      <c r="F1159" s="534" t="s">
        <v>939</v>
      </c>
      <c r="G1159" s="535" t="s">
        <v>1176</v>
      </c>
      <c r="H1159" s="30" t="s">
        <v>1025</v>
      </c>
      <c r="I1159" s="61">
        <v>296.39999999999998</v>
      </c>
      <c r="J1159" s="355">
        <f>I1159</f>
        <v>296.39999999999998</v>
      </c>
      <c r="K1159" s="355">
        <f>J1159</f>
        <v>296.39999999999998</v>
      </c>
      <c r="L1159" s="1139">
        <v>1</v>
      </c>
      <c r="M1159" s="1"/>
    </row>
    <row r="1160" spans="1:13" s="365" customFormat="1" ht="30">
      <c r="A1160" s="436">
        <v>87</v>
      </c>
      <c r="B1160" s="540" t="s">
        <v>1026</v>
      </c>
      <c r="C1160" s="437"/>
      <c r="D1160" s="437" t="s">
        <v>1027</v>
      </c>
      <c r="E1160" s="551">
        <v>8</v>
      </c>
      <c r="F1160" s="571" t="s">
        <v>1423</v>
      </c>
      <c r="G1160" s="439" t="s">
        <v>1407</v>
      </c>
      <c r="H1160" s="572" t="s">
        <v>1435</v>
      </c>
      <c r="I1160" s="573">
        <v>68</v>
      </c>
      <c r="J1160" s="573">
        <v>68</v>
      </c>
      <c r="K1160" s="573">
        <v>68</v>
      </c>
      <c r="L1160" s="624">
        <v>1</v>
      </c>
      <c r="M1160"/>
    </row>
    <row r="1161" spans="1:13" s="357" customFormat="1" ht="42.75">
      <c r="A1161" s="447">
        <v>87</v>
      </c>
      <c r="B1161" s="255" t="s">
        <v>1026</v>
      </c>
      <c r="C1161" s="255"/>
      <c r="D1161" s="255" t="s">
        <v>1027</v>
      </c>
      <c r="E1161" s="554">
        <v>8</v>
      </c>
      <c r="F1161" s="340" t="s">
        <v>939</v>
      </c>
      <c r="G1161" s="444" t="s">
        <v>1176</v>
      </c>
      <c r="H1161" s="265" t="s">
        <v>1008</v>
      </c>
      <c r="I1161" s="516">
        <v>176.7</v>
      </c>
      <c r="J1161" s="445">
        <f>I1161</f>
        <v>176.7</v>
      </c>
      <c r="K1161" s="445">
        <f>J1161</f>
        <v>176.7</v>
      </c>
      <c r="L1161" s="1141">
        <v>2</v>
      </c>
      <c r="M1161" s="1"/>
    </row>
    <row r="1162" spans="1:13" s="365" customFormat="1" ht="45">
      <c r="A1162" s="545">
        <v>88</v>
      </c>
      <c r="B1162" s="546" t="s">
        <v>1028</v>
      </c>
      <c r="C1162" s="547"/>
      <c r="D1162" s="547" t="s">
        <v>1029</v>
      </c>
      <c r="E1162" s="487">
        <v>6</v>
      </c>
      <c r="F1162" s="382" t="s">
        <v>1423</v>
      </c>
      <c r="G1162" s="367" t="s">
        <v>1407</v>
      </c>
      <c r="H1162" s="383" t="s">
        <v>1435</v>
      </c>
      <c r="I1162" s="366">
        <v>66</v>
      </c>
      <c r="J1162" s="366">
        <v>66</v>
      </c>
      <c r="K1162" s="366">
        <v>66</v>
      </c>
      <c r="L1162" s="1140">
        <v>1</v>
      </c>
      <c r="M1162"/>
    </row>
    <row r="1163" spans="1:13" s="357" customFormat="1" ht="45">
      <c r="A1163" s="17">
        <v>88</v>
      </c>
      <c r="B1163" s="18" t="s">
        <v>1028</v>
      </c>
      <c r="C1163" s="18"/>
      <c r="D1163" s="18" t="s">
        <v>1029</v>
      </c>
      <c r="E1163" s="467">
        <v>6</v>
      </c>
      <c r="F1163" s="41" t="s">
        <v>939</v>
      </c>
      <c r="G1163" s="416" t="s">
        <v>1176</v>
      </c>
      <c r="H1163" s="30" t="s">
        <v>1030</v>
      </c>
      <c r="I1163" s="61">
        <v>272</v>
      </c>
      <c r="J1163" s="355">
        <f>I1163</f>
        <v>272</v>
      </c>
      <c r="K1163" s="355">
        <f>J1163</f>
        <v>272</v>
      </c>
      <c r="L1163" s="1139">
        <v>2</v>
      </c>
      <c r="M1163" s="1"/>
    </row>
    <row r="1164" spans="1:13" s="357" customFormat="1" ht="45">
      <c r="A1164" s="447">
        <v>89</v>
      </c>
      <c r="B1164" s="227" t="s">
        <v>1031</v>
      </c>
      <c r="C1164" s="227"/>
      <c r="D1164" s="227" t="s">
        <v>1032</v>
      </c>
      <c r="E1164" s="526">
        <v>6</v>
      </c>
      <c r="F1164" s="340" t="s">
        <v>939</v>
      </c>
      <c r="G1164" s="444" t="s">
        <v>1176</v>
      </c>
      <c r="H1164" s="574" t="s">
        <v>1033</v>
      </c>
      <c r="I1164" s="575">
        <v>76.8</v>
      </c>
      <c r="J1164" s="445">
        <f>I1164</f>
        <v>76.8</v>
      </c>
      <c r="K1164" s="445">
        <f>J1164</f>
        <v>76.8</v>
      </c>
      <c r="L1164" s="1141">
        <v>1</v>
      </c>
    </row>
    <row r="1165" spans="1:13" s="365" customFormat="1" ht="30">
      <c r="A1165" s="545">
        <v>90</v>
      </c>
      <c r="B1165" s="577" t="s">
        <v>1034</v>
      </c>
      <c r="C1165" s="578"/>
      <c r="D1165" s="578" t="s">
        <v>1027</v>
      </c>
      <c r="E1165" s="579">
        <v>31</v>
      </c>
      <c r="F1165" s="385" t="s">
        <v>1425</v>
      </c>
      <c r="G1165" s="549" t="s">
        <v>1407</v>
      </c>
      <c r="H1165" s="388" t="s">
        <v>1436</v>
      </c>
      <c r="I1165" s="363">
        <v>4.8</v>
      </c>
      <c r="J1165" s="363">
        <v>40</v>
      </c>
      <c r="K1165" s="363">
        <v>4.8</v>
      </c>
      <c r="L1165" s="500">
        <v>1</v>
      </c>
      <c r="M1165"/>
    </row>
    <row r="1166" spans="1:13" s="357" customFormat="1" ht="42.75">
      <c r="A1166" s="17">
        <v>90</v>
      </c>
      <c r="B1166" s="561" t="s">
        <v>1034</v>
      </c>
      <c r="C1166" s="561"/>
      <c r="D1166" s="561" t="s">
        <v>1027</v>
      </c>
      <c r="E1166" s="580">
        <v>31</v>
      </c>
      <c r="F1166" s="534" t="s">
        <v>939</v>
      </c>
      <c r="G1166" s="535" t="s">
        <v>1176</v>
      </c>
      <c r="H1166" s="536" t="s">
        <v>1008</v>
      </c>
      <c r="I1166" s="537">
        <v>108.48</v>
      </c>
      <c r="J1166" s="538">
        <f>I1166</f>
        <v>108.48</v>
      </c>
      <c r="K1166" s="537">
        <v>108.48</v>
      </c>
      <c r="L1166" s="1142">
        <v>2</v>
      </c>
      <c r="M1166" s="1"/>
    </row>
    <row r="1167" spans="1:13" s="365" customFormat="1" ht="30">
      <c r="A1167" s="436">
        <v>91</v>
      </c>
      <c r="B1167" s="462" t="s">
        <v>1035</v>
      </c>
      <c r="C1167" s="463"/>
      <c r="D1167" s="463" t="s">
        <v>1027</v>
      </c>
      <c r="E1167" s="581">
        <v>8</v>
      </c>
      <c r="F1167" s="451" t="s">
        <v>1423</v>
      </c>
      <c r="G1167" s="439" t="s">
        <v>1407</v>
      </c>
      <c r="H1167" s="506" t="s">
        <v>1437</v>
      </c>
      <c r="I1167" s="582">
        <v>17.28</v>
      </c>
      <c r="J1167" s="582">
        <v>36</v>
      </c>
      <c r="K1167" s="582">
        <v>17.28</v>
      </c>
      <c r="L1167" s="624">
        <v>1</v>
      </c>
      <c r="M1167"/>
    </row>
    <row r="1168" spans="1:13" s="357" customFormat="1" ht="42.75">
      <c r="A1168" s="447">
        <v>91</v>
      </c>
      <c r="B1168" s="227" t="s">
        <v>1035</v>
      </c>
      <c r="C1168" s="227"/>
      <c r="D1168" s="227" t="s">
        <v>1027</v>
      </c>
      <c r="E1168" s="526">
        <v>8</v>
      </c>
      <c r="F1168" s="340" t="s">
        <v>939</v>
      </c>
      <c r="G1168" s="444" t="s">
        <v>1176</v>
      </c>
      <c r="H1168" s="265" t="s">
        <v>1008</v>
      </c>
      <c r="I1168" s="516">
        <v>135.78</v>
      </c>
      <c r="J1168" s="445">
        <f>I1168</f>
        <v>135.78</v>
      </c>
      <c r="K1168" s="516">
        <v>135.78</v>
      </c>
      <c r="L1168" s="1141">
        <v>2</v>
      </c>
      <c r="M1168" s="1"/>
    </row>
    <row r="1169" spans="1:13" s="365" customFormat="1" ht="30">
      <c r="A1169" s="545">
        <v>92</v>
      </c>
      <c r="B1169" s="370" t="s">
        <v>1036</v>
      </c>
      <c r="C1169" s="361"/>
      <c r="D1169" s="361" t="s">
        <v>1027</v>
      </c>
      <c r="E1169" s="488">
        <v>20</v>
      </c>
      <c r="F1169" s="385" t="s">
        <v>1425</v>
      </c>
      <c r="G1169" s="367" t="s">
        <v>1407</v>
      </c>
      <c r="H1169" s="388" t="s">
        <v>1438</v>
      </c>
      <c r="I1169" s="387">
        <v>4.32</v>
      </c>
      <c r="J1169" s="387">
        <v>36</v>
      </c>
      <c r="K1169" s="387">
        <v>4.32</v>
      </c>
      <c r="L1169" s="1140">
        <v>1</v>
      </c>
      <c r="M1169"/>
    </row>
    <row r="1170" spans="1:13" s="357" customFormat="1" ht="42.75">
      <c r="A1170" s="17">
        <v>92</v>
      </c>
      <c r="B1170" s="23" t="s">
        <v>1036</v>
      </c>
      <c r="C1170" s="23"/>
      <c r="D1170" s="23" t="s">
        <v>1027</v>
      </c>
      <c r="E1170" s="484">
        <v>20</v>
      </c>
      <c r="F1170" s="41" t="s">
        <v>939</v>
      </c>
      <c r="G1170" s="416" t="s">
        <v>1176</v>
      </c>
      <c r="H1170" s="30" t="s">
        <v>1008</v>
      </c>
      <c r="I1170" s="61">
        <v>70.319999999999993</v>
      </c>
      <c r="J1170" s="355">
        <f>I1170</f>
        <v>70.319999999999993</v>
      </c>
      <c r="K1170" s="61">
        <v>70.319999999999993</v>
      </c>
      <c r="L1170" s="1139">
        <v>2</v>
      </c>
      <c r="M1170" s="1"/>
    </row>
    <row r="1171" spans="1:13" s="365" customFormat="1" ht="30">
      <c r="A1171" s="436">
        <v>93</v>
      </c>
      <c r="B1171" s="462" t="s">
        <v>1037</v>
      </c>
      <c r="C1171" s="463"/>
      <c r="D1171" s="463" t="s">
        <v>1027</v>
      </c>
      <c r="E1171" s="581">
        <v>20</v>
      </c>
      <c r="F1171" s="571" t="s">
        <v>1425</v>
      </c>
      <c r="G1171" s="439" t="s">
        <v>1407</v>
      </c>
      <c r="H1171" s="576" t="s">
        <v>1438</v>
      </c>
      <c r="I1171" s="573">
        <v>4.32</v>
      </c>
      <c r="J1171" s="573">
        <v>36</v>
      </c>
      <c r="K1171" s="573">
        <v>4.32</v>
      </c>
      <c r="L1171" s="624">
        <v>1</v>
      </c>
      <c r="M1171"/>
    </row>
    <row r="1172" spans="1:13" s="357" customFormat="1" ht="42.75">
      <c r="A1172" s="447">
        <v>93</v>
      </c>
      <c r="B1172" s="227" t="s">
        <v>1037</v>
      </c>
      <c r="C1172" s="227"/>
      <c r="D1172" s="227" t="s">
        <v>1027</v>
      </c>
      <c r="E1172" s="526">
        <v>20</v>
      </c>
      <c r="F1172" s="340" t="s">
        <v>939</v>
      </c>
      <c r="G1172" s="444" t="s">
        <v>1176</v>
      </c>
      <c r="H1172" s="265" t="s">
        <v>1008</v>
      </c>
      <c r="I1172" s="516">
        <v>70.319999999999993</v>
      </c>
      <c r="J1172" s="445">
        <f>I1172</f>
        <v>70.319999999999993</v>
      </c>
      <c r="K1172" s="516">
        <v>70.319999999999993</v>
      </c>
      <c r="L1172" s="1141">
        <v>2</v>
      </c>
      <c r="M1172" s="1"/>
    </row>
    <row r="1173" spans="1:13" s="365" customFormat="1" ht="30">
      <c r="A1173" s="545">
        <v>94</v>
      </c>
      <c r="B1173" s="370" t="s">
        <v>1038</v>
      </c>
      <c r="C1173" s="361"/>
      <c r="D1173" s="361" t="s">
        <v>1007</v>
      </c>
      <c r="E1173" s="488">
        <v>5</v>
      </c>
      <c r="F1173" s="382" t="s">
        <v>1423</v>
      </c>
      <c r="G1173" s="367" t="s">
        <v>1407</v>
      </c>
      <c r="H1173" s="386" t="s">
        <v>1431</v>
      </c>
      <c r="I1173" s="387">
        <v>5.85</v>
      </c>
      <c r="J1173" s="363">
        <v>15.6</v>
      </c>
      <c r="K1173" s="387">
        <v>5.85</v>
      </c>
      <c r="L1173" s="1140">
        <v>1</v>
      </c>
      <c r="M1173"/>
    </row>
    <row r="1174" spans="1:13" s="357" customFormat="1" ht="42.75">
      <c r="A1174" s="17">
        <v>94</v>
      </c>
      <c r="B1174" s="23" t="s">
        <v>1038</v>
      </c>
      <c r="C1174" s="23"/>
      <c r="D1174" s="23" t="s">
        <v>1007</v>
      </c>
      <c r="E1174" s="484">
        <v>5</v>
      </c>
      <c r="F1174" s="41" t="s">
        <v>939</v>
      </c>
      <c r="G1174" s="416" t="s">
        <v>1176</v>
      </c>
      <c r="H1174" s="30" t="s">
        <v>1010</v>
      </c>
      <c r="I1174" s="61">
        <v>67.56</v>
      </c>
      <c r="J1174" s="355">
        <f>I1174</f>
        <v>67.56</v>
      </c>
      <c r="K1174" s="61">
        <v>67.56</v>
      </c>
      <c r="L1174" s="1139">
        <v>2</v>
      </c>
      <c r="M1174" s="1"/>
    </row>
    <row r="1175" spans="1:13" s="365" customFormat="1" ht="30">
      <c r="A1175" s="436">
        <v>95</v>
      </c>
      <c r="B1175" s="462" t="s">
        <v>1039</v>
      </c>
      <c r="C1175" s="463"/>
      <c r="D1175" s="463" t="s">
        <v>1007</v>
      </c>
      <c r="E1175" s="581">
        <v>8</v>
      </c>
      <c r="F1175" s="451" t="s">
        <v>1423</v>
      </c>
      <c r="G1175" s="439" t="s">
        <v>1407</v>
      </c>
      <c r="H1175" s="583" t="s">
        <v>1439</v>
      </c>
      <c r="I1175" s="441">
        <v>40</v>
      </c>
      <c r="J1175" s="441">
        <v>40</v>
      </c>
      <c r="K1175" s="441">
        <v>40</v>
      </c>
      <c r="L1175" s="624">
        <v>1</v>
      </c>
      <c r="M1175"/>
    </row>
    <row r="1176" spans="1:13" s="357" customFormat="1" ht="42.75">
      <c r="A1176" s="447">
        <v>95</v>
      </c>
      <c r="B1176" s="227" t="s">
        <v>1039</v>
      </c>
      <c r="C1176" s="227"/>
      <c r="D1176" s="227" t="s">
        <v>1007</v>
      </c>
      <c r="E1176" s="526">
        <v>8</v>
      </c>
      <c r="F1176" s="340" t="s">
        <v>939</v>
      </c>
      <c r="G1176" s="444" t="s">
        <v>1176</v>
      </c>
      <c r="H1176" s="265" t="s">
        <v>1010</v>
      </c>
      <c r="I1176" s="516">
        <v>198.36</v>
      </c>
      <c r="J1176" s="445">
        <f>I1176</f>
        <v>198.36</v>
      </c>
      <c r="K1176" s="516">
        <v>198.36</v>
      </c>
      <c r="L1176" s="1141">
        <v>2</v>
      </c>
      <c r="M1176" s="1"/>
    </row>
    <row r="1177" spans="1:13" s="365" customFormat="1" ht="30">
      <c r="A1177" s="545">
        <v>96</v>
      </c>
      <c r="B1177" s="370" t="s">
        <v>1040</v>
      </c>
      <c r="C1177" s="361"/>
      <c r="D1177" s="361" t="s">
        <v>1007</v>
      </c>
      <c r="E1177" s="488">
        <v>8</v>
      </c>
      <c r="F1177" s="385" t="s">
        <v>1423</v>
      </c>
      <c r="G1177" s="367" t="s">
        <v>1407</v>
      </c>
      <c r="H1177" s="386" t="s">
        <v>1431</v>
      </c>
      <c r="I1177" s="387">
        <v>12.49</v>
      </c>
      <c r="J1177" s="363">
        <v>33.299999999999997</v>
      </c>
      <c r="K1177" s="387">
        <v>12.49</v>
      </c>
      <c r="L1177" s="1140">
        <v>1</v>
      </c>
      <c r="M1177"/>
    </row>
    <row r="1178" spans="1:13" s="357" customFormat="1" ht="42.75">
      <c r="A1178" s="17">
        <v>96</v>
      </c>
      <c r="B1178" s="23" t="s">
        <v>1040</v>
      </c>
      <c r="C1178" s="23"/>
      <c r="D1178" s="23" t="s">
        <v>1007</v>
      </c>
      <c r="E1178" s="484">
        <v>8</v>
      </c>
      <c r="F1178" s="41" t="s">
        <v>939</v>
      </c>
      <c r="G1178" s="416" t="s">
        <v>1176</v>
      </c>
      <c r="H1178" s="30" t="s">
        <v>1010</v>
      </c>
      <c r="I1178" s="61">
        <v>65.400000000000006</v>
      </c>
      <c r="J1178" s="355">
        <f>I1178</f>
        <v>65.400000000000006</v>
      </c>
      <c r="K1178" s="61">
        <v>65.400000000000006</v>
      </c>
      <c r="L1178" s="1139">
        <v>2</v>
      </c>
      <c r="M1178" s="1"/>
    </row>
    <row r="1179" spans="1:13" s="365" customFormat="1" ht="30">
      <c r="A1179" s="436">
        <v>97</v>
      </c>
      <c r="B1179" s="462" t="s">
        <v>1041</v>
      </c>
      <c r="C1179" s="463"/>
      <c r="D1179" s="463" t="s">
        <v>1007</v>
      </c>
      <c r="E1179" s="581">
        <v>18</v>
      </c>
      <c r="F1179" s="505" t="s">
        <v>1425</v>
      </c>
      <c r="G1179" s="439" t="s">
        <v>1407</v>
      </c>
      <c r="H1179" s="506" t="s">
        <v>1415</v>
      </c>
      <c r="I1179" s="573">
        <v>7.2</v>
      </c>
      <c r="J1179" s="442">
        <v>20</v>
      </c>
      <c r="K1179" s="573">
        <v>7.2</v>
      </c>
      <c r="L1179" s="624">
        <v>1</v>
      </c>
      <c r="M1179"/>
    </row>
    <row r="1180" spans="1:13" s="357" customFormat="1" ht="42.75">
      <c r="A1180" s="447">
        <v>97</v>
      </c>
      <c r="B1180" s="227" t="s">
        <v>1041</v>
      </c>
      <c r="C1180" s="227"/>
      <c r="D1180" s="227" t="s">
        <v>1007</v>
      </c>
      <c r="E1180" s="526">
        <v>18</v>
      </c>
      <c r="F1180" s="340" t="s">
        <v>939</v>
      </c>
      <c r="G1180" s="444" t="s">
        <v>1176</v>
      </c>
      <c r="H1180" s="265" t="s">
        <v>1010</v>
      </c>
      <c r="I1180" s="516">
        <v>51.78</v>
      </c>
      <c r="J1180" s="445">
        <f>I1180</f>
        <v>51.78</v>
      </c>
      <c r="K1180" s="516">
        <v>51.78</v>
      </c>
      <c r="L1180" s="1141">
        <v>2</v>
      </c>
      <c r="M1180" s="1"/>
    </row>
    <row r="1181" spans="1:13" s="357" customFormat="1" ht="42.75">
      <c r="A1181" s="17">
        <v>98</v>
      </c>
      <c r="B1181" s="23" t="s">
        <v>1042</v>
      </c>
      <c r="C1181" s="23"/>
      <c r="D1181" s="23" t="s">
        <v>1043</v>
      </c>
      <c r="E1181" s="484">
        <v>10</v>
      </c>
      <c r="F1181" s="41" t="s">
        <v>939</v>
      </c>
      <c r="G1181" s="416" t="s">
        <v>1176</v>
      </c>
      <c r="H1181" s="30" t="s">
        <v>1044</v>
      </c>
      <c r="I1181" s="61">
        <v>784.5</v>
      </c>
      <c r="J1181" s="355">
        <f>I1181</f>
        <v>784.5</v>
      </c>
      <c r="K1181" s="355">
        <f>J1181</f>
        <v>784.5</v>
      </c>
      <c r="L1181" s="1139">
        <v>1</v>
      </c>
    </row>
    <row r="1182" spans="1:13" s="357" customFormat="1" ht="42.75">
      <c r="A1182" s="447">
        <v>99</v>
      </c>
      <c r="B1182" s="227" t="s">
        <v>1045</v>
      </c>
      <c r="C1182" s="227"/>
      <c r="D1182" s="227" t="s">
        <v>965</v>
      </c>
      <c r="E1182" s="526">
        <v>20</v>
      </c>
      <c r="F1182" s="340" t="s">
        <v>939</v>
      </c>
      <c r="G1182" s="444" t="s">
        <v>1176</v>
      </c>
      <c r="H1182" s="265" t="s">
        <v>1046</v>
      </c>
      <c r="I1182" s="516">
        <v>84</v>
      </c>
      <c r="J1182" s="445">
        <f>I1182</f>
        <v>84</v>
      </c>
      <c r="K1182" s="445">
        <f>J1182</f>
        <v>84</v>
      </c>
      <c r="L1182" s="1141">
        <v>1</v>
      </c>
    </row>
    <row r="1183" spans="1:13" s="357" customFormat="1" ht="42.75">
      <c r="A1183" s="17">
        <v>100</v>
      </c>
      <c r="B1183" s="23" t="s">
        <v>1047</v>
      </c>
      <c r="C1183" s="23"/>
      <c r="D1183" s="23" t="s">
        <v>1048</v>
      </c>
      <c r="E1183" s="484">
        <v>60</v>
      </c>
      <c r="F1183" s="41" t="s">
        <v>939</v>
      </c>
      <c r="G1183" s="416" t="s">
        <v>1176</v>
      </c>
      <c r="H1183" s="30" t="s">
        <v>1049</v>
      </c>
      <c r="I1183" s="61">
        <v>146.15</v>
      </c>
      <c r="J1183" s="355">
        <v>131.52000000000001</v>
      </c>
      <c r="K1183" s="355">
        <v>131.52000000000001</v>
      </c>
      <c r="L1183" s="1139">
        <v>1</v>
      </c>
    </row>
    <row r="1184" spans="1:13" s="357" customFormat="1" ht="45">
      <c r="A1184" s="447">
        <v>101</v>
      </c>
      <c r="B1184" s="227" t="s">
        <v>1050</v>
      </c>
      <c r="C1184" s="227"/>
      <c r="D1184" s="227" t="s">
        <v>629</v>
      </c>
      <c r="E1184" s="526">
        <v>1</v>
      </c>
      <c r="F1184" s="340" t="s">
        <v>939</v>
      </c>
      <c r="G1184" s="444" t="s">
        <v>1176</v>
      </c>
      <c r="H1184" s="265">
        <v>1</v>
      </c>
      <c r="I1184" s="516">
        <v>538.32000000000005</v>
      </c>
      <c r="J1184" s="445">
        <f>I1184*H1184</f>
        <v>538.32000000000005</v>
      </c>
      <c r="K1184" s="445">
        <f>J1184*I1184</f>
        <v>289788.42240000004</v>
      </c>
      <c r="L1184" s="1141">
        <v>1</v>
      </c>
    </row>
    <row r="1185" spans="1:13" s="357" customFormat="1" ht="42.75">
      <c r="A1185" s="17">
        <v>102</v>
      </c>
      <c r="B1185" s="23" t="s">
        <v>1051</v>
      </c>
      <c r="C1185" s="23"/>
      <c r="D1185" s="23" t="s">
        <v>1052</v>
      </c>
      <c r="E1185" s="484">
        <v>2</v>
      </c>
      <c r="F1185" s="41" t="s">
        <v>939</v>
      </c>
      <c r="G1185" s="416" t="s">
        <v>1176</v>
      </c>
      <c r="H1185" s="30" t="s">
        <v>1053</v>
      </c>
      <c r="I1185" s="61">
        <v>172.8</v>
      </c>
      <c r="J1185" s="355">
        <v>172.8</v>
      </c>
      <c r="K1185" s="355">
        <v>172.8</v>
      </c>
      <c r="L1185" s="1139">
        <v>1</v>
      </c>
    </row>
    <row r="1186" spans="1:13" s="357" customFormat="1" ht="42.75">
      <c r="A1186" s="447">
        <v>103</v>
      </c>
      <c r="B1186" s="227" t="s">
        <v>1054</v>
      </c>
      <c r="C1186" s="227"/>
      <c r="D1186" s="227" t="s">
        <v>1055</v>
      </c>
      <c r="E1186" s="526">
        <v>8</v>
      </c>
      <c r="F1186" s="340" t="s">
        <v>939</v>
      </c>
      <c r="G1186" s="444" t="s">
        <v>1176</v>
      </c>
      <c r="H1186" s="265" t="s">
        <v>1030</v>
      </c>
      <c r="I1186" s="584">
        <v>255.36</v>
      </c>
      <c r="J1186" s="445">
        <f>I1186</f>
        <v>255.36</v>
      </c>
      <c r="K1186" s="445">
        <f>J1186</f>
        <v>255.36</v>
      </c>
      <c r="L1186" s="1141">
        <v>1</v>
      </c>
    </row>
    <row r="1187" spans="1:13" s="357" customFormat="1" ht="42.75">
      <c r="A1187" s="17">
        <v>104</v>
      </c>
      <c r="B1187" s="23" t="s">
        <v>1056</v>
      </c>
      <c r="C1187" s="28"/>
      <c r="D1187" s="23" t="s">
        <v>27</v>
      </c>
      <c r="E1187" s="470">
        <v>6</v>
      </c>
      <c r="F1187" s="41" t="s">
        <v>939</v>
      </c>
      <c r="G1187" s="416" t="s">
        <v>1176</v>
      </c>
      <c r="H1187" s="30" t="s">
        <v>1057</v>
      </c>
      <c r="I1187" s="69">
        <v>178.56</v>
      </c>
      <c r="J1187" s="355">
        <f>I1187</f>
        <v>178.56</v>
      </c>
      <c r="K1187" s="355">
        <f>J1187</f>
        <v>178.56</v>
      </c>
      <c r="L1187" s="1139">
        <v>1</v>
      </c>
    </row>
    <row r="1188" spans="1:13" s="365" customFormat="1" ht="30">
      <c r="A1188" s="436">
        <v>105</v>
      </c>
      <c r="B1188" s="540" t="s">
        <v>944</v>
      </c>
      <c r="C1188" s="452"/>
      <c r="D1188" s="437" t="s">
        <v>1440</v>
      </c>
      <c r="E1188" s="469">
        <v>6</v>
      </c>
      <c r="F1188" s="505" t="s">
        <v>1425</v>
      </c>
      <c r="G1188" s="439" t="s">
        <v>1407</v>
      </c>
      <c r="H1188" s="550" t="s">
        <v>1441</v>
      </c>
      <c r="I1188" s="442">
        <v>17.28</v>
      </c>
      <c r="J1188" s="442">
        <v>24</v>
      </c>
      <c r="K1188" s="442">
        <v>17.28</v>
      </c>
      <c r="L1188" s="624">
        <v>1</v>
      </c>
      <c r="M1188"/>
    </row>
    <row r="1189" spans="1:13" s="357" customFormat="1" ht="42.75">
      <c r="A1189" s="447">
        <v>105</v>
      </c>
      <c r="B1189" s="255" t="s">
        <v>944</v>
      </c>
      <c r="C1189" s="513"/>
      <c r="D1189" s="255" t="s">
        <v>1058</v>
      </c>
      <c r="E1189" s="471">
        <v>6</v>
      </c>
      <c r="F1189" s="340" t="s">
        <v>939</v>
      </c>
      <c r="G1189" s="444" t="s">
        <v>1176</v>
      </c>
      <c r="H1189" s="585" t="s">
        <v>1010</v>
      </c>
      <c r="I1189" s="586">
        <v>117.96</v>
      </c>
      <c r="J1189" s="445">
        <f>I1189</f>
        <v>117.96</v>
      </c>
      <c r="K1189" s="586">
        <v>117.96</v>
      </c>
      <c r="L1189" s="1141">
        <v>2</v>
      </c>
    </row>
    <row r="1190" spans="1:13" s="357" customFormat="1" ht="15">
      <c r="A1190" s="54"/>
      <c r="B1190" s="1189" t="s">
        <v>1059</v>
      </c>
      <c r="C1190" s="1189"/>
      <c r="D1190" s="23"/>
      <c r="E1190" s="470"/>
      <c r="F1190" s="24"/>
      <c r="G1190" s="415"/>
      <c r="H1190" s="24"/>
      <c r="I1190" s="55"/>
      <c r="J1190" s="358"/>
      <c r="K1190" s="359"/>
      <c r="L1190" s="1139"/>
    </row>
    <row r="1191" spans="1:13" s="365" customFormat="1" ht="30">
      <c r="A1191" s="360">
        <v>106</v>
      </c>
      <c r="B1191" s="370" t="s">
        <v>1039</v>
      </c>
      <c r="C1191" s="361"/>
      <c r="D1191" s="361" t="s">
        <v>1060</v>
      </c>
      <c r="E1191" s="468">
        <v>8</v>
      </c>
      <c r="F1191" s="382" t="s">
        <v>1423</v>
      </c>
      <c r="G1191" s="367" t="s">
        <v>1407</v>
      </c>
      <c r="H1191" s="408" t="s">
        <v>1439</v>
      </c>
      <c r="I1191" s="366">
        <v>40</v>
      </c>
      <c r="J1191" s="366">
        <v>40</v>
      </c>
      <c r="K1191" s="366">
        <v>40</v>
      </c>
      <c r="L1191" s="1140">
        <v>1</v>
      </c>
    </row>
    <row r="1192" spans="1:13" s="365" customFormat="1" ht="30">
      <c r="A1192" s="587">
        <v>107</v>
      </c>
      <c r="B1192" s="462" t="s">
        <v>1040</v>
      </c>
      <c r="C1192" s="463"/>
      <c r="D1192" s="463" t="s">
        <v>1061</v>
      </c>
      <c r="E1192" s="504">
        <v>8</v>
      </c>
      <c r="F1192" s="505" t="s">
        <v>1425</v>
      </c>
      <c r="G1192" s="439" t="s">
        <v>1407</v>
      </c>
      <c r="H1192" s="506" t="s">
        <v>1433</v>
      </c>
      <c r="I1192" s="582">
        <v>17.600000000000001</v>
      </c>
      <c r="J1192" s="442">
        <v>44</v>
      </c>
      <c r="K1192" s="442">
        <v>44</v>
      </c>
      <c r="L1192" s="624">
        <v>1</v>
      </c>
    </row>
    <row r="1193" spans="1:13" s="365" customFormat="1" ht="30">
      <c r="A1193" s="360">
        <v>108</v>
      </c>
      <c r="B1193" s="370" t="s">
        <v>1062</v>
      </c>
      <c r="C1193" s="361"/>
      <c r="D1193" s="361" t="s">
        <v>1063</v>
      </c>
      <c r="E1193" s="486">
        <v>8</v>
      </c>
      <c r="F1193" s="382" t="s">
        <v>1423</v>
      </c>
      <c r="G1193" s="367" t="s">
        <v>1407</v>
      </c>
      <c r="H1193" s="383" t="s">
        <v>1435</v>
      </c>
      <c r="I1193" s="366">
        <v>66</v>
      </c>
      <c r="J1193" s="366">
        <v>66</v>
      </c>
      <c r="K1193" s="366">
        <v>66</v>
      </c>
      <c r="L1193" s="1140">
        <v>1</v>
      </c>
    </row>
    <row r="1194" spans="1:13" s="365" customFormat="1" ht="45">
      <c r="A1194" s="587">
        <v>109</v>
      </c>
      <c r="B1194" s="462" t="s">
        <v>1035</v>
      </c>
      <c r="C1194" s="463"/>
      <c r="D1194" s="463" t="s">
        <v>1442</v>
      </c>
      <c r="E1194" s="508">
        <v>8</v>
      </c>
      <c r="F1194" s="451" t="s">
        <v>1423</v>
      </c>
      <c r="G1194" s="439" t="s">
        <v>1407</v>
      </c>
      <c r="H1194" s="506" t="s">
        <v>1437</v>
      </c>
      <c r="I1194" s="582">
        <v>36</v>
      </c>
      <c r="J1194" s="582">
        <v>36</v>
      </c>
      <c r="K1194" s="582">
        <v>36</v>
      </c>
      <c r="L1194" s="624">
        <v>1</v>
      </c>
    </row>
    <row r="1195" spans="1:13" s="365" customFormat="1" ht="45">
      <c r="A1195" s="360">
        <v>110</v>
      </c>
      <c r="B1195" s="370" t="s">
        <v>1064</v>
      </c>
      <c r="C1195" s="361"/>
      <c r="D1195" s="361" t="s">
        <v>1443</v>
      </c>
      <c r="E1195" s="488">
        <v>2</v>
      </c>
      <c r="F1195" s="385"/>
      <c r="G1195" s="367"/>
      <c r="H1195" s="386"/>
      <c r="I1195" s="387"/>
      <c r="J1195" s="363"/>
      <c r="K1195" s="363"/>
      <c r="L1195" s="1140">
        <v>0</v>
      </c>
    </row>
    <row r="1196" spans="1:13" s="365" customFormat="1" ht="30">
      <c r="A1196" s="587">
        <v>111</v>
      </c>
      <c r="B1196" s="462" t="s">
        <v>1065</v>
      </c>
      <c r="C1196" s="463"/>
      <c r="D1196" s="463" t="s">
        <v>1066</v>
      </c>
      <c r="E1196" s="508">
        <v>4</v>
      </c>
      <c r="F1196" s="505" t="s">
        <v>1423</v>
      </c>
      <c r="G1196" s="439" t="s">
        <v>1407</v>
      </c>
      <c r="H1196" s="506" t="s">
        <v>1424</v>
      </c>
      <c r="I1196" s="573">
        <v>30</v>
      </c>
      <c r="J1196" s="573">
        <v>30</v>
      </c>
      <c r="K1196" s="573">
        <v>30</v>
      </c>
      <c r="L1196" s="624">
        <v>1</v>
      </c>
    </row>
    <row r="1197" spans="1:13" s="365" customFormat="1" ht="45">
      <c r="A1197" s="360">
        <v>112</v>
      </c>
      <c r="B1197" s="370" t="s">
        <v>1022</v>
      </c>
      <c r="C1197" s="361"/>
      <c r="D1197" s="361" t="s">
        <v>1440</v>
      </c>
      <c r="E1197" s="488">
        <v>3</v>
      </c>
      <c r="F1197" s="385"/>
      <c r="G1197" s="367"/>
      <c r="H1197" s="386"/>
      <c r="I1197" s="387"/>
      <c r="J1197" s="363"/>
      <c r="K1197" s="363"/>
      <c r="L1197" s="1140">
        <v>0</v>
      </c>
    </row>
    <row r="1198" spans="1:13" s="365" customFormat="1" ht="30">
      <c r="A1198" s="587">
        <v>113</v>
      </c>
      <c r="B1198" s="540" t="s">
        <v>1067</v>
      </c>
      <c r="C1198" s="437"/>
      <c r="D1198" s="437" t="s">
        <v>27</v>
      </c>
      <c r="E1198" s="551">
        <v>3</v>
      </c>
      <c r="F1198" s="505" t="s">
        <v>1425</v>
      </c>
      <c r="G1198" s="439" t="s">
        <v>1407</v>
      </c>
      <c r="H1198" s="572" t="s">
        <v>1428</v>
      </c>
      <c r="I1198" s="573">
        <v>32</v>
      </c>
      <c r="J1198" s="442">
        <v>32</v>
      </c>
      <c r="K1198" s="442">
        <v>32</v>
      </c>
      <c r="L1198" s="624">
        <v>1</v>
      </c>
    </row>
    <row r="1199" spans="1:13" s="365" customFormat="1" ht="30">
      <c r="A1199" s="360">
        <v>114</v>
      </c>
      <c r="B1199" s="370" t="s">
        <v>1068</v>
      </c>
      <c r="C1199" s="361"/>
      <c r="D1199" s="361" t="s">
        <v>27</v>
      </c>
      <c r="E1199" s="488">
        <v>5</v>
      </c>
      <c r="F1199" s="373" t="s">
        <v>1425</v>
      </c>
      <c r="G1199" s="367" t="s">
        <v>1407</v>
      </c>
      <c r="H1199" s="409" t="s">
        <v>1444</v>
      </c>
      <c r="I1199" s="389">
        <v>40</v>
      </c>
      <c r="J1199" s="390">
        <v>40</v>
      </c>
      <c r="K1199" s="390">
        <v>40</v>
      </c>
      <c r="L1199" s="1140">
        <v>1</v>
      </c>
    </row>
    <row r="1200" spans="1:13" s="365" customFormat="1" ht="30">
      <c r="A1200" s="587">
        <v>115</v>
      </c>
      <c r="B1200" s="462" t="s">
        <v>1041</v>
      </c>
      <c r="C1200" s="463"/>
      <c r="D1200" s="463" t="s">
        <v>1069</v>
      </c>
      <c r="E1200" s="504">
        <v>5</v>
      </c>
      <c r="F1200" s="505" t="s">
        <v>1425</v>
      </c>
      <c r="G1200" s="439" t="s">
        <v>1407</v>
      </c>
      <c r="H1200" s="506" t="s">
        <v>1415</v>
      </c>
      <c r="I1200" s="573">
        <v>40</v>
      </c>
      <c r="J1200" s="442">
        <v>20</v>
      </c>
      <c r="K1200" s="442">
        <v>20</v>
      </c>
      <c r="L1200" s="624">
        <v>1</v>
      </c>
    </row>
    <row r="1201" spans="1:12" s="357" customFormat="1" ht="60">
      <c r="A1201" s="54">
        <v>116</v>
      </c>
      <c r="B1201" s="23" t="s">
        <v>1070</v>
      </c>
      <c r="C1201" s="23"/>
      <c r="D1201" s="23" t="s">
        <v>1071</v>
      </c>
      <c r="E1201" s="484">
        <v>4</v>
      </c>
      <c r="F1201" s="63"/>
      <c r="G1201" s="420"/>
      <c r="H1201" s="63"/>
      <c r="I1201" s="25"/>
      <c r="J1201" s="358"/>
      <c r="K1201" s="359"/>
      <c r="L1201" s="1139">
        <v>0</v>
      </c>
    </row>
    <row r="1202" spans="1:12" s="357" customFormat="1" ht="15">
      <c r="A1202" s="1191" t="s">
        <v>1072</v>
      </c>
      <c r="B1202" s="1192"/>
      <c r="C1202" s="1192"/>
      <c r="D1202" s="1193"/>
      <c r="E1202" s="490"/>
      <c r="F1202" s="70"/>
      <c r="G1202" s="424"/>
      <c r="H1202" s="70"/>
      <c r="I1202" s="71"/>
      <c r="J1202" s="358"/>
      <c r="K1202" s="359"/>
      <c r="L1202" s="1139"/>
    </row>
    <row r="1203" spans="1:12" s="357" customFormat="1" ht="45">
      <c r="A1203" s="72">
        <v>117</v>
      </c>
      <c r="B1203" s="1131" t="s">
        <v>956</v>
      </c>
      <c r="C1203" s="617" t="s">
        <v>1073</v>
      </c>
      <c r="D1203" s="562" t="s">
        <v>1074</v>
      </c>
      <c r="E1203" s="491">
        <v>6</v>
      </c>
      <c r="F1203" s="70"/>
      <c r="G1203" s="425"/>
      <c r="H1203" s="70"/>
      <c r="I1203" s="73"/>
      <c r="J1203" s="358"/>
      <c r="K1203" s="359"/>
      <c r="L1203" s="1139">
        <v>0</v>
      </c>
    </row>
    <row r="1204" spans="1:12" s="357" customFormat="1" ht="45">
      <c r="A1204" s="74">
        <v>118</v>
      </c>
      <c r="B1204" s="75" t="s">
        <v>1075</v>
      </c>
      <c r="C1204" s="77" t="s">
        <v>1076</v>
      </c>
      <c r="D1204" s="563" t="s">
        <v>1077</v>
      </c>
      <c r="E1204" s="491">
        <v>1</v>
      </c>
      <c r="F1204" s="70"/>
      <c r="G1204" s="425"/>
      <c r="H1204" s="70"/>
      <c r="I1204" s="73"/>
      <c r="J1204" s="358"/>
      <c r="K1204" s="359"/>
      <c r="L1204" s="1139">
        <v>0</v>
      </c>
    </row>
    <row r="1205" spans="1:12" s="357" customFormat="1" ht="45">
      <c r="A1205" s="72">
        <v>119</v>
      </c>
      <c r="B1205" s="75" t="s">
        <v>957</v>
      </c>
      <c r="C1205" s="76" t="s">
        <v>1078</v>
      </c>
      <c r="D1205" s="563" t="s">
        <v>1074</v>
      </c>
      <c r="E1205" s="491">
        <v>6</v>
      </c>
      <c r="F1205" s="70"/>
      <c r="G1205" s="425"/>
      <c r="H1205" s="70"/>
      <c r="I1205" s="73"/>
      <c r="J1205" s="358"/>
      <c r="K1205" s="359"/>
      <c r="L1205" s="1139">
        <v>0</v>
      </c>
    </row>
    <row r="1206" spans="1:12" s="357" customFormat="1" ht="45">
      <c r="A1206" s="74">
        <v>120</v>
      </c>
      <c r="B1206" s="75" t="s">
        <v>1079</v>
      </c>
      <c r="C1206" s="77" t="s">
        <v>1080</v>
      </c>
      <c r="D1206" s="563" t="s">
        <v>1077</v>
      </c>
      <c r="E1206" s="491">
        <v>1</v>
      </c>
      <c r="F1206" s="70"/>
      <c r="G1206" s="425"/>
      <c r="H1206" s="70"/>
      <c r="I1206" s="73"/>
      <c r="J1206" s="358"/>
      <c r="K1206" s="359"/>
      <c r="L1206" s="1139">
        <v>0</v>
      </c>
    </row>
    <row r="1207" spans="1:12" s="357" customFormat="1" ht="60">
      <c r="A1207" s="72">
        <v>121</v>
      </c>
      <c r="B1207" s="75" t="s">
        <v>1081</v>
      </c>
      <c r="C1207" s="76" t="s">
        <v>1082</v>
      </c>
      <c r="D1207" s="563" t="s">
        <v>1074</v>
      </c>
      <c r="E1207" s="491">
        <v>4</v>
      </c>
      <c r="F1207" s="70"/>
      <c r="G1207" s="425"/>
      <c r="H1207" s="70"/>
      <c r="I1207" s="73"/>
      <c r="J1207" s="358"/>
      <c r="K1207" s="359"/>
      <c r="L1207" s="1139">
        <v>0</v>
      </c>
    </row>
    <row r="1208" spans="1:12" s="357" customFormat="1" ht="45">
      <c r="A1208" s="74">
        <v>122</v>
      </c>
      <c r="B1208" s="75" t="s">
        <v>1083</v>
      </c>
      <c r="C1208" s="77" t="s">
        <v>1084</v>
      </c>
      <c r="D1208" s="563" t="s">
        <v>1077</v>
      </c>
      <c r="E1208" s="491">
        <v>1</v>
      </c>
      <c r="F1208" s="70"/>
      <c r="G1208" s="425"/>
      <c r="H1208" s="70"/>
      <c r="I1208" s="73"/>
      <c r="J1208" s="358"/>
      <c r="K1208" s="359"/>
      <c r="L1208" s="1139">
        <v>0</v>
      </c>
    </row>
    <row r="1209" spans="1:12" s="357" customFormat="1" ht="60">
      <c r="A1209" s="72">
        <v>123</v>
      </c>
      <c r="B1209" s="75" t="s">
        <v>1085</v>
      </c>
      <c r="C1209" s="76" t="s">
        <v>1086</v>
      </c>
      <c r="D1209" s="563" t="s">
        <v>1074</v>
      </c>
      <c r="E1209" s="491">
        <v>60</v>
      </c>
      <c r="F1209" s="70"/>
      <c r="G1209" s="425"/>
      <c r="H1209" s="70"/>
      <c r="I1209" s="73"/>
      <c r="J1209" s="358"/>
      <c r="K1209" s="359"/>
      <c r="L1209" s="1139">
        <v>0</v>
      </c>
    </row>
    <row r="1210" spans="1:12" s="357" customFormat="1" ht="60">
      <c r="A1210" s="74">
        <v>124</v>
      </c>
      <c r="B1210" s="75" t="s">
        <v>1087</v>
      </c>
      <c r="C1210" s="77" t="s">
        <v>1088</v>
      </c>
      <c r="D1210" s="563" t="s">
        <v>1077</v>
      </c>
      <c r="E1210" s="491">
        <v>1</v>
      </c>
      <c r="F1210" s="70"/>
      <c r="G1210" s="425"/>
      <c r="H1210" s="70"/>
      <c r="I1210" s="73"/>
      <c r="J1210" s="358"/>
      <c r="K1210" s="359"/>
      <c r="L1210" s="1139">
        <v>0</v>
      </c>
    </row>
    <row r="1211" spans="1:12" s="357" customFormat="1" ht="45">
      <c r="A1211" s="72">
        <v>125</v>
      </c>
      <c r="B1211" s="75" t="s">
        <v>1089</v>
      </c>
      <c r="C1211" s="76" t="s">
        <v>1090</v>
      </c>
      <c r="D1211" s="563" t="s">
        <v>1074</v>
      </c>
      <c r="E1211" s="491">
        <v>2</v>
      </c>
      <c r="F1211" s="70"/>
      <c r="G1211" s="425"/>
      <c r="H1211" s="70"/>
      <c r="I1211" s="73"/>
      <c r="J1211" s="358"/>
      <c r="K1211" s="359"/>
      <c r="L1211" s="1139">
        <v>0</v>
      </c>
    </row>
    <row r="1212" spans="1:12" s="357" customFormat="1" ht="45">
      <c r="A1212" s="74">
        <v>126</v>
      </c>
      <c r="B1212" s="75" t="s">
        <v>1091</v>
      </c>
      <c r="C1212" s="77" t="s">
        <v>1092</v>
      </c>
      <c r="D1212" s="563" t="s">
        <v>1093</v>
      </c>
      <c r="E1212" s="491">
        <v>1</v>
      </c>
      <c r="F1212" s="70"/>
      <c r="G1212" s="425"/>
      <c r="H1212" s="70"/>
      <c r="I1212" s="73"/>
      <c r="J1212" s="358"/>
      <c r="K1212" s="359"/>
      <c r="L1212" s="1139">
        <v>0</v>
      </c>
    </row>
    <row r="1213" spans="1:12" s="357" customFormat="1" ht="45">
      <c r="A1213" s="72">
        <v>127</v>
      </c>
      <c r="B1213" s="75" t="s">
        <v>959</v>
      </c>
      <c r="C1213" s="76" t="s">
        <v>1094</v>
      </c>
      <c r="D1213" s="563" t="s">
        <v>1074</v>
      </c>
      <c r="E1213" s="491">
        <v>4</v>
      </c>
      <c r="F1213" s="70"/>
      <c r="G1213" s="425"/>
      <c r="H1213" s="70"/>
      <c r="I1213" s="73"/>
      <c r="J1213" s="358"/>
      <c r="K1213" s="359"/>
      <c r="L1213" s="1139">
        <v>0</v>
      </c>
    </row>
    <row r="1214" spans="1:12" s="357" customFormat="1" ht="45">
      <c r="A1214" s="74">
        <v>128</v>
      </c>
      <c r="B1214" s="75" t="s">
        <v>1095</v>
      </c>
      <c r="C1214" s="77" t="s">
        <v>1096</v>
      </c>
      <c r="D1214" s="563" t="s">
        <v>1093</v>
      </c>
      <c r="E1214" s="491">
        <v>1</v>
      </c>
      <c r="F1214" s="70"/>
      <c r="G1214" s="425"/>
      <c r="H1214" s="70"/>
      <c r="I1214" s="73"/>
      <c r="J1214" s="358"/>
      <c r="K1214" s="359"/>
      <c r="L1214" s="1139">
        <v>0</v>
      </c>
    </row>
    <row r="1215" spans="1:12" s="357" customFormat="1" ht="45">
      <c r="A1215" s="72">
        <v>129</v>
      </c>
      <c r="B1215" s="75" t="s">
        <v>1097</v>
      </c>
      <c r="C1215" s="76" t="s">
        <v>1098</v>
      </c>
      <c r="D1215" s="563" t="s">
        <v>1074</v>
      </c>
      <c r="E1215" s="491">
        <v>6</v>
      </c>
      <c r="F1215" s="70"/>
      <c r="G1215" s="425"/>
      <c r="H1215" s="70"/>
      <c r="I1215" s="73"/>
      <c r="J1215" s="358"/>
      <c r="K1215" s="359"/>
      <c r="L1215" s="1139">
        <v>0</v>
      </c>
    </row>
    <row r="1216" spans="1:12" s="357" customFormat="1" ht="60">
      <c r="A1216" s="74">
        <v>130</v>
      </c>
      <c r="B1216" s="75" t="s">
        <v>1099</v>
      </c>
      <c r="C1216" s="77" t="s">
        <v>1100</v>
      </c>
      <c r="D1216" s="563" t="s">
        <v>1077</v>
      </c>
      <c r="E1216" s="491">
        <v>1</v>
      </c>
      <c r="F1216" s="70"/>
      <c r="G1216" s="425"/>
      <c r="H1216" s="70"/>
      <c r="I1216" s="73"/>
      <c r="J1216" s="358"/>
      <c r="K1216" s="359"/>
      <c r="L1216" s="1139">
        <v>0</v>
      </c>
    </row>
    <row r="1217" spans="1:12" s="357" customFormat="1" ht="60">
      <c r="A1217" s="72">
        <v>131</v>
      </c>
      <c r="B1217" s="75" t="s">
        <v>951</v>
      </c>
      <c r="C1217" s="76" t="s">
        <v>1101</v>
      </c>
      <c r="D1217" s="563" t="s">
        <v>1074</v>
      </c>
      <c r="E1217" s="491">
        <v>2</v>
      </c>
      <c r="F1217" s="70"/>
      <c r="G1217" s="425"/>
      <c r="H1217" s="70"/>
      <c r="I1217" s="73"/>
      <c r="J1217" s="358"/>
      <c r="K1217" s="359"/>
      <c r="L1217" s="1139">
        <v>0</v>
      </c>
    </row>
    <row r="1218" spans="1:12" s="357" customFormat="1" ht="45">
      <c r="A1218" s="74">
        <v>132</v>
      </c>
      <c r="B1218" s="75" t="s">
        <v>1102</v>
      </c>
      <c r="C1218" s="77" t="s">
        <v>1103</v>
      </c>
      <c r="D1218" s="563" t="s">
        <v>1077</v>
      </c>
      <c r="E1218" s="491">
        <v>1</v>
      </c>
      <c r="F1218" s="70"/>
      <c r="G1218" s="425"/>
      <c r="H1218" s="70"/>
      <c r="I1218" s="73"/>
      <c r="J1218" s="358"/>
      <c r="K1218" s="359"/>
      <c r="L1218" s="1139">
        <v>0</v>
      </c>
    </row>
    <row r="1219" spans="1:12" s="357" customFormat="1" ht="60">
      <c r="A1219" s="72">
        <v>133</v>
      </c>
      <c r="B1219" s="75" t="s">
        <v>1104</v>
      </c>
      <c r="C1219" s="76" t="s">
        <v>1105</v>
      </c>
      <c r="D1219" s="563" t="s">
        <v>1074</v>
      </c>
      <c r="E1219" s="491">
        <v>2</v>
      </c>
      <c r="F1219" s="70"/>
      <c r="G1219" s="425"/>
      <c r="H1219" s="70"/>
      <c r="I1219" s="73"/>
      <c r="J1219" s="358"/>
      <c r="K1219" s="359"/>
      <c r="L1219" s="1139">
        <v>0</v>
      </c>
    </row>
    <row r="1220" spans="1:12" s="357" customFormat="1" ht="45">
      <c r="A1220" s="74">
        <v>134</v>
      </c>
      <c r="B1220" s="75" t="s">
        <v>1106</v>
      </c>
      <c r="C1220" s="77" t="s">
        <v>1107</v>
      </c>
      <c r="D1220" s="563" t="s">
        <v>1077</v>
      </c>
      <c r="E1220" s="491">
        <v>1</v>
      </c>
      <c r="F1220" s="70"/>
      <c r="G1220" s="425"/>
      <c r="H1220" s="70"/>
      <c r="I1220" s="73"/>
      <c r="J1220" s="358"/>
      <c r="K1220" s="359"/>
      <c r="L1220" s="1139">
        <v>0</v>
      </c>
    </row>
    <row r="1221" spans="1:12" s="357" customFormat="1" ht="60">
      <c r="A1221" s="72">
        <v>135</v>
      </c>
      <c r="B1221" s="75" t="s">
        <v>1108</v>
      </c>
      <c r="C1221" s="76" t="s">
        <v>1109</v>
      </c>
      <c r="D1221" s="563" t="s">
        <v>1074</v>
      </c>
      <c r="E1221" s="491">
        <v>2</v>
      </c>
      <c r="F1221" s="70"/>
      <c r="G1221" s="425"/>
      <c r="H1221" s="70"/>
      <c r="I1221" s="73"/>
      <c r="J1221" s="358"/>
      <c r="K1221" s="359"/>
      <c r="L1221" s="1139">
        <v>0</v>
      </c>
    </row>
    <row r="1222" spans="1:12" s="357" customFormat="1" ht="45">
      <c r="A1222" s="74">
        <v>136</v>
      </c>
      <c r="B1222" s="75" t="s">
        <v>1110</v>
      </c>
      <c r="C1222" s="77" t="s">
        <v>1111</v>
      </c>
      <c r="D1222" s="563" t="s">
        <v>1077</v>
      </c>
      <c r="E1222" s="491">
        <v>1</v>
      </c>
      <c r="F1222" s="70"/>
      <c r="G1222" s="425"/>
      <c r="H1222" s="70"/>
      <c r="I1222" s="73"/>
      <c r="J1222" s="358"/>
      <c r="K1222" s="359"/>
      <c r="L1222" s="1139">
        <v>0</v>
      </c>
    </row>
    <row r="1223" spans="1:12" s="357" customFormat="1" ht="60">
      <c r="A1223" s="72">
        <v>137</v>
      </c>
      <c r="B1223" s="75" t="s">
        <v>1112</v>
      </c>
      <c r="C1223" s="76" t="s">
        <v>1113</v>
      </c>
      <c r="D1223" s="563" t="s">
        <v>1114</v>
      </c>
      <c r="E1223" s="491">
        <v>5</v>
      </c>
      <c r="F1223" s="70"/>
      <c r="G1223" s="425"/>
      <c r="H1223" s="70"/>
      <c r="I1223" s="73"/>
      <c r="J1223" s="358"/>
      <c r="K1223" s="359"/>
      <c r="L1223" s="1139">
        <v>0</v>
      </c>
    </row>
    <row r="1224" spans="1:12" s="357" customFormat="1" ht="45">
      <c r="A1224" s="74">
        <v>138</v>
      </c>
      <c r="B1224" s="1132" t="s">
        <v>1115</v>
      </c>
      <c r="C1224" s="76" t="s">
        <v>1116</v>
      </c>
      <c r="D1224" s="563" t="s">
        <v>1114</v>
      </c>
      <c r="E1224" s="491">
        <v>1</v>
      </c>
      <c r="F1224" s="70"/>
      <c r="G1224" s="425"/>
      <c r="H1224" s="70"/>
      <c r="I1224" s="73"/>
      <c r="J1224" s="358"/>
      <c r="K1224" s="359"/>
      <c r="L1224" s="1139">
        <v>0</v>
      </c>
    </row>
    <row r="1225" spans="1:12" s="357" customFormat="1" ht="75">
      <c r="A1225" s="72">
        <v>139</v>
      </c>
      <c r="B1225" s="75" t="s">
        <v>1117</v>
      </c>
      <c r="C1225" s="77" t="s">
        <v>1118</v>
      </c>
      <c r="D1225" s="563" t="s">
        <v>1119</v>
      </c>
      <c r="E1225" s="491">
        <v>1</v>
      </c>
      <c r="F1225" s="70"/>
      <c r="G1225" s="425"/>
      <c r="H1225" s="70"/>
      <c r="I1225" s="73"/>
      <c r="J1225" s="358"/>
      <c r="K1225" s="359"/>
      <c r="L1225" s="1139">
        <v>0</v>
      </c>
    </row>
    <row r="1226" spans="1:12" s="357" customFormat="1" ht="60">
      <c r="A1226" s="74">
        <v>140</v>
      </c>
      <c r="B1226" s="75" t="s">
        <v>1120</v>
      </c>
      <c r="C1226" s="76" t="s">
        <v>1121</v>
      </c>
      <c r="D1226" s="563" t="s">
        <v>1122</v>
      </c>
      <c r="E1226" s="491">
        <v>24</v>
      </c>
      <c r="F1226" s="70"/>
      <c r="G1226" s="425"/>
      <c r="H1226" s="70"/>
      <c r="I1226" s="73"/>
      <c r="J1226" s="358"/>
      <c r="K1226" s="359"/>
      <c r="L1226" s="1139">
        <v>0</v>
      </c>
    </row>
    <row r="1227" spans="1:12" s="357" customFormat="1" ht="45">
      <c r="A1227" s="72">
        <v>141</v>
      </c>
      <c r="B1227" s="75" t="s">
        <v>1123</v>
      </c>
      <c r="C1227" s="76" t="s">
        <v>1124</v>
      </c>
      <c r="D1227" s="563" t="s">
        <v>1114</v>
      </c>
      <c r="E1227" s="491">
        <v>5</v>
      </c>
      <c r="F1227" s="70"/>
      <c r="G1227" s="425"/>
      <c r="H1227" s="70"/>
      <c r="I1227" s="73"/>
      <c r="J1227" s="358"/>
      <c r="K1227" s="359"/>
      <c r="L1227" s="1139">
        <v>0</v>
      </c>
    </row>
    <row r="1228" spans="1:12" s="357" customFormat="1" ht="60">
      <c r="A1228" s="74">
        <v>142</v>
      </c>
      <c r="B1228" s="75" t="s">
        <v>1125</v>
      </c>
      <c r="C1228" s="76" t="s">
        <v>1126</v>
      </c>
      <c r="D1228" s="563" t="s">
        <v>1127</v>
      </c>
      <c r="E1228" s="491">
        <v>18</v>
      </c>
      <c r="F1228" s="70"/>
      <c r="G1228" s="425"/>
      <c r="H1228" s="70"/>
      <c r="I1228" s="73"/>
      <c r="J1228" s="358"/>
      <c r="K1228" s="359"/>
      <c r="L1228" s="1139">
        <v>0</v>
      </c>
    </row>
    <row r="1229" spans="1:12" s="357" customFormat="1" ht="60">
      <c r="A1229" s="72">
        <v>143</v>
      </c>
      <c r="B1229" s="75" t="s">
        <v>1128</v>
      </c>
      <c r="C1229" s="76" t="s">
        <v>1129</v>
      </c>
      <c r="D1229" s="563" t="s">
        <v>1130</v>
      </c>
      <c r="E1229" s="491">
        <v>8</v>
      </c>
      <c r="F1229" s="70"/>
      <c r="G1229" s="425"/>
      <c r="H1229" s="70"/>
      <c r="I1229" s="73"/>
      <c r="J1229" s="358"/>
      <c r="K1229" s="359"/>
      <c r="L1229" s="1139">
        <v>0</v>
      </c>
    </row>
    <row r="1230" spans="1:12" s="357" customFormat="1" ht="71.25">
      <c r="A1230" s="74"/>
      <c r="B1230" s="78" t="s">
        <v>906</v>
      </c>
      <c r="C1230" s="79"/>
      <c r="D1230" s="564"/>
      <c r="E1230" s="492"/>
      <c r="F1230" s="70"/>
      <c r="G1230" s="425"/>
      <c r="H1230" s="70"/>
      <c r="I1230" s="73"/>
      <c r="J1230" s="358"/>
      <c r="K1230" s="359"/>
      <c r="L1230" s="1139">
        <v>0</v>
      </c>
    </row>
    <row r="1231" spans="1:12" s="357" customFormat="1" ht="45">
      <c r="A1231" s="74">
        <v>144</v>
      </c>
      <c r="B1231" s="80" t="s">
        <v>1131</v>
      </c>
      <c r="C1231" s="80" t="s">
        <v>1132</v>
      </c>
      <c r="D1231" s="564" t="s">
        <v>27</v>
      </c>
      <c r="E1231" s="493">
        <v>5</v>
      </c>
      <c r="F1231" s="81"/>
      <c r="G1231" s="426"/>
      <c r="H1231" s="81"/>
      <c r="I1231" s="82"/>
      <c r="J1231" s="358"/>
      <c r="K1231" s="359"/>
      <c r="L1231" s="1139">
        <v>0</v>
      </c>
    </row>
    <row r="1232" spans="1:12" s="357" customFormat="1" ht="45">
      <c r="A1232" s="588">
        <v>145</v>
      </c>
      <c r="B1232" s="589" t="s">
        <v>1131</v>
      </c>
      <c r="C1232" s="589" t="s">
        <v>1133</v>
      </c>
      <c r="D1232" s="590" t="s">
        <v>27</v>
      </c>
      <c r="E1232" s="591">
        <v>5</v>
      </c>
      <c r="F1232" s="460" t="s">
        <v>1134</v>
      </c>
      <c r="G1232" s="444" t="s">
        <v>1176</v>
      </c>
      <c r="H1232" s="510">
        <v>20</v>
      </c>
      <c r="I1232" s="516">
        <v>58</v>
      </c>
      <c r="J1232" s="445">
        <f>I1232</f>
        <v>58</v>
      </c>
      <c r="K1232" s="445">
        <f>J1232</f>
        <v>58</v>
      </c>
      <c r="L1232" s="1141">
        <v>1</v>
      </c>
    </row>
    <row r="1233" spans="1:14" s="357" customFormat="1" ht="90">
      <c r="A1233" s="74">
        <v>146</v>
      </c>
      <c r="B1233" s="80" t="s">
        <v>1135</v>
      </c>
      <c r="C1233" s="80"/>
      <c r="D1233" s="564" t="s">
        <v>1136</v>
      </c>
      <c r="E1233" s="493">
        <v>3</v>
      </c>
      <c r="F1233" s="27" t="s">
        <v>933</v>
      </c>
      <c r="G1233" s="416" t="s">
        <v>1176</v>
      </c>
      <c r="H1233" s="410" t="s">
        <v>931</v>
      </c>
      <c r="I1233" s="61">
        <v>8.4</v>
      </c>
      <c r="J1233" s="355">
        <v>8.4</v>
      </c>
      <c r="K1233" s="355">
        <v>8.4</v>
      </c>
      <c r="L1233" s="1139">
        <v>1</v>
      </c>
    </row>
    <row r="1234" spans="1:14" s="357" customFormat="1" ht="45">
      <c r="A1234" s="588">
        <v>147</v>
      </c>
      <c r="B1234" s="589" t="s">
        <v>1137</v>
      </c>
      <c r="C1234" s="589"/>
      <c r="D1234" s="590" t="s">
        <v>1136</v>
      </c>
      <c r="E1234" s="592">
        <v>3</v>
      </c>
      <c r="F1234" s="258" t="s">
        <v>933</v>
      </c>
      <c r="G1234" s="444" t="s">
        <v>1176</v>
      </c>
      <c r="H1234" s="585" t="s">
        <v>1138</v>
      </c>
      <c r="I1234" s="516">
        <v>552</v>
      </c>
      <c r="J1234" s="445">
        <f>I1234</f>
        <v>552</v>
      </c>
      <c r="K1234" s="445">
        <f>J1234</f>
        <v>552</v>
      </c>
      <c r="L1234" s="1141">
        <v>1</v>
      </c>
    </row>
    <row r="1235" spans="1:14" s="357" customFormat="1" ht="60">
      <c r="A1235" s="74">
        <v>148</v>
      </c>
      <c r="B1235" s="80" t="s">
        <v>1139</v>
      </c>
      <c r="C1235" s="80"/>
      <c r="D1235" s="564" t="s">
        <v>1136</v>
      </c>
      <c r="E1235" s="493">
        <v>2</v>
      </c>
      <c r="F1235" s="27" t="s">
        <v>933</v>
      </c>
      <c r="G1235" s="416" t="s">
        <v>1176</v>
      </c>
      <c r="H1235" s="83" t="s">
        <v>1140</v>
      </c>
      <c r="I1235" s="61">
        <v>162</v>
      </c>
      <c r="J1235" s="355">
        <f>I1235</f>
        <v>162</v>
      </c>
      <c r="K1235" s="355">
        <f>J1235</f>
        <v>162</v>
      </c>
      <c r="L1235" s="1139">
        <v>1</v>
      </c>
    </row>
    <row r="1236" spans="1:14" s="357" customFormat="1" ht="45">
      <c r="A1236" s="588">
        <v>149</v>
      </c>
      <c r="B1236" s="589" t="s">
        <v>1141</v>
      </c>
      <c r="C1236" s="589"/>
      <c r="D1236" s="590" t="s">
        <v>1136</v>
      </c>
      <c r="E1236" s="592">
        <v>2</v>
      </c>
      <c r="F1236" s="258" t="s">
        <v>933</v>
      </c>
      <c r="G1236" s="444" t="s">
        <v>1176</v>
      </c>
      <c r="H1236" s="585" t="s">
        <v>1142</v>
      </c>
      <c r="I1236" s="516">
        <v>48</v>
      </c>
      <c r="J1236" s="593">
        <v>48</v>
      </c>
      <c r="K1236" s="593">
        <v>48</v>
      </c>
      <c r="L1236" s="1141">
        <v>1</v>
      </c>
    </row>
    <row r="1237" spans="1:14" s="357" customFormat="1" ht="45">
      <c r="A1237" s="74">
        <v>150</v>
      </c>
      <c r="B1237" s="80" t="s">
        <v>1143</v>
      </c>
      <c r="C1237" s="80"/>
      <c r="D1237" s="564" t="s">
        <v>1144</v>
      </c>
      <c r="E1237" s="494">
        <v>1</v>
      </c>
      <c r="F1237" s="84"/>
      <c r="G1237" s="427"/>
      <c r="H1237" s="84"/>
      <c r="I1237" s="61"/>
      <c r="J1237" s="375"/>
      <c r="K1237" s="375"/>
      <c r="L1237" s="1139">
        <v>0</v>
      </c>
    </row>
    <row r="1238" spans="1:14" s="357" customFormat="1" ht="60">
      <c r="A1238" s="588">
        <v>151</v>
      </c>
      <c r="B1238" s="594" t="s">
        <v>1145</v>
      </c>
      <c r="C1238" s="594"/>
      <c r="D1238" s="595" t="s">
        <v>125</v>
      </c>
      <c r="E1238" s="596">
        <v>2</v>
      </c>
      <c r="F1238" s="258" t="s">
        <v>933</v>
      </c>
      <c r="G1238" s="444" t="s">
        <v>1176</v>
      </c>
      <c r="H1238" s="597" t="s">
        <v>931</v>
      </c>
      <c r="I1238" s="516">
        <v>16.8</v>
      </c>
      <c r="J1238" s="445">
        <v>8.4</v>
      </c>
      <c r="K1238" s="445">
        <v>8.4</v>
      </c>
      <c r="L1238" s="1141">
        <v>1</v>
      </c>
    </row>
    <row r="1239" spans="1:14" s="357" customFormat="1" ht="30">
      <c r="A1239" s="74">
        <v>152</v>
      </c>
      <c r="B1239" s="47" t="s">
        <v>1146</v>
      </c>
      <c r="C1239" s="47"/>
      <c r="D1239" s="560" t="s">
        <v>125</v>
      </c>
      <c r="E1239" s="496">
        <v>2</v>
      </c>
      <c r="F1239" s="56" t="s">
        <v>933</v>
      </c>
      <c r="G1239" s="416" t="s">
        <v>1176</v>
      </c>
      <c r="H1239" s="59">
        <v>150</v>
      </c>
      <c r="I1239" s="85" t="s">
        <v>1147</v>
      </c>
      <c r="J1239" s="355">
        <f>H1239*0.18</f>
        <v>27</v>
      </c>
      <c r="K1239" s="355">
        <v>27</v>
      </c>
      <c r="L1239" s="1139">
        <v>1</v>
      </c>
    </row>
    <row r="1240" spans="1:14" s="365" customFormat="1" ht="45">
      <c r="A1240" s="391">
        <v>152</v>
      </c>
      <c r="B1240" s="618" t="s">
        <v>1146</v>
      </c>
      <c r="C1240" s="618"/>
      <c r="D1240" s="565" t="s">
        <v>125</v>
      </c>
      <c r="E1240" s="495">
        <v>2</v>
      </c>
      <c r="F1240" s="392" t="s">
        <v>1423</v>
      </c>
      <c r="G1240" s="367" t="s">
        <v>1407</v>
      </c>
      <c r="H1240" s="393" t="s">
        <v>1424</v>
      </c>
      <c r="I1240" s="394">
        <v>28</v>
      </c>
      <c r="J1240" s="363">
        <v>28</v>
      </c>
      <c r="K1240" s="363">
        <v>28</v>
      </c>
      <c r="L1240" s="1140">
        <v>2</v>
      </c>
    </row>
    <row r="1241" spans="1:14" s="365" customFormat="1" ht="105">
      <c r="A1241" s="588">
        <v>153</v>
      </c>
      <c r="B1241" s="232" t="s">
        <v>1148</v>
      </c>
      <c r="C1241" s="232" t="s">
        <v>1331</v>
      </c>
      <c r="D1241" s="234" t="s">
        <v>27</v>
      </c>
      <c r="E1241" s="598">
        <v>5</v>
      </c>
      <c r="F1241" s="601" t="s">
        <v>1332</v>
      </c>
      <c r="G1241" s="602" t="s">
        <v>1333</v>
      </c>
      <c r="H1241" s="601">
        <v>50</v>
      </c>
      <c r="I1241" s="603">
        <v>0.55200000000000005</v>
      </c>
      <c r="J1241" s="604">
        <v>27.6</v>
      </c>
      <c r="K1241" s="446">
        <v>27.6</v>
      </c>
      <c r="L1241" s="624">
        <v>1</v>
      </c>
    </row>
    <row r="1242" spans="1:14" s="365" customFormat="1" ht="75">
      <c r="A1242" s="588">
        <v>153</v>
      </c>
      <c r="B1242" s="232" t="s">
        <v>1148</v>
      </c>
      <c r="C1242" s="232" t="s">
        <v>1520</v>
      </c>
      <c r="D1242" s="234" t="s">
        <v>27</v>
      </c>
      <c r="E1242" s="598">
        <v>5</v>
      </c>
      <c r="F1242" s="599" t="s">
        <v>1521</v>
      </c>
      <c r="G1242" s="458" t="s">
        <v>1489</v>
      </c>
      <c r="H1242" s="531"/>
      <c r="I1242" s="600">
        <v>28</v>
      </c>
      <c r="J1242" s="530">
        <v>140</v>
      </c>
      <c r="K1242" s="556">
        <v>28</v>
      </c>
      <c r="L1242" s="624">
        <v>2</v>
      </c>
    </row>
    <row r="1243" spans="1:14" s="357" customFormat="1" ht="120">
      <c r="A1243" s="74">
        <v>154</v>
      </c>
      <c r="B1243" s="47" t="s">
        <v>1149</v>
      </c>
      <c r="C1243" s="47"/>
      <c r="D1243" s="560" t="s">
        <v>27</v>
      </c>
      <c r="E1243" s="496">
        <v>1</v>
      </c>
      <c r="F1243" s="86"/>
      <c r="G1243" s="428"/>
      <c r="H1243" s="86"/>
      <c r="I1243" s="87"/>
      <c r="J1243" s="358"/>
      <c r="K1243" s="359"/>
      <c r="L1243" s="1139">
        <v>0</v>
      </c>
    </row>
    <row r="1244" spans="1:14" s="357" customFormat="1" ht="34.5" customHeight="1">
      <c r="A1244" s="88"/>
      <c r="B1244" s="1194" t="s">
        <v>1150</v>
      </c>
      <c r="C1244" s="1195"/>
      <c r="D1244" s="566"/>
      <c r="E1244" s="497"/>
      <c r="F1244" s="411"/>
      <c r="G1244" s="429"/>
      <c r="H1244" s="411"/>
      <c r="I1244" s="89"/>
      <c r="J1244" s="358"/>
      <c r="K1244" s="359"/>
      <c r="L1244" s="1139"/>
      <c r="N1244" s="1" t="s">
        <v>1544</v>
      </c>
    </row>
    <row r="1245" spans="1:14" s="365" customFormat="1" ht="30">
      <c r="A1245" s="605">
        <v>155</v>
      </c>
      <c r="B1245" s="606" t="s">
        <v>1006</v>
      </c>
      <c r="C1245" s="619"/>
      <c r="D1245" s="607" t="s">
        <v>27</v>
      </c>
      <c r="E1245" s="608">
        <v>6</v>
      </c>
      <c r="F1245" s="542" t="s">
        <v>1425</v>
      </c>
      <c r="G1245" s="439" t="s">
        <v>1407</v>
      </c>
      <c r="H1245" s="543" t="s">
        <v>1428</v>
      </c>
      <c r="I1245" s="544">
        <v>33</v>
      </c>
      <c r="J1245" s="441">
        <v>33</v>
      </c>
      <c r="K1245" s="1146">
        <f>J1245/N1245</f>
        <v>9.166666666666666E-2</v>
      </c>
      <c r="L1245" s="624">
        <v>1</v>
      </c>
      <c r="N1245" s="365">
        <v>360</v>
      </c>
    </row>
    <row r="1246" spans="1:14" s="365" customFormat="1" ht="45">
      <c r="A1246" s="609">
        <v>155</v>
      </c>
      <c r="B1246" s="610" t="s">
        <v>1006</v>
      </c>
      <c r="C1246" s="620" t="s">
        <v>1229</v>
      </c>
      <c r="D1246" s="611" t="s">
        <v>27</v>
      </c>
      <c r="E1246" s="612">
        <v>6</v>
      </c>
      <c r="F1246" s="613" t="s">
        <v>1230</v>
      </c>
      <c r="G1246" s="458" t="s">
        <v>1231</v>
      </c>
      <c r="H1246" s="614" t="s">
        <v>1232</v>
      </c>
      <c r="I1246" s="615">
        <v>129.6</v>
      </c>
      <c r="J1246" s="616">
        <v>129.6</v>
      </c>
      <c r="K1246" s="556">
        <f>J1246/N1246</f>
        <v>1.8409090909090906</v>
      </c>
      <c r="L1246" s="1143">
        <v>2</v>
      </c>
      <c r="M1246" s="399" t="s">
        <v>1233</v>
      </c>
      <c r="N1246" s="365">
        <v>70.400000000000006</v>
      </c>
    </row>
    <row r="1247" spans="1:14" s="365" customFormat="1" ht="15">
      <c r="A1247" s="395">
        <v>156</v>
      </c>
      <c r="B1247" s="396" t="s">
        <v>1009</v>
      </c>
      <c r="C1247" s="621"/>
      <c r="D1247" s="567" t="s">
        <v>27</v>
      </c>
      <c r="E1247" s="498">
        <v>12</v>
      </c>
      <c r="F1247" s="433" t="s">
        <v>1423</v>
      </c>
      <c r="G1247" s="367" t="s">
        <v>1407</v>
      </c>
      <c r="H1247" s="406" t="s">
        <v>1429</v>
      </c>
      <c r="I1247" s="363">
        <v>32</v>
      </c>
      <c r="J1247" s="363">
        <v>32</v>
      </c>
      <c r="K1247" s="1148">
        <f>J1247/N1247</f>
        <v>6.6666666666666666E-2</v>
      </c>
      <c r="L1247" s="1140">
        <v>1</v>
      </c>
      <c r="M1247" s="364"/>
      <c r="N1247" s="365">
        <v>480</v>
      </c>
    </row>
    <row r="1248" spans="1:14" s="365" customFormat="1" ht="45">
      <c r="A1248" s="99">
        <v>156</v>
      </c>
      <c r="B1248" s="100" t="s">
        <v>1009</v>
      </c>
      <c r="C1248" s="622" t="s">
        <v>1234</v>
      </c>
      <c r="D1248" s="568" t="s">
        <v>27</v>
      </c>
      <c r="E1248" s="499">
        <v>12</v>
      </c>
      <c r="F1248" s="435" t="s">
        <v>1230</v>
      </c>
      <c r="G1248" s="377" t="s">
        <v>1231</v>
      </c>
      <c r="H1248" s="399" t="s">
        <v>1235</v>
      </c>
      <c r="I1248" s="397">
        <v>44</v>
      </c>
      <c r="J1248" s="398">
        <v>44</v>
      </c>
      <c r="K1248" s="1148">
        <f>J1248/N1248</f>
        <v>0.18333333333333332</v>
      </c>
      <c r="L1248" s="1144">
        <v>2</v>
      </c>
      <c r="M1248" s="399" t="s">
        <v>1236</v>
      </c>
      <c r="N1248" s="1137">
        <v>240</v>
      </c>
    </row>
    <row r="1249" spans="1:14" s="365" customFormat="1" ht="30">
      <c r="A1249" s="605">
        <v>157</v>
      </c>
      <c r="B1249" s="606" t="s">
        <v>1011</v>
      </c>
      <c r="C1249" s="619"/>
      <c r="D1249" s="607" t="s">
        <v>27</v>
      </c>
      <c r="E1249" s="608">
        <v>11</v>
      </c>
      <c r="F1249" s="542" t="s">
        <v>1425</v>
      </c>
      <c r="G1249" s="439" t="s">
        <v>1407</v>
      </c>
      <c r="H1249" s="550" t="s">
        <v>1430</v>
      </c>
      <c r="I1249" s="442">
        <v>24</v>
      </c>
      <c r="J1249" s="442">
        <v>24</v>
      </c>
      <c r="K1249" s="1146">
        <f>J1249/N1249</f>
        <v>0.12</v>
      </c>
      <c r="L1249" s="624">
        <v>1</v>
      </c>
      <c r="M1249" s="364"/>
      <c r="N1249" s="1137">
        <v>200</v>
      </c>
    </row>
    <row r="1250" spans="1:14" s="365" customFormat="1" ht="45">
      <c r="A1250" s="609">
        <v>157</v>
      </c>
      <c r="B1250" s="610" t="s">
        <v>1011</v>
      </c>
      <c r="C1250" s="620" t="s">
        <v>1237</v>
      </c>
      <c r="D1250" s="611" t="s">
        <v>27</v>
      </c>
      <c r="E1250" s="612">
        <v>11</v>
      </c>
      <c r="F1250" s="613" t="s">
        <v>1230</v>
      </c>
      <c r="G1250" s="458" t="s">
        <v>1231</v>
      </c>
      <c r="H1250" s="614" t="s">
        <v>1238</v>
      </c>
      <c r="I1250" s="615">
        <v>28</v>
      </c>
      <c r="J1250" s="616">
        <v>28</v>
      </c>
      <c r="K1250" s="1146">
        <f>J1250/N1250</f>
        <v>0.23333333333333334</v>
      </c>
      <c r="L1250" s="1143">
        <v>2</v>
      </c>
      <c r="M1250" s="399" t="s">
        <v>1239</v>
      </c>
      <c r="N1250" s="1137">
        <v>120</v>
      </c>
    </row>
    <row r="1251" spans="1:14" s="365" customFormat="1" ht="30">
      <c r="A1251" s="395">
        <v>158</v>
      </c>
      <c r="B1251" s="396" t="s">
        <v>1012</v>
      </c>
      <c r="C1251" s="621"/>
      <c r="D1251" s="567" t="s">
        <v>27</v>
      </c>
      <c r="E1251" s="500">
        <v>9</v>
      </c>
      <c r="F1251" s="434" t="s">
        <v>1423</v>
      </c>
      <c r="G1251" s="367" t="s">
        <v>1407</v>
      </c>
      <c r="H1251" s="407" t="s">
        <v>1431</v>
      </c>
      <c r="I1251" s="363">
        <v>36</v>
      </c>
      <c r="J1251" s="363">
        <v>36</v>
      </c>
      <c r="K1251" s="1148">
        <f>J1251/N1251</f>
        <v>7.4999999999999997E-2</v>
      </c>
      <c r="L1251" s="1140">
        <v>1</v>
      </c>
      <c r="M1251" s="364"/>
      <c r="N1251" s="1137">
        <v>480</v>
      </c>
    </row>
    <row r="1252" spans="1:14" s="365" customFormat="1" ht="45">
      <c r="A1252" s="99">
        <v>158</v>
      </c>
      <c r="B1252" s="100" t="s">
        <v>1012</v>
      </c>
      <c r="C1252" s="622" t="s">
        <v>1240</v>
      </c>
      <c r="D1252" s="568" t="s">
        <v>27</v>
      </c>
      <c r="E1252" s="501">
        <v>9</v>
      </c>
      <c r="F1252" s="435" t="s">
        <v>1230</v>
      </c>
      <c r="G1252" s="377" t="s">
        <v>1231</v>
      </c>
      <c r="H1252" s="412" t="s">
        <v>1241</v>
      </c>
      <c r="I1252" s="397">
        <v>26.45</v>
      </c>
      <c r="J1252" s="398">
        <v>26.45</v>
      </c>
      <c r="K1252" s="1148">
        <f>J1252/N1252</f>
        <v>0.10579999999999999</v>
      </c>
      <c r="L1252" s="500">
        <v>2</v>
      </c>
      <c r="M1252" s="400" t="s">
        <v>1242</v>
      </c>
      <c r="N1252" s="1137">
        <v>250</v>
      </c>
    </row>
    <row r="1253" spans="1:14" s="365" customFormat="1" ht="30">
      <c r="A1253" s="605">
        <v>159</v>
      </c>
      <c r="B1253" s="606" t="s">
        <v>1014</v>
      </c>
      <c r="C1253" s="619"/>
      <c r="D1253" s="607" t="s">
        <v>27</v>
      </c>
      <c r="E1253" s="624">
        <v>9</v>
      </c>
      <c r="F1253" s="552" t="s">
        <v>1423</v>
      </c>
      <c r="G1253" s="439" t="s">
        <v>1407</v>
      </c>
      <c r="H1253" s="553" t="s">
        <v>1431</v>
      </c>
      <c r="I1253" s="442">
        <v>32</v>
      </c>
      <c r="J1253" s="442">
        <v>32</v>
      </c>
      <c r="K1253" s="1146">
        <f>J1253/N1253</f>
        <v>6.6666666666666666E-2</v>
      </c>
      <c r="L1253" s="624">
        <v>1</v>
      </c>
      <c r="M1253" s="364"/>
      <c r="N1253" s="1137">
        <v>480</v>
      </c>
    </row>
    <row r="1254" spans="1:14" s="365" customFormat="1" ht="45">
      <c r="A1254" s="609">
        <v>159</v>
      </c>
      <c r="B1254" s="610" t="s">
        <v>1014</v>
      </c>
      <c r="C1254" s="620" t="s">
        <v>1243</v>
      </c>
      <c r="D1254" s="611" t="s">
        <v>27</v>
      </c>
      <c r="E1254" s="625">
        <v>9</v>
      </c>
      <c r="F1254" s="613" t="s">
        <v>1230</v>
      </c>
      <c r="G1254" s="458" t="s">
        <v>1231</v>
      </c>
      <c r="H1254" s="626" t="s">
        <v>1241</v>
      </c>
      <c r="I1254" s="615">
        <v>20.71</v>
      </c>
      <c r="J1254" s="616">
        <v>20.71</v>
      </c>
      <c r="K1254" s="1146">
        <f>J1254/N1254</f>
        <v>8.2839999999999997E-2</v>
      </c>
      <c r="L1254" s="624">
        <v>2</v>
      </c>
      <c r="M1254" s="400" t="s">
        <v>1242</v>
      </c>
      <c r="N1254" s="1137">
        <v>250</v>
      </c>
    </row>
    <row r="1255" spans="1:14" s="365" customFormat="1" ht="30">
      <c r="A1255" s="395">
        <v>160</v>
      </c>
      <c r="B1255" s="396" t="s">
        <v>1015</v>
      </c>
      <c r="C1255" s="621"/>
      <c r="D1255" s="567" t="s">
        <v>27</v>
      </c>
      <c r="E1255" s="500">
        <v>3</v>
      </c>
      <c r="F1255" s="434" t="s">
        <v>1425</v>
      </c>
      <c r="G1255" s="367" t="s">
        <v>1407</v>
      </c>
      <c r="H1255" s="407" t="s">
        <v>1445</v>
      </c>
      <c r="I1255" s="363">
        <v>24</v>
      </c>
      <c r="J1255" s="363">
        <v>24</v>
      </c>
      <c r="K1255" s="1148">
        <f>J1255/N1255</f>
        <v>0.04</v>
      </c>
      <c r="L1255" s="1140">
        <v>1</v>
      </c>
      <c r="M1255" s="364"/>
      <c r="N1255" s="1137">
        <v>600</v>
      </c>
    </row>
    <row r="1256" spans="1:14" s="365" customFormat="1" ht="45">
      <c r="A1256" s="99">
        <v>160</v>
      </c>
      <c r="B1256" s="100" t="s">
        <v>1015</v>
      </c>
      <c r="C1256" s="622" t="s">
        <v>1244</v>
      </c>
      <c r="D1256" s="568" t="s">
        <v>27</v>
      </c>
      <c r="E1256" s="501">
        <v>3</v>
      </c>
      <c r="F1256" s="435" t="s">
        <v>1230</v>
      </c>
      <c r="G1256" s="377" t="s">
        <v>1231</v>
      </c>
      <c r="H1256" s="412" t="s">
        <v>1245</v>
      </c>
      <c r="I1256" s="397">
        <v>42.86</v>
      </c>
      <c r="J1256" s="398">
        <v>42.86</v>
      </c>
      <c r="K1256" s="1148">
        <f>J1256/N1256</f>
        <v>4.2860000000000002E-2</v>
      </c>
      <c r="L1256" s="500">
        <v>2</v>
      </c>
      <c r="M1256" s="400" t="s">
        <v>1246</v>
      </c>
      <c r="N1256" s="1137">
        <v>1000</v>
      </c>
    </row>
    <row r="1257" spans="1:14" s="365" customFormat="1" ht="45">
      <c r="A1257" s="605">
        <v>161</v>
      </c>
      <c r="B1257" s="606" t="s">
        <v>1151</v>
      </c>
      <c r="C1257" s="619"/>
      <c r="D1257" s="607" t="s">
        <v>27</v>
      </c>
      <c r="E1257" s="608">
        <v>10</v>
      </c>
      <c r="F1257" s="552" t="s">
        <v>1425</v>
      </c>
      <c r="G1257" s="439" t="s">
        <v>1407</v>
      </c>
      <c r="H1257" s="550" t="s">
        <v>1432</v>
      </c>
      <c r="I1257" s="442">
        <v>30</v>
      </c>
      <c r="J1257" s="442">
        <v>30</v>
      </c>
      <c r="K1257" s="1146">
        <f>J1257/N1257</f>
        <v>9.5238095238095233E-2</v>
      </c>
      <c r="L1257" s="624">
        <v>1</v>
      </c>
      <c r="M1257" s="364"/>
      <c r="N1257" s="1137">
        <v>315</v>
      </c>
    </row>
    <row r="1258" spans="1:14" s="365" customFormat="1" ht="60">
      <c r="A1258" s="609">
        <v>161</v>
      </c>
      <c r="B1258" s="610" t="s">
        <v>1151</v>
      </c>
      <c r="C1258" s="620" t="s">
        <v>1247</v>
      </c>
      <c r="D1258" s="611" t="s">
        <v>27</v>
      </c>
      <c r="E1258" s="612">
        <v>10</v>
      </c>
      <c r="F1258" s="613" t="s">
        <v>1230</v>
      </c>
      <c r="G1258" s="458" t="s">
        <v>1231</v>
      </c>
      <c r="H1258" s="614" t="s">
        <v>1248</v>
      </c>
      <c r="I1258" s="615">
        <v>87.24</v>
      </c>
      <c r="J1258" s="616">
        <v>87.24</v>
      </c>
      <c r="K1258" s="1146">
        <f>J1258/N1258</f>
        <v>1.1789189189189189</v>
      </c>
      <c r="L1258" s="1143">
        <v>2</v>
      </c>
      <c r="M1258" s="399" t="s">
        <v>1249</v>
      </c>
      <c r="N1258" s="1137">
        <v>74</v>
      </c>
    </row>
    <row r="1259" spans="1:14" s="365" customFormat="1" ht="42.75">
      <c r="A1259" s="99">
        <v>162</v>
      </c>
      <c r="B1259" s="100" t="s">
        <v>1019</v>
      </c>
      <c r="C1259" s="622" t="s">
        <v>1250</v>
      </c>
      <c r="D1259" s="568" t="s">
        <v>27</v>
      </c>
      <c r="E1259" s="499">
        <v>7</v>
      </c>
      <c r="F1259" s="435" t="s">
        <v>1230</v>
      </c>
      <c r="G1259" s="377" t="s">
        <v>1231</v>
      </c>
      <c r="H1259" s="399" t="s">
        <v>1251</v>
      </c>
      <c r="I1259" s="397">
        <v>31.3</v>
      </c>
      <c r="J1259" s="398">
        <v>31.3</v>
      </c>
      <c r="K1259" s="398">
        <v>31.3</v>
      </c>
      <c r="L1259" s="1144">
        <v>1</v>
      </c>
      <c r="M1259" s="399" t="s">
        <v>1252</v>
      </c>
    </row>
    <row r="1260" spans="1:14" s="365" customFormat="1" ht="30">
      <c r="A1260" s="605">
        <v>163</v>
      </c>
      <c r="B1260" s="606" t="s">
        <v>1020</v>
      </c>
      <c r="C1260" s="619"/>
      <c r="D1260" s="607" t="s">
        <v>27</v>
      </c>
      <c r="E1260" s="608">
        <v>6</v>
      </c>
      <c r="F1260" s="451" t="s">
        <v>1425</v>
      </c>
      <c r="G1260" s="439" t="s">
        <v>1407</v>
      </c>
      <c r="H1260" s="440" t="s">
        <v>1433</v>
      </c>
      <c r="I1260" s="555">
        <v>90</v>
      </c>
      <c r="J1260" s="555">
        <v>90</v>
      </c>
      <c r="K1260" s="443">
        <f>J1260/N1260</f>
        <v>0.09</v>
      </c>
      <c r="L1260" s="624">
        <v>1</v>
      </c>
      <c r="M1260" s="364"/>
      <c r="N1260" s="365">
        <v>1000</v>
      </c>
    </row>
    <row r="1261" spans="1:14" s="365" customFormat="1" ht="45">
      <c r="A1261" s="609">
        <v>163</v>
      </c>
      <c r="B1261" s="610" t="s">
        <v>1020</v>
      </c>
      <c r="C1261" s="620" t="s">
        <v>1253</v>
      </c>
      <c r="D1261" s="611" t="s">
        <v>27</v>
      </c>
      <c r="E1261" s="612">
        <v>6</v>
      </c>
      <c r="F1261" s="613" t="s">
        <v>1230</v>
      </c>
      <c r="G1261" s="458" t="s">
        <v>1231</v>
      </c>
      <c r="H1261" s="614" t="s">
        <v>1235</v>
      </c>
      <c r="I1261" s="615">
        <v>52</v>
      </c>
      <c r="J1261" s="616">
        <v>52</v>
      </c>
      <c r="K1261" s="1147">
        <f>J1261/N1261</f>
        <v>0.21666666666666667</v>
      </c>
      <c r="L1261" s="1143">
        <v>2</v>
      </c>
      <c r="M1261" s="399" t="s">
        <v>1236</v>
      </c>
      <c r="N1261" s="365">
        <v>240</v>
      </c>
    </row>
    <row r="1262" spans="1:14" s="365" customFormat="1" ht="30">
      <c r="A1262" s="395">
        <v>164</v>
      </c>
      <c r="B1262" s="396" t="s">
        <v>1021</v>
      </c>
      <c r="C1262" s="621"/>
      <c r="D1262" s="567" t="s">
        <v>27</v>
      </c>
      <c r="E1262" s="498">
        <v>6</v>
      </c>
      <c r="F1262" s="373" t="s">
        <v>1425</v>
      </c>
      <c r="G1262" s="367" t="s">
        <v>1407</v>
      </c>
      <c r="H1262" s="374" t="s">
        <v>1433</v>
      </c>
      <c r="I1262" s="384">
        <v>40</v>
      </c>
      <c r="J1262" s="384">
        <v>40</v>
      </c>
      <c r="K1262" s="402">
        <f>J1262/N1262</f>
        <v>0.04</v>
      </c>
      <c r="L1262" s="1140">
        <v>1</v>
      </c>
      <c r="M1262" s="364"/>
      <c r="N1262" s="365">
        <v>1000</v>
      </c>
    </row>
    <row r="1263" spans="1:14" s="365" customFormat="1" ht="45">
      <c r="A1263" s="99">
        <v>164</v>
      </c>
      <c r="B1263" s="100" t="s">
        <v>1021</v>
      </c>
      <c r="C1263" s="622" t="s">
        <v>1254</v>
      </c>
      <c r="D1263" s="568" t="s">
        <v>27</v>
      </c>
      <c r="E1263" s="499">
        <v>6</v>
      </c>
      <c r="F1263" s="435" t="s">
        <v>1230</v>
      </c>
      <c r="G1263" s="377" t="s">
        <v>1231</v>
      </c>
      <c r="H1263" s="399" t="s">
        <v>1235</v>
      </c>
      <c r="I1263" s="397">
        <v>36</v>
      </c>
      <c r="J1263" s="398">
        <v>36</v>
      </c>
      <c r="K1263" s="402">
        <f>J1263/N1263</f>
        <v>0.15</v>
      </c>
      <c r="L1263" s="1144">
        <v>2</v>
      </c>
      <c r="M1263" s="399" t="s">
        <v>1236</v>
      </c>
      <c r="N1263" s="365">
        <v>240</v>
      </c>
    </row>
    <row r="1264" spans="1:14" s="365" customFormat="1" ht="45">
      <c r="A1264" s="605">
        <v>165</v>
      </c>
      <c r="B1264" s="606" t="s">
        <v>1022</v>
      </c>
      <c r="C1264" s="619"/>
      <c r="D1264" s="607" t="s">
        <v>27</v>
      </c>
      <c r="E1264" s="608">
        <v>5</v>
      </c>
      <c r="F1264" s="542" t="s">
        <v>1425</v>
      </c>
      <c r="G1264" s="439" t="s">
        <v>1407</v>
      </c>
      <c r="H1264" s="550" t="s">
        <v>1434</v>
      </c>
      <c r="I1264" s="442">
        <v>326.60000000000002</v>
      </c>
      <c r="J1264" s="442">
        <v>326.60000000000002</v>
      </c>
      <c r="K1264" s="1147">
        <f>J1264/N1264</f>
        <v>0.85947368421052639</v>
      </c>
      <c r="L1264" s="624">
        <v>1</v>
      </c>
      <c r="M1264" s="364"/>
      <c r="N1264" s="365">
        <v>380</v>
      </c>
    </row>
    <row r="1265" spans="1:14" s="365" customFormat="1" ht="45">
      <c r="A1265" s="609">
        <v>165</v>
      </c>
      <c r="B1265" s="610" t="s">
        <v>1022</v>
      </c>
      <c r="C1265" s="620" t="s">
        <v>1255</v>
      </c>
      <c r="D1265" s="611" t="s">
        <v>27</v>
      </c>
      <c r="E1265" s="612">
        <v>5</v>
      </c>
      <c r="F1265" s="613" t="s">
        <v>1230</v>
      </c>
      <c r="G1265" s="458" t="s">
        <v>1231</v>
      </c>
      <c r="H1265" s="614" t="s">
        <v>1256</v>
      </c>
      <c r="I1265" s="615">
        <v>168</v>
      </c>
      <c r="J1265" s="616">
        <v>168</v>
      </c>
      <c r="K1265" s="443">
        <f>J1265/N1265</f>
        <v>1.5</v>
      </c>
      <c r="L1265" s="1143">
        <v>2</v>
      </c>
      <c r="M1265" s="399" t="s">
        <v>1257</v>
      </c>
      <c r="N1265" s="365">
        <v>112</v>
      </c>
    </row>
    <row r="1266" spans="1:14" s="365" customFormat="1" ht="42.75">
      <c r="A1266" s="99">
        <v>166</v>
      </c>
      <c r="B1266" s="100" t="s">
        <v>1152</v>
      </c>
      <c r="C1266" s="622" t="s">
        <v>1258</v>
      </c>
      <c r="D1266" s="568" t="s">
        <v>27</v>
      </c>
      <c r="E1266" s="499">
        <v>8</v>
      </c>
      <c r="F1266" s="435" t="s">
        <v>1230</v>
      </c>
      <c r="G1266" s="377" t="s">
        <v>1231</v>
      </c>
      <c r="H1266" s="399" t="s">
        <v>1259</v>
      </c>
      <c r="I1266" s="397">
        <v>200</v>
      </c>
      <c r="J1266" s="398">
        <v>200</v>
      </c>
      <c r="K1266" s="398">
        <v>200</v>
      </c>
      <c r="L1266" s="1144">
        <v>1</v>
      </c>
      <c r="M1266" s="399" t="s">
        <v>1260</v>
      </c>
    </row>
    <row r="1267" spans="1:14" s="365" customFormat="1" ht="45">
      <c r="A1267" s="605">
        <v>167</v>
      </c>
      <c r="B1267" s="606" t="s">
        <v>1024</v>
      </c>
      <c r="C1267" s="619"/>
      <c r="D1267" s="607" t="s">
        <v>27</v>
      </c>
      <c r="E1267" s="608">
        <v>8</v>
      </c>
      <c r="F1267" s="542" t="s">
        <v>1425</v>
      </c>
      <c r="G1267" s="439" t="s">
        <v>1407</v>
      </c>
      <c r="H1267" s="550" t="s">
        <v>1446</v>
      </c>
      <c r="I1267" s="442">
        <v>60</v>
      </c>
      <c r="J1267" s="442">
        <v>60</v>
      </c>
      <c r="K1267" s="443">
        <f>J1267/N1267</f>
        <v>1.25</v>
      </c>
      <c r="L1267" s="624">
        <v>1</v>
      </c>
      <c r="M1267" s="364"/>
      <c r="N1267" s="365">
        <v>48</v>
      </c>
    </row>
    <row r="1268" spans="1:14" s="365" customFormat="1" ht="45">
      <c r="A1268" s="609">
        <v>167</v>
      </c>
      <c r="B1268" s="610" t="s">
        <v>1024</v>
      </c>
      <c r="C1268" s="620" t="s">
        <v>1261</v>
      </c>
      <c r="D1268" s="611" t="s">
        <v>27</v>
      </c>
      <c r="E1268" s="612">
        <v>8</v>
      </c>
      <c r="F1268" s="613" t="s">
        <v>1230</v>
      </c>
      <c r="G1268" s="458" t="s">
        <v>1231</v>
      </c>
      <c r="H1268" s="614" t="s">
        <v>1262</v>
      </c>
      <c r="I1268" s="615">
        <v>104.02</v>
      </c>
      <c r="J1268" s="616">
        <v>104.02</v>
      </c>
      <c r="K1268" s="556">
        <f>J1268/N1268</f>
        <v>1.8912727272727272</v>
      </c>
      <c r="L1268" s="1143">
        <v>2</v>
      </c>
      <c r="M1268" s="399" t="s">
        <v>1263</v>
      </c>
      <c r="N1268" s="365">
        <v>55</v>
      </c>
    </row>
    <row r="1269" spans="1:14" s="365" customFormat="1" ht="42.75">
      <c r="A1269" s="99">
        <v>168</v>
      </c>
      <c r="B1269" s="100" t="s">
        <v>1026</v>
      </c>
      <c r="C1269" s="622" t="s">
        <v>1264</v>
      </c>
      <c r="D1269" s="568" t="s">
        <v>27</v>
      </c>
      <c r="E1269" s="499">
        <v>9</v>
      </c>
      <c r="F1269" s="435" t="s">
        <v>1230</v>
      </c>
      <c r="G1269" s="377" t="s">
        <v>1231</v>
      </c>
      <c r="H1269" s="399" t="s">
        <v>1265</v>
      </c>
      <c r="I1269" s="397">
        <v>72</v>
      </c>
      <c r="J1269" s="398">
        <v>72</v>
      </c>
      <c r="K1269" s="398">
        <v>72</v>
      </c>
      <c r="L1269" s="1144">
        <v>2</v>
      </c>
      <c r="M1269" s="399" t="s">
        <v>1266</v>
      </c>
      <c r="N1269" s="1171">
        <v>100</v>
      </c>
    </row>
    <row r="1270" spans="1:14" s="365" customFormat="1" ht="30">
      <c r="A1270" s="395">
        <v>168</v>
      </c>
      <c r="B1270" s="396" t="s">
        <v>1026</v>
      </c>
      <c r="C1270" s="621"/>
      <c r="D1270" s="567" t="s">
        <v>27</v>
      </c>
      <c r="E1270" s="498">
        <v>9</v>
      </c>
      <c r="F1270" s="433" t="s">
        <v>1425</v>
      </c>
      <c r="G1270" s="367" t="s">
        <v>1407</v>
      </c>
      <c r="H1270" s="406" t="s">
        <v>1447</v>
      </c>
      <c r="I1270" s="363">
        <v>198</v>
      </c>
      <c r="J1270" s="363">
        <v>198</v>
      </c>
      <c r="K1270" s="363">
        <v>198</v>
      </c>
      <c r="L1270" s="1140">
        <v>1</v>
      </c>
      <c r="M1270" s="364"/>
      <c r="N1270" s="1138">
        <v>600</v>
      </c>
    </row>
    <row r="1271" spans="1:14" s="365" customFormat="1" ht="42.75">
      <c r="A1271" s="609">
        <v>169</v>
      </c>
      <c r="B1271" s="610" t="s">
        <v>1153</v>
      </c>
      <c r="C1271" s="620" t="s">
        <v>1267</v>
      </c>
      <c r="D1271" s="611" t="s">
        <v>27</v>
      </c>
      <c r="E1271" s="612">
        <v>9</v>
      </c>
      <c r="F1271" s="613" t="s">
        <v>1230</v>
      </c>
      <c r="G1271" s="458" t="s">
        <v>1231</v>
      </c>
      <c r="H1271" s="614" t="s">
        <v>1268</v>
      </c>
      <c r="I1271" s="615">
        <v>385.03</v>
      </c>
      <c r="J1271" s="616">
        <v>385.03</v>
      </c>
      <c r="K1271" s="616">
        <v>385.03</v>
      </c>
      <c r="L1271" s="1143">
        <v>1</v>
      </c>
      <c r="M1271" s="399" t="s">
        <v>1269</v>
      </c>
    </row>
    <row r="1272" spans="1:14" s="365" customFormat="1" ht="60">
      <c r="A1272" s="99">
        <v>170</v>
      </c>
      <c r="B1272" s="101" t="s">
        <v>1154</v>
      </c>
      <c r="C1272" s="622" t="s">
        <v>1270</v>
      </c>
      <c r="D1272" s="568" t="s">
        <v>27</v>
      </c>
      <c r="E1272" s="499">
        <v>3</v>
      </c>
      <c r="F1272" s="435" t="s">
        <v>1230</v>
      </c>
      <c r="G1272" s="377" t="s">
        <v>1231</v>
      </c>
      <c r="H1272" s="413" t="s">
        <v>1271</v>
      </c>
      <c r="I1272" s="397">
        <v>206.3</v>
      </c>
      <c r="J1272" s="398">
        <v>206.3</v>
      </c>
      <c r="K1272" s="398">
        <v>206.3</v>
      </c>
      <c r="L1272" s="500">
        <v>1</v>
      </c>
      <c r="M1272" s="400" t="s">
        <v>1271</v>
      </c>
    </row>
    <row r="1273" spans="1:14" s="365" customFormat="1" ht="60">
      <c r="A1273" s="609">
        <v>171</v>
      </c>
      <c r="B1273" s="628" t="s">
        <v>1155</v>
      </c>
      <c r="C1273" s="620" t="s">
        <v>1272</v>
      </c>
      <c r="D1273" s="611" t="s">
        <v>27</v>
      </c>
      <c r="E1273" s="612">
        <v>2</v>
      </c>
      <c r="F1273" s="613" t="s">
        <v>1230</v>
      </c>
      <c r="G1273" s="458" t="s">
        <v>1231</v>
      </c>
      <c r="H1273" s="626" t="s">
        <v>1271</v>
      </c>
      <c r="I1273" s="615">
        <v>169.15</v>
      </c>
      <c r="J1273" s="616">
        <v>169.15</v>
      </c>
      <c r="K1273" s="616">
        <v>169.15</v>
      </c>
      <c r="L1273" s="624">
        <v>1</v>
      </c>
      <c r="M1273" s="400" t="s">
        <v>1271</v>
      </c>
    </row>
    <row r="1274" spans="1:14" s="365" customFormat="1" ht="45">
      <c r="A1274" s="395">
        <v>172</v>
      </c>
      <c r="B1274" s="396" t="s">
        <v>1028</v>
      </c>
      <c r="C1274" s="621"/>
      <c r="D1274" s="567" t="s">
        <v>27</v>
      </c>
      <c r="E1274" s="498">
        <v>6</v>
      </c>
      <c r="F1274" s="433" t="s">
        <v>1425</v>
      </c>
      <c r="G1274" s="367" t="s">
        <v>1407</v>
      </c>
      <c r="H1274" s="406" t="s">
        <v>1448</v>
      </c>
      <c r="I1274" s="363">
        <v>60</v>
      </c>
      <c r="J1274" s="363">
        <v>60</v>
      </c>
      <c r="K1274" s="1145">
        <f>J1274/N1274</f>
        <v>0.6</v>
      </c>
      <c r="L1274" s="1140">
        <v>1</v>
      </c>
      <c r="M1274" s="364"/>
      <c r="N1274" s="365">
        <v>100</v>
      </c>
    </row>
    <row r="1275" spans="1:14" s="365" customFormat="1" ht="45">
      <c r="A1275" s="99">
        <v>172</v>
      </c>
      <c r="B1275" s="100" t="s">
        <v>1028</v>
      </c>
      <c r="C1275" s="622" t="s">
        <v>1273</v>
      </c>
      <c r="D1275" s="568" t="s">
        <v>27</v>
      </c>
      <c r="E1275" s="499">
        <v>6</v>
      </c>
      <c r="F1275" s="435" t="s">
        <v>1230</v>
      </c>
      <c r="G1275" s="377" t="s">
        <v>1231</v>
      </c>
      <c r="H1275" s="401" t="s">
        <v>1238</v>
      </c>
      <c r="I1275" s="397">
        <v>76</v>
      </c>
      <c r="J1275" s="398">
        <v>76</v>
      </c>
      <c r="K1275" s="1145">
        <f>J1275/N1275</f>
        <v>0.6333333333333333</v>
      </c>
      <c r="L1275" s="1144">
        <v>2</v>
      </c>
      <c r="M1275" s="399" t="s">
        <v>1239</v>
      </c>
      <c r="N1275" s="365">
        <v>120</v>
      </c>
    </row>
    <row r="1276" spans="1:14" s="365" customFormat="1" ht="30">
      <c r="A1276" s="605">
        <v>173</v>
      </c>
      <c r="B1276" s="606" t="s">
        <v>1034</v>
      </c>
      <c r="C1276" s="619"/>
      <c r="D1276" s="607" t="s">
        <v>27</v>
      </c>
      <c r="E1276" s="608">
        <v>12</v>
      </c>
      <c r="F1276" s="571" t="s">
        <v>1425</v>
      </c>
      <c r="G1276" s="439" t="s">
        <v>1407</v>
      </c>
      <c r="H1276" s="576" t="s">
        <v>1436</v>
      </c>
      <c r="I1276" s="442">
        <v>40</v>
      </c>
      <c r="J1276" s="442">
        <v>40</v>
      </c>
      <c r="K1276" s="1145">
        <f>J1276/N1276</f>
        <v>6.6666666666666666E-2</v>
      </c>
      <c r="L1276" s="624">
        <v>1</v>
      </c>
      <c r="M1276" s="364"/>
      <c r="N1276" s="365">
        <v>600</v>
      </c>
    </row>
    <row r="1277" spans="1:14" s="365" customFormat="1" ht="42.75">
      <c r="A1277" s="609">
        <v>173</v>
      </c>
      <c r="B1277" s="610" t="s">
        <v>1034</v>
      </c>
      <c r="C1277" s="620" t="s">
        <v>1274</v>
      </c>
      <c r="D1277" s="611" t="s">
        <v>27</v>
      </c>
      <c r="E1277" s="612">
        <v>12</v>
      </c>
      <c r="F1277" s="613" t="s">
        <v>1230</v>
      </c>
      <c r="G1277" s="458" t="s">
        <v>1231</v>
      </c>
      <c r="H1277" s="614" t="s">
        <v>1265</v>
      </c>
      <c r="I1277" s="615">
        <v>62.49</v>
      </c>
      <c r="J1277" s="616">
        <v>62.49</v>
      </c>
      <c r="K1277" s="1145">
        <f>J1277/N1277</f>
        <v>0.62490000000000001</v>
      </c>
      <c r="L1277" s="1143">
        <v>2</v>
      </c>
      <c r="M1277" s="399" t="s">
        <v>1266</v>
      </c>
      <c r="N1277" s="365">
        <v>100</v>
      </c>
    </row>
    <row r="1278" spans="1:14" s="365" customFormat="1" ht="30">
      <c r="A1278" s="395">
        <v>174</v>
      </c>
      <c r="B1278" s="396" t="s">
        <v>1035</v>
      </c>
      <c r="C1278" s="621"/>
      <c r="D1278" s="567" t="s">
        <v>27</v>
      </c>
      <c r="E1278" s="498">
        <v>12</v>
      </c>
      <c r="F1278" s="433" t="s">
        <v>1425</v>
      </c>
      <c r="G1278" s="367" t="s">
        <v>1407</v>
      </c>
      <c r="H1278" s="406" t="s">
        <v>1449</v>
      </c>
      <c r="I1278" s="363">
        <v>36</v>
      </c>
      <c r="J1278" s="363">
        <v>36</v>
      </c>
      <c r="K1278" s="1145">
        <f>J1278/N1278</f>
        <v>0.2</v>
      </c>
      <c r="L1278" s="1140">
        <v>1</v>
      </c>
      <c r="M1278" s="364"/>
      <c r="N1278" s="365">
        <v>180</v>
      </c>
    </row>
    <row r="1279" spans="1:14" s="365" customFormat="1" ht="45">
      <c r="A1279" s="99">
        <v>174</v>
      </c>
      <c r="B1279" s="100" t="s">
        <v>1035</v>
      </c>
      <c r="C1279" s="622" t="s">
        <v>1275</v>
      </c>
      <c r="D1279" s="568" t="s">
        <v>27</v>
      </c>
      <c r="E1279" s="499">
        <v>12</v>
      </c>
      <c r="F1279" s="435" t="s">
        <v>1230</v>
      </c>
      <c r="G1279" s="377" t="s">
        <v>1231</v>
      </c>
      <c r="H1279" s="399" t="s">
        <v>1276</v>
      </c>
      <c r="I1279" s="397">
        <v>68</v>
      </c>
      <c r="J1279" s="398">
        <v>68</v>
      </c>
      <c r="K1279" s="1145">
        <f>J1279/N1279</f>
        <v>0.34</v>
      </c>
      <c r="L1279" s="1144">
        <v>2</v>
      </c>
      <c r="M1279" s="399" t="s">
        <v>1277</v>
      </c>
      <c r="N1279" s="365">
        <v>200</v>
      </c>
    </row>
    <row r="1280" spans="1:14" s="365" customFormat="1" ht="30">
      <c r="A1280" s="605">
        <v>175</v>
      </c>
      <c r="B1280" s="606" t="s">
        <v>1036</v>
      </c>
      <c r="C1280" s="619"/>
      <c r="D1280" s="607" t="s">
        <v>27</v>
      </c>
      <c r="E1280" s="608">
        <v>12</v>
      </c>
      <c r="F1280" s="571" t="s">
        <v>1425</v>
      </c>
      <c r="G1280" s="439" t="s">
        <v>1407</v>
      </c>
      <c r="H1280" s="576" t="s">
        <v>1438</v>
      </c>
      <c r="I1280" s="442">
        <v>36</v>
      </c>
      <c r="J1280" s="442">
        <v>36</v>
      </c>
      <c r="K1280" s="1145">
        <f>J1280/N1280</f>
        <v>0.06</v>
      </c>
      <c r="L1280" s="624">
        <v>1</v>
      </c>
      <c r="M1280" s="364"/>
      <c r="N1280" s="365">
        <v>600</v>
      </c>
    </row>
    <row r="1281" spans="1:14" s="365" customFormat="1" ht="45">
      <c r="A1281" s="609">
        <v>175</v>
      </c>
      <c r="B1281" s="610" t="s">
        <v>1036</v>
      </c>
      <c r="C1281" s="620" t="s">
        <v>1278</v>
      </c>
      <c r="D1281" s="611" t="s">
        <v>27</v>
      </c>
      <c r="E1281" s="612">
        <v>12</v>
      </c>
      <c r="F1281" s="613" t="s">
        <v>1230</v>
      </c>
      <c r="G1281" s="458" t="s">
        <v>1231</v>
      </c>
      <c r="H1281" s="614" t="s">
        <v>1279</v>
      </c>
      <c r="I1281" s="615">
        <v>52</v>
      </c>
      <c r="J1281" s="616">
        <v>52</v>
      </c>
      <c r="K1281" s="1145">
        <f>J1281/N1281</f>
        <v>0.26</v>
      </c>
      <c r="L1281" s="1143">
        <v>2</v>
      </c>
      <c r="M1281" s="399" t="s">
        <v>1277</v>
      </c>
      <c r="N1281" s="365">
        <v>200</v>
      </c>
    </row>
    <row r="1282" spans="1:14" s="365" customFormat="1" ht="30">
      <c r="A1282" s="395">
        <v>176</v>
      </c>
      <c r="B1282" s="396" t="s">
        <v>1037</v>
      </c>
      <c r="C1282" s="621"/>
      <c r="D1282" s="567" t="s">
        <v>27</v>
      </c>
      <c r="E1282" s="498">
        <v>12</v>
      </c>
      <c r="F1282" s="385" t="s">
        <v>1425</v>
      </c>
      <c r="G1282" s="367" t="s">
        <v>1407</v>
      </c>
      <c r="H1282" s="388" t="s">
        <v>1438</v>
      </c>
      <c r="I1282" s="363">
        <v>36</v>
      </c>
      <c r="J1282" s="363">
        <v>36</v>
      </c>
      <c r="K1282" s="1145">
        <f>J1282/N1282</f>
        <v>0.06</v>
      </c>
      <c r="L1282" s="1140">
        <v>1</v>
      </c>
      <c r="M1282" s="364"/>
      <c r="N1282" s="365">
        <v>600</v>
      </c>
    </row>
    <row r="1283" spans="1:14" s="365" customFormat="1" ht="45">
      <c r="A1283" s="99">
        <v>176</v>
      </c>
      <c r="B1283" s="100" t="s">
        <v>1037</v>
      </c>
      <c r="C1283" s="622" t="s">
        <v>1280</v>
      </c>
      <c r="D1283" s="568" t="s">
        <v>27</v>
      </c>
      <c r="E1283" s="499">
        <v>12</v>
      </c>
      <c r="F1283" s="435" t="s">
        <v>1230</v>
      </c>
      <c r="G1283" s="377" t="s">
        <v>1231</v>
      </c>
      <c r="H1283" s="399" t="s">
        <v>1279</v>
      </c>
      <c r="I1283" s="397">
        <v>52</v>
      </c>
      <c r="J1283" s="398">
        <v>52</v>
      </c>
      <c r="K1283" s="1145">
        <f>J1283/N1283</f>
        <v>0.26</v>
      </c>
      <c r="L1283" s="1144">
        <v>2</v>
      </c>
      <c r="M1283" s="399" t="s">
        <v>1277</v>
      </c>
      <c r="N1283" s="365">
        <v>200</v>
      </c>
    </row>
    <row r="1284" spans="1:14" s="365" customFormat="1" ht="30">
      <c r="A1284" s="605">
        <v>177</v>
      </c>
      <c r="B1284" s="606" t="s">
        <v>1038</v>
      </c>
      <c r="C1284" s="619"/>
      <c r="D1284" s="607" t="s">
        <v>27</v>
      </c>
      <c r="E1284" s="608">
        <v>2</v>
      </c>
      <c r="F1284" s="542" t="s">
        <v>1425</v>
      </c>
      <c r="G1284" s="439" t="s">
        <v>1407</v>
      </c>
      <c r="H1284" s="550" t="s">
        <v>1450</v>
      </c>
      <c r="I1284" s="442">
        <v>19.8</v>
      </c>
      <c r="J1284" s="442">
        <v>19.8</v>
      </c>
      <c r="K1284" s="443">
        <f>J1284/N1284</f>
        <v>3.3000000000000002E-2</v>
      </c>
      <c r="L1284" s="624">
        <v>1</v>
      </c>
      <c r="M1284" s="364"/>
      <c r="N1284" s="365">
        <v>600</v>
      </c>
    </row>
    <row r="1285" spans="1:14" s="365" customFormat="1" ht="42.75">
      <c r="A1285" s="609">
        <v>177</v>
      </c>
      <c r="B1285" s="610" t="s">
        <v>1038</v>
      </c>
      <c r="C1285" s="620" t="s">
        <v>1281</v>
      </c>
      <c r="D1285" s="611" t="s">
        <v>27</v>
      </c>
      <c r="E1285" s="612">
        <v>2</v>
      </c>
      <c r="F1285" s="613" t="s">
        <v>1230</v>
      </c>
      <c r="G1285" s="458" t="s">
        <v>1231</v>
      </c>
      <c r="H1285" s="626" t="s">
        <v>1245</v>
      </c>
      <c r="I1285" s="615">
        <v>95.62</v>
      </c>
      <c r="J1285" s="616">
        <v>95.62</v>
      </c>
      <c r="K1285" s="1147">
        <f>J1285/N1285</f>
        <v>9.5620000000000011E-2</v>
      </c>
      <c r="L1285" s="624">
        <v>2</v>
      </c>
      <c r="M1285" s="400" t="s">
        <v>1246</v>
      </c>
      <c r="N1285" s="365">
        <v>1000</v>
      </c>
    </row>
    <row r="1286" spans="1:14" s="365" customFormat="1" ht="30">
      <c r="A1286" s="395">
        <v>178</v>
      </c>
      <c r="B1286" s="396" t="s">
        <v>1039</v>
      </c>
      <c r="C1286" s="621"/>
      <c r="D1286" s="567" t="s">
        <v>27</v>
      </c>
      <c r="E1286" s="498">
        <v>10</v>
      </c>
      <c r="F1286" s="433" t="s">
        <v>1425</v>
      </c>
      <c r="G1286" s="367" t="s">
        <v>1407</v>
      </c>
      <c r="H1286" s="388" t="s">
        <v>1438</v>
      </c>
      <c r="I1286" s="363">
        <v>39.6</v>
      </c>
      <c r="J1286" s="363">
        <v>39.6</v>
      </c>
      <c r="K1286" s="364">
        <f>J1286/N1286</f>
        <v>6.6000000000000003E-2</v>
      </c>
      <c r="L1286" s="1140">
        <v>1</v>
      </c>
      <c r="M1286" s="364"/>
      <c r="N1286" s="365">
        <v>600</v>
      </c>
    </row>
    <row r="1287" spans="1:14" s="365" customFormat="1" ht="42.75">
      <c r="A1287" s="99">
        <v>178</v>
      </c>
      <c r="B1287" s="100" t="s">
        <v>1039</v>
      </c>
      <c r="C1287" s="622" t="s">
        <v>1282</v>
      </c>
      <c r="D1287" s="568" t="s">
        <v>27</v>
      </c>
      <c r="E1287" s="499">
        <v>10</v>
      </c>
      <c r="F1287" s="435" t="s">
        <v>1230</v>
      </c>
      <c r="G1287" s="377" t="s">
        <v>1231</v>
      </c>
      <c r="H1287" s="399" t="s">
        <v>1279</v>
      </c>
      <c r="I1287" s="397">
        <v>56</v>
      </c>
      <c r="J1287" s="398">
        <v>56</v>
      </c>
      <c r="K1287" s="364">
        <f>J1287/N1287</f>
        <v>0.28000000000000003</v>
      </c>
      <c r="L1287" s="1144">
        <v>2</v>
      </c>
      <c r="M1287" s="399" t="s">
        <v>1277</v>
      </c>
      <c r="N1287" s="365">
        <v>200</v>
      </c>
    </row>
    <row r="1288" spans="1:14" s="365" customFormat="1" ht="30">
      <c r="A1288" s="605">
        <v>179</v>
      </c>
      <c r="B1288" s="606" t="s">
        <v>1156</v>
      </c>
      <c r="C1288" s="619"/>
      <c r="D1288" s="607" t="s">
        <v>27</v>
      </c>
      <c r="E1288" s="608">
        <v>10</v>
      </c>
      <c r="F1288" s="505" t="s">
        <v>1425</v>
      </c>
      <c r="G1288" s="439" t="s">
        <v>1407</v>
      </c>
      <c r="H1288" s="506" t="s">
        <v>1433</v>
      </c>
      <c r="I1288" s="442">
        <v>44</v>
      </c>
      <c r="J1288" s="442">
        <v>44</v>
      </c>
      <c r="K1288" s="364">
        <f>J1288/N1288</f>
        <v>4.3999999999999997E-2</v>
      </c>
      <c r="L1288" s="624">
        <v>1</v>
      </c>
      <c r="M1288" s="364"/>
      <c r="N1288" s="365">
        <v>1000</v>
      </c>
    </row>
    <row r="1289" spans="1:14" s="365" customFormat="1" ht="45">
      <c r="A1289" s="609">
        <v>179</v>
      </c>
      <c r="B1289" s="610" t="s">
        <v>1156</v>
      </c>
      <c r="C1289" s="620" t="s">
        <v>1283</v>
      </c>
      <c r="D1289" s="611" t="s">
        <v>27</v>
      </c>
      <c r="E1289" s="612">
        <v>10</v>
      </c>
      <c r="F1289" s="613" t="s">
        <v>1230</v>
      </c>
      <c r="G1289" s="458" t="s">
        <v>1231</v>
      </c>
      <c r="H1289" s="614" t="s">
        <v>1284</v>
      </c>
      <c r="I1289" s="615">
        <v>211.34</v>
      </c>
      <c r="J1289" s="616">
        <v>211.34</v>
      </c>
      <c r="K1289" s="1145">
        <f>J1289/N1289</f>
        <v>0.94348214285714282</v>
      </c>
      <c r="L1289" s="1143">
        <v>2</v>
      </c>
      <c r="M1289" s="399" t="s">
        <v>1285</v>
      </c>
      <c r="N1289" s="365">
        <v>224</v>
      </c>
    </row>
    <row r="1290" spans="1:14" s="365" customFormat="1" ht="30">
      <c r="A1290" s="395">
        <v>180</v>
      </c>
      <c r="B1290" s="396" t="s">
        <v>1041</v>
      </c>
      <c r="C1290" s="621"/>
      <c r="D1290" s="567" t="s">
        <v>27</v>
      </c>
      <c r="E1290" s="498">
        <v>20</v>
      </c>
      <c r="F1290" s="373" t="s">
        <v>1425</v>
      </c>
      <c r="G1290" s="367" t="s">
        <v>1407</v>
      </c>
      <c r="H1290" s="374" t="s">
        <v>1415</v>
      </c>
      <c r="I1290" s="387">
        <v>20</v>
      </c>
      <c r="J1290" s="387">
        <v>20</v>
      </c>
      <c r="K1290" s="364">
        <f>J1290/N1290</f>
        <v>0.04</v>
      </c>
      <c r="L1290" s="1140">
        <v>1</v>
      </c>
      <c r="M1290" s="364"/>
      <c r="N1290" s="365">
        <v>500</v>
      </c>
    </row>
    <row r="1291" spans="1:14" s="365" customFormat="1" ht="45">
      <c r="A1291" s="99">
        <v>180</v>
      </c>
      <c r="B1291" s="100" t="s">
        <v>1041</v>
      </c>
      <c r="C1291" s="622" t="s">
        <v>1286</v>
      </c>
      <c r="D1291" s="568" t="s">
        <v>27</v>
      </c>
      <c r="E1291" s="499">
        <v>20</v>
      </c>
      <c r="F1291" s="435" t="s">
        <v>1230</v>
      </c>
      <c r="G1291" s="377" t="s">
        <v>1231</v>
      </c>
      <c r="H1291" s="399" t="s">
        <v>1235</v>
      </c>
      <c r="I1291" s="397">
        <v>28</v>
      </c>
      <c r="J1291" s="398">
        <v>28</v>
      </c>
      <c r="K1291" s="1145">
        <f>J1291/N1291</f>
        <v>0.11666666666666667</v>
      </c>
      <c r="L1291" s="1144">
        <v>2</v>
      </c>
      <c r="M1291" s="399" t="s">
        <v>1236</v>
      </c>
      <c r="N1291" s="365">
        <v>240</v>
      </c>
    </row>
    <row r="1292" spans="1:14" s="365" customFormat="1" ht="42.75">
      <c r="A1292" s="609">
        <v>181</v>
      </c>
      <c r="B1292" s="610" t="s">
        <v>1054</v>
      </c>
      <c r="C1292" s="620" t="s">
        <v>1287</v>
      </c>
      <c r="D1292" s="611" t="s">
        <v>27</v>
      </c>
      <c r="E1292" s="612">
        <v>9</v>
      </c>
      <c r="F1292" s="613" t="s">
        <v>1230</v>
      </c>
      <c r="G1292" s="458" t="s">
        <v>1231</v>
      </c>
      <c r="H1292" s="614" t="s">
        <v>1265</v>
      </c>
      <c r="I1292" s="615">
        <v>112</v>
      </c>
      <c r="J1292" s="616">
        <v>112</v>
      </c>
      <c r="K1292" s="616">
        <v>112</v>
      </c>
      <c r="L1292" s="1143">
        <v>1</v>
      </c>
      <c r="M1292" s="399" t="s">
        <v>1266</v>
      </c>
    </row>
    <row r="1293" spans="1:14" s="365" customFormat="1" ht="42.75">
      <c r="A1293" s="99">
        <v>182</v>
      </c>
      <c r="B1293" s="100" t="s">
        <v>1064</v>
      </c>
      <c r="C1293" s="622" t="s">
        <v>1288</v>
      </c>
      <c r="D1293" s="568" t="s">
        <v>27</v>
      </c>
      <c r="E1293" s="499">
        <v>3</v>
      </c>
      <c r="F1293" s="435" t="s">
        <v>1230</v>
      </c>
      <c r="G1293" s="377" t="s">
        <v>1231</v>
      </c>
      <c r="H1293" s="399" t="s">
        <v>1235</v>
      </c>
      <c r="I1293" s="397">
        <v>92.48</v>
      </c>
      <c r="J1293" s="398">
        <v>92.48</v>
      </c>
      <c r="K1293" s="398">
        <v>92.48</v>
      </c>
      <c r="L1293" s="1144">
        <v>1</v>
      </c>
      <c r="M1293" s="399" t="s">
        <v>1236</v>
      </c>
    </row>
    <row r="1294" spans="1:14" s="365" customFormat="1" ht="42.75">
      <c r="A1294" s="609">
        <v>183</v>
      </c>
      <c r="B1294" s="610" t="s">
        <v>1056</v>
      </c>
      <c r="C1294" s="620" t="s">
        <v>1289</v>
      </c>
      <c r="D1294" s="611" t="s">
        <v>27</v>
      </c>
      <c r="E1294" s="612">
        <v>7</v>
      </c>
      <c r="F1294" s="613" t="s">
        <v>1230</v>
      </c>
      <c r="G1294" s="458" t="s">
        <v>1231</v>
      </c>
      <c r="H1294" s="614" t="s">
        <v>1265</v>
      </c>
      <c r="I1294" s="615">
        <v>97.23</v>
      </c>
      <c r="J1294" s="616">
        <v>97.23</v>
      </c>
      <c r="K1294" s="616">
        <v>97.23</v>
      </c>
      <c r="L1294" s="1143">
        <v>1</v>
      </c>
      <c r="M1294" s="399" t="s">
        <v>1266</v>
      </c>
    </row>
    <row r="1295" spans="1:14" s="365" customFormat="1" ht="45">
      <c r="A1295" s="99">
        <v>184</v>
      </c>
      <c r="B1295" s="100" t="s">
        <v>1157</v>
      </c>
      <c r="C1295" s="622" t="s">
        <v>1290</v>
      </c>
      <c r="D1295" s="568" t="s">
        <v>27</v>
      </c>
      <c r="E1295" s="499">
        <v>3</v>
      </c>
      <c r="F1295" s="435" t="s">
        <v>1230</v>
      </c>
      <c r="G1295" s="377" t="s">
        <v>1231</v>
      </c>
      <c r="H1295" s="399" t="s">
        <v>1291</v>
      </c>
      <c r="I1295" s="397">
        <v>210.64</v>
      </c>
      <c r="J1295" s="398">
        <v>210.64</v>
      </c>
      <c r="K1295" s="398">
        <v>210.64</v>
      </c>
      <c r="L1295" s="1144">
        <v>1</v>
      </c>
      <c r="M1295" s="399" t="s">
        <v>1236</v>
      </c>
    </row>
    <row r="1296" spans="1:14" s="365" customFormat="1" ht="30">
      <c r="A1296" s="605">
        <v>185</v>
      </c>
      <c r="B1296" s="606" t="s">
        <v>944</v>
      </c>
      <c r="C1296" s="619"/>
      <c r="D1296" s="607" t="s">
        <v>27</v>
      </c>
      <c r="E1296" s="608">
        <v>3</v>
      </c>
      <c r="F1296" s="505" t="s">
        <v>1425</v>
      </c>
      <c r="G1296" s="439" t="s">
        <v>1407</v>
      </c>
      <c r="H1296" s="550" t="s">
        <v>1441</v>
      </c>
      <c r="I1296" s="442">
        <v>24</v>
      </c>
      <c r="J1296" s="442">
        <v>24</v>
      </c>
      <c r="K1296" s="398">
        <f>J1296/N1296</f>
        <v>9.6000000000000002E-2</v>
      </c>
      <c r="L1296" s="624">
        <v>1</v>
      </c>
      <c r="M1296" s="364"/>
      <c r="N1296" s="365">
        <v>250</v>
      </c>
    </row>
    <row r="1297" spans="1:14" s="365" customFormat="1" ht="45">
      <c r="A1297" s="609">
        <v>185</v>
      </c>
      <c r="B1297" s="610" t="s">
        <v>944</v>
      </c>
      <c r="C1297" s="620" t="s">
        <v>1292</v>
      </c>
      <c r="D1297" s="611" t="s">
        <v>27</v>
      </c>
      <c r="E1297" s="612">
        <v>3</v>
      </c>
      <c r="F1297" s="613" t="s">
        <v>1230</v>
      </c>
      <c r="G1297" s="458" t="s">
        <v>1231</v>
      </c>
      <c r="H1297" s="614" t="s">
        <v>1293</v>
      </c>
      <c r="I1297" s="615">
        <v>48</v>
      </c>
      <c r="J1297" s="616">
        <v>48</v>
      </c>
      <c r="K1297" s="398">
        <f>J1297/N1297</f>
        <v>0.2</v>
      </c>
      <c r="L1297" s="1143">
        <v>2</v>
      </c>
      <c r="M1297" s="399" t="s">
        <v>1236</v>
      </c>
      <c r="N1297" s="365">
        <v>240</v>
      </c>
    </row>
    <row r="1298" spans="1:14" s="365" customFormat="1" ht="60">
      <c r="A1298" s="395">
        <v>186</v>
      </c>
      <c r="B1298" s="1133" t="s">
        <v>1158</v>
      </c>
      <c r="C1298" s="621"/>
      <c r="D1298" s="567" t="s">
        <v>27</v>
      </c>
      <c r="E1298" s="500">
        <v>6</v>
      </c>
      <c r="F1298" s="373" t="s">
        <v>1425</v>
      </c>
      <c r="G1298" s="367" t="s">
        <v>1407</v>
      </c>
      <c r="H1298" s="374" t="s">
        <v>1426</v>
      </c>
      <c r="I1298" s="366">
        <v>110</v>
      </c>
      <c r="J1298" s="366">
        <v>110</v>
      </c>
      <c r="K1298" s="398">
        <f>J1298/N1298</f>
        <v>2.2000000000000002</v>
      </c>
      <c r="L1298" s="1140">
        <v>1</v>
      </c>
      <c r="M1298" s="364"/>
      <c r="N1298" s="365">
        <v>50</v>
      </c>
    </row>
    <row r="1299" spans="1:14" s="365" customFormat="1" ht="45">
      <c r="A1299" s="99">
        <v>186</v>
      </c>
      <c r="B1299" s="1134" t="s">
        <v>1158</v>
      </c>
      <c r="C1299" s="622" t="s">
        <v>1294</v>
      </c>
      <c r="D1299" s="568" t="s">
        <v>27</v>
      </c>
      <c r="E1299" s="501">
        <v>6</v>
      </c>
      <c r="F1299" s="435" t="s">
        <v>1230</v>
      </c>
      <c r="G1299" s="377" t="s">
        <v>1231</v>
      </c>
      <c r="H1299" s="413" t="s">
        <v>1295</v>
      </c>
      <c r="I1299" s="397">
        <v>229.25</v>
      </c>
      <c r="J1299" s="398">
        <v>229.25</v>
      </c>
      <c r="K1299" s="398">
        <f>J1299/N1299</f>
        <v>4.585</v>
      </c>
      <c r="L1299" s="500">
        <v>2</v>
      </c>
      <c r="M1299" s="400" t="s">
        <v>1296</v>
      </c>
      <c r="N1299" s="365">
        <v>50</v>
      </c>
    </row>
    <row r="1300" spans="1:14" s="365" customFormat="1" ht="60">
      <c r="A1300" s="605">
        <v>187</v>
      </c>
      <c r="B1300" s="1135" t="s">
        <v>1159</v>
      </c>
      <c r="C1300" s="619"/>
      <c r="D1300" s="607" t="s">
        <v>27</v>
      </c>
      <c r="E1300" s="624">
        <v>6</v>
      </c>
      <c r="F1300" s="505" t="s">
        <v>1425</v>
      </c>
      <c r="G1300" s="439" t="s">
        <v>1407</v>
      </c>
      <c r="H1300" s="506" t="s">
        <v>1426</v>
      </c>
      <c r="I1300" s="441">
        <v>110</v>
      </c>
      <c r="J1300" s="441">
        <v>110</v>
      </c>
      <c r="K1300" s="398">
        <f>J1300/N1300</f>
        <v>2.2000000000000002</v>
      </c>
      <c r="L1300" s="624">
        <v>1</v>
      </c>
      <c r="M1300" s="364"/>
      <c r="N1300" s="365">
        <v>50</v>
      </c>
    </row>
    <row r="1301" spans="1:14" s="365" customFormat="1" ht="45">
      <c r="A1301" s="609">
        <v>187</v>
      </c>
      <c r="B1301" s="1136" t="s">
        <v>1159</v>
      </c>
      <c r="C1301" s="620" t="s">
        <v>1297</v>
      </c>
      <c r="D1301" s="611" t="s">
        <v>27</v>
      </c>
      <c r="E1301" s="625">
        <v>6</v>
      </c>
      <c r="F1301" s="613" t="s">
        <v>1230</v>
      </c>
      <c r="G1301" s="458" t="s">
        <v>1231</v>
      </c>
      <c r="H1301" s="626" t="s">
        <v>1295</v>
      </c>
      <c r="I1301" s="615">
        <v>256.99</v>
      </c>
      <c r="J1301" s="616">
        <v>256.99</v>
      </c>
      <c r="K1301" s="398">
        <f>J1301/N1301</f>
        <v>5.1398000000000001</v>
      </c>
      <c r="L1301" s="624">
        <v>2</v>
      </c>
      <c r="M1301" s="400" t="s">
        <v>1296</v>
      </c>
      <c r="N1301" s="365">
        <v>50</v>
      </c>
    </row>
    <row r="1302" spans="1:14" s="365" customFormat="1" ht="60">
      <c r="A1302" s="99">
        <v>188</v>
      </c>
      <c r="B1302" s="1134" t="s">
        <v>1160</v>
      </c>
      <c r="C1302" s="622" t="s">
        <v>1298</v>
      </c>
      <c r="D1302" s="568" t="s">
        <v>27</v>
      </c>
      <c r="E1302" s="501">
        <v>2</v>
      </c>
      <c r="F1302" s="435" t="s">
        <v>1230</v>
      </c>
      <c r="G1302" s="377" t="s">
        <v>1231</v>
      </c>
      <c r="H1302" s="413" t="s">
        <v>1299</v>
      </c>
      <c r="I1302" s="397">
        <v>116.88</v>
      </c>
      <c r="J1302" s="398">
        <v>116.88</v>
      </c>
      <c r="K1302" s="398">
        <v>116.88</v>
      </c>
      <c r="L1302" s="500">
        <v>1</v>
      </c>
      <c r="M1302" s="400" t="s">
        <v>1300</v>
      </c>
    </row>
    <row r="1303" spans="1:14" s="365" customFormat="1" ht="45">
      <c r="A1303" s="609">
        <v>189</v>
      </c>
      <c r="B1303" s="1136" t="s">
        <v>1161</v>
      </c>
      <c r="C1303" s="620" t="s">
        <v>1301</v>
      </c>
      <c r="D1303" s="611" t="s">
        <v>27</v>
      </c>
      <c r="E1303" s="625">
        <v>9</v>
      </c>
      <c r="F1303" s="613" t="s">
        <v>1230</v>
      </c>
      <c r="G1303" s="458" t="s">
        <v>1231</v>
      </c>
      <c r="H1303" s="626" t="s">
        <v>1302</v>
      </c>
      <c r="I1303" s="615">
        <v>177.6</v>
      </c>
      <c r="J1303" s="616">
        <v>177.6</v>
      </c>
      <c r="K1303" s="616">
        <v>177.6</v>
      </c>
      <c r="L1303" s="624">
        <v>1</v>
      </c>
      <c r="M1303" s="627" t="s">
        <v>1302</v>
      </c>
    </row>
    <row r="1304" spans="1:14" s="365" customFormat="1" ht="60">
      <c r="A1304" s="99">
        <v>190</v>
      </c>
      <c r="B1304" s="1134" t="s">
        <v>1162</v>
      </c>
      <c r="C1304" s="622" t="s">
        <v>1303</v>
      </c>
      <c r="D1304" s="568" t="s">
        <v>27</v>
      </c>
      <c r="E1304" s="501">
        <v>2</v>
      </c>
      <c r="F1304" s="435" t="s">
        <v>1230</v>
      </c>
      <c r="G1304" s="377" t="s">
        <v>1231</v>
      </c>
      <c r="H1304" s="413" t="s">
        <v>1302</v>
      </c>
      <c r="I1304" s="397">
        <v>190.51</v>
      </c>
      <c r="J1304" s="398">
        <v>190.51</v>
      </c>
      <c r="K1304" s="398">
        <v>190.51</v>
      </c>
      <c r="L1304" s="500">
        <v>1</v>
      </c>
      <c r="M1304" s="400" t="s">
        <v>1302</v>
      </c>
    </row>
    <row r="1305" spans="1:14" s="365" customFormat="1" ht="45">
      <c r="A1305" s="609">
        <v>191</v>
      </c>
      <c r="B1305" s="1136" t="s">
        <v>1163</v>
      </c>
      <c r="C1305" s="620" t="s">
        <v>1304</v>
      </c>
      <c r="D1305" s="611" t="s">
        <v>27</v>
      </c>
      <c r="E1305" s="625">
        <v>15</v>
      </c>
      <c r="F1305" s="613" t="s">
        <v>1230</v>
      </c>
      <c r="G1305" s="458" t="s">
        <v>1231</v>
      </c>
      <c r="H1305" s="626" t="s">
        <v>1302</v>
      </c>
      <c r="I1305" s="615">
        <v>171.98</v>
      </c>
      <c r="J1305" s="616">
        <v>171.98</v>
      </c>
      <c r="K1305" s="616">
        <v>171.98</v>
      </c>
      <c r="L1305" s="624">
        <v>1</v>
      </c>
      <c r="M1305" s="627" t="s">
        <v>1302</v>
      </c>
    </row>
    <row r="1306" spans="1:14" s="365" customFormat="1" ht="60">
      <c r="A1306" s="99">
        <v>192</v>
      </c>
      <c r="B1306" s="1134" t="s">
        <v>1164</v>
      </c>
      <c r="C1306" s="622" t="s">
        <v>1305</v>
      </c>
      <c r="D1306" s="568" t="s">
        <v>27</v>
      </c>
      <c r="E1306" s="501">
        <v>2</v>
      </c>
      <c r="F1306" s="435" t="s">
        <v>1230</v>
      </c>
      <c r="G1306" s="377" t="s">
        <v>1231</v>
      </c>
      <c r="H1306" s="413" t="s">
        <v>1306</v>
      </c>
      <c r="I1306" s="397">
        <v>47.38</v>
      </c>
      <c r="J1306" s="398">
        <v>47.38</v>
      </c>
      <c r="K1306" s="398">
        <v>47.38</v>
      </c>
      <c r="L1306" s="500">
        <v>1</v>
      </c>
      <c r="M1306" s="400" t="s">
        <v>1306</v>
      </c>
    </row>
    <row r="1307" spans="1:14" s="365" customFormat="1" ht="60">
      <c r="A1307" s="609">
        <v>193</v>
      </c>
      <c r="B1307" s="1136" t="s">
        <v>1165</v>
      </c>
      <c r="C1307" s="620" t="s">
        <v>1307</v>
      </c>
      <c r="D1307" s="611" t="s">
        <v>27</v>
      </c>
      <c r="E1307" s="625">
        <v>2</v>
      </c>
      <c r="F1307" s="613" t="s">
        <v>1230</v>
      </c>
      <c r="G1307" s="458" t="s">
        <v>1231</v>
      </c>
      <c r="H1307" s="626" t="s">
        <v>1308</v>
      </c>
      <c r="I1307" s="615">
        <v>178</v>
      </c>
      <c r="J1307" s="616">
        <v>178</v>
      </c>
      <c r="K1307" s="616">
        <v>178</v>
      </c>
      <c r="L1307" s="624">
        <v>1</v>
      </c>
      <c r="M1307" s="400" t="s">
        <v>1308</v>
      </c>
    </row>
    <row r="1308" spans="1:14" s="365" customFormat="1" ht="45">
      <c r="A1308" s="99">
        <v>194</v>
      </c>
      <c r="B1308" s="1134" t="s">
        <v>1166</v>
      </c>
      <c r="C1308" s="622" t="s">
        <v>1309</v>
      </c>
      <c r="D1308" s="568" t="s">
        <v>27</v>
      </c>
      <c r="E1308" s="501">
        <v>2</v>
      </c>
      <c r="F1308" s="435" t="s">
        <v>1230</v>
      </c>
      <c r="G1308" s="377" t="s">
        <v>1231</v>
      </c>
      <c r="H1308" s="413" t="s">
        <v>1310</v>
      </c>
      <c r="I1308" s="397">
        <v>245.76</v>
      </c>
      <c r="J1308" s="398">
        <v>245.76</v>
      </c>
      <c r="K1308" s="398">
        <v>245.76</v>
      </c>
      <c r="L1308" s="500">
        <v>1</v>
      </c>
      <c r="M1308" s="400" t="s">
        <v>1310</v>
      </c>
    </row>
    <row r="1309" spans="1:14" s="365" customFormat="1" ht="42.75">
      <c r="A1309" s="609">
        <v>195</v>
      </c>
      <c r="B1309" s="1136" t="s">
        <v>1167</v>
      </c>
      <c r="C1309" s="629" t="s">
        <v>1311</v>
      </c>
      <c r="D1309" s="611" t="s">
        <v>27</v>
      </c>
      <c r="E1309" s="625">
        <v>9</v>
      </c>
      <c r="F1309" s="613" t="s">
        <v>1230</v>
      </c>
      <c r="G1309" s="458" t="s">
        <v>1231</v>
      </c>
      <c r="H1309" s="626" t="s">
        <v>1312</v>
      </c>
      <c r="I1309" s="615">
        <v>117.6</v>
      </c>
      <c r="J1309" s="616">
        <v>117.6</v>
      </c>
      <c r="K1309" s="616">
        <v>117.6</v>
      </c>
      <c r="L1309" s="624">
        <v>1</v>
      </c>
      <c r="M1309" s="400" t="s">
        <v>1312</v>
      </c>
    </row>
    <row r="1310" spans="1:14" s="365" customFormat="1" ht="45">
      <c r="A1310" s="99">
        <v>196</v>
      </c>
      <c r="B1310" s="1134" t="s">
        <v>1168</v>
      </c>
      <c r="C1310" s="622" t="s">
        <v>1313</v>
      </c>
      <c r="D1310" s="568" t="s">
        <v>27</v>
      </c>
      <c r="E1310" s="501">
        <v>2</v>
      </c>
      <c r="F1310" s="435" t="s">
        <v>1230</v>
      </c>
      <c r="G1310" s="377" t="s">
        <v>1231</v>
      </c>
      <c r="H1310" s="413" t="s">
        <v>1314</v>
      </c>
      <c r="I1310" s="397">
        <v>44.16</v>
      </c>
      <c r="J1310" s="398">
        <v>44.16</v>
      </c>
      <c r="K1310" s="398">
        <v>44.16</v>
      </c>
      <c r="L1310" s="500">
        <v>1</v>
      </c>
      <c r="M1310" s="400" t="s">
        <v>1314</v>
      </c>
    </row>
    <row r="1311" spans="1:14" s="365" customFormat="1" ht="60">
      <c r="A1311" s="609">
        <v>197</v>
      </c>
      <c r="B1311" s="1136" t="s">
        <v>1169</v>
      </c>
      <c r="C1311" s="620" t="s">
        <v>1315</v>
      </c>
      <c r="D1311" s="611" t="s">
        <v>27</v>
      </c>
      <c r="E1311" s="625">
        <v>2</v>
      </c>
      <c r="F1311" s="613" t="s">
        <v>1230</v>
      </c>
      <c r="G1311" s="458" t="s">
        <v>1231</v>
      </c>
      <c r="H1311" s="626" t="s">
        <v>1316</v>
      </c>
      <c r="I1311" s="615">
        <v>162.24</v>
      </c>
      <c r="J1311" s="616">
        <v>162.24</v>
      </c>
      <c r="K1311" s="616">
        <v>162.24</v>
      </c>
      <c r="L1311" s="624">
        <v>1</v>
      </c>
      <c r="M1311" s="627" t="s">
        <v>1316</v>
      </c>
    </row>
  </sheetData>
  <protectedRanges>
    <protectedRange sqref="I766 I786 I810:I812 I798 I805:I807" name="Range1_6"/>
    <protectedRange sqref="E805:H806 E811:H812 E826 E818:E820 E823:E824 E813:E816" name="Range1_2_2"/>
    <protectedRange sqref="E807:H807 E766:H766 E786:H786 E798:H798 E810:H810" name="Range1_3_4"/>
    <protectedRange sqref="I783:I785" name="Range1_1_2"/>
    <protectedRange sqref="E783:H785" name="Range1_3_1_2"/>
    <protectedRange sqref="I767:I770" name="Range1_4_2"/>
    <protectedRange sqref="E767:H770" name="Range1_3_2_2"/>
    <protectedRange sqref="I823:I824 I818:I820 I813:I816 K813:K816 K818:K820 I826 K823:K824 K826" name="Range1_6_1"/>
    <protectedRange sqref="F820 F823:F824 F826" name="Range1_2_2_1"/>
    <protectedRange sqref="F813 F815:F816 F818:F819" name="Range1_2_2_1_1"/>
    <protectedRange sqref="F814" name="Range1_2_2_2"/>
    <protectedRange sqref="K771:K772 I771:I772 K774 I774 K776 I776 K778 I778 K780 I780 I782 K782" name="Range1_6_2"/>
    <protectedRange sqref="G796 E782:H782 G794 G799:G804 G808:G809 E771:H772 E774:H774 E776:H776 E778:H778 E780:H780 G787 G789 G791" name="Range1_3_4_1"/>
    <protectedRange sqref="K787 I787" name="Range1_6_3"/>
    <protectedRange sqref="H787 E787:F787" name="Range1_3_4_2"/>
    <protectedRange sqref="K789 I789 I791 K791" name="Range1_6_4"/>
    <protectedRange sqref="H791 H788:H789 E789:F789 E791:F791" name="Range1_3_4_3"/>
    <protectedRange sqref="I794 I796 K794 K796" name="Range1_6_5"/>
    <protectedRange sqref="E794:F794 H794:H796 E796:F796" name="Range1_3_4_4"/>
    <protectedRange sqref="I799 K799" name="Range1_6_6"/>
    <protectedRange sqref="E799:F799 H799" name="Range1_3_4_5"/>
    <protectedRange sqref="I800:I804 K800:K804" name="Range1_6_7"/>
    <protectedRange sqref="E800:F804 H800:H804" name="Range1_3_4_6"/>
    <protectedRange sqref="I808:I809 K808:K809" name="Range1_6_8"/>
    <protectedRange sqref="E808:F809 H808:H809" name="Range1_3_4_7"/>
    <protectedRange sqref="E773 H773" name="Range1_3_4_8"/>
    <protectedRange sqref="F773" name="Range1_3_4_1_1"/>
    <protectedRange sqref="I773 K773" name="Range1_6_1_1"/>
    <protectedRange sqref="E775 H775" name="Range1_3_4_9"/>
    <protectedRange sqref="F775" name="Range1_3_4_1_2"/>
    <protectedRange sqref="I775 K775" name="Range1_6_1_2"/>
    <protectedRange sqref="E777 H777" name="Range1_3_4_10"/>
    <protectedRange sqref="F777" name="Range1_3_4_1_3"/>
    <protectedRange sqref="I777 K777" name="Range1_6_1_3"/>
    <protectedRange sqref="E779 H779" name="Range1_3_4_11"/>
    <protectedRange sqref="F779" name="Range1_3_4_1_4"/>
    <protectedRange sqref="I779 K779" name="Range1_6_1_4"/>
    <protectedRange sqref="E781 H781" name="Range1_3_4_12"/>
    <protectedRange sqref="F781" name="Range1_3_4_1_5"/>
    <protectedRange sqref="I781 K781" name="Range1_6_1_5"/>
    <protectedRange sqref="E788:F788 H788" name="Range1_3_4_13"/>
    <protectedRange sqref="F788" name="Range1_3_4_1_6"/>
    <protectedRange sqref="I788 K788" name="Range1_6_1_6"/>
    <protectedRange sqref="E790:F790 H790" name="Range1_3_4_14"/>
    <protectedRange sqref="F790" name="Range1_3_4_1_7"/>
    <protectedRange sqref="I790 K790" name="Range1_6_1_7"/>
    <protectedRange sqref="E792:F793 H792:H793" name="Range1_3_4_15"/>
    <protectedRange sqref="F792:F793" name="Range1_3_4_1_8"/>
    <protectedRange sqref="I792:I793 K792:K793" name="Range1_6_1_8"/>
    <protectedRange sqref="E795:F795 H795" name="Range1_3_4_17"/>
    <protectedRange sqref="F795" name="Range1_3_4_1_10"/>
    <protectedRange sqref="I795 K795" name="Range1_6_1_10"/>
    <protectedRange sqref="E797:F797 H797" name="Range1_3_4_18"/>
    <protectedRange sqref="F797" name="Range1_3_4_1_11"/>
    <protectedRange sqref="I797 K797" name="Range1_6_1_11"/>
    <protectedRange sqref="I817:K817" name="Range1_6_9"/>
    <protectedRange sqref="E817:F817" name="Range1_2_2_3"/>
    <protectedRange sqref="I821:K821" name="Range1_6_10"/>
    <protectedRange sqref="E821:F821" name="Range1_2_2_4"/>
    <protectedRange sqref="I822:K822" name="Range1_6_11"/>
    <protectedRange sqref="E822:F822" name="Range1_2_2_5"/>
    <protectedRange sqref="I825:K825" name="Range1_6_12"/>
    <protectedRange sqref="E825:F825" name="Range1_2_2_6"/>
    <protectedRange sqref="I827:K827" name="Range1_6_13"/>
    <protectedRange sqref="E827:F827" name="Range1_2_2_7"/>
  </protectedRanges>
  <mergeCells count="24">
    <mergeCell ref="A1202:D1202"/>
    <mergeCell ref="B1244:C1244"/>
    <mergeCell ref="B7:E7"/>
    <mergeCell ref="B6:F6"/>
    <mergeCell ref="B843:G843"/>
    <mergeCell ref="A1045:G1045"/>
    <mergeCell ref="A829:G829"/>
    <mergeCell ref="B1074:C1074"/>
    <mergeCell ref="B1099:D1099"/>
    <mergeCell ref="B1112:C1112"/>
    <mergeCell ref="B1137:D1137"/>
    <mergeCell ref="B1190:C1190"/>
    <mergeCell ref="A2:L2"/>
    <mergeCell ref="B830:C830"/>
    <mergeCell ref="B1062:C1062"/>
    <mergeCell ref="A3:L3"/>
    <mergeCell ref="B180:C180"/>
    <mergeCell ref="B186:C186"/>
    <mergeCell ref="B213:C213"/>
    <mergeCell ref="B678:C678"/>
    <mergeCell ref="B766:C766"/>
    <mergeCell ref="B798:C798"/>
    <mergeCell ref="B807:C807"/>
    <mergeCell ref="B812:C812"/>
  </mergeCells>
  <dataValidations count="1">
    <dataValidation type="whole" allowBlank="1" showInputMessage="1" showErrorMessage="1" sqref="WVP983515:WVP983516 WLT983515:WLT983516 WBX983515:WBX983516 VSB983515:VSB983516 VIF983515:VIF983516 UYJ983515:UYJ983516 UON983515:UON983516 UER983515:UER983516 TUV983515:TUV983516 TKZ983515:TKZ983516 TBD983515:TBD983516 SRH983515:SRH983516 SHL983515:SHL983516 RXP983515:RXP983516 RNT983515:RNT983516 RDX983515:RDX983516 QUB983515:QUB983516 QKF983515:QKF983516 QAJ983515:QAJ983516 PQN983515:PQN983516 PGR983515:PGR983516 OWV983515:OWV983516 OMZ983515:OMZ983516 ODD983515:ODD983516 NTH983515:NTH983516 NJL983515:NJL983516 MZP983515:MZP983516 MPT983515:MPT983516 MFX983515:MFX983516 LWB983515:LWB983516 LMF983515:LMF983516 LCJ983515:LCJ983516 KSN983515:KSN983516 KIR983515:KIR983516 JYV983515:JYV983516 JOZ983515:JOZ983516 JFD983515:JFD983516 IVH983515:IVH983516 ILL983515:ILL983516 IBP983515:IBP983516 HRT983515:HRT983516 HHX983515:HHX983516 GYB983515:GYB983516 GOF983515:GOF983516 GEJ983515:GEJ983516 FUN983515:FUN983516 FKR983515:FKR983516 FAV983515:FAV983516 EQZ983515:EQZ983516 EHD983515:EHD983516 DXH983515:DXH983516 DNL983515:DNL983516 DDP983515:DDP983516 CTT983515:CTT983516 CJX983515:CJX983516 CAB983515:CAB983516 BQF983515:BQF983516 BGJ983515:BGJ983516 AWN983515:AWN983516 AMR983515:AMR983516 ACV983515:ACV983516 SZ983515:SZ983516 JD983515:JD983516 WVP917979:WVP917980 WLT917979:WLT917980 WBX917979:WBX917980 VSB917979:VSB917980 VIF917979:VIF917980 UYJ917979:UYJ917980 UON917979:UON917980 UER917979:UER917980 TUV917979:TUV917980 TKZ917979:TKZ917980 TBD917979:TBD917980 SRH917979:SRH917980 SHL917979:SHL917980 RXP917979:RXP917980 RNT917979:RNT917980 RDX917979:RDX917980 QUB917979:QUB917980 QKF917979:QKF917980 QAJ917979:QAJ917980 PQN917979:PQN917980 PGR917979:PGR917980 OWV917979:OWV917980 OMZ917979:OMZ917980 ODD917979:ODD917980 NTH917979:NTH917980 NJL917979:NJL917980 MZP917979:MZP917980 MPT917979:MPT917980 MFX917979:MFX917980 LWB917979:LWB917980 LMF917979:LMF917980 LCJ917979:LCJ917980 KSN917979:KSN917980 KIR917979:KIR917980 JYV917979:JYV917980 JOZ917979:JOZ917980 JFD917979:JFD917980 IVH917979:IVH917980 ILL917979:ILL917980 IBP917979:IBP917980 HRT917979:HRT917980 HHX917979:HHX917980 GYB917979:GYB917980 GOF917979:GOF917980 GEJ917979:GEJ917980 FUN917979:FUN917980 FKR917979:FKR917980 FAV917979:FAV917980 EQZ917979:EQZ917980 EHD917979:EHD917980 DXH917979:DXH917980 DNL917979:DNL917980 DDP917979:DDP917980 CTT917979:CTT917980 CJX917979:CJX917980 CAB917979:CAB917980 BQF917979:BQF917980 BGJ917979:BGJ917980 AWN917979:AWN917980 AMR917979:AMR917980 ACV917979:ACV917980 SZ917979:SZ917980 JD917979:JD917980 WVP852443:WVP852444 WLT852443:WLT852444 WBX852443:WBX852444 VSB852443:VSB852444 VIF852443:VIF852444 UYJ852443:UYJ852444 UON852443:UON852444 UER852443:UER852444 TUV852443:TUV852444 TKZ852443:TKZ852444 TBD852443:TBD852444 SRH852443:SRH852444 SHL852443:SHL852444 RXP852443:RXP852444 RNT852443:RNT852444 RDX852443:RDX852444 QUB852443:QUB852444 QKF852443:QKF852444 QAJ852443:QAJ852444 PQN852443:PQN852444 PGR852443:PGR852444 OWV852443:OWV852444 OMZ852443:OMZ852444 ODD852443:ODD852444 NTH852443:NTH852444 NJL852443:NJL852444 MZP852443:MZP852444 MPT852443:MPT852444 MFX852443:MFX852444 LWB852443:LWB852444 LMF852443:LMF852444 LCJ852443:LCJ852444 KSN852443:KSN852444 KIR852443:KIR852444 JYV852443:JYV852444 JOZ852443:JOZ852444 JFD852443:JFD852444 IVH852443:IVH852444 ILL852443:ILL852444 IBP852443:IBP852444 HRT852443:HRT852444 HHX852443:HHX852444 GYB852443:GYB852444 GOF852443:GOF852444 GEJ852443:GEJ852444 FUN852443:FUN852444 FKR852443:FKR852444 FAV852443:FAV852444 EQZ852443:EQZ852444 EHD852443:EHD852444 DXH852443:DXH852444 DNL852443:DNL852444 DDP852443:DDP852444 CTT852443:CTT852444 CJX852443:CJX852444 CAB852443:CAB852444 BQF852443:BQF852444 BGJ852443:BGJ852444 AWN852443:AWN852444 AMR852443:AMR852444 ACV852443:ACV852444 SZ852443:SZ852444 JD852443:JD852444 WVP786907:WVP786908 WLT786907:WLT786908 WBX786907:WBX786908 VSB786907:VSB786908 VIF786907:VIF786908 UYJ786907:UYJ786908 UON786907:UON786908 UER786907:UER786908 TUV786907:TUV786908 TKZ786907:TKZ786908 TBD786907:TBD786908 SRH786907:SRH786908 SHL786907:SHL786908 RXP786907:RXP786908 RNT786907:RNT786908 RDX786907:RDX786908 QUB786907:QUB786908 QKF786907:QKF786908 QAJ786907:QAJ786908 PQN786907:PQN786908 PGR786907:PGR786908 OWV786907:OWV786908 OMZ786907:OMZ786908 ODD786907:ODD786908 NTH786907:NTH786908 NJL786907:NJL786908 MZP786907:MZP786908 MPT786907:MPT786908 MFX786907:MFX786908 LWB786907:LWB786908 LMF786907:LMF786908 LCJ786907:LCJ786908 KSN786907:KSN786908 KIR786907:KIR786908 JYV786907:JYV786908 JOZ786907:JOZ786908 JFD786907:JFD786908 IVH786907:IVH786908 ILL786907:ILL786908 IBP786907:IBP786908 HRT786907:HRT786908 HHX786907:HHX786908 GYB786907:GYB786908 GOF786907:GOF786908 GEJ786907:GEJ786908 FUN786907:FUN786908 FKR786907:FKR786908 FAV786907:FAV786908 EQZ786907:EQZ786908 EHD786907:EHD786908 DXH786907:DXH786908 DNL786907:DNL786908 DDP786907:DDP786908 CTT786907:CTT786908 CJX786907:CJX786908 CAB786907:CAB786908 BQF786907:BQF786908 BGJ786907:BGJ786908 AWN786907:AWN786908 AMR786907:AMR786908 ACV786907:ACV786908 SZ786907:SZ786908 JD786907:JD786908 WVP721371:WVP721372 WLT721371:WLT721372 WBX721371:WBX721372 VSB721371:VSB721372 VIF721371:VIF721372 UYJ721371:UYJ721372 UON721371:UON721372 UER721371:UER721372 TUV721371:TUV721372 TKZ721371:TKZ721372 TBD721371:TBD721372 SRH721371:SRH721372 SHL721371:SHL721372 RXP721371:RXP721372 RNT721371:RNT721372 RDX721371:RDX721372 QUB721371:QUB721372 QKF721371:QKF721372 QAJ721371:QAJ721372 PQN721371:PQN721372 PGR721371:PGR721372 OWV721371:OWV721372 OMZ721371:OMZ721372 ODD721371:ODD721372 NTH721371:NTH721372 NJL721371:NJL721372 MZP721371:MZP721372 MPT721371:MPT721372 MFX721371:MFX721372 LWB721371:LWB721372 LMF721371:LMF721372 LCJ721371:LCJ721372 KSN721371:KSN721372 KIR721371:KIR721372 JYV721371:JYV721372 JOZ721371:JOZ721372 JFD721371:JFD721372 IVH721371:IVH721372 ILL721371:ILL721372 IBP721371:IBP721372 HRT721371:HRT721372 HHX721371:HHX721372 GYB721371:GYB721372 GOF721371:GOF721372 GEJ721371:GEJ721372 FUN721371:FUN721372 FKR721371:FKR721372 FAV721371:FAV721372 EQZ721371:EQZ721372 EHD721371:EHD721372 DXH721371:DXH721372 DNL721371:DNL721372 DDP721371:DDP721372 CTT721371:CTT721372 CJX721371:CJX721372 CAB721371:CAB721372 BQF721371:BQF721372 BGJ721371:BGJ721372 AWN721371:AWN721372 AMR721371:AMR721372 ACV721371:ACV721372 SZ721371:SZ721372 JD721371:JD721372 WVP655835:WVP655836 WLT655835:WLT655836 WBX655835:WBX655836 VSB655835:VSB655836 VIF655835:VIF655836 UYJ655835:UYJ655836 UON655835:UON655836 UER655835:UER655836 TUV655835:TUV655836 TKZ655835:TKZ655836 TBD655835:TBD655836 SRH655835:SRH655836 SHL655835:SHL655836 RXP655835:RXP655836 RNT655835:RNT655836 RDX655835:RDX655836 QUB655835:QUB655836 QKF655835:QKF655836 QAJ655835:QAJ655836 PQN655835:PQN655836 PGR655835:PGR655836 OWV655835:OWV655836 OMZ655835:OMZ655836 ODD655835:ODD655836 NTH655835:NTH655836 NJL655835:NJL655836 MZP655835:MZP655836 MPT655835:MPT655836 MFX655835:MFX655836 LWB655835:LWB655836 LMF655835:LMF655836 LCJ655835:LCJ655836 KSN655835:KSN655836 KIR655835:KIR655836 JYV655835:JYV655836 JOZ655835:JOZ655836 JFD655835:JFD655836 IVH655835:IVH655836 ILL655835:ILL655836 IBP655835:IBP655836 HRT655835:HRT655836 HHX655835:HHX655836 GYB655835:GYB655836 GOF655835:GOF655836 GEJ655835:GEJ655836 FUN655835:FUN655836 FKR655835:FKR655836 FAV655835:FAV655836 EQZ655835:EQZ655836 EHD655835:EHD655836 DXH655835:DXH655836 DNL655835:DNL655836 DDP655835:DDP655836 CTT655835:CTT655836 CJX655835:CJX655836 CAB655835:CAB655836 BQF655835:BQF655836 BGJ655835:BGJ655836 AWN655835:AWN655836 AMR655835:AMR655836 ACV655835:ACV655836 SZ655835:SZ655836 JD655835:JD655836 WVP590299:WVP590300 WLT590299:WLT590300 WBX590299:WBX590300 VSB590299:VSB590300 VIF590299:VIF590300 UYJ590299:UYJ590300 UON590299:UON590300 UER590299:UER590300 TUV590299:TUV590300 TKZ590299:TKZ590300 TBD590299:TBD590300 SRH590299:SRH590300 SHL590299:SHL590300 RXP590299:RXP590300 RNT590299:RNT590300 RDX590299:RDX590300 QUB590299:QUB590300 QKF590299:QKF590300 QAJ590299:QAJ590300 PQN590299:PQN590300 PGR590299:PGR590300 OWV590299:OWV590300 OMZ590299:OMZ590300 ODD590299:ODD590300 NTH590299:NTH590300 NJL590299:NJL590300 MZP590299:MZP590300 MPT590299:MPT590300 MFX590299:MFX590300 LWB590299:LWB590300 LMF590299:LMF590300 LCJ590299:LCJ590300 KSN590299:KSN590300 KIR590299:KIR590300 JYV590299:JYV590300 JOZ590299:JOZ590300 JFD590299:JFD590300 IVH590299:IVH590300 ILL590299:ILL590300 IBP590299:IBP590300 HRT590299:HRT590300 HHX590299:HHX590300 GYB590299:GYB590300 GOF590299:GOF590300 GEJ590299:GEJ590300 FUN590299:FUN590300 FKR590299:FKR590300 FAV590299:FAV590300 EQZ590299:EQZ590300 EHD590299:EHD590300 DXH590299:DXH590300 DNL590299:DNL590300 DDP590299:DDP590300 CTT590299:CTT590300 CJX590299:CJX590300 CAB590299:CAB590300 BQF590299:BQF590300 BGJ590299:BGJ590300 AWN590299:AWN590300 AMR590299:AMR590300 ACV590299:ACV590300 SZ590299:SZ590300 JD590299:JD590300 WVP524763:WVP524764 WLT524763:WLT524764 WBX524763:WBX524764 VSB524763:VSB524764 VIF524763:VIF524764 UYJ524763:UYJ524764 UON524763:UON524764 UER524763:UER524764 TUV524763:TUV524764 TKZ524763:TKZ524764 TBD524763:TBD524764 SRH524763:SRH524764 SHL524763:SHL524764 RXP524763:RXP524764 RNT524763:RNT524764 RDX524763:RDX524764 QUB524763:QUB524764 QKF524763:QKF524764 QAJ524763:QAJ524764 PQN524763:PQN524764 PGR524763:PGR524764 OWV524763:OWV524764 OMZ524763:OMZ524764 ODD524763:ODD524764 NTH524763:NTH524764 NJL524763:NJL524764 MZP524763:MZP524764 MPT524763:MPT524764 MFX524763:MFX524764 LWB524763:LWB524764 LMF524763:LMF524764 LCJ524763:LCJ524764 KSN524763:KSN524764 KIR524763:KIR524764 JYV524763:JYV524764 JOZ524763:JOZ524764 JFD524763:JFD524764 IVH524763:IVH524764 ILL524763:ILL524764 IBP524763:IBP524764 HRT524763:HRT524764 HHX524763:HHX524764 GYB524763:GYB524764 GOF524763:GOF524764 GEJ524763:GEJ524764 FUN524763:FUN524764 FKR524763:FKR524764 FAV524763:FAV524764 EQZ524763:EQZ524764 EHD524763:EHD524764 DXH524763:DXH524764 DNL524763:DNL524764 DDP524763:DDP524764 CTT524763:CTT524764 CJX524763:CJX524764 CAB524763:CAB524764 BQF524763:BQF524764 BGJ524763:BGJ524764 AWN524763:AWN524764 AMR524763:AMR524764 ACV524763:ACV524764 SZ524763:SZ524764 JD524763:JD524764 WVP459227:WVP459228 WLT459227:WLT459228 WBX459227:WBX459228 VSB459227:VSB459228 VIF459227:VIF459228 UYJ459227:UYJ459228 UON459227:UON459228 UER459227:UER459228 TUV459227:TUV459228 TKZ459227:TKZ459228 TBD459227:TBD459228 SRH459227:SRH459228 SHL459227:SHL459228 RXP459227:RXP459228 RNT459227:RNT459228 RDX459227:RDX459228 QUB459227:QUB459228 QKF459227:QKF459228 QAJ459227:QAJ459228 PQN459227:PQN459228 PGR459227:PGR459228 OWV459227:OWV459228 OMZ459227:OMZ459228 ODD459227:ODD459228 NTH459227:NTH459228 NJL459227:NJL459228 MZP459227:MZP459228 MPT459227:MPT459228 MFX459227:MFX459228 LWB459227:LWB459228 LMF459227:LMF459228 LCJ459227:LCJ459228 KSN459227:KSN459228 KIR459227:KIR459228 JYV459227:JYV459228 JOZ459227:JOZ459228 JFD459227:JFD459228 IVH459227:IVH459228 ILL459227:ILL459228 IBP459227:IBP459228 HRT459227:HRT459228 HHX459227:HHX459228 GYB459227:GYB459228 GOF459227:GOF459228 GEJ459227:GEJ459228 FUN459227:FUN459228 FKR459227:FKR459228 FAV459227:FAV459228 EQZ459227:EQZ459228 EHD459227:EHD459228 DXH459227:DXH459228 DNL459227:DNL459228 DDP459227:DDP459228 CTT459227:CTT459228 CJX459227:CJX459228 CAB459227:CAB459228 BQF459227:BQF459228 BGJ459227:BGJ459228 AWN459227:AWN459228 AMR459227:AMR459228 ACV459227:ACV459228 SZ459227:SZ459228 JD459227:JD459228 WVP393691:WVP393692 WLT393691:WLT393692 WBX393691:WBX393692 VSB393691:VSB393692 VIF393691:VIF393692 UYJ393691:UYJ393692 UON393691:UON393692 UER393691:UER393692 TUV393691:TUV393692 TKZ393691:TKZ393692 TBD393691:TBD393692 SRH393691:SRH393692 SHL393691:SHL393692 RXP393691:RXP393692 RNT393691:RNT393692 RDX393691:RDX393692 QUB393691:QUB393692 QKF393691:QKF393692 QAJ393691:QAJ393692 PQN393691:PQN393692 PGR393691:PGR393692 OWV393691:OWV393692 OMZ393691:OMZ393692 ODD393691:ODD393692 NTH393691:NTH393692 NJL393691:NJL393692 MZP393691:MZP393692 MPT393691:MPT393692 MFX393691:MFX393692 LWB393691:LWB393692 LMF393691:LMF393692 LCJ393691:LCJ393692 KSN393691:KSN393692 KIR393691:KIR393692 JYV393691:JYV393692 JOZ393691:JOZ393692 JFD393691:JFD393692 IVH393691:IVH393692 ILL393691:ILL393692 IBP393691:IBP393692 HRT393691:HRT393692 HHX393691:HHX393692 GYB393691:GYB393692 GOF393691:GOF393692 GEJ393691:GEJ393692 FUN393691:FUN393692 FKR393691:FKR393692 FAV393691:FAV393692 EQZ393691:EQZ393692 EHD393691:EHD393692 DXH393691:DXH393692 DNL393691:DNL393692 DDP393691:DDP393692 CTT393691:CTT393692 CJX393691:CJX393692 CAB393691:CAB393692 BQF393691:BQF393692 BGJ393691:BGJ393692 AWN393691:AWN393692 AMR393691:AMR393692 ACV393691:ACV393692 SZ393691:SZ393692 JD393691:JD393692 WVP328155:WVP328156 WLT328155:WLT328156 WBX328155:WBX328156 VSB328155:VSB328156 VIF328155:VIF328156 UYJ328155:UYJ328156 UON328155:UON328156 UER328155:UER328156 TUV328155:TUV328156 TKZ328155:TKZ328156 TBD328155:TBD328156 SRH328155:SRH328156 SHL328155:SHL328156 RXP328155:RXP328156 RNT328155:RNT328156 RDX328155:RDX328156 QUB328155:QUB328156 QKF328155:QKF328156 QAJ328155:QAJ328156 PQN328155:PQN328156 PGR328155:PGR328156 OWV328155:OWV328156 OMZ328155:OMZ328156 ODD328155:ODD328156 NTH328155:NTH328156 NJL328155:NJL328156 MZP328155:MZP328156 MPT328155:MPT328156 MFX328155:MFX328156 LWB328155:LWB328156 LMF328155:LMF328156 LCJ328155:LCJ328156 KSN328155:KSN328156 KIR328155:KIR328156 JYV328155:JYV328156 JOZ328155:JOZ328156 JFD328155:JFD328156 IVH328155:IVH328156 ILL328155:ILL328156 IBP328155:IBP328156 HRT328155:HRT328156 HHX328155:HHX328156 GYB328155:GYB328156 GOF328155:GOF328156 GEJ328155:GEJ328156 FUN328155:FUN328156 FKR328155:FKR328156 FAV328155:FAV328156 EQZ328155:EQZ328156 EHD328155:EHD328156 DXH328155:DXH328156 DNL328155:DNL328156 DDP328155:DDP328156 CTT328155:CTT328156 CJX328155:CJX328156 CAB328155:CAB328156 BQF328155:BQF328156 BGJ328155:BGJ328156 AWN328155:AWN328156 AMR328155:AMR328156 ACV328155:ACV328156 SZ328155:SZ328156 JD328155:JD328156 WVP262619:WVP262620 WLT262619:WLT262620 WBX262619:WBX262620 VSB262619:VSB262620 VIF262619:VIF262620 UYJ262619:UYJ262620 UON262619:UON262620 UER262619:UER262620 TUV262619:TUV262620 TKZ262619:TKZ262620 TBD262619:TBD262620 SRH262619:SRH262620 SHL262619:SHL262620 RXP262619:RXP262620 RNT262619:RNT262620 RDX262619:RDX262620 QUB262619:QUB262620 QKF262619:QKF262620 QAJ262619:QAJ262620 PQN262619:PQN262620 PGR262619:PGR262620 OWV262619:OWV262620 OMZ262619:OMZ262620 ODD262619:ODD262620 NTH262619:NTH262620 NJL262619:NJL262620 MZP262619:MZP262620 MPT262619:MPT262620 MFX262619:MFX262620 LWB262619:LWB262620 LMF262619:LMF262620 LCJ262619:LCJ262620 KSN262619:KSN262620 KIR262619:KIR262620 JYV262619:JYV262620 JOZ262619:JOZ262620 JFD262619:JFD262620 IVH262619:IVH262620 ILL262619:ILL262620 IBP262619:IBP262620 HRT262619:HRT262620 HHX262619:HHX262620 GYB262619:GYB262620 GOF262619:GOF262620 GEJ262619:GEJ262620 FUN262619:FUN262620 FKR262619:FKR262620 FAV262619:FAV262620 EQZ262619:EQZ262620 EHD262619:EHD262620 DXH262619:DXH262620 DNL262619:DNL262620 DDP262619:DDP262620 CTT262619:CTT262620 CJX262619:CJX262620 CAB262619:CAB262620 BQF262619:BQF262620 BGJ262619:BGJ262620 AWN262619:AWN262620 AMR262619:AMR262620 ACV262619:ACV262620 SZ262619:SZ262620 JD262619:JD262620 WVP197083:WVP197084 WLT197083:WLT197084 WBX197083:WBX197084 VSB197083:VSB197084 VIF197083:VIF197084 UYJ197083:UYJ197084 UON197083:UON197084 UER197083:UER197084 TUV197083:TUV197084 TKZ197083:TKZ197084 TBD197083:TBD197084 SRH197083:SRH197084 SHL197083:SHL197084 RXP197083:RXP197084 RNT197083:RNT197084 RDX197083:RDX197084 QUB197083:QUB197084 QKF197083:QKF197084 QAJ197083:QAJ197084 PQN197083:PQN197084 PGR197083:PGR197084 OWV197083:OWV197084 OMZ197083:OMZ197084 ODD197083:ODD197084 NTH197083:NTH197084 NJL197083:NJL197084 MZP197083:MZP197084 MPT197083:MPT197084 MFX197083:MFX197084 LWB197083:LWB197084 LMF197083:LMF197084 LCJ197083:LCJ197084 KSN197083:KSN197084 KIR197083:KIR197084 JYV197083:JYV197084 JOZ197083:JOZ197084 JFD197083:JFD197084 IVH197083:IVH197084 ILL197083:ILL197084 IBP197083:IBP197084 HRT197083:HRT197084 HHX197083:HHX197084 GYB197083:GYB197084 GOF197083:GOF197084 GEJ197083:GEJ197084 FUN197083:FUN197084 FKR197083:FKR197084 FAV197083:FAV197084 EQZ197083:EQZ197084 EHD197083:EHD197084 DXH197083:DXH197084 DNL197083:DNL197084 DDP197083:DDP197084 CTT197083:CTT197084 CJX197083:CJX197084 CAB197083:CAB197084 BQF197083:BQF197084 BGJ197083:BGJ197084 AWN197083:AWN197084 AMR197083:AMR197084 ACV197083:ACV197084 SZ197083:SZ197084 JD197083:JD197084 WVP131547:WVP131548 WLT131547:WLT131548 WBX131547:WBX131548 VSB131547:VSB131548 VIF131547:VIF131548 UYJ131547:UYJ131548 UON131547:UON131548 UER131547:UER131548 TUV131547:TUV131548 TKZ131547:TKZ131548 TBD131547:TBD131548 SRH131547:SRH131548 SHL131547:SHL131548 RXP131547:RXP131548 RNT131547:RNT131548 RDX131547:RDX131548 QUB131547:QUB131548 QKF131547:QKF131548 QAJ131547:QAJ131548 PQN131547:PQN131548 PGR131547:PGR131548 OWV131547:OWV131548 OMZ131547:OMZ131548 ODD131547:ODD131548 NTH131547:NTH131548 NJL131547:NJL131548 MZP131547:MZP131548 MPT131547:MPT131548 MFX131547:MFX131548 LWB131547:LWB131548 LMF131547:LMF131548 LCJ131547:LCJ131548 KSN131547:KSN131548 KIR131547:KIR131548 JYV131547:JYV131548 JOZ131547:JOZ131548 JFD131547:JFD131548 IVH131547:IVH131548 ILL131547:ILL131548 IBP131547:IBP131548 HRT131547:HRT131548 HHX131547:HHX131548 GYB131547:GYB131548 GOF131547:GOF131548 GEJ131547:GEJ131548 FUN131547:FUN131548 FKR131547:FKR131548 FAV131547:FAV131548 EQZ131547:EQZ131548 EHD131547:EHD131548 DXH131547:DXH131548 DNL131547:DNL131548 DDP131547:DDP131548 CTT131547:CTT131548 CJX131547:CJX131548 CAB131547:CAB131548 BQF131547:BQF131548 BGJ131547:BGJ131548 AWN131547:AWN131548 AMR131547:AMR131548 ACV131547:ACV131548 SZ131547:SZ131548 JD131547:JD131548 WVP66011:WVP66012 WLT66011:WLT66012 WBX66011:WBX66012 VSB66011:VSB66012 VIF66011:VIF66012 UYJ66011:UYJ66012 UON66011:UON66012 UER66011:UER66012 TUV66011:TUV66012 TKZ66011:TKZ66012 TBD66011:TBD66012 SRH66011:SRH66012 SHL66011:SHL66012 RXP66011:RXP66012 RNT66011:RNT66012 RDX66011:RDX66012 QUB66011:QUB66012 QKF66011:QKF66012 QAJ66011:QAJ66012 PQN66011:PQN66012 PGR66011:PGR66012 OWV66011:OWV66012 OMZ66011:OMZ66012 ODD66011:ODD66012 NTH66011:NTH66012 NJL66011:NJL66012 MZP66011:MZP66012 MPT66011:MPT66012 MFX66011:MFX66012 LWB66011:LWB66012 LMF66011:LMF66012 LCJ66011:LCJ66012 KSN66011:KSN66012 KIR66011:KIR66012 JYV66011:JYV66012 JOZ66011:JOZ66012 JFD66011:JFD66012 IVH66011:IVH66012 ILL66011:ILL66012 IBP66011:IBP66012 HRT66011:HRT66012 HHX66011:HHX66012 GYB66011:GYB66012 GOF66011:GOF66012 GEJ66011:GEJ66012 FUN66011:FUN66012 FKR66011:FKR66012 FAV66011:FAV66012 EQZ66011:EQZ66012 EHD66011:EHD66012 DXH66011:DXH66012 DNL66011:DNL66012 DDP66011:DDP66012 CTT66011:CTT66012 CJX66011:CJX66012 CAB66011:CAB66012 BQF66011:BQF66012 BGJ66011:BGJ66012 AWN66011:AWN66012 AMR66011:AMR66012 ACV66011:ACV66012 SZ66011:SZ66012 JD66011:JD66012 J66011:J66012 J983515:J983516 J917979:J917980 J852443:J852444 J786907:J786908 J721371:J721372 J655835:J655836 J590299:J590300 J524763:J524764 J459227:J459228 J393691:J393692 J328155:J328156 J262619:J262620 J197083:J197084 J131547:J131548 J4 WVP4 WLT4 WBX4 VSB4 VIF4 UYJ4 UON4 UER4 TUV4 TKZ4 TBD4 SRH4 SHL4 RXP4 RNT4 RDX4 QUB4 QKF4 QAJ4 PQN4 PGR4 OWV4 OMZ4 ODD4 NTH4 NJL4 MZP4 MPT4 MFX4 LWB4 LMF4 LCJ4 KSN4 KIR4 JYV4 JOZ4 JFD4 IVH4 ILL4 IBP4 HRT4 HHX4 GYB4 GOF4 GEJ4 FUN4 FKR4 FAV4 EQZ4 EHD4 DXH4 DNL4 DDP4 CTT4 CJX4 CAB4 BQF4 BGJ4 AWN4 AMR4 ACV4 SZ4 JD4">
      <formula1>0</formula1>
      <formula2>9999</formula2>
    </dataValidation>
  </dataValidations>
  <hyperlinks>
    <hyperlink ref="F8" r:id="rId1" display="https://meddev.bda.bg/bg/md_list/?search=1&amp;sManufacturerName=%D0%A8%D0%B0%D0%BE%D1%81%D0%B8%D0%BD%D0%B3+%D0%A4%D1%83%D1%87%D0%B8%D0%BD%D0%B3+%D0%A5%D0%B5%D0%BB%D1%82+%D0%9F%D1%80%D0%BE%D0%B4%D1%83%D0%BA%D1%82%D1%81+%D0%9A%D0%BE%2C+%D0%9B%D1%82%D0%B4"/>
    <hyperlink ref="F10" r:id="rId2" display="https://meddev.bda.bg/bg/md_list/?search=1&amp;sManufacturerName=%D0%A8%D0%B0%D0%BE%D1%81%D0%B8%D0%BD%D0%B3+%D0%A4%D1%83%D1%87%D0%B8%D0%BD%D0%B3+%D0%A5%D0%B5%D0%BB%D1%82+%D0%9F%D1%80%D0%BE%D0%B4%D1%83%D0%BA%D1%82%D1%81+%D0%9A%D0%BE%2C+%D0%9B%D1%82%D0%B4"/>
    <hyperlink ref="F13" r:id="rId3" display="https://meddev.bda.bg/bg/md_list/?search=1&amp;sManufacturerName=%D0%A8%D0%B0%D0%BE%D1%81%D0%B8%D0%BD%D0%B3+%D0%A4%D1%83%D1%87%D0%B8%D0%BD%D0%B3+%D0%A5%D0%B5%D0%BB%D1%82+%D0%9F%D1%80%D0%BE%D0%B4%D1%83%D0%BA%D1%82%D1%81+%D0%9A%D0%BE%2C+%D0%9B%D1%82%D0%B4"/>
    <hyperlink ref="F17" r:id="rId4" display="https://meddev.bda.bg/bg/md_list/?search=1&amp;sManufacturerName=%D0%A8%D0%B0%D0%BE%D1%81%D0%B8%D0%BD%D0%B3+%D0%A4%D1%83%D1%87%D0%B8%D0%BD%D0%B3+%D0%A5%D0%B5%D0%BB%D1%82+%D0%9F%D1%80%D0%BE%D0%B4%D1%83%D0%BA%D1%82%D1%81+%D0%9A%D0%BE%2C+%D0%9B%D1%82%D0%B4"/>
    <hyperlink ref="F22" r:id="rId5" display="https://meddev.bda.bg/bg/md_list/?search=1&amp;sManufacturerName=%D0%A8%D0%B0%D0%BE%D1%81%D0%B8%D0%BD%D0%B3+%D0%A4%D1%83%D1%87%D0%B8%D0%BD%D0%B3+%D0%A5%D0%B5%D0%BB%D1%82+%D0%9F%D1%80%D0%BE%D0%B4%D1%83%D0%BA%D1%82%D1%81+%D0%9A%D0%BE%2C+%D0%9B%D1%82%D0%B4"/>
    <hyperlink ref="F37" r:id="rId6" display="https://meddev.bda.bg/bg/md_list/?search=1&amp;sManufacturerName=%D0%A5%D0%B0%D0%BD%D0%B3%D0%B4%D0%B6%D0%BE%D1%83+%D0%99%D0%BE%D0%BD%D0%B8%D0%BD%D0%B5%D1%80+%D0%A4%D0%B0%D1%80%D0%BC%D0%B0%D1%81%D1%8E%D1%82%D0%B8%D0%BA%D1%8A%D0%BB+%D0%9A%D0%BE%2C+%D0%9B%D1%82%D0%B4"/>
    <hyperlink ref="F47" r:id="rId7" display="https://meddev.bda.bg/bg/md_list/?search=1&amp;sManufacturerName=%D0%A5%D0%B0%D0%BD%D0%B3%D0%B4%D0%B6%D0%BE%D1%83+%D0%99%D0%BE%D0%BD%D0%B8%D0%BD%D0%B5%D1%80+%D0%A4%D0%B0%D1%80%D0%BC%D0%B0%D1%81%D1%8E%D1%82%D0%B8%D0%BA%D1%8A%D0%BB+%D0%9A%D0%BE%2C+%D0%9B%D1%82%D0%B4"/>
    <hyperlink ref="F63" r:id="rId8" display="https://meddev.bda.bg/bg/md_list/?search=1&amp;sManufacturerName=%D0%A5%D0%B0%D0%BD%D0%B3%D0%B4%D0%B6%D0%BE%D1%83+%D0%99%D0%BE%D0%BD%D0%B8%D0%BD%D0%B5%D1%80+%D0%A4%D0%B0%D1%80%D0%BC%D0%B0%D1%81%D1%8E%D1%82%D0%B8%D0%BA%D1%8A%D0%BB+%D0%9A%D0%BE%2C+%D0%9B%D1%82%D0%B4"/>
    <hyperlink ref="F80" r:id="rId9" display="https://meddev.bda.bg/bg/md_list/?search=1&amp;sManufacturerName=%D0%A5%D0%B0%D0%BD%D0%B3%D0%B4%D0%B6%D0%BE%D1%83+%D0%99%D0%BE%D0%BD%D0%B8%D0%BD%D0%B5%D1%80+%D0%A4%D0%B0%D1%80%D0%BC%D0%B0%D1%81%D1%8E%D1%82%D0%B8%D0%BA%D1%8A%D0%BB+%D0%9A%D0%BE%2C+%D0%9B%D1%82%D0%B4"/>
    <hyperlink ref="F82" r:id="rId10" display="https://meddev.bda.bg/bg/md_list/?search=1&amp;sManufacturerName=%D0%A5%D0%B0%D0%BD%D0%B3%D0%B4%D0%B6%D0%BE%D1%83+%D0%99%D0%BE%D0%BD%D0%B8%D0%BD%D0%B5%D1%80+%D0%A4%D0%B0%D1%80%D0%BC%D0%B0%D1%81%D1%8E%D1%82%D0%B8%D0%BA%D1%8A%D0%BB+%D0%9A%D0%BE%2C+%D0%9B%D1%82%D0%B4"/>
    <hyperlink ref="F86" r:id="rId11" display="https://meddev.bda.bg/bg/md_list/?search=1&amp;sManufacturerName=%D0%A5%D0%B0%D0%BD%D0%B3%D0%B4%D0%B6%D0%BE%D1%83+%D0%99%D0%BE%D0%BD%D0%B8%D0%BD%D0%B5%D1%80+%D0%A4%D0%B0%D1%80%D0%BC%D0%B0%D1%81%D1%8E%D1%82%D0%B8%D0%BA%D1%8A%D0%BB+%D0%9A%D0%BE%2C+%D0%9B%D1%82%D0%B4"/>
    <hyperlink ref="F104" r:id="rId12" display="https://meddev.bda.bg/bg/md_list/?search=1&amp;sManufacturerName=%D0%A5%D0%B0%D0%BD%D0%B3%D0%B4%D0%B6%D0%BE%D1%83+%D0%99%D0%BE%D0%BD%D0%B8%D0%BD%D0%B5%D1%80+%D0%A4%D0%B0%D1%80%D0%BC%D0%B0%D1%81%D1%8E%D1%82%D0%B8%D0%BA%D1%8A%D0%BB+%D0%9A%D0%BE%2C+%D0%9B%D1%82%D0%B4"/>
    <hyperlink ref="F107" r:id="rId13" display="https://meddev.bda.bg/bg/md_list/?search=1&amp;sManufacturerName=%D0%A8%D0%B0%D0%BE%D1%81%D0%B8%D0%BD%D0%B3+%D0%A4%D1%83%D1%87%D0%B8%D0%BD%D0%B3+%D0%A5%D0%B5%D0%BB%D1%82+%D0%9F%D1%80%D0%BE%D0%B4%D1%83%D0%BA%D1%82%D1%81+%D0%9A%D0%BE%2C+%D0%9B%D1%82%D0%B4"/>
    <hyperlink ref="F109" r:id="rId14" display="https://meddev.bda.bg/bg/md_list/?search=1&amp;sManufacturerName=%D0%A8%D0%B0%D0%BE%D1%81%D0%B8%D0%BD%D0%B3+%D0%A4%D1%83%D1%87%D0%B8%D0%BD%D0%B3+%D0%A5%D0%B5%D0%BB%D1%82+%D0%9F%D1%80%D0%BE%D0%B4%D1%83%D0%BA%D1%82%D1%81+%D0%9A%D0%BE%2C+%D0%9B%D1%82%D0%B4"/>
    <hyperlink ref="F114" r:id="rId15" display="https://meddev.bda.bg/bg/md_list/?search=1&amp;sManufacturerName=%D0%A8%D0%B0%D0%BE%D1%81%D0%B8%D0%BD%D0%B3+%D0%A4%D1%83%D1%87%D0%B8%D0%BD%D0%B3+%D0%A5%D0%B5%D0%BB%D1%82+%D0%9F%D1%80%D0%BE%D0%B4%D1%83%D0%BA%D1%82%D1%81+%D0%9A%D0%BE%2C+%D0%9B%D1%82%D0%B4"/>
    <hyperlink ref="F120" r:id="rId16" display="https://meddev.bda.bg/bg/md_list/?search=1&amp;sManufacturerName=%D0%A1%D0%95%D0%9F%D0%90+%D0%9C%D0%95%D0%9D%D0%A1%D0%A3%D0%94%D0%96%D0%90%D0%A2+%D0%A1%D0%90%D0%9D%D0%90%D0%98+%D0%92%D0%95+%D0%A2%D0%98%D0%94%D0%96%D0%90%D0%A0%D0%95%D0%A2+%D0%90.%D0%A1."/>
    <hyperlink ref="F124" r:id="rId17" display="https://meddev.bda.bg/bg/md_list/?search=1&amp;sManufacturerName=%D0%A1%D0%95%D0%9F%D0%90+%D0%9C%D0%95%D0%9D%D0%A1%D0%A3%D0%94%D0%96%D0%90%D0%A2+%D0%A1%D0%90%D0%9D%D0%90%D0%98+%D0%92%D0%95+%D0%A2%D0%98%D0%94%D0%96%D0%90%D0%A0%D0%95%D0%A2+%D0%90.%D0%A1."/>
    <hyperlink ref="F129" r:id="rId18" display="https://meddev.bda.bg/bg/md_list/?search=1&amp;sManufacturerName=%D0%A8%D0%B0%D0%BE%D1%81%D0%B8%D0%BD%D0%B3+%D0%A4%D1%83%D1%87%D0%B8%D0%BD%D0%B3+%D0%A5%D0%B5%D0%BB%D1%82+%D0%9F%D1%80%D0%BE%D0%B4%D1%83%D0%BA%D1%82%D1%81+%D0%9A%D0%BE%2C+%D0%9B%D1%82%D0%B4"/>
    <hyperlink ref="F131" r:id="rId19" display="https://meddev.bda.bg/bg/md_list/?search=1&amp;sManufacturerName=%D0%A5%D0%B0%D0%BD%D0%B3%D0%B4%D0%B6%D0%BE%D1%83+%D0%99%D0%BE%D0%BD%D0%B8%D0%BD%D0%B5%D1%80+%D0%A4%D0%B0%D1%80%D0%BC%D0%B0%D1%81%D1%8E%D1%82%D0%B8%D0%BA%D1%8A%D0%BB+%D0%9A%D0%BE%2C+%D0%9B%D1%82%D0%B4"/>
    <hyperlink ref="F139" r:id="rId20" display="https://meddev.bda.bg/bg/md_list/?search=1&amp;sManufacturerName=%D0%A5%D0%B0%D0%BD%D0%B3%D0%B4%D0%B6%D0%BE%D1%83+%D0%99%D0%BE%D0%BD%D0%B8%D0%BD%D0%B5%D1%80+%D0%A4%D0%B0%D1%80%D0%BC%D0%B0%D1%81%D1%8E%D1%82%D0%B8%D0%BA%D1%8A%D0%BB+%D0%9A%D0%BE%2C+%D0%9B%D1%82%D0%B4"/>
    <hyperlink ref="F142" r:id="rId21" display="https://meddev.bda.bg/bg/md_list/?search=1&amp;sManufacturerName=%D0%A5%D0%B0%D0%BD%D0%B3%D0%B4%D0%B6%D0%BE%D1%83+%D0%99%D0%BE%D0%BD%D0%B8%D0%BD%D0%B5%D1%80+%D0%A4%D0%B0%D1%80%D0%BC%D0%B0%D1%81%D1%8E%D1%82%D0%B8%D0%BA%D1%8A%D0%BB+%D0%9A%D0%BE%2C+%D0%9B%D1%82%D0%B4"/>
    <hyperlink ref="F147" r:id="rId22" display="https://meddev.bda.bg/bg/md_list/?search=1&amp;sManufacturerName=%D0%A5%D0%B0%D0%BD%D0%B3%D0%B4%D0%B6%D0%BE%D1%83+%D0%99%D0%BE%D0%BD%D0%B8%D0%BD%D0%B5%D1%80+%D0%A4%D0%B0%D1%80%D0%BC%D0%B0%D1%81%D1%8E%D1%82%D0%B8%D0%BA%D1%8A%D0%BB+%D0%9A%D0%BE%2C+%D0%9B%D1%82%D0%B4"/>
    <hyperlink ref="F234" r:id="rId23" display="https://meddev.bda.bg/bg/md_list/?search=1&amp;sManufacturerName=Shanghai+Kindly+Enterprise+Development+Group+Co"/>
    <hyperlink ref="F239" r:id="rId24" display="https://meddev.bda.bg/bg/md_list/?search=1&amp;sManufacturerName=%D0%A5%D0%B0%D0%BD%D0%B3%D0%B4%D0%B6%D0%BE%D1%83+%D0%A8%D0%B0%D0%BD%D0%B9%D0%BE%D1%83+%D0%9C%D0%B5%D0%B4%D0%B8%D0%BA%D0%B0%D0%BB+%D0%95%D0%BA%D1%83%D0%B8%D0%BF%D0%BC%D0%B5%D0%BD%D1%82+%D0%9A%D0%BE%2C+%D0%9B%D1%82%D0%B4"/>
    <hyperlink ref="F242" r:id="rId25" display="https://meddev.bda.bg/bg/md_list/?search=1&amp;sManufacturerName=%D0%A5%D0%B0%D0%BD%D0%B3%D0%B4%D0%B6%D0%BE%D1%83+%D0%A8%D0%B0%D0%BD%D0%B9%D0%BE%D1%83+%D0%9C%D0%B5%D0%B4%D0%B8%D0%BA%D0%B0%D0%BB+%D0%95%D0%BA%D1%83%D0%B8%D0%BF%D0%BC%D0%B5%D0%BD%D1%82+%D0%9A%D0%BE%2C+%D0%9B%D1%82%D0%B4"/>
    <hyperlink ref="F250" r:id="rId26" display="https://meddev.bda.bg/bg/md_list/?search=1&amp;sManufacturerName=%D0%A5%D0%B0%D0%BD%D0%B3%D0%B4%D0%B6%D0%BE%D1%83+%D0%A8%D0%B0%D0%BD%D0%B9%D0%BE%D1%83+%D0%9C%D0%B5%D0%B4%D0%B8%D0%BA%D0%B0%D0%BB+%D0%95%D0%BA%D1%83%D0%B8%D0%BF%D0%BC%D0%B5%D0%BD%D1%82+%D0%9A%D0%BE%2C+%D0%9B%D1%82%D0%B4"/>
    <hyperlink ref="F403" r:id="rId27" display="https://meddev.bda.bg/bg/md_list/?search=1&amp;sManufacturerName=%D0%A8%D0%B0%D0%BE%D1%81%D0%B8%D0%BD%D0%B3+%D0%A4%D1%83%D1%87%D0%B8%D0%BD%D0%B3+%D0%A5%D0%B5%D0%BB%D1%82+%D0%9F%D1%80%D0%BE%D0%B4%D1%83%D0%BA%D1%82%D1%81+%D0%9A%D0%BE%2C+%D0%9B%D1%82%D0%B4"/>
    <hyperlink ref="F414" r:id="rId28" display="https://meddev.bda.bg/bg/md_list/?search=1&amp;sManufacturerName=%D0%A8%D0%B0%D0%BE%D1%81%D0%B8%D0%BD%D0%B3+%D0%A4%D1%83%D1%87%D0%B8%D0%BD%D0%B3+%D0%A5%D0%B5%D0%BB%D1%82+%D0%9F%D1%80%D0%BE%D0%B4%D1%83%D0%BA%D1%82%D1%81+%D0%9A%D0%BE%2C+%D0%9B%D1%82%D0%B4"/>
    <hyperlink ref="F419" r:id="rId29" display="https://meddev.bda.bg/bg/md_list/?search=1&amp;sManufacturerName=%D0%A8%D0%B0%D0%BE%D1%81%D0%B8%D0%BD%D0%B3+%D0%A4%D1%83%D1%87%D0%B8%D0%BD%D0%B3+%D0%A5%D0%B5%D0%BB%D1%82+%D0%9F%D1%80%D0%BE%D0%B4%D1%83%D0%BA%D1%82%D1%81+%D0%9A%D0%BE%2C+%D0%9B%D1%82%D0%B4"/>
    <hyperlink ref="F423" r:id="rId30" display="https://meddev.bda.bg/bg/md_list/?search=1&amp;sManufacturerName=%D0%A8%D0%B0%D0%BE%D1%81%D0%B8%D0%BD%D0%B3+%D0%A4%D1%83%D1%87%D0%B8%D0%BD%D0%B3+%D0%A5%D0%B5%D0%BB%D1%82+%D0%9F%D1%80%D0%BE%D0%B4%D1%83%D0%BA%D1%82%D1%81+%D0%9A%D0%BE%2C+%D0%9B%D1%82%D0%B4"/>
    <hyperlink ref="F426" r:id="rId31" display="https://meddev.bda.bg/bg/md_list/?search=1&amp;sManufacturerName=%D0%A8%D0%B0%D0%BE%D1%81%D0%B8%D0%BD%D0%B3+%D0%A4%D1%83%D1%87%D0%B8%D0%BD%D0%B3+%D0%A5%D0%B5%D0%BB%D1%82+%D0%9F%D1%80%D0%BE%D0%B4%D1%83%D0%BA%D1%82%D1%81+%D0%9A%D0%BE%2C+%D0%9B%D1%82%D0%B4"/>
    <hyperlink ref="F433" r:id="rId32" display="https://meddev.bda.bg/bg/md_list/?search=1&amp;sManufacturerName=%D0%A8%D0%B0%D0%BE%D1%81%D0%B8%D0%BD%D0%B3+%D0%A4%D1%83%D1%87%D0%B8%D0%BD%D0%B3+%D0%A5%D0%B5%D0%BB%D1%82+%D0%9F%D1%80%D0%BE%D0%B4%D1%83%D0%BA%D1%82%D1%81+%D0%9A%D0%BE%2C+%D0%9B%D1%82%D0%B4"/>
  </hyperlinks>
  <pageMargins left="0.2" right="0.19" top="0.17" bottom="0.19" header="0.17" footer="0.31496062992125984"/>
  <pageSetup paperSize="9" orientation="landscape" r:id="rId33"/>
  <legacyDrawing r:id="rId34"/>
</worksheet>
</file>

<file path=xl/worksheets/sheet2.xml><?xml version="1.0" encoding="utf-8"?>
<worksheet xmlns="http://schemas.openxmlformats.org/spreadsheetml/2006/main" xmlns:r="http://schemas.openxmlformats.org/officeDocument/2006/relationships">
  <dimension ref="A1:M566"/>
  <sheetViews>
    <sheetView workbookViewId="0">
      <selection sqref="A1:L1"/>
    </sheetView>
  </sheetViews>
  <sheetFormatPr defaultRowHeight="15"/>
  <cols>
    <col min="1" max="1" width="6.7109375" style="357" customWidth="1"/>
    <col min="2" max="2" width="17" style="357" customWidth="1"/>
    <col min="3" max="3" width="14.5703125" style="357" customWidth="1"/>
    <col min="4" max="4" width="9.140625" style="1099"/>
    <col min="5" max="5" width="9.140625" style="502"/>
    <col min="6" max="8" width="9.140625" style="1096"/>
    <col min="9" max="9" width="12.140625" style="357" customWidth="1"/>
    <col min="10" max="10" width="14.7109375" style="357" customWidth="1"/>
    <col min="11" max="11" width="11.28515625" style="357" customWidth="1"/>
    <col min="12" max="16384" width="9.140625" style="357"/>
  </cols>
  <sheetData>
    <row r="1" spans="1:13">
      <c r="A1" s="1184" t="s">
        <v>1557</v>
      </c>
      <c r="B1" s="1184"/>
      <c r="C1" s="1184"/>
      <c r="D1" s="1184"/>
      <c r="E1" s="1184"/>
      <c r="F1" s="1184"/>
      <c r="G1" s="1184"/>
      <c r="H1" s="1184"/>
      <c r="I1" s="1184"/>
      <c r="J1" s="1184"/>
      <c r="K1" s="1184"/>
      <c r="L1" s="1184"/>
      <c r="M1" s="632"/>
    </row>
    <row r="2" spans="1:13">
      <c r="A2" s="1215" t="s">
        <v>1553</v>
      </c>
      <c r="B2" s="1215"/>
      <c r="C2" s="1215"/>
      <c r="D2" s="1215"/>
      <c r="E2" s="1215"/>
      <c r="F2" s="1215"/>
      <c r="G2" s="1215"/>
      <c r="H2" s="1215"/>
      <c r="I2" s="1215"/>
      <c r="J2" s="1215"/>
      <c r="K2" s="1215"/>
      <c r="L2" s="1215"/>
      <c r="M2" s="632"/>
    </row>
    <row r="3" spans="1:13">
      <c r="A3" s="636"/>
      <c r="B3" s="637"/>
      <c r="C3" s="639"/>
      <c r="D3" s="638"/>
      <c r="E3" s="640"/>
      <c r="F3" s="641"/>
      <c r="G3" s="641"/>
      <c r="H3" s="641"/>
      <c r="I3" s="642"/>
      <c r="J3" s="643"/>
      <c r="K3" s="632"/>
      <c r="L3" s="633"/>
      <c r="M3" s="632"/>
    </row>
    <row r="4" spans="1:13" ht="89.25">
      <c r="A4" s="736" t="s">
        <v>0</v>
      </c>
      <c r="B4" s="1196" t="s">
        <v>1</v>
      </c>
      <c r="C4" s="1196" t="s">
        <v>2</v>
      </c>
      <c r="D4" s="1196" t="s">
        <v>3</v>
      </c>
      <c r="E4" s="736" t="s">
        <v>4</v>
      </c>
      <c r="F4" s="1196" t="s">
        <v>5</v>
      </c>
      <c r="G4" s="1196" t="s">
        <v>1174</v>
      </c>
      <c r="H4" s="1196" t="s">
        <v>6</v>
      </c>
      <c r="I4" s="1197" t="s">
        <v>7</v>
      </c>
      <c r="J4" s="1196" t="s">
        <v>8</v>
      </c>
      <c r="K4" s="190" t="s">
        <v>1536</v>
      </c>
      <c r="L4" s="190" t="s">
        <v>1535</v>
      </c>
      <c r="M4" s="9"/>
    </row>
    <row r="5" spans="1:13">
      <c r="A5" s="1202" t="s">
        <v>9</v>
      </c>
      <c r="B5" s="1203"/>
      <c r="C5" s="1203"/>
      <c r="D5" s="1203"/>
      <c r="E5" s="1204"/>
      <c r="F5" s="1196"/>
      <c r="G5" s="1196"/>
      <c r="H5" s="1196"/>
      <c r="I5" s="1197"/>
      <c r="J5" s="1196"/>
      <c r="K5" s="190"/>
      <c r="L5" s="190"/>
      <c r="M5" s="9"/>
    </row>
    <row r="6" spans="1:13" ht="63.75">
      <c r="A6" s="654">
        <v>1</v>
      </c>
      <c r="B6" s="655" t="s">
        <v>11</v>
      </c>
      <c r="C6" s="655" t="s">
        <v>12</v>
      </c>
      <c r="D6" s="656" t="s">
        <v>13</v>
      </c>
      <c r="E6" s="655">
        <v>100</v>
      </c>
      <c r="F6" s="657" t="s">
        <v>1451</v>
      </c>
      <c r="G6" s="658" t="s">
        <v>1452</v>
      </c>
      <c r="H6" s="659" t="s">
        <v>13</v>
      </c>
      <c r="I6" s="660">
        <v>29</v>
      </c>
      <c r="J6" s="661">
        <v>29</v>
      </c>
      <c r="K6" s="661">
        <v>29</v>
      </c>
      <c r="L6" s="992">
        <v>1</v>
      </c>
      <c r="M6" s="663"/>
    </row>
    <row r="7" spans="1:13" ht="63.75">
      <c r="A7" s="675">
        <v>2</v>
      </c>
      <c r="B7" s="676" t="s">
        <v>14</v>
      </c>
      <c r="C7" s="676" t="s">
        <v>15</v>
      </c>
      <c r="D7" s="677" t="s">
        <v>13</v>
      </c>
      <c r="E7" s="676">
        <v>100</v>
      </c>
      <c r="F7" s="678" t="s">
        <v>1451</v>
      </c>
      <c r="G7" s="679" t="s">
        <v>1452</v>
      </c>
      <c r="H7" s="677" t="s">
        <v>13</v>
      </c>
      <c r="I7" s="680">
        <v>29</v>
      </c>
      <c r="J7" s="681">
        <v>29</v>
      </c>
      <c r="K7" s="682">
        <v>29</v>
      </c>
      <c r="L7" s="1002">
        <v>1</v>
      </c>
      <c r="M7" s="663"/>
    </row>
    <row r="8" spans="1:13" ht="63.75">
      <c r="A8" s="654">
        <v>3</v>
      </c>
      <c r="B8" s="95" t="s">
        <v>16</v>
      </c>
      <c r="C8" s="95" t="s">
        <v>17</v>
      </c>
      <c r="D8" s="656" t="s">
        <v>18</v>
      </c>
      <c r="E8" s="655">
        <v>250</v>
      </c>
      <c r="F8" s="657" t="s">
        <v>1451</v>
      </c>
      <c r="G8" s="658" t="s">
        <v>1452</v>
      </c>
      <c r="H8" s="656" t="s">
        <v>18</v>
      </c>
      <c r="I8" s="690">
        <v>3.24</v>
      </c>
      <c r="J8" s="691">
        <v>3.24</v>
      </c>
      <c r="K8" s="692">
        <v>3.24</v>
      </c>
      <c r="L8" s="992">
        <v>1</v>
      </c>
      <c r="M8" s="663"/>
    </row>
    <row r="9" spans="1:13" ht="63.75">
      <c r="A9" s="675">
        <v>4</v>
      </c>
      <c r="B9" s="164" t="s">
        <v>19</v>
      </c>
      <c r="C9" s="164" t="s">
        <v>20</v>
      </c>
      <c r="D9" s="677" t="s">
        <v>18</v>
      </c>
      <c r="E9" s="676">
        <v>200</v>
      </c>
      <c r="F9" s="678" t="s">
        <v>1451</v>
      </c>
      <c r="G9" s="679" t="s">
        <v>1452</v>
      </c>
      <c r="H9" s="677" t="s">
        <v>18</v>
      </c>
      <c r="I9" s="680">
        <v>1.1399999999999999</v>
      </c>
      <c r="J9" s="703">
        <v>1.1399999999999999</v>
      </c>
      <c r="K9" s="681">
        <v>1.1399999999999999</v>
      </c>
      <c r="L9" s="1002">
        <v>1</v>
      </c>
      <c r="M9" s="663"/>
    </row>
    <row r="10" spans="1:13" ht="51">
      <c r="A10" s="664">
        <v>5</v>
      </c>
      <c r="B10" s="693" t="s">
        <v>21</v>
      </c>
      <c r="C10" s="693" t="s">
        <v>20</v>
      </c>
      <c r="D10" s="667" t="s">
        <v>18</v>
      </c>
      <c r="E10" s="665">
        <v>400</v>
      </c>
      <c r="F10" s="694" t="s">
        <v>1367</v>
      </c>
      <c r="G10" s="658" t="s">
        <v>1368</v>
      </c>
      <c r="H10" s="694" t="s">
        <v>18</v>
      </c>
      <c r="I10" s="695">
        <v>2.15</v>
      </c>
      <c r="J10" s="696">
        <v>2.15</v>
      </c>
      <c r="K10" s="697">
        <v>2.15</v>
      </c>
      <c r="L10" s="1158">
        <v>1</v>
      </c>
      <c r="M10" s="674"/>
    </row>
    <row r="11" spans="1:13" ht="51">
      <c r="A11" s="675">
        <v>6</v>
      </c>
      <c r="B11" s="164" t="s">
        <v>22</v>
      </c>
      <c r="C11" s="164" t="s">
        <v>23</v>
      </c>
      <c r="D11" s="677" t="s">
        <v>24</v>
      </c>
      <c r="E11" s="676">
        <v>40000</v>
      </c>
      <c r="F11" s="676" t="s">
        <v>1367</v>
      </c>
      <c r="G11" s="679" t="s">
        <v>1368</v>
      </c>
      <c r="H11" s="676" t="s">
        <v>1369</v>
      </c>
      <c r="I11" s="684">
        <v>0.31680000000000003</v>
      </c>
      <c r="J11" s="706">
        <v>63.36</v>
      </c>
      <c r="K11" s="707">
        <v>0.31680000000000003</v>
      </c>
      <c r="L11" s="1002">
        <v>1</v>
      </c>
      <c r="M11" s="674"/>
    </row>
    <row r="12" spans="1:13" ht="38.25">
      <c r="A12" s="654">
        <v>7</v>
      </c>
      <c r="B12" s="95" t="s">
        <v>25</v>
      </c>
      <c r="C12" s="710" t="s">
        <v>26</v>
      </c>
      <c r="D12" s="656" t="s">
        <v>27</v>
      </c>
      <c r="E12" s="655">
        <v>700</v>
      </c>
      <c r="F12" s="655" t="s">
        <v>1453</v>
      </c>
      <c r="G12" s="658" t="s">
        <v>1452</v>
      </c>
      <c r="H12" s="656" t="s">
        <v>27</v>
      </c>
      <c r="I12" s="690">
        <v>1.04</v>
      </c>
      <c r="J12" s="691">
        <v>1.04</v>
      </c>
      <c r="K12" s="692">
        <v>1.04</v>
      </c>
      <c r="L12" s="992">
        <v>1</v>
      </c>
      <c r="M12" s="663"/>
    </row>
    <row r="13" spans="1:13" ht="51">
      <c r="A13" s="675">
        <v>8</v>
      </c>
      <c r="B13" s="164" t="s">
        <v>28</v>
      </c>
      <c r="C13" s="712" t="s">
        <v>29</v>
      </c>
      <c r="D13" s="677" t="s">
        <v>27</v>
      </c>
      <c r="E13" s="676">
        <v>50</v>
      </c>
      <c r="F13" s="686" t="s">
        <v>1177</v>
      </c>
      <c r="G13" s="679" t="s">
        <v>1178</v>
      </c>
      <c r="H13" s="679"/>
      <c r="I13" s="687">
        <v>16.559999999999999</v>
      </c>
      <c r="J13" s="708">
        <v>827.99999999999989</v>
      </c>
      <c r="K13" s="689">
        <v>16.559999999999999</v>
      </c>
      <c r="L13" s="1002">
        <v>1</v>
      </c>
      <c r="M13" s="674"/>
    </row>
    <row r="14" spans="1:13" ht="51">
      <c r="A14" s="664">
        <v>9</v>
      </c>
      <c r="B14" s="693" t="s">
        <v>30</v>
      </c>
      <c r="C14" s="711" t="s">
        <v>26</v>
      </c>
      <c r="D14" s="667" t="s">
        <v>27</v>
      </c>
      <c r="E14" s="665">
        <v>100</v>
      </c>
      <c r="F14" s="694" t="s">
        <v>1370</v>
      </c>
      <c r="G14" s="658" t="s">
        <v>1368</v>
      </c>
      <c r="H14" s="694" t="s">
        <v>27</v>
      </c>
      <c r="I14" s="695">
        <v>8.9</v>
      </c>
      <c r="J14" s="696">
        <v>8.9</v>
      </c>
      <c r="K14" s="697">
        <v>8.9</v>
      </c>
      <c r="L14" s="1158">
        <v>1</v>
      </c>
      <c r="M14" s="674"/>
    </row>
    <row r="15" spans="1:13" ht="408">
      <c r="A15" s="675">
        <v>10</v>
      </c>
      <c r="B15" s="164" t="s">
        <v>31</v>
      </c>
      <c r="C15" s="191" t="s">
        <v>32</v>
      </c>
      <c r="D15" s="677" t="s">
        <v>33</v>
      </c>
      <c r="E15" s="676">
        <v>60</v>
      </c>
      <c r="F15" s="676" t="s">
        <v>1371</v>
      </c>
      <c r="G15" s="679" t="s">
        <v>1368</v>
      </c>
      <c r="H15" s="676" t="s">
        <v>33</v>
      </c>
      <c r="I15" s="684">
        <v>30.87</v>
      </c>
      <c r="J15" s="706">
        <v>30.87</v>
      </c>
      <c r="K15" s="707">
        <v>30.87</v>
      </c>
      <c r="L15" s="1002">
        <v>1</v>
      </c>
      <c r="M15" s="674"/>
    </row>
    <row r="16" spans="1:13" ht="165.75">
      <c r="A16" s="654">
        <v>11</v>
      </c>
      <c r="B16" s="95" t="s">
        <v>34</v>
      </c>
      <c r="C16" s="95" t="s">
        <v>35</v>
      </c>
      <c r="D16" s="656" t="s">
        <v>33</v>
      </c>
      <c r="E16" s="655">
        <v>3000</v>
      </c>
      <c r="F16" s="657" t="s">
        <v>1454</v>
      </c>
      <c r="G16" s="658" t="s">
        <v>1452</v>
      </c>
      <c r="H16" s="656" t="s">
        <v>33</v>
      </c>
      <c r="I16" s="690">
        <v>1.1279999999999999</v>
      </c>
      <c r="J16" s="691">
        <v>1.1279999999999999</v>
      </c>
      <c r="K16" s="692">
        <v>1.1279999999999999</v>
      </c>
      <c r="L16" s="992">
        <v>1</v>
      </c>
      <c r="M16" s="663"/>
    </row>
    <row r="17" spans="1:13" ht="165.75">
      <c r="A17" s="675">
        <v>12</v>
      </c>
      <c r="B17" s="164" t="s">
        <v>37</v>
      </c>
      <c r="C17" s="164" t="s">
        <v>35</v>
      </c>
      <c r="D17" s="677" t="s">
        <v>33</v>
      </c>
      <c r="E17" s="676">
        <v>1000</v>
      </c>
      <c r="F17" s="676" t="s">
        <v>1367</v>
      </c>
      <c r="G17" s="679" t="s">
        <v>1368</v>
      </c>
      <c r="H17" s="676" t="s">
        <v>33</v>
      </c>
      <c r="I17" s="684">
        <v>1.65</v>
      </c>
      <c r="J17" s="706">
        <v>1.65</v>
      </c>
      <c r="K17" s="707">
        <v>1.65</v>
      </c>
      <c r="L17" s="1002">
        <v>1</v>
      </c>
      <c r="M17" s="674"/>
    </row>
    <row r="18" spans="1:13" ht="51">
      <c r="A18" s="715">
        <v>13</v>
      </c>
      <c r="B18" s="693" t="s">
        <v>38</v>
      </c>
      <c r="C18" s="693" t="s">
        <v>38</v>
      </c>
      <c r="D18" s="716" t="s">
        <v>33</v>
      </c>
      <c r="E18" s="693">
        <v>500</v>
      </c>
      <c r="F18" s="95" t="s">
        <v>36</v>
      </c>
      <c r="G18" s="95" t="s">
        <v>1176</v>
      </c>
      <c r="H18" s="717">
        <v>12</v>
      </c>
      <c r="I18" s="718">
        <v>2.52</v>
      </c>
      <c r="J18" s="719">
        <v>30.240000000000002</v>
      </c>
      <c r="K18" s="718">
        <v>2.52</v>
      </c>
      <c r="L18" s="1157">
        <v>1</v>
      </c>
      <c r="M18" s="632"/>
    </row>
    <row r="19" spans="1:13" ht="63.75">
      <c r="A19" s="675">
        <v>14</v>
      </c>
      <c r="B19" s="164" t="s">
        <v>39</v>
      </c>
      <c r="C19" s="164" t="s">
        <v>40</v>
      </c>
      <c r="D19" s="677" t="s">
        <v>33</v>
      </c>
      <c r="E19" s="676">
        <v>3000</v>
      </c>
      <c r="F19" s="678" t="s">
        <v>1454</v>
      </c>
      <c r="G19" s="679" t="s">
        <v>1452</v>
      </c>
      <c r="H19" s="677" t="s">
        <v>33</v>
      </c>
      <c r="I19" s="680">
        <v>1.18</v>
      </c>
      <c r="J19" s="703">
        <v>1.18</v>
      </c>
      <c r="K19" s="681">
        <v>1.18</v>
      </c>
      <c r="L19" s="1002">
        <v>1</v>
      </c>
      <c r="M19" s="733"/>
    </row>
    <row r="20" spans="1:13" ht="191.25">
      <c r="A20" s="664">
        <v>15</v>
      </c>
      <c r="B20" s="693" t="s">
        <v>41</v>
      </c>
      <c r="C20" s="693" t="s">
        <v>42</v>
      </c>
      <c r="D20" s="667" t="s">
        <v>43</v>
      </c>
      <c r="E20" s="665">
        <v>10</v>
      </c>
      <c r="F20" s="694" t="s">
        <v>1371</v>
      </c>
      <c r="G20" s="658" t="s">
        <v>1368</v>
      </c>
      <c r="H20" s="694" t="s">
        <v>43</v>
      </c>
      <c r="I20" s="695">
        <v>8.76</v>
      </c>
      <c r="J20" s="696">
        <v>8.76</v>
      </c>
      <c r="K20" s="697">
        <v>8.76</v>
      </c>
      <c r="L20" s="1158">
        <v>1</v>
      </c>
      <c r="M20" s="674"/>
    </row>
    <row r="21" spans="1:13" ht="191.25">
      <c r="A21" s="675">
        <v>16</v>
      </c>
      <c r="B21" s="164" t="s">
        <v>44</v>
      </c>
      <c r="C21" s="164" t="s">
        <v>42</v>
      </c>
      <c r="D21" s="677" t="s">
        <v>43</v>
      </c>
      <c r="E21" s="676">
        <v>10</v>
      </c>
      <c r="F21" s="676" t="s">
        <v>1371</v>
      </c>
      <c r="G21" s="679" t="s">
        <v>1368</v>
      </c>
      <c r="H21" s="676" t="s">
        <v>43</v>
      </c>
      <c r="I21" s="684">
        <v>10.98</v>
      </c>
      <c r="J21" s="706">
        <v>10.98</v>
      </c>
      <c r="K21" s="707">
        <v>10.98</v>
      </c>
      <c r="L21" s="1002">
        <v>1</v>
      </c>
      <c r="M21" s="674"/>
    </row>
    <row r="22" spans="1:13" ht="191.25">
      <c r="A22" s="664">
        <v>17</v>
      </c>
      <c r="B22" s="693" t="s">
        <v>46</v>
      </c>
      <c r="C22" s="693" t="s">
        <v>42</v>
      </c>
      <c r="D22" s="667" t="s">
        <v>43</v>
      </c>
      <c r="E22" s="665">
        <v>10</v>
      </c>
      <c r="F22" s="694" t="s">
        <v>1371</v>
      </c>
      <c r="G22" s="658" t="s">
        <v>1368</v>
      </c>
      <c r="H22" s="694" t="s">
        <v>43</v>
      </c>
      <c r="I22" s="695">
        <v>13.62</v>
      </c>
      <c r="J22" s="696">
        <v>13.62</v>
      </c>
      <c r="K22" s="697">
        <v>13.62</v>
      </c>
      <c r="L22" s="1158">
        <v>1</v>
      </c>
      <c r="M22" s="674"/>
    </row>
    <row r="23" spans="1:13" ht="191.25">
      <c r="A23" s="675">
        <v>18</v>
      </c>
      <c r="B23" s="164" t="s">
        <v>47</v>
      </c>
      <c r="C23" s="164" t="s">
        <v>42</v>
      </c>
      <c r="D23" s="677" t="s">
        <v>43</v>
      </c>
      <c r="E23" s="676">
        <v>10</v>
      </c>
      <c r="F23" s="676" t="s">
        <v>1371</v>
      </c>
      <c r="G23" s="679" t="s">
        <v>1368</v>
      </c>
      <c r="H23" s="676" t="s">
        <v>1373</v>
      </c>
      <c r="I23" s="684">
        <v>7.8</v>
      </c>
      <c r="J23" s="706">
        <v>7.8</v>
      </c>
      <c r="K23" s="706">
        <v>7.8</v>
      </c>
      <c r="L23" s="1002">
        <v>1</v>
      </c>
      <c r="M23" s="674"/>
    </row>
    <row r="24" spans="1:13" ht="255">
      <c r="A24" s="664">
        <v>19</v>
      </c>
      <c r="B24" s="693" t="s">
        <v>48</v>
      </c>
      <c r="C24" s="693" t="s">
        <v>49</v>
      </c>
      <c r="D24" s="667" t="s">
        <v>33</v>
      </c>
      <c r="E24" s="665">
        <v>200</v>
      </c>
      <c r="F24" s="694" t="s">
        <v>1367</v>
      </c>
      <c r="G24" s="658" t="s">
        <v>1368</v>
      </c>
      <c r="H24" s="694" t="s">
        <v>33</v>
      </c>
      <c r="I24" s="695">
        <v>1.65</v>
      </c>
      <c r="J24" s="696">
        <v>1.65</v>
      </c>
      <c r="K24" s="697">
        <v>1.65</v>
      </c>
      <c r="L24" s="1158">
        <v>1</v>
      </c>
      <c r="M24" s="674"/>
    </row>
    <row r="25" spans="1:13" ht="255">
      <c r="A25" s="675">
        <v>20</v>
      </c>
      <c r="B25" s="164" t="s">
        <v>50</v>
      </c>
      <c r="C25" s="164" t="s">
        <v>49</v>
      </c>
      <c r="D25" s="677" t="s">
        <v>33</v>
      </c>
      <c r="E25" s="676">
        <v>100</v>
      </c>
      <c r="F25" s="676" t="s">
        <v>1367</v>
      </c>
      <c r="G25" s="679" t="s">
        <v>1368</v>
      </c>
      <c r="H25" s="676" t="s">
        <v>33</v>
      </c>
      <c r="I25" s="684">
        <v>2.88</v>
      </c>
      <c r="J25" s="706">
        <v>2.88</v>
      </c>
      <c r="K25" s="707">
        <v>2.88</v>
      </c>
      <c r="L25" s="1002">
        <v>1</v>
      </c>
      <c r="M25" s="674"/>
    </row>
    <row r="26" spans="1:13" ht="255">
      <c r="A26" s="664">
        <v>21</v>
      </c>
      <c r="B26" s="693" t="s">
        <v>51</v>
      </c>
      <c r="C26" s="693" t="s">
        <v>49</v>
      </c>
      <c r="D26" s="667" t="s">
        <v>33</v>
      </c>
      <c r="E26" s="665">
        <v>10</v>
      </c>
      <c r="F26" s="694" t="s">
        <v>1367</v>
      </c>
      <c r="G26" s="658" t="s">
        <v>1368</v>
      </c>
      <c r="H26" s="694" t="s">
        <v>33</v>
      </c>
      <c r="I26" s="695">
        <v>4.92</v>
      </c>
      <c r="J26" s="696">
        <v>4.92</v>
      </c>
      <c r="K26" s="697">
        <v>4.92</v>
      </c>
      <c r="L26" s="1158">
        <v>1</v>
      </c>
      <c r="M26" s="674"/>
    </row>
    <row r="27" spans="1:13" ht="293.25">
      <c r="A27" s="675">
        <v>22</v>
      </c>
      <c r="B27" s="164" t="s">
        <v>52</v>
      </c>
      <c r="C27" s="744" t="s">
        <v>53</v>
      </c>
      <c r="D27" s="677" t="s">
        <v>54</v>
      </c>
      <c r="E27" s="676">
        <v>10</v>
      </c>
      <c r="F27" s="676" t="s">
        <v>1371</v>
      </c>
      <c r="G27" s="679" t="s">
        <v>1368</v>
      </c>
      <c r="H27" s="676" t="s">
        <v>54</v>
      </c>
      <c r="I27" s="684">
        <v>6.12</v>
      </c>
      <c r="J27" s="706">
        <v>6.12</v>
      </c>
      <c r="K27" s="706">
        <v>6.12</v>
      </c>
      <c r="L27" s="1002">
        <v>1</v>
      </c>
      <c r="M27" s="674"/>
    </row>
    <row r="28" spans="1:13" ht="331.5">
      <c r="A28" s="715">
        <v>23</v>
      </c>
      <c r="B28" s="693" t="s">
        <v>55</v>
      </c>
      <c r="C28" s="747" t="s">
        <v>56</v>
      </c>
      <c r="D28" s="716" t="s">
        <v>54</v>
      </c>
      <c r="E28" s="693">
        <v>100</v>
      </c>
      <c r="F28" s="95" t="s">
        <v>36</v>
      </c>
      <c r="G28" s="95" t="s">
        <v>1176</v>
      </c>
      <c r="H28" s="717">
        <v>100</v>
      </c>
      <c r="I28" s="718">
        <v>3.3</v>
      </c>
      <c r="J28" s="719">
        <v>6.6</v>
      </c>
      <c r="K28" s="720">
        <v>3.3</v>
      </c>
      <c r="L28" s="1157">
        <v>1</v>
      </c>
      <c r="M28" s="632"/>
    </row>
    <row r="29" spans="1:13" ht="331.5">
      <c r="A29" s="675">
        <v>24</v>
      </c>
      <c r="B29" s="164" t="s">
        <v>57</v>
      </c>
      <c r="C29" s="744" t="s">
        <v>58</v>
      </c>
      <c r="D29" s="677" t="s">
        <v>43</v>
      </c>
      <c r="E29" s="676">
        <v>200</v>
      </c>
      <c r="F29" s="676" t="s">
        <v>1371</v>
      </c>
      <c r="G29" s="679" t="s">
        <v>1368</v>
      </c>
      <c r="H29" s="676" t="s">
        <v>43</v>
      </c>
      <c r="I29" s="684">
        <v>5.85</v>
      </c>
      <c r="J29" s="706">
        <v>5.85</v>
      </c>
      <c r="K29" s="707">
        <v>5.85</v>
      </c>
      <c r="L29" s="1002">
        <v>1</v>
      </c>
      <c r="M29" s="674"/>
    </row>
    <row r="30" spans="1:13" ht="331.5">
      <c r="A30" s="664">
        <v>25</v>
      </c>
      <c r="B30" s="693" t="s">
        <v>59</v>
      </c>
      <c r="C30" s="748" t="s">
        <v>60</v>
      </c>
      <c r="D30" s="667" t="s">
        <v>43</v>
      </c>
      <c r="E30" s="665">
        <v>100</v>
      </c>
      <c r="F30" s="694" t="s">
        <v>1371</v>
      </c>
      <c r="G30" s="658" t="s">
        <v>1368</v>
      </c>
      <c r="H30" s="694" t="s">
        <v>43</v>
      </c>
      <c r="I30" s="695">
        <v>8.2200000000000006</v>
      </c>
      <c r="J30" s="696">
        <v>8.2200000000000006</v>
      </c>
      <c r="K30" s="697">
        <v>8.2200000000000006</v>
      </c>
      <c r="L30" s="1158">
        <v>1</v>
      </c>
      <c r="M30" s="674"/>
    </row>
    <row r="31" spans="1:13" ht="331.5">
      <c r="A31" s="675">
        <v>26</v>
      </c>
      <c r="B31" s="164" t="s">
        <v>61</v>
      </c>
      <c r="C31" s="744" t="s">
        <v>1374</v>
      </c>
      <c r="D31" s="677" t="s">
        <v>43</v>
      </c>
      <c r="E31" s="676">
        <v>80</v>
      </c>
      <c r="F31" s="676" t="s">
        <v>1371</v>
      </c>
      <c r="G31" s="679" t="s">
        <v>1368</v>
      </c>
      <c r="H31" s="676" t="s">
        <v>43</v>
      </c>
      <c r="I31" s="684">
        <v>11.22</v>
      </c>
      <c r="J31" s="706">
        <v>11.22</v>
      </c>
      <c r="K31" s="707">
        <v>11.22</v>
      </c>
      <c r="L31" s="1002">
        <v>1</v>
      </c>
      <c r="M31" s="674"/>
    </row>
    <row r="32" spans="1:13" ht="331.5">
      <c r="A32" s="664">
        <v>27</v>
      </c>
      <c r="B32" s="693" t="s">
        <v>63</v>
      </c>
      <c r="C32" s="748" t="s">
        <v>1375</v>
      </c>
      <c r="D32" s="667" t="s">
        <v>43</v>
      </c>
      <c r="E32" s="665">
        <v>80</v>
      </c>
      <c r="F32" s="694" t="s">
        <v>1371</v>
      </c>
      <c r="G32" s="658" t="s">
        <v>1368</v>
      </c>
      <c r="H32" s="694" t="s">
        <v>43</v>
      </c>
      <c r="I32" s="695">
        <v>14.52</v>
      </c>
      <c r="J32" s="696">
        <v>14.52</v>
      </c>
      <c r="K32" s="697">
        <v>14.52</v>
      </c>
      <c r="L32" s="1158">
        <v>1</v>
      </c>
      <c r="M32" s="674"/>
    </row>
    <row r="33" spans="1:13" ht="331.5">
      <c r="A33" s="675">
        <v>28</v>
      </c>
      <c r="B33" s="164" t="s">
        <v>65</v>
      </c>
      <c r="C33" s="744" t="s">
        <v>1376</v>
      </c>
      <c r="D33" s="677" t="s">
        <v>43</v>
      </c>
      <c r="E33" s="676">
        <v>40</v>
      </c>
      <c r="F33" s="676" t="s">
        <v>1371</v>
      </c>
      <c r="G33" s="679" t="s">
        <v>1368</v>
      </c>
      <c r="H33" s="676" t="s">
        <v>43</v>
      </c>
      <c r="I33" s="684">
        <v>19.32</v>
      </c>
      <c r="J33" s="706">
        <v>19.32</v>
      </c>
      <c r="K33" s="707">
        <v>19.32</v>
      </c>
      <c r="L33" s="1002">
        <v>1</v>
      </c>
      <c r="M33" s="674"/>
    </row>
    <row r="34" spans="1:13" ht="293.25">
      <c r="A34" s="664">
        <v>29</v>
      </c>
      <c r="B34" s="742" t="s">
        <v>68</v>
      </c>
      <c r="C34" s="755" t="s">
        <v>53</v>
      </c>
      <c r="D34" s="659" t="s">
        <v>69</v>
      </c>
      <c r="E34" s="665">
        <v>50</v>
      </c>
      <c r="F34" s="694" t="s">
        <v>1371</v>
      </c>
      <c r="G34" s="658" t="s">
        <v>1368</v>
      </c>
      <c r="H34" s="694" t="s">
        <v>1377</v>
      </c>
      <c r="I34" s="695">
        <v>8.2200000000000006</v>
      </c>
      <c r="J34" s="696">
        <v>8.2200000000000006</v>
      </c>
      <c r="K34" s="672">
        <v>8.2200000000000006</v>
      </c>
      <c r="L34" s="1158">
        <v>1</v>
      </c>
      <c r="M34" s="674"/>
    </row>
    <row r="35" spans="1:13" ht="204">
      <c r="A35" s="675">
        <v>30</v>
      </c>
      <c r="B35" s="164" t="s">
        <v>70</v>
      </c>
      <c r="C35" s="164" t="s">
        <v>71</v>
      </c>
      <c r="D35" s="677" t="s">
        <v>72</v>
      </c>
      <c r="E35" s="676">
        <v>20</v>
      </c>
      <c r="F35" s="676" t="s">
        <v>1371</v>
      </c>
      <c r="G35" s="679" t="s">
        <v>1368</v>
      </c>
      <c r="H35" s="676" t="s">
        <v>1378</v>
      </c>
      <c r="I35" s="684">
        <v>2.52</v>
      </c>
      <c r="J35" s="706">
        <v>7.5600000000000005</v>
      </c>
      <c r="K35" s="707">
        <v>2.52</v>
      </c>
      <c r="L35" s="1002">
        <v>1</v>
      </c>
      <c r="M35" s="674"/>
    </row>
    <row r="36" spans="1:13" ht="204">
      <c r="A36" s="664">
        <v>31</v>
      </c>
      <c r="B36" s="693" t="s">
        <v>73</v>
      </c>
      <c r="C36" s="693" t="s">
        <v>74</v>
      </c>
      <c r="D36" s="667" t="s">
        <v>72</v>
      </c>
      <c r="E36" s="665">
        <v>20</v>
      </c>
      <c r="F36" s="694" t="s">
        <v>1371</v>
      </c>
      <c r="G36" s="658" t="s">
        <v>1368</v>
      </c>
      <c r="H36" s="694" t="s">
        <v>1378</v>
      </c>
      <c r="I36" s="695">
        <v>4.8499999999999996</v>
      </c>
      <c r="J36" s="696">
        <v>14.549999999999999</v>
      </c>
      <c r="K36" s="697">
        <v>4.8499999999999996</v>
      </c>
      <c r="L36" s="1158">
        <v>1</v>
      </c>
      <c r="M36" s="674"/>
    </row>
    <row r="37" spans="1:13" ht="204">
      <c r="A37" s="675">
        <v>32</v>
      </c>
      <c r="B37" s="164" t="s">
        <v>75</v>
      </c>
      <c r="C37" s="164" t="s">
        <v>76</v>
      </c>
      <c r="D37" s="677" t="s">
        <v>72</v>
      </c>
      <c r="E37" s="676">
        <v>20</v>
      </c>
      <c r="F37" s="676" t="s">
        <v>1371</v>
      </c>
      <c r="G37" s="679" t="s">
        <v>1368</v>
      </c>
      <c r="H37" s="676" t="s">
        <v>1378</v>
      </c>
      <c r="I37" s="684">
        <v>8.44</v>
      </c>
      <c r="J37" s="706">
        <v>25.32</v>
      </c>
      <c r="K37" s="707">
        <v>8.44</v>
      </c>
      <c r="L37" s="1002">
        <v>1</v>
      </c>
      <c r="M37" s="674"/>
    </row>
    <row r="38" spans="1:13" ht="409.5">
      <c r="A38" s="664">
        <v>33</v>
      </c>
      <c r="B38" s="742" t="s">
        <v>73</v>
      </c>
      <c r="C38" s="742" t="s">
        <v>77</v>
      </c>
      <c r="D38" s="659" t="s">
        <v>72</v>
      </c>
      <c r="E38" s="665">
        <v>20</v>
      </c>
      <c r="F38" s="139" t="s">
        <v>1334</v>
      </c>
      <c r="G38" s="742" t="s">
        <v>1333</v>
      </c>
      <c r="H38" s="139">
        <v>10</v>
      </c>
      <c r="I38" s="759">
        <v>7.2</v>
      </c>
      <c r="J38" s="758">
        <v>72</v>
      </c>
      <c r="K38" s="760">
        <v>7.2</v>
      </c>
      <c r="L38" s="1158">
        <v>1</v>
      </c>
      <c r="M38" s="674"/>
    </row>
    <row r="39" spans="1:13" ht="409.5">
      <c r="A39" s="675">
        <v>34</v>
      </c>
      <c r="B39" s="164" t="s">
        <v>78</v>
      </c>
      <c r="C39" s="164" t="s">
        <v>77</v>
      </c>
      <c r="D39" s="677" t="s">
        <v>72</v>
      </c>
      <c r="E39" s="676">
        <v>20</v>
      </c>
      <c r="F39" s="174" t="s">
        <v>1334</v>
      </c>
      <c r="G39" s="164" t="s">
        <v>1333</v>
      </c>
      <c r="H39" s="174">
        <v>10</v>
      </c>
      <c r="I39" s="687">
        <v>15.55</v>
      </c>
      <c r="J39" s="746">
        <v>155.5</v>
      </c>
      <c r="K39" s="761">
        <v>15.55</v>
      </c>
      <c r="L39" s="1002">
        <v>1</v>
      </c>
      <c r="M39" s="674"/>
    </row>
    <row r="40" spans="1:13" ht="216.75">
      <c r="A40" s="664">
        <v>35</v>
      </c>
      <c r="B40" s="693" t="s">
        <v>79</v>
      </c>
      <c r="C40" s="693" t="s">
        <v>80</v>
      </c>
      <c r="D40" s="667" t="s">
        <v>72</v>
      </c>
      <c r="E40" s="665">
        <v>20</v>
      </c>
      <c r="F40" s="694" t="s">
        <v>1367</v>
      </c>
      <c r="G40" s="658" t="s">
        <v>1368</v>
      </c>
      <c r="H40" s="694" t="s">
        <v>1379</v>
      </c>
      <c r="I40" s="695">
        <v>0.252</v>
      </c>
      <c r="J40" s="696">
        <v>1.26</v>
      </c>
      <c r="K40" s="697">
        <v>0.252</v>
      </c>
      <c r="L40" s="1158">
        <v>1</v>
      </c>
      <c r="M40" s="674"/>
    </row>
    <row r="41" spans="1:13" ht="216.75">
      <c r="A41" s="675">
        <v>36</v>
      </c>
      <c r="B41" s="164" t="s">
        <v>81</v>
      </c>
      <c r="C41" s="164" t="s">
        <v>82</v>
      </c>
      <c r="D41" s="677" t="s">
        <v>72</v>
      </c>
      <c r="E41" s="676">
        <v>20</v>
      </c>
      <c r="F41" s="676" t="s">
        <v>1367</v>
      </c>
      <c r="G41" s="679" t="s">
        <v>1368</v>
      </c>
      <c r="H41" s="676" t="s">
        <v>1379</v>
      </c>
      <c r="I41" s="684">
        <v>0.52800000000000002</v>
      </c>
      <c r="J41" s="706">
        <v>2.64</v>
      </c>
      <c r="K41" s="707">
        <v>0.52800000000000002</v>
      </c>
      <c r="L41" s="1002">
        <v>1</v>
      </c>
      <c r="M41" s="674"/>
    </row>
    <row r="42" spans="1:13" ht="216.75">
      <c r="A42" s="664">
        <v>37</v>
      </c>
      <c r="B42" s="693" t="s">
        <v>83</v>
      </c>
      <c r="C42" s="693" t="s">
        <v>84</v>
      </c>
      <c r="D42" s="667" t="s">
        <v>72</v>
      </c>
      <c r="E42" s="665">
        <v>20</v>
      </c>
      <c r="F42" s="694" t="s">
        <v>1367</v>
      </c>
      <c r="G42" s="658" t="s">
        <v>1368</v>
      </c>
      <c r="H42" s="694" t="s">
        <v>1379</v>
      </c>
      <c r="I42" s="695">
        <v>0.69</v>
      </c>
      <c r="J42" s="696">
        <v>3.45</v>
      </c>
      <c r="K42" s="697">
        <v>0.69</v>
      </c>
      <c r="L42" s="1158">
        <v>1</v>
      </c>
      <c r="M42" s="674"/>
    </row>
    <row r="43" spans="1:13" ht="216.75">
      <c r="A43" s="675">
        <v>38</v>
      </c>
      <c r="B43" s="164" t="s">
        <v>85</v>
      </c>
      <c r="C43" s="164" t="s">
        <v>86</v>
      </c>
      <c r="D43" s="677" t="s">
        <v>72</v>
      </c>
      <c r="E43" s="676">
        <v>20</v>
      </c>
      <c r="F43" s="676" t="s">
        <v>1367</v>
      </c>
      <c r="G43" s="679" t="s">
        <v>1368</v>
      </c>
      <c r="H43" s="676" t="s">
        <v>1379</v>
      </c>
      <c r="I43" s="684">
        <v>0.82799999999999996</v>
      </c>
      <c r="J43" s="706">
        <v>4.1399999999999997</v>
      </c>
      <c r="K43" s="707">
        <v>0.82799999999999996</v>
      </c>
      <c r="L43" s="1002">
        <v>1</v>
      </c>
      <c r="M43" s="674"/>
    </row>
    <row r="44" spans="1:13" ht="369.75">
      <c r="A44" s="664">
        <v>39</v>
      </c>
      <c r="B44" s="742" t="s">
        <v>81</v>
      </c>
      <c r="C44" s="742" t="s">
        <v>87</v>
      </c>
      <c r="D44" s="659" t="s">
        <v>72</v>
      </c>
      <c r="E44" s="665">
        <v>100</v>
      </c>
      <c r="F44" s="694" t="s">
        <v>1371</v>
      </c>
      <c r="G44" s="658" t="s">
        <v>1368</v>
      </c>
      <c r="H44" s="694" t="s">
        <v>1379</v>
      </c>
      <c r="I44" s="695">
        <v>1.2</v>
      </c>
      <c r="J44" s="696">
        <v>6</v>
      </c>
      <c r="K44" s="697">
        <v>1.2</v>
      </c>
      <c r="L44" s="1158">
        <v>1</v>
      </c>
      <c r="M44" s="674"/>
    </row>
    <row r="45" spans="1:13" ht="216.75">
      <c r="A45" s="675">
        <v>40</v>
      </c>
      <c r="B45" s="164" t="s">
        <v>88</v>
      </c>
      <c r="C45" s="164" t="s">
        <v>89</v>
      </c>
      <c r="D45" s="677" t="s">
        <v>72</v>
      </c>
      <c r="E45" s="676">
        <v>1000</v>
      </c>
      <c r="F45" s="676" t="s">
        <v>1371</v>
      </c>
      <c r="G45" s="679" t="s">
        <v>1368</v>
      </c>
      <c r="H45" s="676" t="s">
        <v>1380</v>
      </c>
      <c r="I45" s="684">
        <v>0.1414</v>
      </c>
      <c r="J45" s="706">
        <v>141.4</v>
      </c>
      <c r="K45" s="707">
        <v>0.1414</v>
      </c>
      <c r="L45" s="1002">
        <v>1</v>
      </c>
      <c r="M45" s="674"/>
    </row>
    <row r="46" spans="1:13" ht="216.75">
      <c r="A46" s="664">
        <v>41</v>
      </c>
      <c r="B46" s="693" t="s">
        <v>90</v>
      </c>
      <c r="C46" s="693" t="s">
        <v>91</v>
      </c>
      <c r="D46" s="667" t="s">
        <v>72</v>
      </c>
      <c r="E46" s="665">
        <v>1000</v>
      </c>
      <c r="F46" s="694" t="s">
        <v>1371</v>
      </c>
      <c r="G46" s="658" t="s">
        <v>1368</v>
      </c>
      <c r="H46" s="694" t="s">
        <v>1380</v>
      </c>
      <c r="I46" s="695">
        <v>0.15179999999999999</v>
      </c>
      <c r="J46" s="696">
        <v>151.80000000000001</v>
      </c>
      <c r="K46" s="697">
        <v>0.15179999999999999</v>
      </c>
      <c r="L46" s="1158">
        <v>1</v>
      </c>
      <c r="M46" s="674"/>
    </row>
    <row r="47" spans="1:13" ht="216.75">
      <c r="A47" s="675">
        <v>42</v>
      </c>
      <c r="B47" s="164" t="s">
        <v>92</v>
      </c>
      <c r="C47" s="164" t="s">
        <v>93</v>
      </c>
      <c r="D47" s="677" t="s">
        <v>72</v>
      </c>
      <c r="E47" s="676">
        <v>1000</v>
      </c>
      <c r="F47" s="676" t="s">
        <v>1371</v>
      </c>
      <c r="G47" s="679" t="s">
        <v>1368</v>
      </c>
      <c r="H47" s="676" t="s">
        <v>1380</v>
      </c>
      <c r="I47" s="684">
        <v>0.16220000000000001</v>
      </c>
      <c r="J47" s="706">
        <v>162.20000000000002</v>
      </c>
      <c r="K47" s="707">
        <v>0.16220000000000001</v>
      </c>
      <c r="L47" s="1002">
        <v>1</v>
      </c>
      <c r="M47" s="674"/>
    </row>
    <row r="48" spans="1:13" ht="63.75">
      <c r="A48" s="664">
        <v>43</v>
      </c>
      <c r="B48" s="693" t="s">
        <v>94</v>
      </c>
      <c r="C48" s="693" t="s">
        <v>95</v>
      </c>
      <c r="D48" s="667" t="s">
        <v>96</v>
      </c>
      <c r="E48" s="665">
        <v>30</v>
      </c>
      <c r="F48" s="694" t="s">
        <v>1367</v>
      </c>
      <c r="G48" s="658" t="s">
        <v>1368</v>
      </c>
      <c r="H48" s="694" t="s">
        <v>96</v>
      </c>
      <c r="I48" s="695">
        <v>1.17</v>
      </c>
      <c r="J48" s="696">
        <v>1.17</v>
      </c>
      <c r="K48" s="697">
        <v>1.17</v>
      </c>
      <c r="L48" s="1158">
        <v>1</v>
      </c>
      <c r="M48" s="674"/>
    </row>
    <row r="49" spans="1:13" ht="51">
      <c r="A49" s="675">
        <v>44</v>
      </c>
      <c r="B49" s="164" t="s">
        <v>97</v>
      </c>
      <c r="C49" s="164" t="s">
        <v>98</v>
      </c>
      <c r="D49" s="677" t="s">
        <v>72</v>
      </c>
      <c r="E49" s="676">
        <v>200</v>
      </c>
      <c r="F49" s="676" t="s">
        <v>1367</v>
      </c>
      <c r="G49" s="679" t="s">
        <v>1368</v>
      </c>
      <c r="H49" s="676" t="s">
        <v>72</v>
      </c>
      <c r="I49" s="684">
        <v>0.24</v>
      </c>
      <c r="J49" s="706">
        <v>0.24</v>
      </c>
      <c r="K49" s="707">
        <v>0.24</v>
      </c>
      <c r="L49" s="1002">
        <v>1</v>
      </c>
      <c r="M49" s="674"/>
    </row>
    <row r="50" spans="1:13" ht="51">
      <c r="A50" s="664">
        <v>45</v>
      </c>
      <c r="B50" s="693" t="s">
        <v>99</v>
      </c>
      <c r="C50" s="693" t="s">
        <v>98</v>
      </c>
      <c r="D50" s="667" t="s">
        <v>72</v>
      </c>
      <c r="E50" s="665">
        <v>3200</v>
      </c>
      <c r="F50" s="694" t="s">
        <v>1367</v>
      </c>
      <c r="G50" s="658" t="s">
        <v>1368</v>
      </c>
      <c r="H50" s="694" t="s">
        <v>72</v>
      </c>
      <c r="I50" s="765">
        <v>0.66</v>
      </c>
      <c r="J50" s="696">
        <v>0.66</v>
      </c>
      <c r="K50" s="766">
        <v>0.66</v>
      </c>
      <c r="L50" s="1158">
        <v>1</v>
      </c>
      <c r="M50" s="674"/>
    </row>
    <row r="51" spans="1:13" ht="51">
      <c r="A51" s="675">
        <v>46</v>
      </c>
      <c r="B51" s="164" t="s">
        <v>100</v>
      </c>
      <c r="C51" s="164" t="s">
        <v>98</v>
      </c>
      <c r="D51" s="677" t="s">
        <v>72</v>
      </c>
      <c r="E51" s="676">
        <v>3000</v>
      </c>
      <c r="F51" s="676" t="s">
        <v>1367</v>
      </c>
      <c r="G51" s="679" t="s">
        <v>1368</v>
      </c>
      <c r="H51" s="676" t="s">
        <v>72</v>
      </c>
      <c r="I51" s="684">
        <v>1.1200000000000001</v>
      </c>
      <c r="J51" s="706">
        <v>1.1200000000000001</v>
      </c>
      <c r="K51" s="707">
        <v>1.1200000000000001</v>
      </c>
      <c r="L51" s="1002">
        <v>1</v>
      </c>
      <c r="M51" s="674"/>
    </row>
    <row r="52" spans="1:13" ht="306">
      <c r="A52" s="664">
        <v>47</v>
      </c>
      <c r="B52" s="693" t="s">
        <v>101</v>
      </c>
      <c r="C52" s="767" t="s">
        <v>102</v>
      </c>
      <c r="D52" s="667" t="s">
        <v>72</v>
      </c>
      <c r="E52" s="665">
        <v>50</v>
      </c>
      <c r="F52" s="694" t="s">
        <v>1371</v>
      </c>
      <c r="G52" s="658" t="s">
        <v>1368</v>
      </c>
      <c r="H52" s="694" t="s">
        <v>72</v>
      </c>
      <c r="I52" s="695">
        <v>1.74</v>
      </c>
      <c r="J52" s="696">
        <v>1.74</v>
      </c>
      <c r="K52" s="697">
        <v>1.74</v>
      </c>
      <c r="L52" s="1158">
        <v>1</v>
      </c>
      <c r="M52" s="674"/>
    </row>
    <row r="53" spans="1:13" ht="369.75">
      <c r="A53" s="675">
        <v>48</v>
      </c>
      <c r="B53" s="164" t="s">
        <v>101</v>
      </c>
      <c r="C53" s="768" t="s">
        <v>103</v>
      </c>
      <c r="D53" s="677" t="s">
        <v>72</v>
      </c>
      <c r="E53" s="676">
        <v>50</v>
      </c>
      <c r="F53" s="676" t="s">
        <v>1371</v>
      </c>
      <c r="G53" s="679" t="s">
        <v>1368</v>
      </c>
      <c r="H53" s="676" t="s">
        <v>72</v>
      </c>
      <c r="I53" s="684">
        <v>0.51</v>
      </c>
      <c r="J53" s="706">
        <v>0.51</v>
      </c>
      <c r="K53" s="707">
        <v>0.51</v>
      </c>
      <c r="L53" s="1002">
        <v>1</v>
      </c>
      <c r="M53" s="674"/>
    </row>
    <row r="54" spans="1:13" ht="369.75">
      <c r="A54" s="664">
        <v>49</v>
      </c>
      <c r="B54" s="693" t="s">
        <v>101</v>
      </c>
      <c r="C54" s="769" t="s">
        <v>104</v>
      </c>
      <c r="D54" s="667" t="s">
        <v>72</v>
      </c>
      <c r="E54" s="665">
        <v>50</v>
      </c>
      <c r="F54" s="694" t="s">
        <v>1371</v>
      </c>
      <c r="G54" s="658" t="s">
        <v>1368</v>
      </c>
      <c r="H54" s="694" t="s">
        <v>72</v>
      </c>
      <c r="I54" s="695">
        <v>0.64</v>
      </c>
      <c r="J54" s="696">
        <v>0.64</v>
      </c>
      <c r="K54" s="697">
        <v>0.64</v>
      </c>
      <c r="L54" s="1158">
        <v>1</v>
      </c>
      <c r="M54" s="674"/>
    </row>
    <row r="55" spans="1:13" ht="89.25">
      <c r="A55" s="675">
        <v>50</v>
      </c>
      <c r="B55" s="164" t="s">
        <v>105</v>
      </c>
      <c r="C55" s="164" t="s">
        <v>106</v>
      </c>
      <c r="D55" s="677" t="s">
        <v>107</v>
      </c>
      <c r="E55" s="676">
        <v>500</v>
      </c>
      <c r="F55" s="678" t="s">
        <v>1457</v>
      </c>
      <c r="G55" s="679" t="s">
        <v>1452</v>
      </c>
      <c r="H55" s="677" t="s">
        <v>107</v>
      </c>
      <c r="I55" s="753">
        <v>0.57999999999999996</v>
      </c>
      <c r="J55" s="703">
        <v>0.57999999999999996</v>
      </c>
      <c r="K55" s="682">
        <v>0.57999999999999996</v>
      </c>
      <c r="L55" s="1002">
        <v>1</v>
      </c>
      <c r="M55" s="663"/>
    </row>
    <row r="56" spans="1:13" ht="51">
      <c r="A56" s="664">
        <v>51</v>
      </c>
      <c r="B56" s="693" t="s">
        <v>108</v>
      </c>
      <c r="C56" s="667" t="s">
        <v>109</v>
      </c>
      <c r="D56" s="667" t="s">
        <v>27</v>
      </c>
      <c r="E56" s="665">
        <v>300</v>
      </c>
      <c r="F56" s="694" t="s">
        <v>1367</v>
      </c>
      <c r="G56" s="658" t="s">
        <v>1368</v>
      </c>
      <c r="H56" s="694" t="s">
        <v>27</v>
      </c>
      <c r="I56" s="695">
        <v>7</v>
      </c>
      <c r="J56" s="696">
        <v>7</v>
      </c>
      <c r="K56" s="697">
        <v>7</v>
      </c>
      <c r="L56" s="1158">
        <v>1</v>
      </c>
      <c r="M56" s="674"/>
    </row>
    <row r="57" spans="1:13" ht="51">
      <c r="A57" s="675">
        <v>52</v>
      </c>
      <c r="B57" s="164" t="s">
        <v>110</v>
      </c>
      <c r="C57" s="677" t="s">
        <v>111</v>
      </c>
      <c r="D57" s="677" t="s">
        <v>72</v>
      </c>
      <c r="E57" s="676">
        <v>50</v>
      </c>
      <c r="F57" s="676" t="s">
        <v>1381</v>
      </c>
      <c r="G57" s="679" t="s">
        <v>1368</v>
      </c>
      <c r="H57" s="676" t="s">
        <v>1373</v>
      </c>
      <c r="I57" s="684">
        <v>0.66</v>
      </c>
      <c r="J57" s="706">
        <v>6.6</v>
      </c>
      <c r="K57" s="707">
        <v>0.66</v>
      </c>
      <c r="L57" s="1002">
        <v>1</v>
      </c>
      <c r="M57" s="674"/>
    </row>
    <row r="58" spans="1:13" ht="51">
      <c r="A58" s="664">
        <v>53</v>
      </c>
      <c r="B58" s="693" t="s">
        <v>112</v>
      </c>
      <c r="C58" s="667" t="s">
        <v>113</v>
      </c>
      <c r="D58" s="667" t="s">
        <v>72</v>
      </c>
      <c r="E58" s="665">
        <v>3500</v>
      </c>
      <c r="F58" s="694" t="s">
        <v>1367</v>
      </c>
      <c r="G58" s="658" t="s">
        <v>1368</v>
      </c>
      <c r="H58" s="694" t="s">
        <v>1382</v>
      </c>
      <c r="I58" s="695">
        <v>0.4032</v>
      </c>
      <c r="J58" s="696">
        <v>20.16</v>
      </c>
      <c r="K58" s="697">
        <v>0.4032</v>
      </c>
      <c r="L58" s="1158">
        <v>1</v>
      </c>
      <c r="M58" s="674"/>
    </row>
    <row r="59" spans="1:13" ht="409.5">
      <c r="A59" s="675">
        <v>54</v>
      </c>
      <c r="B59" s="712" t="s">
        <v>114</v>
      </c>
      <c r="C59" s="677" t="s">
        <v>115</v>
      </c>
      <c r="D59" s="712" t="s">
        <v>72</v>
      </c>
      <c r="E59" s="676">
        <v>3000</v>
      </c>
      <c r="F59" s="678" t="s">
        <v>1454</v>
      </c>
      <c r="G59" s="679" t="s">
        <v>1452</v>
      </c>
      <c r="H59" s="712" t="s">
        <v>72</v>
      </c>
      <c r="I59" s="770">
        <v>0.126</v>
      </c>
      <c r="J59" s="703">
        <v>0.126</v>
      </c>
      <c r="K59" s="770">
        <v>0.126</v>
      </c>
      <c r="L59" s="992">
        <v>1</v>
      </c>
      <c r="M59" s="663"/>
    </row>
    <row r="60" spans="1:13" ht="127.5">
      <c r="A60" s="664">
        <v>55</v>
      </c>
      <c r="B60" s="774" t="s">
        <v>116</v>
      </c>
      <c r="C60" s="775" t="s">
        <v>117</v>
      </c>
      <c r="D60" s="711" t="s">
        <v>72</v>
      </c>
      <c r="E60" s="665">
        <v>2000</v>
      </c>
      <c r="F60" s="694" t="s">
        <v>1367</v>
      </c>
      <c r="G60" s="658" t="s">
        <v>1368</v>
      </c>
      <c r="H60" s="694" t="s">
        <v>1382</v>
      </c>
      <c r="I60" s="695">
        <v>0.12</v>
      </c>
      <c r="J60" s="696">
        <v>6</v>
      </c>
      <c r="K60" s="697">
        <v>0.12</v>
      </c>
      <c r="L60" s="1158">
        <v>1</v>
      </c>
      <c r="M60" s="674"/>
    </row>
    <row r="61" spans="1:13" ht="127.5">
      <c r="A61" s="675">
        <v>56</v>
      </c>
      <c r="B61" s="712" t="s">
        <v>116</v>
      </c>
      <c r="C61" s="677" t="s">
        <v>118</v>
      </c>
      <c r="D61" s="712" t="s">
        <v>72</v>
      </c>
      <c r="E61" s="676">
        <v>8000</v>
      </c>
      <c r="F61" s="678" t="s">
        <v>1454</v>
      </c>
      <c r="G61" s="679" t="s">
        <v>1452</v>
      </c>
      <c r="H61" s="712" t="s">
        <v>72</v>
      </c>
      <c r="I61" s="680">
        <v>0.16200000000000001</v>
      </c>
      <c r="J61" s="703">
        <v>0.16200000000000001</v>
      </c>
      <c r="K61" s="681">
        <v>0.16200000000000001</v>
      </c>
      <c r="L61" s="1002">
        <v>1</v>
      </c>
      <c r="M61" s="663"/>
    </row>
    <row r="62" spans="1:13" ht="409.5">
      <c r="A62" s="654">
        <v>57</v>
      </c>
      <c r="B62" s="710" t="s">
        <v>119</v>
      </c>
      <c r="C62" s="656" t="s">
        <v>120</v>
      </c>
      <c r="D62" s="710" t="s">
        <v>72</v>
      </c>
      <c r="E62" s="655">
        <v>2000</v>
      </c>
      <c r="F62" s="657" t="s">
        <v>1454</v>
      </c>
      <c r="G62" s="658" t="s">
        <v>1452</v>
      </c>
      <c r="H62" s="710" t="s">
        <v>72</v>
      </c>
      <c r="I62" s="690">
        <v>0.18</v>
      </c>
      <c r="J62" s="691">
        <v>0.18</v>
      </c>
      <c r="K62" s="692">
        <v>0.18</v>
      </c>
      <c r="L62" s="992">
        <v>1</v>
      </c>
      <c r="M62" s="663"/>
    </row>
    <row r="63" spans="1:13" ht="281.25" thickBot="1">
      <c r="A63" s="675">
        <v>58</v>
      </c>
      <c r="B63" s="712" t="s">
        <v>116</v>
      </c>
      <c r="C63" s="744" t="s">
        <v>121</v>
      </c>
      <c r="D63" s="712" t="s">
        <v>72</v>
      </c>
      <c r="E63" s="676">
        <v>100</v>
      </c>
      <c r="F63" s="676" t="s">
        <v>1371</v>
      </c>
      <c r="G63" s="679" t="s">
        <v>1368</v>
      </c>
      <c r="H63" s="676" t="s">
        <v>1382</v>
      </c>
      <c r="I63" s="684">
        <v>0.46160000000000001</v>
      </c>
      <c r="J63" s="706">
        <v>23.075000000000003</v>
      </c>
      <c r="K63" s="707">
        <v>0.46160000000000001</v>
      </c>
      <c r="L63" s="1002">
        <v>1</v>
      </c>
      <c r="M63" s="674"/>
    </row>
    <row r="64" spans="1:13" ht="51.75" thickBot="1">
      <c r="A64" s="654">
        <v>59</v>
      </c>
      <c r="B64" s="655" t="s">
        <v>123</v>
      </c>
      <c r="C64" s="655" t="s">
        <v>124</v>
      </c>
      <c r="D64" s="655" t="s">
        <v>125</v>
      </c>
      <c r="E64" s="655">
        <v>10</v>
      </c>
      <c r="F64" s="786" t="s">
        <v>1459</v>
      </c>
      <c r="G64" s="658" t="s">
        <v>1452</v>
      </c>
      <c r="H64" s="655" t="s">
        <v>125</v>
      </c>
      <c r="I64" s="690">
        <v>6.5</v>
      </c>
      <c r="J64" s="691">
        <v>6.5</v>
      </c>
      <c r="K64" s="692">
        <v>6.5</v>
      </c>
      <c r="L64" s="992">
        <v>1</v>
      </c>
      <c r="M64" s="663"/>
    </row>
    <row r="65" spans="1:13" ht="38.25">
      <c r="A65" s="198">
        <v>60</v>
      </c>
      <c r="B65" s="164" t="s">
        <v>126</v>
      </c>
      <c r="C65" s="164" t="s">
        <v>127</v>
      </c>
      <c r="D65" s="174" t="s">
        <v>125</v>
      </c>
      <c r="E65" s="164">
        <v>10</v>
      </c>
      <c r="F65" s="164" t="s">
        <v>128</v>
      </c>
      <c r="G65" s="164" t="s">
        <v>1176</v>
      </c>
      <c r="H65" s="174">
        <v>1</v>
      </c>
      <c r="I65" s="723">
        <v>123.6</v>
      </c>
      <c r="J65" s="708">
        <v>123.6</v>
      </c>
      <c r="K65" s="734">
        <v>123.6</v>
      </c>
      <c r="L65" s="1156">
        <v>1</v>
      </c>
      <c r="M65" s="632"/>
    </row>
    <row r="66" spans="1:13" ht="51">
      <c r="A66" s="741">
        <v>61</v>
      </c>
      <c r="B66" s="694" t="s">
        <v>129</v>
      </c>
      <c r="C66" s="694" t="s">
        <v>130</v>
      </c>
      <c r="D66" s="694" t="s">
        <v>125</v>
      </c>
      <c r="E66" s="694">
        <v>1000</v>
      </c>
      <c r="F66" s="668" t="s">
        <v>1181</v>
      </c>
      <c r="G66" s="658" t="s">
        <v>1178</v>
      </c>
      <c r="H66" s="658"/>
      <c r="I66" s="713">
        <v>0.59</v>
      </c>
      <c r="J66" s="702">
        <v>590</v>
      </c>
      <c r="K66" s="714">
        <v>0.59</v>
      </c>
      <c r="L66" s="1160">
        <v>1</v>
      </c>
      <c r="M66" s="733"/>
    </row>
    <row r="67" spans="1:13" ht="63.75">
      <c r="A67" s="675">
        <v>62</v>
      </c>
      <c r="B67" s="676" t="s">
        <v>131</v>
      </c>
      <c r="C67" s="676" t="s">
        <v>132</v>
      </c>
      <c r="D67" s="676" t="s">
        <v>125</v>
      </c>
      <c r="E67" s="676">
        <v>1000</v>
      </c>
      <c r="F67" s="676" t="s">
        <v>1383</v>
      </c>
      <c r="G67" s="679" t="s">
        <v>1368</v>
      </c>
      <c r="H67" s="676" t="s">
        <v>125</v>
      </c>
      <c r="I67" s="684">
        <v>0.28999999999999998</v>
      </c>
      <c r="J67" s="706">
        <v>0.28999999999999998</v>
      </c>
      <c r="K67" s="707">
        <v>0.28999999999999998</v>
      </c>
      <c r="L67" s="1002">
        <v>1</v>
      </c>
      <c r="M67" s="674"/>
    </row>
    <row r="68" spans="1:13" ht="51">
      <c r="A68" s="741">
        <v>63</v>
      </c>
      <c r="B68" s="694" t="s">
        <v>134</v>
      </c>
      <c r="C68" s="694" t="s">
        <v>135</v>
      </c>
      <c r="D68" s="694" t="s">
        <v>125</v>
      </c>
      <c r="E68" s="694">
        <v>1300</v>
      </c>
      <c r="F68" s="668" t="s">
        <v>1181</v>
      </c>
      <c r="G68" s="658" t="s">
        <v>1178</v>
      </c>
      <c r="H68" s="658"/>
      <c r="I68" s="713">
        <v>0.89</v>
      </c>
      <c r="J68" s="702">
        <v>1157</v>
      </c>
      <c r="K68" s="714">
        <v>0.89</v>
      </c>
      <c r="L68" s="1160">
        <v>1</v>
      </c>
      <c r="M68" s="733"/>
    </row>
    <row r="69" spans="1:13" ht="89.25">
      <c r="A69" s="675">
        <v>64</v>
      </c>
      <c r="B69" s="676" t="s">
        <v>136</v>
      </c>
      <c r="C69" s="676" t="s">
        <v>137</v>
      </c>
      <c r="D69" s="676" t="s">
        <v>125</v>
      </c>
      <c r="E69" s="676">
        <v>300</v>
      </c>
      <c r="F69" s="676" t="s">
        <v>1385</v>
      </c>
      <c r="G69" s="679" t="s">
        <v>1368</v>
      </c>
      <c r="H69" s="676" t="s">
        <v>125</v>
      </c>
      <c r="I69" s="684">
        <v>0.3</v>
      </c>
      <c r="J69" s="706">
        <v>0.3</v>
      </c>
      <c r="K69" s="707">
        <v>0.3</v>
      </c>
      <c r="L69" s="1002">
        <v>1</v>
      </c>
      <c r="M69" s="674"/>
    </row>
    <row r="70" spans="1:13" ht="38.25">
      <c r="A70" s="715">
        <v>65</v>
      </c>
      <c r="B70" s="693" t="s">
        <v>138</v>
      </c>
      <c r="C70" s="787" t="s">
        <v>139</v>
      </c>
      <c r="D70" s="716" t="s">
        <v>125</v>
      </c>
      <c r="E70" s="693">
        <v>20</v>
      </c>
      <c r="F70" s="95" t="s">
        <v>128</v>
      </c>
      <c r="G70" s="95" t="s">
        <v>1176</v>
      </c>
      <c r="H70" s="717">
        <v>1</v>
      </c>
      <c r="I70" s="718">
        <v>7.2</v>
      </c>
      <c r="J70" s="719">
        <v>7.2</v>
      </c>
      <c r="K70" s="720">
        <v>7.2</v>
      </c>
      <c r="L70" s="1157">
        <v>1</v>
      </c>
      <c r="M70" s="632"/>
    </row>
    <row r="71" spans="1:13" ht="38.25">
      <c r="A71" s="198">
        <v>66</v>
      </c>
      <c r="B71" s="164" t="s">
        <v>138</v>
      </c>
      <c r="C71" s="788" t="s">
        <v>140</v>
      </c>
      <c r="D71" s="174" t="s">
        <v>125</v>
      </c>
      <c r="E71" s="164">
        <v>20</v>
      </c>
      <c r="F71" s="164" t="s">
        <v>128</v>
      </c>
      <c r="G71" s="164" t="s">
        <v>1176</v>
      </c>
      <c r="H71" s="174">
        <v>1</v>
      </c>
      <c r="I71" s="723">
        <v>39.6</v>
      </c>
      <c r="J71" s="708">
        <v>39.6</v>
      </c>
      <c r="K71" s="734">
        <v>39.6</v>
      </c>
      <c r="L71" s="1156">
        <v>1</v>
      </c>
      <c r="M71" s="632"/>
    </row>
    <row r="72" spans="1:13" ht="89.25">
      <c r="A72" s="664">
        <v>67</v>
      </c>
      <c r="B72" s="665" t="s">
        <v>141</v>
      </c>
      <c r="C72" s="694" t="s">
        <v>142</v>
      </c>
      <c r="D72" s="665" t="s">
        <v>125</v>
      </c>
      <c r="E72" s="665">
        <v>50</v>
      </c>
      <c r="F72" s="694" t="s">
        <v>1332</v>
      </c>
      <c r="G72" s="742" t="s">
        <v>1333</v>
      </c>
      <c r="H72" s="694">
        <v>10</v>
      </c>
      <c r="I72" s="713">
        <v>6.7919999999999998</v>
      </c>
      <c r="J72" s="700">
        <v>67.92</v>
      </c>
      <c r="K72" s="714">
        <v>6.7919999999999998</v>
      </c>
      <c r="L72" s="1158">
        <v>1</v>
      </c>
      <c r="M72" s="674"/>
    </row>
    <row r="73" spans="1:13" ht="51">
      <c r="A73" s="675">
        <v>68</v>
      </c>
      <c r="B73" s="676" t="s">
        <v>143</v>
      </c>
      <c r="C73" s="676" t="s">
        <v>137</v>
      </c>
      <c r="D73" s="676" t="s">
        <v>125</v>
      </c>
      <c r="E73" s="676">
        <v>5</v>
      </c>
      <c r="F73" s="676" t="s">
        <v>1384</v>
      </c>
      <c r="G73" s="679" t="s">
        <v>1368</v>
      </c>
      <c r="H73" s="676" t="s">
        <v>125</v>
      </c>
      <c r="I73" s="684">
        <v>0.7</v>
      </c>
      <c r="J73" s="706">
        <v>0.7</v>
      </c>
      <c r="K73" s="707">
        <v>0.7</v>
      </c>
      <c r="L73" s="1002">
        <v>1</v>
      </c>
      <c r="M73" s="674"/>
    </row>
    <row r="74" spans="1:13" ht="51">
      <c r="A74" s="664">
        <v>69</v>
      </c>
      <c r="B74" s="665" t="s">
        <v>143</v>
      </c>
      <c r="C74" s="665" t="s">
        <v>144</v>
      </c>
      <c r="D74" s="665" t="s">
        <v>125</v>
      </c>
      <c r="E74" s="665">
        <v>5</v>
      </c>
      <c r="F74" s="694" t="s">
        <v>1384</v>
      </c>
      <c r="G74" s="658" t="s">
        <v>1368</v>
      </c>
      <c r="H74" s="694" t="s">
        <v>125</v>
      </c>
      <c r="I74" s="695">
        <v>0.75</v>
      </c>
      <c r="J74" s="696">
        <v>0.75</v>
      </c>
      <c r="K74" s="697">
        <v>0.75</v>
      </c>
      <c r="L74" s="1158">
        <v>1</v>
      </c>
      <c r="M74" s="674"/>
    </row>
    <row r="75" spans="1:13" ht="25.5">
      <c r="A75" s="675">
        <v>70</v>
      </c>
      <c r="B75" s="676" t="s">
        <v>145</v>
      </c>
      <c r="C75" s="676" t="s">
        <v>146</v>
      </c>
      <c r="D75" s="676" t="s">
        <v>125</v>
      </c>
      <c r="E75" s="676">
        <v>20</v>
      </c>
      <c r="F75" s="676" t="s">
        <v>1532</v>
      </c>
      <c r="G75" s="679" t="s">
        <v>1530</v>
      </c>
      <c r="H75" s="676" t="s">
        <v>125</v>
      </c>
      <c r="I75" s="684">
        <v>88.32</v>
      </c>
      <c r="J75" s="706">
        <v>1766.4</v>
      </c>
      <c r="K75" s="707">
        <v>88.32</v>
      </c>
      <c r="L75" s="1002">
        <v>1</v>
      </c>
      <c r="M75" s="674"/>
    </row>
    <row r="76" spans="1:13" ht="89.25">
      <c r="A76" s="654">
        <v>71</v>
      </c>
      <c r="B76" s="656" t="s">
        <v>147</v>
      </c>
      <c r="C76" s="656" t="s">
        <v>148</v>
      </c>
      <c r="D76" s="655" t="s">
        <v>125</v>
      </c>
      <c r="E76" s="655">
        <v>200</v>
      </c>
      <c r="F76" s="655" t="s">
        <v>1460</v>
      </c>
      <c r="G76" s="658" t="s">
        <v>1452</v>
      </c>
      <c r="H76" s="655" t="s">
        <v>125</v>
      </c>
      <c r="I76" s="690">
        <v>0.57999999999999996</v>
      </c>
      <c r="J76" s="691">
        <v>0.57999999999999996</v>
      </c>
      <c r="K76" s="692">
        <v>0.57999999999999996</v>
      </c>
      <c r="L76" s="992">
        <v>1</v>
      </c>
      <c r="M76" s="663"/>
    </row>
    <row r="77" spans="1:13" ht="51">
      <c r="A77" s="675">
        <v>72</v>
      </c>
      <c r="B77" s="677" t="s">
        <v>149</v>
      </c>
      <c r="C77" s="676" t="s">
        <v>150</v>
      </c>
      <c r="D77" s="676" t="s">
        <v>125</v>
      </c>
      <c r="E77" s="676">
        <v>20</v>
      </c>
      <c r="F77" s="676" t="s">
        <v>1384</v>
      </c>
      <c r="G77" s="679" t="s">
        <v>1368</v>
      </c>
      <c r="H77" s="676" t="s">
        <v>125</v>
      </c>
      <c r="I77" s="684">
        <v>0.68</v>
      </c>
      <c r="J77" s="706">
        <v>0.68</v>
      </c>
      <c r="K77" s="707">
        <v>0.68</v>
      </c>
      <c r="L77" s="1002">
        <v>1</v>
      </c>
      <c r="M77" s="674"/>
    </row>
    <row r="78" spans="1:13" ht="63.75">
      <c r="A78" s="664">
        <v>73</v>
      </c>
      <c r="B78" s="775" t="s">
        <v>151</v>
      </c>
      <c r="C78" s="665" t="s">
        <v>152</v>
      </c>
      <c r="D78" s="665" t="s">
        <v>125</v>
      </c>
      <c r="E78" s="665">
        <v>20</v>
      </c>
      <c r="F78" s="694" t="s">
        <v>1384</v>
      </c>
      <c r="G78" s="658" t="s">
        <v>1368</v>
      </c>
      <c r="H78" s="694" t="s">
        <v>125</v>
      </c>
      <c r="I78" s="789">
        <v>3.48</v>
      </c>
      <c r="J78" s="696">
        <v>3.48</v>
      </c>
      <c r="K78" s="790">
        <v>3.48</v>
      </c>
      <c r="L78" s="1158">
        <v>1</v>
      </c>
      <c r="M78" s="674"/>
    </row>
    <row r="79" spans="1:13" ht="102">
      <c r="A79" s="198">
        <v>74</v>
      </c>
      <c r="B79" s="164" t="s">
        <v>154</v>
      </c>
      <c r="C79" s="164" t="s">
        <v>155</v>
      </c>
      <c r="D79" s="174" t="s">
        <v>125</v>
      </c>
      <c r="E79" s="164">
        <v>20000</v>
      </c>
      <c r="F79" s="798" t="s">
        <v>156</v>
      </c>
      <c r="G79" s="164" t="s">
        <v>1176</v>
      </c>
      <c r="H79" s="799">
        <v>100</v>
      </c>
      <c r="I79" s="800">
        <v>0.3</v>
      </c>
      <c r="J79" s="708">
        <v>30</v>
      </c>
      <c r="K79" s="800">
        <v>0.3</v>
      </c>
      <c r="L79" s="1156">
        <v>1</v>
      </c>
      <c r="M79" s="632"/>
    </row>
    <row r="80" spans="1:13" ht="89.25">
      <c r="A80" s="801">
        <v>75</v>
      </c>
      <c r="B80" s="742" t="s">
        <v>157</v>
      </c>
      <c r="C80" s="742" t="s">
        <v>158</v>
      </c>
      <c r="D80" s="139" t="s">
        <v>125</v>
      </c>
      <c r="E80" s="742">
        <v>300</v>
      </c>
      <c r="F80" s="802" t="s">
        <v>156</v>
      </c>
      <c r="G80" s="742" t="s">
        <v>1176</v>
      </c>
      <c r="H80" s="803">
        <v>100</v>
      </c>
      <c r="I80" s="804">
        <v>0.28260000000000002</v>
      </c>
      <c r="J80" s="702">
        <v>28.26</v>
      </c>
      <c r="K80" s="804">
        <v>0.28260000000000002</v>
      </c>
      <c r="L80" s="1161">
        <v>1</v>
      </c>
      <c r="M80" s="632"/>
    </row>
    <row r="81" spans="1:13" ht="76.5">
      <c r="A81" s="198">
        <v>76</v>
      </c>
      <c r="B81" s="164" t="s">
        <v>160</v>
      </c>
      <c r="C81" s="164" t="s">
        <v>161</v>
      </c>
      <c r="D81" s="174" t="s">
        <v>125</v>
      </c>
      <c r="E81" s="164">
        <v>22000</v>
      </c>
      <c r="F81" s="798" t="s">
        <v>162</v>
      </c>
      <c r="G81" s="164" t="s">
        <v>1176</v>
      </c>
      <c r="H81" s="799">
        <v>50</v>
      </c>
      <c r="I81" s="800">
        <v>0.28199999999999997</v>
      </c>
      <c r="J81" s="708">
        <v>14.099999999999998</v>
      </c>
      <c r="K81" s="800">
        <v>0.28199999999999997</v>
      </c>
      <c r="L81" s="1156">
        <v>1</v>
      </c>
      <c r="M81" s="632"/>
    </row>
    <row r="82" spans="1:13" ht="76.5">
      <c r="A82" s="715">
        <v>77</v>
      </c>
      <c r="B82" s="693" t="s">
        <v>160</v>
      </c>
      <c r="C82" s="693" t="s">
        <v>163</v>
      </c>
      <c r="D82" s="716" t="s">
        <v>125</v>
      </c>
      <c r="E82" s="693">
        <v>27000</v>
      </c>
      <c r="F82" s="806" t="s">
        <v>164</v>
      </c>
      <c r="G82" s="95" t="s">
        <v>1176</v>
      </c>
      <c r="H82" s="807">
        <v>50</v>
      </c>
      <c r="I82" s="808">
        <v>0.28199999999999997</v>
      </c>
      <c r="J82" s="719">
        <v>14.099999999999998</v>
      </c>
      <c r="K82" s="808">
        <v>0.28199999999999997</v>
      </c>
      <c r="L82" s="1157">
        <v>1</v>
      </c>
      <c r="M82" s="632"/>
    </row>
    <row r="83" spans="1:13" ht="76.5">
      <c r="A83" s="198">
        <v>78</v>
      </c>
      <c r="B83" s="164" t="s">
        <v>165</v>
      </c>
      <c r="C83" s="164" t="s">
        <v>166</v>
      </c>
      <c r="D83" s="174" t="s">
        <v>125</v>
      </c>
      <c r="E83" s="164">
        <v>1000</v>
      </c>
      <c r="F83" s="798" t="s">
        <v>167</v>
      </c>
      <c r="G83" s="164" t="s">
        <v>1176</v>
      </c>
      <c r="H83" s="799">
        <v>50</v>
      </c>
      <c r="I83" s="800">
        <v>0.28199999999999997</v>
      </c>
      <c r="J83" s="708">
        <v>14.099999999999998</v>
      </c>
      <c r="K83" s="800">
        <v>0.28199999999999997</v>
      </c>
      <c r="L83" s="1156">
        <v>1</v>
      </c>
      <c r="M83" s="632"/>
    </row>
    <row r="84" spans="1:13" ht="76.5">
      <c r="A84" s="715">
        <v>79</v>
      </c>
      <c r="B84" s="693" t="s">
        <v>168</v>
      </c>
      <c r="C84" s="693" t="s">
        <v>169</v>
      </c>
      <c r="D84" s="716" t="s">
        <v>125</v>
      </c>
      <c r="E84" s="693">
        <v>6000</v>
      </c>
      <c r="F84" s="806" t="s">
        <v>170</v>
      </c>
      <c r="G84" s="95" t="s">
        <v>1176</v>
      </c>
      <c r="H84" s="807">
        <v>50</v>
      </c>
      <c r="I84" s="808">
        <v>0.3</v>
      </c>
      <c r="J84" s="719">
        <v>15</v>
      </c>
      <c r="K84" s="808">
        <v>0.3</v>
      </c>
      <c r="L84" s="1157">
        <v>1</v>
      </c>
      <c r="M84" s="632"/>
    </row>
    <row r="85" spans="1:13" ht="63.75">
      <c r="A85" s="198">
        <v>80</v>
      </c>
      <c r="B85" s="164" t="s">
        <v>171</v>
      </c>
      <c r="C85" s="164" t="s">
        <v>172</v>
      </c>
      <c r="D85" s="174" t="s">
        <v>125</v>
      </c>
      <c r="E85" s="164">
        <v>500</v>
      </c>
      <c r="F85" s="798" t="s">
        <v>173</v>
      </c>
      <c r="G85" s="164" t="s">
        <v>1176</v>
      </c>
      <c r="H85" s="799">
        <v>50</v>
      </c>
      <c r="I85" s="800">
        <v>0.46</v>
      </c>
      <c r="J85" s="708">
        <v>23</v>
      </c>
      <c r="K85" s="800">
        <v>0.46</v>
      </c>
      <c r="L85" s="1156">
        <v>1</v>
      </c>
      <c r="M85" s="632"/>
    </row>
    <row r="86" spans="1:13" ht="114.75">
      <c r="A86" s="715">
        <v>81</v>
      </c>
      <c r="B86" s="693" t="s">
        <v>174</v>
      </c>
      <c r="C86" s="693" t="s">
        <v>175</v>
      </c>
      <c r="D86" s="716" t="s">
        <v>125</v>
      </c>
      <c r="E86" s="693">
        <v>500</v>
      </c>
      <c r="F86" s="806" t="s">
        <v>176</v>
      </c>
      <c r="G86" s="95" t="s">
        <v>1176</v>
      </c>
      <c r="H86" s="807">
        <v>50</v>
      </c>
      <c r="I86" s="808">
        <v>0.46</v>
      </c>
      <c r="J86" s="719">
        <v>23</v>
      </c>
      <c r="K86" s="808">
        <v>0.46</v>
      </c>
      <c r="L86" s="1157">
        <v>1</v>
      </c>
      <c r="M86" s="632"/>
    </row>
    <row r="87" spans="1:13" ht="76.5">
      <c r="A87" s="198">
        <v>82</v>
      </c>
      <c r="B87" s="164" t="s">
        <v>177</v>
      </c>
      <c r="C87" s="164" t="s">
        <v>178</v>
      </c>
      <c r="D87" s="174" t="s">
        <v>125</v>
      </c>
      <c r="E87" s="164">
        <v>500</v>
      </c>
      <c r="F87" s="798" t="s">
        <v>179</v>
      </c>
      <c r="G87" s="164" t="s">
        <v>1176</v>
      </c>
      <c r="H87" s="799">
        <v>50</v>
      </c>
      <c r="I87" s="800">
        <v>0.32</v>
      </c>
      <c r="J87" s="708">
        <v>16</v>
      </c>
      <c r="K87" s="800">
        <v>0.32</v>
      </c>
      <c r="L87" s="1156">
        <v>1</v>
      </c>
      <c r="M87" s="632"/>
    </row>
    <row r="88" spans="1:13" ht="127.5">
      <c r="A88" s="715">
        <v>83</v>
      </c>
      <c r="B88" s="693" t="s">
        <v>180</v>
      </c>
      <c r="C88" s="693" t="s">
        <v>181</v>
      </c>
      <c r="D88" s="716" t="s">
        <v>125</v>
      </c>
      <c r="E88" s="715">
        <v>23000</v>
      </c>
      <c r="F88" s="806" t="s">
        <v>182</v>
      </c>
      <c r="G88" s="95" t="s">
        <v>1176</v>
      </c>
      <c r="H88" s="807">
        <v>100</v>
      </c>
      <c r="I88" s="808">
        <v>0.3</v>
      </c>
      <c r="J88" s="719">
        <v>30</v>
      </c>
      <c r="K88" s="808">
        <v>0.3</v>
      </c>
      <c r="L88" s="1157">
        <v>1</v>
      </c>
      <c r="M88" s="632"/>
    </row>
    <row r="89" spans="1:13" ht="102">
      <c r="A89" s="198">
        <v>84</v>
      </c>
      <c r="B89" s="164" t="s">
        <v>183</v>
      </c>
      <c r="C89" s="164" t="s">
        <v>184</v>
      </c>
      <c r="D89" s="174" t="s">
        <v>125</v>
      </c>
      <c r="E89" s="198">
        <v>200</v>
      </c>
      <c r="F89" s="798" t="s">
        <v>185</v>
      </c>
      <c r="G89" s="164" t="s">
        <v>1176</v>
      </c>
      <c r="H89" s="799">
        <v>100</v>
      </c>
      <c r="I89" s="800">
        <v>0.15</v>
      </c>
      <c r="J89" s="708">
        <v>15</v>
      </c>
      <c r="K89" s="800">
        <v>0.15</v>
      </c>
      <c r="L89" s="1156">
        <v>1</v>
      </c>
      <c r="M89" s="632"/>
    </row>
    <row r="90" spans="1:13" ht="102">
      <c r="A90" s="715">
        <v>85</v>
      </c>
      <c r="B90" s="693" t="s">
        <v>183</v>
      </c>
      <c r="C90" s="693" t="s">
        <v>186</v>
      </c>
      <c r="D90" s="716" t="s">
        <v>125</v>
      </c>
      <c r="E90" s="715">
        <v>200</v>
      </c>
      <c r="F90" s="806" t="s">
        <v>187</v>
      </c>
      <c r="G90" s="95" t="s">
        <v>1176</v>
      </c>
      <c r="H90" s="807">
        <v>100</v>
      </c>
      <c r="I90" s="808">
        <v>0.31</v>
      </c>
      <c r="J90" s="719">
        <v>31</v>
      </c>
      <c r="K90" s="808">
        <v>0.31</v>
      </c>
      <c r="L90" s="1157">
        <v>1</v>
      </c>
      <c r="M90" s="632"/>
    </row>
    <row r="91" spans="1:13" ht="38.25">
      <c r="A91" s="675">
        <v>86</v>
      </c>
      <c r="B91" s="677" t="s">
        <v>188</v>
      </c>
      <c r="C91" s="677" t="s">
        <v>189</v>
      </c>
      <c r="D91" s="677" t="s">
        <v>125</v>
      </c>
      <c r="E91" s="675">
        <v>2000</v>
      </c>
      <c r="F91" s="179" t="s">
        <v>1525</v>
      </c>
      <c r="G91" s="679" t="s">
        <v>1523</v>
      </c>
      <c r="H91" s="179">
        <v>500</v>
      </c>
      <c r="I91" s="181">
        <v>1.6799999999999999E-2</v>
      </c>
      <c r="J91" s="180">
        <v>8.4</v>
      </c>
      <c r="K91" s="181">
        <v>1.6799999999999999E-2</v>
      </c>
      <c r="L91" s="1002">
        <v>1</v>
      </c>
      <c r="M91" s="674"/>
    </row>
    <row r="92" spans="1:13" ht="51">
      <c r="A92" s="664">
        <v>87</v>
      </c>
      <c r="B92" s="667" t="s">
        <v>191</v>
      </c>
      <c r="C92" s="667" t="s">
        <v>192</v>
      </c>
      <c r="D92" s="667" t="s">
        <v>125</v>
      </c>
      <c r="E92" s="664">
        <v>4000</v>
      </c>
      <c r="F92" s="139" t="s">
        <v>1522</v>
      </c>
      <c r="G92" s="658" t="s">
        <v>1523</v>
      </c>
      <c r="H92" s="143">
        <v>1000</v>
      </c>
      <c r="I92" s="182">
        <v>2.4E-2</v>
      </c>
      <c r="J92" s="170">
        <v>24</v>
      </c>
      <c r="K92" s="182">
        <v>2.4E-2</v>
      </c>
      <c r="L92" s="1158">
        <v>1</v>
      </c>
      <c r="M92" s="674"/>
    </row>
    <row r="93" spans="1:13" ht="90" thickBot="1">
      <c r="A93" s="675">
        <v>88</v>
      </c>
      <c r="B93" s="677" t="s">
        <v>195</v>
      </c>
      <c r="C93" s="676" t="s">
        <v>196</v>
      </c>
      <c r="D93" s="676" t="s">
        <v>125</v>
      </c>
      <c r="E93" s="676">
        <v>1000</v>
      </c>
      <c r="F93" s="676" t="s">
        <v>1385</v>
      </c>
      <c r="G93" s="679" t="s">
        <v>1368</v>
      </c>
      <c r="H93" s="676" t="s">
        <v>1373</v>
      </c>
      <c r="I93" s="684">
        <v>0.93600000000000005</v>
      </c>
      <c r="J93" s="706">
        <v>9.3600000000000012</v>
      </c>
      <c r="K93" s="707">
        <v>0.93600000000000005</v>
      </c>
      <c r="L93" s="1002">
        <v>1</v>
      </c>
      <c r="M93" s="674"/>
    </row>
    <row r="94" spans="1:13" ht="51.75" thickBot="1">
      <c r="A94" s="654">
        <v>89</v>
      </c>
      <c r="B94" s="655" t="s">
        <v>198</v>
      </c>
      <c r="C94" s="655" t="s">
        <v>199</v>
      </c>
      <c r="D94" s="655" t="s">
        <v>125</v>
      </c>
      <c r="E94" s="655">
        <v>20</v>
      </c>
      <c r="F94" s="786" t="s">
        <v>1459</v>
      </c>
      <c r="G94" s="658" t="s">
        <v>1452</v>
      </c>
      <c r="H94" s="655" t="s">
        <v>125</v>
      </c>
      <c r="I94" s="690">
        <v>7.8</v>
      </c>
      <c r="J94" s="691">
        <v>7.8</v>
      </c>
      <c r="K94" s="692">
        <v>7.8</v>
      </c>
      <c r="L94" s="992">
        <v>1</v>
      </c>
      <c r="M94" s="663"/>
    </row>
    <row r="95" spans="1:13" ht="229.5">
      <c r="A95" s="715">
        <v>92</v>
      </c>
      <c r="B95" s="693" t="s">
        <v>205</v>
      </c>
      <c r="C95" s="742" t="s">
        <v>206</v>
      </c>
      <c r="D95" s="716" t="s">
        <v>125</v>
      </c>
      <c r="E95" s="693">
        <v>2000</v>
      </c>
      <c r="F95" s="816" t="s">
        <v>207</v>
      </c>
      <c r="G95" s="95" t="s">
        <v>1176</v>
      </c>
      <c r="H95" s="816">
        <v>200</v>
      </c>
      <c r="I95" s="817">
        <v>6.9000000000000006E-2</v>
      </c>
      <c r="J95" s="818">
        <v>13.8</v>
      </c>
      <c r="K95" s="819">
        <v>6.9000000000000006E-2</v>
      </c>
      <c r="L95" s="1157">
        <v>1</v>
      </c>
      <c r="M95" s="632"/>
    </row>
    <row r="96" spans="1:13" ht="127.5">
      <c r="A96" s="675">
        <v>93</v>
      </c>
      <c r="B96" s="676" t="s">
        <v>208</v>
      </c>
      <c r="C96" s="677" t="s">
        <v>209</v>
      </c>
      <c r="D96" s="676" t="s">
        <v>125</v>
      </c>
      <c r="E96" s="676">
        <v>500</v>
      </c>
      <c r="F96" s="676" t="s">
        <v>1385</v>
      </c>
      <c r="G96" s="679" t="s">
        <v>1368</v>
      </c>
      <c r="H96" s="676" t="s">
        <v>1382</v>
      </c>
      <c r="I96" s="684">
        <v>0.28799999999999998</v>
      </c>
      <c r="J96" s="706">
        <v>14.4</v>
      </c>
      <c r="K96" s="707">
        <v>0.28799999999999998</v>
      </c>
      <c r="L96" s="1002">
        <v>1</v>
      </c>
      <c r="M96" s="674"/>
    </row>
    <row r="97" spans="1:13" ht="357">
      <c r="A97" s="715">
        <v>94</v>
      </c>
      <c r="B97" s="820" t="s">
        <v>210</v>
      </c>
      <c r="C97" s="776" t="s">
        <v>211</v>
      </c>
      <c r="D97" s="716" t="s">
        <v>125</v>
      </c>
      <c r="E97" s="693">
        <v>500</v>
      </c>
      <c r="F97" s="816" t="s">
        <v>207</v>
      </c>
      <c r="G97" s="95" t="s">
        <v>1176</v>
      </c>
      <c r="H97" s="816">
        <v>1</v>
      </c>
      <c r="I97" s="817">
        <v>0.3</v>
      </c>
      <c r="J97" s="818">
        <v>0.3</v>
      </c>
      <c r="K97" s="817">
        <v>0.3</v>
      </c>
      <c r="L97" s="1157">
        <v>1</v>
      </c>
      <c r="M97" s="632"/>
    </row>
    <row r="98" spans="1:13" ht="89.25">
      <c r="A98" s="675">
        <v>95</v>
      </c>
      <c r="B98" s="676" t="s">
        <v>212</v>
      </c>
      <c r="C98" s="676"/>
      <c r="D98" s="676" t="s">
        <v>125</v>
      </c>
      <c r="E98" s="676">
        <v>20</v>
      </c>
      <c r="F98" s="676" t="s">
        <v>1385</v>
      </c>
      <c r="G98" s="679" t="s">
        <v>1368</v>
      </c>
      <c r="H98" s="676" t="s">
        <v>125</v>
      </c>
      <c r="I98" s="684">
        <v>0.52</v>
      </c>
      <c r="J98" s="706">
        <v>0.52</v>
      </c>
      <c r="K98" s="707">
        <v>0.52</v>
      </c>
      <c r="L98" s="1002">
        <v>1</v>
      </c>
      <c r="M98" s="674"/>
    </row>
    <row r="99" spans="1:13" ht="63.75">
      <c r="A99" s="664">
        <v>96</v>
      </c>
      <c r="B99" s="823" t="s">
        <v>213</v>
      </c>
      <c r="C99" s="665"/>
      <c r="D99" s="665" t="s">
        <v>125</v>
      </c>
      <c r="E99" s="665">
        <v>50</v>
      </c>
      <c r="F99" s="694" t="s">
        <v>1383</v>
      </c>
      <c r="G99" s="658" t="s">
        <v>1368</v>
      </c>
      <c r="H99" s="694" t="s">
        <v>125</v>
      </c>
      <c r="I99" s="695">
        <v>0.8</v>
      </c>
      <c r="J99" s="696">
        <v>0.8</v>
      </c>
      <c r="K99" s="695">
        <v>0.8</v>
      </c>
      <c r="L99" s="1158">
        <v>1</v>
      </c>
      <c r="M99" s="674"/>
    </row>
    <row r="100" spans="1:13" ht="25.5">
      <c r="A100" s="715">
        <v>98</v>
      </c>
      <c r="B100" s="820" t="s">
        <v>217</v>
      </c>
      <c r="C100" s="693" t="s">
        <v>218</v>
      </c>
      <c r="D100" s="716" t="s">
        <v>125</v>
      </c>
      <c r="E100" s="693">
        <v>50</v>
      </c>
      <c r="F100" s="829" t="s">
        <v>1531</v>
      </c>
      <c r="G100" s="95" t="s">
        <v>1530</v>
      </c>
      <c r="H100" s="830"/>
      <c r="I100" s="718">
        <v>3.6</v>
      </c>
      <c r="J100" s="719">
        <v>180</v>
      </c>
      <c r="K100" s="831">
        <v>3.6</v>
      </c>
      <c r="L100" s="1157">
        <v>1</v>
      </c>
      <c r="M100" s="632"/>
    </row>
    <row r="101" spans="1:13" ht="51">
      <c r="A101" s="675">
        <v>99</v>
      </c>
      <c r="B101" s="833" t="s">
        <v>220</v>
      </c>
      <c r="C101" s="676" t="s">
        <v>221</v>
      </c>
      <c r="D101" s="676" t="s">
        <v>125</v>
      </c>
      <c r="E101" s="676">
        <v>10</v>
      </c>
      <c r="F101" s="676" t="s">
        <v>1388</v>
      </c>
      <c r="G101" s="679" t="s">
        <v>1368</v>
      </c>
      <c r="H101" s="676" t="s">
        <v>125</v>
      </c>
      <c r="I101" s="684">
        <v>10.02</v>
      </c>
      <c r="J101" s="706">
        <v>10.02</v>
      </c>
      <c r="K101" s="707">
        <v>10.02</v>
      </c>
      <c r="L101" s="1002">
        <v>1</v>
      </c>
      <c r="M101" s="674"/>
    </row>
    <row r="102" spans="1:13" ht="63.75">
      <c r="A102" s="664">
        <v>100</v>
      </c>
      <c r="B102" s="667" t="s">
        <v>222</v>
      </c>
      <c r="C102" s="667" t="s">
        <v>223</v>
      </c>
      <c r="D102" s="665" t="s">
        <v>125</v>
      </c>
      <c r="E102" s="665">
        <v>10</v>
      </c>
      <c r="F102" s="694" t="s">
        <v>1389</v>
      </c>
      <c r="G102" s="658" t="s">
        <v>1368</v>
      </c>
      <c r="H102" s="694" t="s">
        <v>125</v>
      </c>
      <c r="I102" s="695">
        <v>0.24</v>
      </c>
      <c r="J102" s="696">
        <v>0.24</v>
      </c>
      <c r="K102" s="697">
        <v>0.24</v>
      </c>
      <c r="L102" s="1158">
        <v>1</v>
      </c>
      <c r="M102" s="674"/>
    </row>
    <row r="103" spans="1:13" ht="51">
      <c r="A103" s="198">
        <v>101</v>
      </c>
      <c r="B103" s="164" t="s">
        <v>224</v>
      </c>
      <c r="C103" s="164" t="s">
        <v>225</v>
      </c>
      <c r="D103" s="174" t="s">
        <v>125</v>
      </c>
      <c r="E103" s="164">
        <v>10</v>
      </c>
      <c r="F103" s="840" t="s">
        <v>1531</v>
      </c>
      <c r="G103" s="164" t="s">
        <v>1530</v>
      </c>
      <c r="H103" s="174"/>
      <c r="I103" s="842">
        <v>3</v>
      </c>
      <c r="J103" s="688">
        <v>30</v>
      </c>
      <c r="K103" s="723">
        <v>3</v>
      </c>
      <c r="L103" s="1156">
        <v>1</v>
      </c>
      <c r="M103" s="632"/>
    </row>
    <row r="104" spans="1:13" ht="51">
      <c r="A104" s="715">
        <v>102</v>
      </c>
      <c r="B104" s="693" t="s">
        <v>224</v>
      </c>
      <c r="C104" s="693" t="s">
        <v>226</v>
      </c>
      <c r="D104" s="716" t="s">
        <v>125</v>
      </c>
      <c r="E104" s="693">
        <v>10</v>
      </c>
      <c r="F104" s="829" t="s">
        <v>1531</v>
      </c>
      <c r="G104" s="95" t="s">
        <v>1530</v>
      </c>
      <c r="H104" s="717"/>
      <c r="I104" s="751">
        <v>3.6</v>
      </c>
      <c r="J104" s="719">
        <v>36</v>
      </c>
      <c r="K104" s="751">
        <v>3.6</v>
      </c>
      <c r="L104" s="1157">
        <v>1</v>
      </c>
      <c r="M104" s="632"/>
    </row>
    <row r="105" spans="1:13" ht="51">
      <c r="A105" s="198">
        <v>103</v>
      </c>
      <c r="B105" s="164" t="s">
        <v>227</v>
      </c>
      <c r="C105" s="164" t="s">
        <v>228</v>
      </c>
      <c r="D105" s="174" t="s">
        <v>125</v>
      </c>
      <c r="E105" s="164">
        <v>10</v>
      </c>
      <c r="F105" s="840" t="s">
        <v>1531</v>
      </c>
      <c r="G105" s="164" t="s">
        <v>1530</v>
      </c>
      <c r="H105" s="174"/>
      <c r="I105" s="749">
        <v>3.78</v>
      </c>
      <c r="J105" s="708">
        <v>37.799999999999997</v>
      </c>
      <c r="K105" s="749">
        <v>3.78</v>
      </c>
      <c r="L105" s="1156">
        <v>1</v>
      </c>
      <c r="M105" s="632"/>
    </row>
    <row r="106" spans="1:13" ht="63.75">
      <c r="A106" s="715">
        <v>104</v>
      </c>
      <c r="B106" s="693" t="s">
        <v>227</v>
      </c>
      <c r="C106" s="693" t="s">
        <v>229</v>
      </c>
      <c r="D106" s="716" t="s">
        <v>125</v>
      </c>
      <c r="E106" s="693">
        <v>10</v>
      </c>
      <c r="F106" s="829" t="s">
        <v>1531</v>
      </c>
      <c r="G106" s="95" t="s">
        <v>1530</v>
      </c>
      <c r="H106" s="717"/>
      <c r="I106" s="845">
        <v>3.78</v>
      </c>
      <c r="J106" s="846">
        <v>37.799999999999997</v>
      </c>
      <c r="K106" s="718">
        <v>3.78</v>
      </c>
      <c r="L106" s="1157">
        <v>1</v>
      </c>
      <c r="M106" s="632"/>
    </row>
    <row r="107" spans="1:13" ht="63.75">
      <c r="A107" s="675">
        <v>105</v>
      </c>
      <c r="B107" s="676" t="s">
        <v>230</v>
      </c>
      <c r="C107" s="676" t="s">
        <v>231</v>
      </c>
      <c r="D107" s="676" t="s">
        <v>125</v>
      </c>
      <c r="E107" s="676">
        <v>10</v>
      </c>
      <c r="F107" s="825" t="s">
        <v>1463</v>
      </c>
      <c r="G107" s="679" t="s">
        <v>1452</v>
      </c>
      <c r="H107" s="676" t="s">
        <v>125</v>
      </c>
      <c r="I107" s="680">
        <v>3.6</v>
      </c>
      <c r="J107" s="703">
        <v>3.6</v>
      </c>
      <c r="K107" s="681">
        <v>3.6</v>
      </c>
      <c r="L107" s="1002">
        <v>1</v>
      </c>
      <c r="M107" s="663"/>
    </row>
    <row r="108" spans="1:13" ht="38.25">
      <c r="A108" s="715">
        <v>106</v>
      </c>
      <c r="B108" s="693" t="s">
        <v>232</v>
      </c>
      <c r="C108" s="693" t="s">
        <v>233</v>
      </c>
      <c r="D108" s="716" t="s">
        <v>125</v>
      </c>
      <c r="E108" s="693">
        <v>10</v>
      </c>
      <c r="F108" s="829" t="s">
        <v>1531</v>
      </c>
      <c r="G108" s="95" t="s">
        <v>1530</v>
      </c>
      <c r="H108" s="717"/>
      <c r="I108" s="845">
        <v>2.46</v>
      </c>
      <c r="J108" s="719">
        <v>24.6</v>
      </c>
      <c r="K108" s="718">
        <v>2.46</v>
      </c>
      <c r="L108" s="1157">
        <v>1</v>
      </c>
      <c r="M108" s="632"/>
    </row>
    <row r="109" spans="1:13" ht="408">
      <c r="A109" s="675">
        <v>107</v>
      </c>
      <c r="B109" s="676" t="s">
        <v>234</v>
      </c>
      <c r="C109" s="164" t="s">
        <v>235</v>
      </c>
      <c r="D109" s="676" t="s">
        <v>125</v>
      </c>
      <c r="E109" s="676">
        <v>1000</v>
      </c>
      <c r="F109" s="676" t="s">
        <v>1388</v>
      </c>
      <c r="G109" s="679" t="s">
        <v>1368</v>
      </c>
      <c r="H109" s="676" t="s">
        <v>683</v>
      </c>
      <c r="I109" s="684">
        <v>0.93600000000000005</v>
      </c>
      <c r="J109" s="706">
        <v>46.800000000000004</v>
      </c>
      <c r="K109" s="707">
        <v>0.93600000000000005</v>
      </c>
      <c r="L109" s="1002">
        <v>1</v>
      </c>
      <c r="M109" s="674"/>
    </row>
    <row r="110" spans="1:13" ht="408">
      <c r="A110" s="664">
        <v>108</v>
      </c>
      <c r="B110" s="665" t="s">
        <v>234</v>
      </c>
      <c r="C110" s="95" t="s">
        <v>236</v>
      </c>
      <c r="D110" s="665" t="s">
        <v>125</v>
      </c>
      <c r="E110" s="665">
        <v>1000</v>
      </c>
      <c r="F110" s="694" t="s">
        <v>1388</v>
      </c>
      <c r="G110" s="658" t="s">
        <v>1368</v>
      </c>
      <c r="H110" s="694" t="s">
        <v>683</v>
      </c>
      <c r="I110" s="695">
        <v>0.93600000000000005</v>
      </c>
      <c r="J110" s="696">
        <v>46.800000000000004</v>
      </c>
      <c r="K110" s="697">
        <v>0.93600000000000005</v>
      </c>
      <c r="L110" s="1158">
        <v>1</v>
      </c>
      <c r="M110" s="674"/>
    </row>
    <row r="111" spans="1:13" ht="408">
      <c r="A111" s="675">
        <v>109</v>
      </c>
      <c r="B111" s="676" t="s">
        <v>234</v>
      </c>
      <c r="C111" s="164" t="s">
        <v>237</v>
      </c>
      <c r="D111" s="676" t="s">
        <v>125</v>
      </c>
      <c r="E111" s="676">
        <v>1000</v>
      </c>
      <c r="F111" s="676" t="s">
        <v>1388</v>
      </c>
      <c r="G111" s="679" t="s">
        <v>1368</v>
      </c>
      <c r="H111" s="676" t="s">
        <v>1382</v>
      </c>
      <c r="I111" s="684">
        <v>0.93600000000000005</v>
      </c>
      <c r="J111" s="706">
        <v>46.800000000000004</v>
      </c>
      <c r="K111" s="707">
        <v>0.93600000000000005</v>
      </c>
      <c r="L111" s="1002">
        <v>1</v>
      </c>
      <c r="M111" s="674"/>
    </row>
    <row r="112" spans="1:13" ht="408">
      <c r="A112" s="664">
        <v>110</v>
      </c>
      <c r="B112" s="665" t="s">
        <v>234</v>
      </c>
      <c r="C112" s="95" t="s">
        <v>238</v>
      </c>
      <c r="D112" s="665" t="s">
        <v>125</v>
      </c>
      <c r="E112" s="665">
        <v>1000</v>
      </c>
      <c r="F112" s="694" t="s">
        <v>1388</v>
      </c>
      <c r="G112" s="658" t="s">
        <v>1368</v>
      </c>
      <c r="H112" s="694" t="s">
        <v>1382</v>
      </c>
      <c r="I112" s="695">
        <v>0.93600000000000005</v>
      </c>
      <c r="J112" s="696">
        <v>46.800000000000004</v>
      </c>
      <c r="K112" s="697">
        <v>0.93600000000000005</v>
      </c>
      <c r="L112" s="1158">
        <v>1</v>
      </c>
      <c r="M112" s="674"/>
    </row>
    <row r="113" spans="1:13" ht="408">
      <c r="A113" s="675">
        <v>111</v>
      </c>
      <c r="B113" s="676" t="s">
        <v>234</v>
      </c>
      <c r="C113" s="164" t="s">
        <v>239</v>
      </c>
      <c r="D113" s="676" t="s">
        <v>125</v>
      </c>
      <c r="E113" s="676">
        <v>1000</v>
      </c>
      <c r="F113" s="676" t="s">
        <v>1388</v>
      </c>
      <c r="G113" s="679" t="s">
        <v>1368</v>
      </c>
      <c r="H113" s="676" t="s">
        <v>1382</v>
      </c>
      <c r="I113" s="684">
        <v>0.93600000000000005</v>
      </c>
      <c r="J113" s="706">
        <v>46.800000000000004</v>
      </c>
      <c r="K113" s="707">
        <v>0.93600000000000005</v>
      </c>
      <c r="L113" s="1002">
        <v>1</v>
      </c>
      <c r="M113" s="674"/>
    </row>
    <row r="114" spans="1:13" ht="408">
      <c r="A114" s="664">
        <v>112</v>
      </c>
      <c r="B114" s="665" t="s">
        <v>234</v>
      </c>
      <c r="C114" s="95" t="s">
        <v>240</v>
      </c>
      <c r="D114" s="665" t="s">
        <v>125</v>
      </c>
      <c r="E114" s="665">
        <v>1000</v>
      </c>
      <c r="F114" s="694" t="s">
        <v>1388</v>
      </c>
      <c r="G114" s="658" t="s">
        <v>1368</v>
      </c>
      <c r="H114" s="694" t="s">
        <v>1382</v>
      </c>
      <c r="I114" s="695">
        <v>0.93600000000000005</v>
      </c>
      <c r="J114" s="696">
        <v>46.800000000000004</v>
      </c>
      <c r="K114" s="697">
        <v>0.93600000000000005</v>
      </c>
      <c r="L114" s="1158">
        <v>1</v>
      </c>
      <c r="M114" s="674"/>
    </row>
    <row r="115" spans="1:13" ht="408">
      <c r="A115" s="675">
        <v>113</v>
      </c>
      <c r="B115" s="676" t="s">
        <v>234</v>
      </c>
      <c r="C115" s="164" t="s">
        <v>241</v>
      </c>
      <c r="D115" s="676" t="s">
        <v>125</v>
      </c>
      <c r="E115" s="676">
        <v>1000</v>
      </c>
      <c r="F115" s="676" t="s">
        <v>1388</v>
      </c>
      <c r="G115" s="679" t="s">
        <v>1368</v>
      </c>
      <c r="H115" s="676" t="s">
        <v>1382</v>
      </c>
      <c r="I115" s="684">
        <v>0.93600000000000005</v>
      </c>
      <c r="J115" s="706">
        <v>46.800000000000004</v>
      </c>
      <c r="K115" s="707">
        <v>0.93600000000000005</v>
      </c>
      <c r="L115" s="1002">
        <v>1</v>
      </c>
      <c r="M115" s="674"/>
    </row>
    <row r="116" spans="1:13" ht="89.25">
      <c r="A116" s="664">
        <v>114</v>
      </c>
      <c r="B116" s="665" t="s">
        <v>242</v>
      </c>
      <c r="C116" s="667" t="s">
        <v>243</v>
      </c>
      <c r="D116" s="665" t="s">
        <v>125</v>
      </c>
      <c r="E116" s="665">
        <v>20000</v>
      </c>
      <c r="F116" s="694" t="s">
        <v>1388</v>
      </c>
      <c r="G116" s="658" t="s">
        <v>1368</v>
      </c>
      <c r="H116" s="694" t="s">
        <v>18</v>
      </c>
      <c r="I116" s="695">
        <v>0.252</v>
      </c>
      <c r="J116" s="696">
        <v>25.2</v>
      </c>
      <c r="K116" s="697">
        <v>0.252</v>
      </c>
      <c r="L116" s="1158">
        <v>1</v>
      </c>
      <c r="M116" s="674"/>
    </row>
    <row r="117" spans="1:13" ht="63.75">
      <c r="A117" s="675">
        <v>115</v>
      </c>
      <c r="B117" s="677" t="s">
        <v>244</v>
      </c>
      <c r="C117" s="677" t="s">
        <v>245</v>
      </c>
      <c r="D117" s="676" t="s">
        <v>125</v>
      </c>
      <c r="E117" s="676">
        <v>200</v>
      </c>
      <c r="F117" s="676" t="s">
        <v>1332</v>
      </c>
      <c r="G117" s="164" t="s">
        <v>1333</v>
      </c>
      <c r="H117" s="676">
        <v>50</v>
      </c>
      <c r="I117" s="721">
        <v>0.46799999999999997</v>
      </c>
      <c r="J117" s="705">
        <v>23.4</v>
      </c>
      <c r="K117" s="722">
        <v>0.46799999999999997</v>
      </c>
      <c r="L117" s="1002">
        <v>1</v>
      </c>
      <c r="M117" s="674"/>
    </row>
    <row r="118" spans="1:13" ht="51">
      <c r="A118" s="664">
        <v>116</v>
      </c>
      <c r="B118" s="667" t="s">
        <v>246</v>
      </c>
      <c r="C118" s="667" t="s">
        <v>247</v>
      </c>
      <c r="D118" s="665" t="s">
        <v>125</v>
      </c>
      <c r="E118" s="665">
        <v>10</v>
      </c>
      <c r="F118" s="694" t="s">
        <v>1332</v>
      </c>
      <c r="G118" s="742" t="s">
        <v>1333</v>
      </c>
      <c r="H118" s="694">
        <v>10</v>
      </c>
      <c r="I118" s="713">
        <v>10.895999999999999</v>
      </c>
      <c r="J118" s="700">
        <v>108.96</v>
      </c>
      <c r="K118" s="714">
        <v>10.895999999999999</v>
      </c>
      <c r="L118" s="1158">
        <v>1</v>
      </c>
      <c r="M118" s="674"/>
    </row>
    <row r="119" spans="1:13" ht="409.5">
      <c r="A119" s="675">
        <v>117</v>
      </c>
      <c r="B119" s="676" t="s">
        <v>249</v>
      </c>
      <c r="C119" s="676" t="s">
        <v>250</v>
      </c>
      <c r="D119" s="676" t="s">
        <v>125</v>
      </c>
      <c r="E119" s="676">
        <v>10</v>
      </c>
      <c r="F119" s="174" t="s">
        <v>1332</v>
      </c>
      <c r="G119" s="164" t="s">
        <v>1333</v>
      </c>
      <c r="H119" s="174">
        <v>1</v>
      </c>
      <c r="I119" s="687">
        <v>33.36</v>
      </c>
      <c r="J119" s="746">
        <v>33.36</v>
      </c>
      <c r="K119" s="761">
        <v>33.36</v>
      </c>
      <c r="L119" s="1002">
        <v>1</v>
      </c>
      <c r="M119" s="674"/>
    </row>
    <row r="120" spans="1:13" ht="89.25">
      <c r="A120" s="664">
        <v>118</v>
      </c>
      <c r="B120" s="665" t="s">
        <v>251</v>
      </c>
      <c r="C120" s="665" t="s">
        <v>252</v>
      </c>
      <c r="D120" s="665" t="s">
        <v>125</v>
      </c>
      <c r="E120" s="665">
        <v>1200</v>
      </c>
      <c r="F120" s="694" t="s">
        <v>1385</v>
      </c>
      <c r="G120" s="658" t="s">
        <v>1368</v>
      </c>
      <c r="H120" s="694" t="s">
        <v>125</v>
      </c>
      <c r="I120" s="695">
        <v>0.19</v>
      </c>
      <c r="J120" s="696">
        <v>0.19</v>
      </c>
      <c r="K120" s="695">
        <v>0.19</v>
      </c>
      <c r="L120" s="1158">
        <v>1</v>
      </c>
      <c r="M120" s="674"/>
    </row>
    <row r="121" spans="1:13" ht="51.75" thickBot="1">
      <c r="A121" s="675">
        <v>119</v>
      </c>
      <c r="B121" s="676" t="s">
        <v>253</v>
      </c>
      <c r="C121" s="676" t="s">
        <v>254</v>
      </c>
      <c r="D121" s="676" t="s">
        <v>125</v>
      </c>
      <c r="E121" s="676">
        <v>10</v>
      </c>
      <c r="F121" s="174" t="s">
        <v>1332</v>
      </c>
      <c r="G121" s="164" t="s">
        <v>1333</v>
      </c>
      <c r="H121" s="174">
        <v>10</v>
      </c>
      <c r="I121" s="687">
        <v>0.64800000000000002</v>
      </c>
      <c r="J121" s="746">
        <v>6.48</v>
      </c>
      <c r="K121" s="761">
        <v>0.64800000000000002</v>
      </c>
      <c r="L121" s="1002">
        <v>1</v>
      </c>
      <c r="M121" s="674"/>
    </row>
    <row r="122" spans="1:13" ht="51.75" thickBot="1">
      <c r="A122" s="654">
        <v>120</v>
      </c>
      <c r="B122" s="655" t="s">
        <v>255</v>
      </c>
      <c r="C122" s="655" t="s">
        <v>256</v>
      </c>
      <c r="D122" s="655" t="s">
        <v>125</v>
      </c>
      <c r="E122" s="655">
        <v>10</v>
      </c>
      <c r="F122" s="786" t="s">
        <v>1459</v>
      </c>
      <c r="G122" s="658" t="s">
        <v>1452</v>
      </c>
      <c r="H122" s="655" t="s">
        <v>125</v>
      </c>
      <c r="I122" s="690">
        <v>5.04</v>
      </c>
      <c r="J122" s="691">
        <v>5.04</v>
      </c>
      <c r="K122" s="692">
        <v>5.04</v>
      </c>
      <c r="L122" s="992">
        <v>1</v>
      </c>
      <c r="M122" s="663"/>
    </row>
    <row r="123" spans="1:13" ht="38.25">
      <c r="A123" s="198">
        <v>121</v>
      </c>
      <c r="B123" s="164" t="s">
        <v>257</v>
      </c>
      <c r="C123" s="164" t="s">
        <v>258</v>
      </c>
      <c r="D123" s="174" t="s">
        <v>125</v>
      </c>
      <c r="E123" s="164">
        <v>10</v>
      </c>
      <c r="F123" s="164" t="s">
        <v>128</v>
      </c>
      <c r="G123" s="164" t="s">
        <v>1176</v>
      </c>
      <c r="H123" s="174">
        <v>1</v>
      </c>
      <c r="I123" s="723">
        <v>8.8800000000000008</v>
      </c>
      <c r="J123" s="708">
        <v>8.8800000000000008</v>
      </c>
      <c r="K123" s="734">
        <v>8.8800000000000008</v>
      </c>
      <c r="L123" s="1156">
        <v>1</v>
      </c>
      <c r="M123" s="632"/>
    </row>
    <row r="124" spans="1:13" ht="89.25">
      <c r="A124" s="664">
        <v>122</v>
      </c>
      <c r="B124" s="823" t="s">
        <v>259</v>
      </c>
      <c r="C124" s="823" t="s">
        <v>260</v>
      </c>
      <c r="D124" s="665" t="s">
        <v>125</v>
      </c>
      <c r="E124" s="665">
        <v>1300</v>
      </c>
      <c r="F124" s="694" t="s">
        <v>1385</v>
      </c>
      <c r="G124" s="658" t="s">
        <v>1368</v>
      </c>
      <c r="H124" s="694" t="s">
        <v>1373</v>
      </c>
      <c r="I124" s="695">
        <v>0.69599999999999995</v>
      </c>
      <c r="J124" s="696">
        <v>6.96</v>
      </c>
      <c r="K124" s="697">
        <v>0.69599999999999995</v>
      </c>
      <c r="L124" s="1158">
        <v>1</v>
      </c>
      <c r="M124" s="674"/>
    </row>
    <row r="125" spans="1:13" ht="409.5">
      <c r="A125" s="853">
        <v>123</v>
      </c>
      <c r="B125" s="676" t="s">
        <v>261</v>
      </c>
      <c r="C125" s="833" t="s">
        <v>262</v>
      </c>
      <c r="D125" s="676" t="s">
        <v>125</v>
      </c>
      <c r="E125" s="676">
        <v>10</v>
      </c>
      <c r="F125" s="676" t="s">
        <v>1226</v>
      </c>
      <c r="G125" s="679" t="s">
        <v>1227</v>
      </c>
      <c r="H125" s="676">
        <v>10</v>
      </c>
      <c r="I125" s="680">
        <v>32</v>
      </c>
      <c r="J125" s="854">
        <v>320</v>
      </c>
      <c r="K125" s="855">
        <v>32</v>
      </c>
      <c r="L125" s="1002">
        <v>1</v>
      </c>
      <c r="M125" s="674"/>
    </row>
    <row r="126" spans="1:13" ht="409.6" thickBot="1">
      <c r="A126" s="856">
        <v>124</v>
      </c>
      <c r="B126" s="694" t="s">
        <v>263</v>
      </c>
      <c r="C126" s="824" t="s">
        <v>264</v>
      </c>
      <c r="D126" s="694" t="s">
        <v>125</v>
      </c>
      <c r="E126" s="694">
        <v>10</v>
      </c>
      <c r="F126" s="694" t="s">
        <v>1226</v>
      </c>
      <c r="G126" s="658" t="s">
        <v>1227</v>
      </c>
      <c r="H126" s="694">
        <v>10</v>
      </c>
      <c r="I126" s="699">
        <v>32</v>
      </c>
      <c r="J126" s="857">
        <v>320</v>
      </c>
      <c r="K126" s="699">
        <v>32</v>
      </c>
      <c r="L126" s="1158">
        <v>1</v>
      </c>
      <c r="M126" s="674"/>
    </row>
    <row r="127" spans="1:13" ht="51.75" thickBot="1">
      <c r="A127" s="675">
        <v>125</v>
      </c>
      <c r="B127" s="676" t="s">
        <v>265</v>
      </c>
      <c r="C127" s="676" t="s">
        <v>266</v>
      </c>
      <c r="D127" s="676" t="s">
        <v>125</v>
      </c>
      <c r="E127" s="676">
        <v>70</v>
      </c>
      <c r="F127" s="812" t="s">
        <v>1459</v>
      </c>
      <c r="G127" s="679" t="s">
        <v>1452</v>
      </c>
      <c r="H127" s="676" t="s">
        <v>125</v>
      </c>
      <c r="I127" s="858">
        <v>0.84</v>
      </c>
      <c r="J127" s="859">
        <v>0.84</v>
      </c>
      <c r="K127" s="858">
        <v>0.84</v>
      </c>
      <c r="L127" s="1002">
        <v>1</v>
      </c>
      <c r="M127" s="663"/>
    </row>
    <row r="128" spans="1:13" ht="165.75">
      <c r="A128" s="715">
        <v>126</v>
      </c>
      <c r="B128" s="742" t="s">
        <v>267</v>
      </c>
      <c r="C128" s="742" t="s">
        <v>268</v>
      </c>
      <c r="D128" s="716" t="s">
        <v>125</v>
      </c>
      <c r="E128" s="693">
        <v>50</v>
      </c>
      <c r="F128" s="95" t="s">
        <v>1531</v>
      </c>
      <c r="G128" s="95" t="s">
        <v>1530</v>
      </c>
      <c r="H128" s="717"/>
      <c r="I128" s="791">
        <v>1.07</v>
      </c>
      <c r="J128" s="719">
        <v>53.5</v>
      </c>
      <c r="K128" s="791">
        <v>1.07</v>
      </c>
      <c r="L128" s="1157">
        <v>1</v>
      </c>
      <c r="M128" s="632"/>
    </row>
    <row r="129" spans="1:13" ht="409.5">
      <c r="A129" s="675">
        <v>129</v>
      </c>
      <c r="B129" s="676" t="s">
        <v>246</v>
      </c>
      <c r="C129" s="676" t="s">
        <v>1335</v>
      </c>
      <c r="D129" s="676" t="s">
        <v>125</v>
      </c>
      <c r="E129" s="676">
        <v>5</v>
      </c>
      <c r="F129" s="174" t="s">
        <v>1332</v>
      </c>
      <c r="G129" s="164" t="s">
        <v>1333</v>
      </c>
      <c r="H129" s="174">
        <v>1</v>
      </c>
      <c r="I129" s="862">
        <v>38</v>
      </c>
      <c r="J129" s="746">
        <v>38</v>
      </c>
      <c r="K129" s="862">
        <v>38</v>
      </c>
      <c r="L129" s="1002">
        <v>1</v>
      </c>
      <c r="M129" s="674"/>
    </row>
    <row r="130" spans="1:13" ht="409.5">
      <c r="A130" s="856">
        <v>130</v>
      </c>
      <c r="B130" s="694" t="s">
        <v>272</v>
      </c>
      <c r="C130" s="694" t="s">
        <v>273</v>
      </c>
      <c r="D130" s="694" t="s">
        <v>27</v>
      </c>
      <c r="E130" s="694">
        <v>10</v>
      </c>
      <c r="F130" s="694" t="s">
        <v>1226</v>
      </c>
      <c r="G130" s="658" t="s">
        <v>1227</v>
      </c>
      <c r="H130" s="694">
        <v>5</v>
      </c>
      <c r="I130" s="863">
        <v>108</v>
      </c>
      <c r="J130" s="864">
        <v>540</v>
      </c>
      <c r="K130" s="863">
        <v>108</v>
      </c>
      <c r="L130" s="1158">
        <v>1</v>
      </c>
      <c r="M130" s="674"/>
    </row>
    <row r="131" spans="1:13" ht="409.5">
      <c r="A131" s="853">
        <v>131</v>
      </c>
      <c r="B131" s="676" t="s">
        <v>274</v>
      </c>
      <c r="C131" s="676" t="s">
        <v>275</v>
      </c>
      <c r="D131" s="676" t="s">
        <v>27</v>
      </c>
      <c r="E131" s="676">
        <v>10</v>
      </c>
      <c r="F131" s="676" t="s">
        <v>1226</v>
      </c>
      <c r="G131" s="679" t="s">
        <v>1227</v>
      </c>
      <c r="H131" s="676">
        <v>5</v>
      </c>
      <c r="I131" s="865">
        <v>108</v>
      </c>
      <c r="J131" s="866">
        <v>540</v>
      </c>
      <c r="K131" s="865">
        <v>108</v>
      </c>
      <c r="L131" s="1002">
        <v>1</v>
      </c>
      <c r="M131" s="674"/>
    </row>
    <row r="132" spans="1:13" ht="409.5">
      <c r="A132" s="856">
        <v>132</v>
      </c>
      <c r="B132" s="694" t="s">
        <v>276</v>
      </c>
      <c r="C132" s="694" t="s">
        <v>277</v>
      </c>
      <c r="D132" s="694" t="s">
        <v>27</v>
      </c>
      <c r="E132" s="694">
        <v>10</v>
      </c>
      <c r="F132" s="694" t="s">
        <v>1226</v>
      </c>
      <c r="G132" s="658" t="s">
        <v>1227</v>
      </c>
      <c r="H132" s="694">
        <v>5</v>
      </c>
      <c r="I132" s="863">
        <v>108</v>
      </c>
      <c r="J132" s="864">
        <v>540</v>
      </c>
      <c r="K132" s="863">
        <v>108</v>
      </c>
      <c r="L132" s="1158">
        <v>1</v>
      </c>
      <c r="M132" s="674"/>
    </row>
    <row r="133" spans="1:13" ht="102">
      <c r="A133" s="675">
        <v>133</v>
      </c>
      <c r="B133" s="676" t="s">
        <v>278</v>
      </c>
      <c r="C133" s="676" t="s">
        <v>279</v>
      </c>
      <c r="D133" s="676" t="s">
        <v>125</v>
      </c>
      <c r="E133" s="676">
        <v>5</v>
      </c>
      <c r="F133" s="174" t="s">
        <v>1332</v>
      </c>
      <c r="G133" s="164" t="s">
        <v>1333</v>
      </c>
      <c r="H133" s="174">
        <v>1</v>
      </c>
      <c r="I133" s="861">
        <v>33.36</v>
      </c>
      <c r="J133" s="746">
        <v>33.36</v>
      </c>
      <c r="K133" s="861">
        <v>33.36</v>
      </c>
      <c r="L133" s="1002">
        <v>1</v>
      </c>
      <c r="M133" s="674"/>
    </row>
    <row r="134" spans="1:13" ht="409.5">
      <c r="A134" s="664">
        <v>134</v>
      </c>
      <c r="B134" s="665" t="s">
        <v>280</v>
      </c>
      <c r="C134" s="694" t="s">
        <v>281</v>
      </c>
      <c r="D134" s="665" t="s">
        <v>125</v>
      </c>
      <c r="E134" s="665">
        <v>10</v>
      </c>
      <c r="F134" s="139" t="s">
        <v>1332</v>
      </c>
      <c r="G134" s="742" t="s">
        <v>1333</v>
      </c>
      <c r="H134" s="139">
        <v>1</v>
      </c>
      <c r="I134" s="868">
        <v>17</v>
      </c>
      <c r="J134" s="758">
        <v>17</v>
      </c>
      <c r="K134" s="868">
        <v>17</v>
      </c>
      <c r="L134" s="1158">
        <v>1</v>
      </c>
      <c r="M134" s="674"/>
    </row>
    <row r="135" spans="1:13" ht="165.75">
      <c r="A135" s="675">
        <v>135</v>
      </c>
      <c r="B135" s="676" t="s">
        <v>282</v>
      </c>
      <c r="C135" s="676" t="s">
        <v>1336</v>
      </c>
      <c r="D135" s="676" t="s">
        <v>125</v>
      </c>
      <c r="E135" s="676">
        <v>20</v>
      </c>
      <c r="F135" s="174" t="s">
        <v>1332</v>
      </c>
      <c r="G135" s="164" t="s">
        <v>1333</v>
      </c>
      <c r="H135" s="174">
        <v>10</v>
      </c>
      <c r="I135" s="861">
        <v>1.54</v>
      </c>
      <c r="J135" s="746">
        <v>15.4</v>
      </c>
      <c r="K135" s="861">
        <v>1.54</v>
      </c>
      <c r="L135" s="1002">
        <v>1</v>
      </c>
      <c r="M135" s="674"/>
    </row>
    <row r="136" spans="1:13" ht="331.5">
      <c r="A136" s="715">
        <v>136</v>
      </c>
      <c r="B136" s="870" t="s">
        <v>283</v>
      </c>
      <c r="C136" s="747" t="s">
        <v>284</v>
      </c>
      <c r="D136" s="716" t="s">
        <v>285</v>
      </c>
      <c r="E136" s="693">
        <v>2</v>
      </c>
      <c r="F136" s="816" t="s">
        <v>286</v>
      </c>
      <c r="G136" s="95" t="s">
        <v>1176</v>
      </c>
      <c r="H136" s="871" t="s">
        <v>287</v>
      </c>
      <c r="I136" s="872">
        <v>44.4</v>
      </c>
      <c r="J136" s="873">
        <v>44.4</v>
      </c>
      <c r="K136" s="872">
        <v>44.4</v>
      </c>
      <c r="L136" s="1157">
        <v>1</v>
      </c>
      <c r="M136" s="632"/>
    </row>
    <row r="137" spans="1:13" ht="344.25">
      <c r="A137" s="675">
        <v>137</v>
      </c>
      <c r="B137" s="874" t="s">
        <v>283</v>
      </c>
      <c r="C137" s="744" t="s">
        <v>1187</v>
      </c>
      <c r="D137" s="677" t="s">
        <v>285</v>
      </c>
      <c r="E137" s="676">
        <v>2</v>
      </c>
      <c r="F137" s="686" t="s">
        <v>1186</v>
      </c>
      <c r="G137" s="679" t="s">
        <v>1178</v>
      </c>
      <c r="H137" s="679"/>
      <c r="I137" s="875">
        <v>32.049999999999997</v>
      </c>
      <c r="J137" s="708">
        <v>64.099999999999994</v>
      </c>
      <c r="K137" s="875">
        <v>32.049999999999997</v>
      </c>
      <c r="L137" s="1002">
        <v>1</v>
      </c>
      <c r="M137" s="733"/>
    </row>
    <row r="138" spans="1:13" ht="409.5">
      <c r="A138" s="715">
        <v>138</v>
      </c>
      <c r="B138" s="693" t="s">
        <v>290</v>
      </c>
      <c r="C138" s="97" t="s">
        <v>291</v>
      </c>
      <c r="D138" s="716" t="s">
        <v>292</v>
      </c>
      <c r="E138" s="693">
        <v>300</v>
      </c>
      <c r="F138" s="816" t="s">
        <v>197</v>
      </c>
      <c r="G138" s="95" t="s">
        <v>1176</v>
      </c>
      <c r="H138" s="871" t="s">
        <v>293</v>
      </c>
      <c r="I138" s="817">
        <v>5.52</v>
      </c>
      <c r="J138" s="879">
        <v>5.52</v>
      </c>
      <c r="K138" s="819">
        <v>5.52</v>
      </c>
      <c r="L138" s="1157">
        <v>1</v>
      </c>
      <c r="M138" s="632"/>
    </row>
    <row r="139" spans="1:13" ht="140.25">
      <c r="A139" s="675">
        <v>139</v>
      </c>
      <c r="B139" s="676" t="s">
        <v>290</v>
      </c>
      <c r="C139" s="190" t="s">
        <v>294</v>
      </c>
      <c r="D139" s="164" t="s">
        <v>292</v>
      </c>
      <c r="E139" s="164">
        <v>100</v>
      </c>
      <c r="F139" s="174" t="s">
        <v>1179</v>
      </c>
      <c r="G139" s="679" t="s">
        <v>1178</v>
      </c>
      <c r="H139" s="679"/>
      <c r="I139" s="687">
        <v>8.93</v>
      </c>
      <c r="J139" s="708">
        <v>893</v>
      </c>
      <c r="K139" s="689">
        <v>8.93</v>
      </c>
      <c r="L139" s="1002">
        <v>1</v>
      </c>
      <c r="M139" s="733"/>
    </row>
    <row r="140" spans="1:13" ht="409.5">
      <c r="A140" s="664">
        <v>140</v>
      </c>
      <c r="B140" s="694" t="s">
        <v>295</v>
      </c>
      <c r="C140" s="880" t="s">
        <v>1188</v>
      </c>
      <c r="D140" s="694" t="s">
        <v>296</v>
      </c>
      <c r="E140" s="665">
        <v>200</v>
      </c>
      <c r="F140" s="694" t="s">
        <v>1389</v>
      </c>
      <c r="G140" s="658" t="s">
        <v>1368</v>
      </c>
      <c r="H140" s="694" t="s">
        <v>296</v>
      </c>
      <c r="I140" s="695">
        <v>5.75</v>
      </c>
      <c r="J140" s="696">
        <v>5.75</v>
      </c>
      <c r="K140" s="696">
        <v>5.75</v>
      </c>
      <c r="L140" s="1158">
        <v>1</v>
      </c>
      <c r="M140" s="674"/>
    </row>
    <row r="141" spans="1:13" ht="409.5">
      <c r="A141" s="675">
        <v>141</v>
      </c>
      <c r="B141" s="676" t="s">
        <v>297</v>
      </c>
      <c r="C141" s="676" t="s">
        <v>298</v>
      </c>
      <c r="D141" s="676" t="s">
        <v>292</v>
      </c>
      <c r="E141" s="676">
        <v>50</v>
      </c>
      <c r="F141" s="676" t="s">
        <v>1389</v>
      </c>
      <c r="G141" s="679" t="s">
        <v>1368</v>
      </c>
      <c r="H141" s="676" t="s">
        <v>292</v>
      </c>
      <c r="I141" s="684">
        <v>4.38</v>
      </c>
      <c r="J141" s="706">
        <v>4.38</v>
      </c>
      <c r="K141" s="706">
        <v>4.38</v>
      </c>
      <c r="L141" s="1002">
        <v>1</v>
      </c>
      <c r="M141" s="674"/>
    </row>
    <row r="142" spans="1:13" ht="409.5">
      <c r="A142" s="715">
        <v>142</v>
      </c>
      <c r="B142" s="742" t="s">
        <v>299</v>
      </c>
      <c r="C142" s="742" t="s">
        <v>300</v>
      </c>
      <c r="D142" s="139" t="s">
        <v>292</v>
      </c>
      <c r="E142" s="693">
        <v>1200</v>
      </c>
      <c r="F142" s="816" t="s">
        <v>197</v>
      </c>
      <c r="G142" s="95" t="s">
        <v>1176</v>
      </c>
      <c r="H142" s="871" t="s">
        <v>293</v>
      </c>
      <c r="I142" s="817">
        <v>4.5</v>
      </c>
      <c r="J142" s="879">
        <v>4.5</v>
      </c>
      <c r="K142" s="817">
        <v>4.5</v>
      </c>
      <c r="L142" s="1157">
        <v>1</v>
      </c>
      <c r="M142" s="632"/>
    </row>
    <row r="143" spans="1:13" ht="408">
      <c r="A143" s="735">
        <v>143</v>
      </c>
      <c r="B143" s="164" t="s">
        <v>301</v>
      </c>
      <c r="C143" s="191" t="s">
        <v>1219</v>
      </c>
      <c r="D143" s="164" t="s">
        <v>303</v>
      </c>
      <c r="E143" s="164">
        <v>500</v>
      </c>
      <c r="F143" s="736" t="s">
        <v>1218</v>
      </c>
      <c r="G143" s="737" t="s">
        <v>1206</v>
      </c>
      <c r="H143" s="738">
        <v>2</v>
      </c>
      <c r="I143" s="739">
        <v>0.215</v>
      </c>
      <c r="J143" s="193">
        <v>0.43</v>
      </c>
      <c r="K143" s="739">
        <v>0.215</v>
      </c>
      <c r="L143" s="1156">
        <v>1</v>
      </c>
      <c r="M143" s="732"/>
    </row>
    <row r="144" spans="1:13" ht="409.5">
      <c r="A144" s="664">
        <v>144</v>
      </c>
      <c r="B144" s="665" t="s">
        <v>304</v>
      </c>
      <c r="C144" s="747" t="s">
        <v>305</v>
      </c>
      <c r="D144" s="665" t="s">
        <v>303</v>
      </c>
      <c r="E144" s="665">
        <v>3000</v>
      </c>
      <c r="F144" s="694" t="s">
        <v>1371</v>
      </c>
      <c r="G144" s="658" t="s">
        <v>1368</v>
      </c>
      <c r="H144" s="694" t="s">
        <v>1382</v>
      </c>
      <c r="I144" s="695">
        <v>1.17</v>
      </c>
      <c r="J144" s="696">
        <v>58.5</v>
      </c>
      <c r="K144" s="695">
        <v>1.17</v>
      </c>
      <c r="L144" s="1158">
        <v>1</v>
      </c>
      <c r="M144" s="674"/>
    </row>
    <row r="145" spans="1:13" ht="306">
      <c r="A145" s="198">
        <v>145</v>
      </c>
      <c r="B145" s="164" t="s">
        <v>306</v>
      </c>
      <c r="C145" s="164" t="s">
        <v>307</v>
      </c>
      <c r="D145" s="174" t="s">
        <v>303</v>
      </c>
      <c r="E145" s="164">
        <v>1200</v>
      </c>
      <c r="F145" s="164" t="s">
        <v>308</v>
      </c>
      <c r="G145" s="164" t="s">
        <v>1176</v>
      </c>
      <c r="H145" s="174">
        <v>1.62</v>
      </c>
      <c r="I145" s="723">
        <v>1</v>
      </c>
      <c r="J145" s="708">
        <v>1.62</v>
      </c>
      <c r="K145" s="723">
        <v>1</v>
      </c>
      <c r="L145" s="1156">
        <v>1</v>
      </c>
      <c r="M145" s="632"/>
    </row>
    <row r="146" spans="1:13" ht="267.75">
      <c r="A146" s="715">
        <v>146</v>
      </c>
      <c r="B146" s="693" t="s">
        <v>309</v>
      </c>
      <c r="C146" s="693" t="s">
        <v>310</v>
      </c>
      <c r="D146" s="716" t="s">
        <v>303</v>
      </c>
      <c r="E146" s="693">
        <v>5000</v>
      </c>
      <c r="F146" s="95" t="s">
        <v>308</v>
      </c>
      <c r="G146" s="95" t="s">
        <v>1176</v>
      </c>
      <c r="H146" s="717">
        <v>1.08</v>
      </c>
      <c r="I146" s="718">
        <v>1</v>
      </c>
      <c r="J146" s="719">
        <v>1.08</v>
      </c>
      <c r="K146" s="719">
        <v>1</v>
      </c>
      <c r="L146" s="1157">
        <v>1</v>
      </c>
      <c r="M146" s="632"/>
    </row>
    <row r="147" spans="1:13" ht="38.25">
      <c r="A147" s="735">
        <v>147</v>
      </c>
      <c r="B147" s="164" t="s">
        <v>311</v>
      </c>
      <c r="C147" s="164"/>
      <c r="D147" s="164" t="s">
        <v>292</v>
      </c>
      <c r="E147" s="164">
        <v>500</v>
      </c>
      <c r="F147" s="736" t="s">
        <v>1221</v>
      </c>
      <c r="G147" s="737" t="s">
        <v>1206</v>
      </c>
      <c r="H147" s="738">
        <v>100</v>
      </c>
      <c r="I147" s="739">
        <v>7.8000000000000005E-3</v>
      </c>
      <c r="J147" s="168">
        <v>0.78</v>
      </c>
      <c r="K147" s="739">
        <v>7.8000000000000005E-3</v>
      </c>
      <c r="L147" s="1156">
        <v>1</v>
      </c>
      <c r="M147" s="732"/>
    </row>
    <row r="148" spans="1:13" ht="89.25">
      <c r="A148" s="664">
        <v>148</v>
      </c>
      <c r="B148" s="665" t="s">
        <v>313</v>
      </c>
      <c r="C148" s="665"/>
      <c r="D148" s="665" t="s">
        <v>292</v>
      </c>
      <c r="E148" s="665">
        <v>800</v>
      </c>
      <c r="F148" s="694" t="s">
        <v>1385</v>
      </c>
      <c r="G148" s="658" t="s">
        <v>1368</v>
      </c>
      <c r="H148" s="694" t="s">
        <v>292</v>
      </c>
      <c r="I148" s="695">
        <v>1.79</v>
      </c>
      <c r="J148" s="696">
        <v>1.79</v>
      </c>
      <c r="K148" s="889">
        <v>1.79</v>
      </c>
      <c r="L148" s="1158">
        <v>1</v>
      </c>
      <c r="M148" s="674"/>
    </row>
    <row r="149" spans="1:13" ht="140.25">
      <c r="A149" s="675">
        <v>149</v>
      </c>
      <c r="B149" s="676" t="s">
        <v>314</v>
      </c>
      <c r="C149" s="190" t="s">
        <v>315</v>
      </c>
      <c r="D149" s="676" t="s">
        <v>125</v>
      </c>
      <c r="E149" s="676">
        <v>100</v>
      </c>
      <c r="F149" s="676" t="s">
        <v>1197</v>
      </c>
      <c r="G149" s="704" t="s">
        <v>1194</v>
      </c>
      <c r="H149" s="676" t="s">
        <v>1196</v>
      </c>
      <c r="I149" s="858">
        <v>0.69884000000000002</v>
      </c>
      <c r="J149" s="892">
        <v>0.7</v>
      </c>
      <c r="K149" s="683">
        <v>0.69879999999999998</v>
      </c>
      <c r="L149" s="1002">
        <v>1</v>
      </c>
      <c r="M149" s="674"/>
    </row>
    <row r="150" spans="1:13" ht="114.75">
      <c r="A150" s="664">
        <v>150</v>
      </c>
      <c r="B150" s="667" t="s">
        <v>317</v>
      </c>
      <c r="C150" s="667" t="s">
        <v>1493</v>
      </c>
      <c r="D150" s="665" t="s">
        <v>125</v>
      </c>
      <c r="E150" s="665">
        <v>200</v>
      </c>
      <c r="F150" s="694" t="s">
        <v>1491</v>
      </c>
      <c r="G150" s="827" t="s">
        <v>1489</v>
      </c>
      <c r="H150" s="2"/>
      <c r="I150" s="896">
        <v>4.2000000000000003E-2</v>
      </c>
      <c r="J150" s="670">
        <v>8.4</v>
      </c>
      <c r="K150" s="860">
        <v>4.2000000000000003E-2</v>
      </c>
      <c r="L150" s="1158">
        <v>1</v>
      </c>
      <c r="M150" s="674"/>
    </row>
    <row r="151" spans="1:13" ht="153">
      <c r="A151" s="675">
        <v>151</v>
      </c>
      <c r="B151" s="677" t="s">
        <v>319</v>
      </c>
      <c r="C151" s="677" t="s">
        <v>320</v>
      </c>
      <c r="D151" s="676" t="s">
        <v>125</v>
      </c>
      <c r="E151" s="676">
        <v>6000</v>
      </c>
      <c r="F151" s="676" t="s">
        <v>1385</v>
      </c>
      <c r="G151" s="679" t="s">
        <v>1368</v>
      </c>
      <c r="H151" s="676" t="s">
        <v>292</v>
      </c>
      <c r="I151" s="796">
        <v>0.03</v>
      </c>
      <c r="J151" s="706">
        <v>3</v>
      </c>
      <c r="K151" s="796">
        <v>0.03</v>
      </c>
      <c r="L151" s="1002">
        <v>1</v>
      </c>
      <c r="M151" s="674"/>
    </row>
    <row r="152" spans="1:13" ht="204">
      <c r="A152" s="725">
        <v>152</v>
      </c>
      <c r="B152" s="95" t="s">
        <v>321</v>
      </c>
      <c r="C152" s="95" t="s">
        <v>322</v>
      </c>
      <c r="D152" s="95" t="s">
        <v>125</v>
      </c>
      <c r="E152" s="95">
        <v>400</v>
      </c>
      <c r="F152" s="726" t="s">
        <v>1223</v>
      </c>
      <c r="G152" s="727" t="s">
        <v>1206</v>
      </c>
      <c r="H152" s="728">
        <v>50</v>
      </c>
      <c r="I152" s="729">
        <v>3.9600000000000003E-2</v>
      </c>
      <c r="J152" s="167">
        <v>1.98</v>
      </c>
      <c r="K152" s="729">
        <v>3.9600000000000003E-2</v>
      </c>
      <c r="L152" s="1159">
        <v>1</v>
      </c>
      <c r="M152" s="732"/>
    </row>
    <row r="153" spans="1:13" ht="306">
      <c r="A153" s="675">
        <v>153</v>
      </c>
      <c r="B153" s="677" t="s">
        <v>323</v>
      </c>
      <c r="C153" s="677" t="s">
        <v>324</v>
      </c>
      <c r="D153" s="676" t="s">
        <v>125</v>
      </c>
      <c r="E153" s="676">
        <v>6000</v>
      </c>
      <c r="F153" s="678" t="s">
        <v>1451</v>
      </c>
      <c r="G153" s="679" t="s">
        <v>1452</v>
      </c>
      <c r="H153" s="676" t="s">
        <v>1465</v>
      </c>
      <c r="I153" s="858">
        <v>3.5000000000000003E-2</v>
      </c>
      <c r="J153" s="859">
        <v>1.75</v>
      </c>
      <c r="K153" s="858">
        <v>3.5000000000000003E-2</v>
      </c>
      <c r="L153" s="1002">
        <v>1</v>
      </c>
      <c r="M153" s="663"/>
    </row>
    <row r="154" spans="1:13" ht="63.75">
      <c r="A154" s="654">
        <v>154</v>
      </c>
      <c r="B154" s="656" t="s">
        <v>325</v>
      </c>
      <c r="C154" s="656" t="s">
        <v>326</v>
      </c>
      <c r="D154" s="655" t="s">
        <v>125</v>
      </c>
      <c r="E154" s="655">
        <v>6000</v>
      </c>
      <c r="F154" s="657" t="s">
        <v>1451</v>
      </c>
      <c r="G154" s="658" t="s">
        <v>1452</v>
      </c>
      <c r="H154" s="655" t="s">
        <v>1465</v>
      </c>
      <c r="I154" s="902">
        <v>0.03</v>
      </c>
      <c r="J154" s="898">
        <v>1.5</v>
      </c>
      <c r="K154" s="902">
        <v>0.03</v>
      </c>
      <c r="L154" s="992">
        <v>1</v>
      </c>
      <c r="M154" s="663"/>
    </row>
    <row r="155" spans="1:13" ht="409.5">
      <c r="A155" s="675">
        <v>155</v>
      </c>
      <c r="B155" s="677" t="s">
        <v>327</v>
      </c>
      <c r="C155" s="677" t="s">
        <v>328</v>
      </c>
      <c r="D155" s="676" t="s">
        <v>125</v>
      </c>
      <c r="E155" s="676">
        <v>20</v>
      </c>
      <c r="F155" s="676" t="s">
        <v>1392</v>
      </c>
      <c r="G155" s="679" t="s">
        <v>1368</v>
      </c>
      <c r="H155" s="676" t="s">
        <v>125</v>
      </c>
      <c r="I155" s="796">
        <v>24.9</v>
      </c>
      <c r="J155" s="706">
        <v>24.9</v>
      </c>
      <c r="K155" s="796">
        <v>24.9</v>
      </c>
      <c r="L155" s="1002">
        <v>1</v>
      </c>
      <c r="M155" s="674"/>
    </row>
    <row r="156" spans="1:13" ht="409.5">
      <c r="A156" s="664">
        <v>156</v>
      </c>
      <c r="B156" s="667" t="s">
        <v>329</v>
      </c>
      <c r="C156" s="667" t="s">
        <v>330</v>
      </c>
      <c r="D156" s="665" t="s">
        <v>125</v>
      </c>
      <c r="E156" s="665">
        <v>20</v>
      </c>
      <c r="F156" s="694" t="s">
        <v>1371</v>
      </c>
      <c r="G156" s="658" t="s">
        <v>1368</v>
      </c>
      <c r="H156" s="694" t="s">
        <v>125</v>
      </c>
      <c r="I156" s="789">
        <v>44.94</v>
      </c>
      <c r="J156" s="696">
        <v>44.94</v>
      </c>
      <c r="K156" s="905">
        <v>44.94</v>
      </c>
      <c r="L156" s="1158">
        <v>1</v>
      </c>
      <c r="M156" s="674"/>
    </row>
    <row r="157" spans="1:13" ht="51">
      <c r="A157" s="675">
        <v>157</v>
      </c>
      <c r="B157" s="677" t="s">
        <v>331</v>
      </c>
      <c r="C157" s="677" t="s">
        <v>332</v>
      </c>
      <c r="D157" s="676" t="s">
        <v>125</v>
      </c>
      <c r="E157" s="676">
        <v>20</v>
      </c>
      <c r="F157" s="676" t="s">
        <v>1197</v>
      </c>
      <c r="G157" s="704" t="s">
        <v>1194</v>
      </c>
      <c r="H157" s="676" t="s">
        <v>1196</v>
      </c>
      <c r="I157" s="858">
        <v>17.546790000000001</v>
      </c>
      <c r="J157" s="705">
        <v>17.55</v>
      </c>
      <c r="K157" s="906">
        <v>17.546790000000001</v>
      </c>
      <c r="L157" s="1002">
        <v>1</v>
      </c>
      <c r="M157" s="674"/>
    </row>
    <row r="158" spans="1:13" ht="409.5">
      <c r="A158" s="664">
        <v>158</v>
      </c>
      <c r="B158" s="667" t="s">
        <v>333</v>
      </c>
      <c r="C158" s="908" t="s">
        <v>334</v>
      </c>
      <c r="D158" s="665" t="s">
        <v>125</v>
      </c>
      <c r="E158" s="665">
        <v>150</v>
      </c>
      <c r="F158" s="694" t="s">
        <v>1392</v>
      </c>
      <c r="G158" s="658" t="s">
        <v>1368</v>
      </c>
      <c r="H158" s="694" t="s">
        <v>1393</v>
      </c>
      <c r="I158" s="789">
        <v>4.3499999999999996</v>
      </c>
      <c r="J158" s="696">
        <v>156.6</v>
      </c>
      <c r="K158" s="905">
        <v>4.3499999999999996</v>
      </c>
      <c r="L158" s="1158">
        <v>1</v>
      </c>
      <c r="M158" s="674"/>
    </row>
    <row r="159" spans="1:13" ht="409.5">
      <c r="A159" s="675">
        <v>159</v>
      </c>
      <c r="B159" s="677" t="s">
        <v>333</v>
      </c>
      <c r="C159" s="910" t="s">
        <v>335</v>
      </c>
      <c r="D159" s="676" t="s">
        <v>125</v>
      </c>
      <c r="E159" s="676">
        <v>300</v>
      </c>
      <c r="F159" s="676" t="s">
        <v>1392</v>
      </c>
      <c r="G159" s="679" t="s">
        <v>1368</v>
      </c>
      <c r="H159" s="676" t="s">
        <v>1394</v>
      </c>
      <c r="I159" s="796">
        <v>5.1749999999999998</v>
      </c>
      <c r="J159" s="706">
        <v>186.3</v>
      </c>
      <c r="K159" s="796">
        <v>5.1749999999999998</v>
      </c>
      <c r="L159" s="1002">
        <v>1</v>
      </c>
      <c r="M159" s="674"/>
    </row>
    <row r="160" spans="1:13" ht="153">
      <c r="A160" s="664">
        <v>160</v>
      </c>
      <c r="B160" s="693" t="s">
        <v>336</v>
      </c>
      <c r="C160" s="693" t="s">
        <v>337</v>
      </c>
      <c r="D160" s="665" t="s">
        <v>125</v>
      </c>
      <c r="E160" s="664">
        <v>30</v>
      </c>
      <c r="F160" s="694" t="s">
        <v>1199</v>
      </c>
      <c r="G160" s="698" t="s">
        <v>1194</v>
      </c>
      <c r="H160" s="694" t="s">
        <v>1200</v>
      </c>
      <c r="I160" s="911">
        <v>0.81289999999999996</v>
      </c>
      <c r="J160" s="700">
        <v>24.387</v>
      </c>
      <c r="K160" s="911">
        <v>0.81289999999999996</v>
      </c>
      <c r="L160" s="1158">
        <v>1</v>
      </c>
      <c r="M160" s="674"/>
    </row>
    <row r="161" spans="1:13" ht="153">
      <c r="A161" s="675">
        <v>161</v>
      </c>
      <c r="B161" s="164" t="s">
        <v>338</v>
      </c>
      <c r="C161" s="164" t="s">
        <v>339</v>
      </c>
      <c r="D161" s="676" t="s">
        <v>125</v>
      </c>
      <c r="E161" s="675">
        <v>30</v>
      </c>
      <c r="F161" s="676" t="s">
        <v>1197</v>
      </c>
      <c r="G161" s="704" t="s">
        <v>1194</v>
      </c>
      <c r="H161" s="676" t="s">
        <v>1201</v>
      </c>
      <c r="I161" s="914">
        <v>1.86494</v>
      </c>
      <c r="J161" s="705">
        <v>37.2988</v>
      </c>
      <c r="K161" s="914">
        <v>1.86494</v>
      </c>
      <c r="L161" s="1002">
        <v>1</v>
      </c>
      <c r="M161" s="674"/>
    </row>
    <row r="162" spans="1:13" ht="153">
      <c r="A162" s="741">
        <v>162</v>
      </c>
      <c r="B162" s="742" t="s">
        <v>340</v>
      </c>
      <c r="C162" s="742" t="s">
        <v>341</v>
      </c>
      <c r="D162" s="742" t="s">
        <v>125</v>
      </c>
      <c r="E162" s="801">
        <v>30</v>
      </c>
      <c r="F162" s="143" t="s">
        <v>1179</v>
      </c>
      <c r="G162" s="658" t="s">
        <v>1178</v>
      </c>
      <c r="H162" s="658"/>
      <c r="I162" s="912">
        <v>2.81</v>
      </c>
      <c r="J162" s="702">
        <v>84.3</v>
      </c>
      <c r="K162" s="912">
        <v>2.81</v>
      </c>
      <c r="L162" s="1160">
        <v>1</v>
      </c>
      <c r="M162" s="733"/>
    </row>
    <row r="163" spans="1:13" ht="178.5">
      <c r="A163" s="675">
        <v>163</v>
      </c>
      <c r="B163" s="164" t="s">
        <v>342</v>
      </c>
      <c r="C163" s="164" t="s">
        <v>343</v>
      </c>
      <c r="D163" s="676" t="s">
        <v>125</v>
      </c>
      <c r="E163" s="675">
        <v>30</v>
      </c>
      <c r="F163" s="677" t="s">
        <v>1371</v>
      </c>
      <c r="G163" s="679" t="s">
        <v>1368</v>
      </c>
      <c r="H163" s="677" t="s">
        <v>125</v>
      </c>
      <c r="I163" s="809">
        <v>0.75</v>
      </c>
      <c r="J163" s="706">
        <v>0.75</v>
      </c>
      <c r="K163" s="809">
        <v>0.75</v>
      </c>
      <c r="L163" s="1002">
        <v>1</v>
      </c>
      <c r="M163" s="674"/>
    </row>
    <row r="164" spans="1:13" ht="165.75">
      <c r="A164" s="664">
        <v>164</v>
      </c>
      <c r="B164" s="693" t="s">
        <v>344</v>
      </c>
      <c r="C164" s="693" t="s">
        <v>345</v>
      </c>
      <c r="D164" s="665" t="s">
        <v>125</v>
      </c>
      <c r="E164" s="664">
        <v>30</v>
      </c>
      <c r="F164" s="659" t="s">
        <v>1371</v>
      </c>
      <c r="G164" s="658" t="s">
        <v>1368</v>
      </c>
      <c r="H164" s="659" t="s">
        <v>1398</v>
      </c>
      <c r="I164" s="913">
        <v>1.425</v>
      </c>
      <c r="J164" s="696">
        <v>57</v>
      </c>
      <c r="K164" s="913">
        <v>1.425</v>
      </c>
      <c r="L164" s="1158">
        <v>1</v>
      </c>
      <c r="M164" s="674"/>
    </row>
    <row r="165" spans="1:13" ht="178.5">
      <c r="A165" s="198">
        <v>165</v>
      </c>
      <c r="B165" s="164" t="s">
        <v>346</v>
      </c>
      <c r="C165" s="164" t="s">
        <v>347</v>
      </c>
      <c r="D165" s="174" t="s">
        <v>125</v>
      </c>
      <c r="E165" s="198">
        <v>30</v>
      </c>
      <c r="F165" s="164" t="s">
        <v>45</v>
      </c>
      <c r="G165" s="164" t="s">
        <v>1176</v>
      </c>
      <c r="H165" s="179">
        <v>8</v>
      </c>
      <c r="I165" s="917">
        <v>6</v>
      </c>
      <c r="J165" s="708">
        <v>48</v>
      </c>
      <c r="K165" s="918">
        <v>6</v>
      </c>
      <c r="L165" s="1156">
        <v>1</v>
      </c>
      <c r="M165" s="632"/>
    </row>
    <row r="166" spans="1:13" ht="165.75">
      <c r="A166" s="741">
        <v>166</v>
      </c>
      <c r="B166" s="742" t="s">
        <v>348</v>
      </c>
      <c r="C166" s="742" t="s">
        <v>349</v>
      </c>
      <c r="D166" s="742" t="s">
        <v>125</v>
      </c>
      <c r="E166" s="801">
        <v>30</v>
      </c>
      <c r="F166" s="143" t="s">
        <v>1179</v>
      </c>
      <c r="G166" s="658" t="s">
        <v>1178</v>
      </c>
      <c r="H166" s="658"/>
      <c r="I166" s="912">
        <v>5.04</v>
      </c>
      <c r="J166" s="702">
        <v>151.19999999999999</v>
      </c>
      <c r="K166" s="912">
        <v>5.04</v>
      </c>
      <c r="L166" s="1160">
        <v>1</v>
      </c>
      <c r="M166" s="733"/>
    </row>
    <row r="167" spans="1:13" ht="63.75">
      <c r="A167" s="675">
        <v>167</v>
      </c>
      <c r="B167" s="164" t="s">
        <v>350</v>
      </c>
      <c r="C167" s="164" t="s">
        <v>351</v>
      </c>
      <c r="D167" s="676" t="s">
        <v>125</v>
      </c>
      <c r="E167" s="675">
        <v>30</v>
      </c>
      <c r="F167" s="677" t="s">
        <v>1371</v>
      </c>
      <c r="G167" s="679" t="s">
        <v>1368</v>
      </c>
      <c r="H167" s="677" t="s">
        <v>125</v>
      </c>
      <c r="I167" s="809">
        <v>19.7</v>
      </c>
      <c r="J167" s="706">
        <v>19.7</v>
      </c>
      <c r="K167" s="809">
        <v>19.7</v>
      </c>
      <c r="L167" s="1002">
        <v>1</v>
      </c>
      <c r="M167" s="674"/>
    </row>
    <row r="168" spans="1:13" ht="63.75">
      <c r="A168" s="715">
        <v>168</v>
      </c>
      <c r="B168" s="693" t="s">
        <v>352</v>
      </c>
      <c r="C168" s="820" t="s">
        <v>353</v>
      </c>
      <c r="D168" s="716" t="s">
        <v>354</v>
      </c>
      <c r="E168" s="715">
        <v>10</v>
      </c>
      <c r="F168" s="95" t="s">
        <v>36</v>
      </c>
      <c r="G168" s="95" t="s">
        <v>1176</v>
      </c>
      <c r="H168" s="916">
        <v>1</v>
      </c>
      <c r="I168" s="811">
        <v>3.24</v>
      </c>
      <c r="J168" s="719">
        <v>3.24</v>
      </c>
      <c r="K168" s="811">
        <v>3.24</v>
      </c>
      <c r="L168" s="1157">
        <v>1</v>
      </c>
      <c r="M168" s="632"/>
    </row>
    <row r="169" spans="1:13" ht="63.75">
      <c r="A169" s="198">
        <v>169</v>
      </c>
      <c r="B169" s="164" t="s">
        <v>355</v>
      </c>
      <c r="C169" s="771" t="s">
        <v>356</v>
      </c>
      <c r="D169" s="174" t="s">
        <v>354</v>
      </c>
      <c r="E169" s="198">
        <v>10</v>
      </c>
      <c r="F169" s="164" t="s">
        <v>36</v>
      </c>
      <c r="G169" s="164" t="s">
        <v>1176</v>
      </c>
      <c r="H169" s="179">
        <v>1</v>
      </c>
      <c r="I169" s="917">
        <v>5.76</v>
      </c>
      <c r="J169" s="708">
        <v>5.76</v>
      </c>
      <c r="K169" s="917">
        <v>5.76</v>
      </c>
      <c r="L169" s="1156">
        <v>1</v>
      </c>
      <c r="M169" s="632"/>
    </row>
    <row r="170" spans="1:13" ht="63.75">
      <c r="A170" s="801">
        <v>170</v>
      </c>
      <c r="B170" s="742" t="s">
        <v>357</v>
      </c>
      <c r="C170" s="776" t="s">
        <v>358</v>
      </c>
      <c r="D170" s="139" t="s">
        <v>354</v>
      </c>
      <c r="E170" s="801">
        <v>10</v>
      </c>
      <c r="F170" s="742" t="s">
        <v>36</v>
      </c>
      <c r="G170" s="742" t="s">
        <v>1176</v>
      </c>
      <c r="H170" s="143">
        <v>1</v>
      </c>
      <c r="I170" s="923">
        <v>11.34</v>
      </c>
      <c r="J170" s="702">
        <v>11.34</v>
      </c>
      <c r="K170" s="923">
        <v>11.34</v>
      </c>
      <c r="L170" s="1161">
        <v>1</v>
      </c>
      <c r="M170" s="632"/>
    </row>
    <row r="171" spans="1:13" ht="76.5">
      <c r="A171" s="198">
        <v>171</v>
      </c>
      <c r="B171" s="164" t="s">
        <v>359</v>
      </c>
      <c r="C171" s="771" t="s">
        <v>360</v>
      </c>
      <c r="D171" s="174" t="s">
        <v>354</v>
      </c>
      <c r="E171" s="198">
        <v>10</v>
      </c>
      <c r="F171" s="164" t="s">
        <v>36</v>
      </c>
      <c r="G171" s="164" t="s">
        <v>1176</v>
      </c>
      <c r="H171" s="179">
        <v>1</v>
      </c>
      <c r="I171" s="917">
        <v>14.94</v>
      </c>
      <c r="J171" s="708">
        <v>14.94</v>
      </c>
      <c r="K171" s="917">
        <v>14.94</v>
      </c>
      <c r="L171" s="1156">
        <v>1</v>
      </c>
      <c r="M171" s="632"/>
    </row>
    <row r="172" spans="1:13" ht="89.25">
      <c r="A172" s="664">
        <v>172</v>
      </c>
      <c r="B172" s="665" t="s">
        <v>362</v>
      </c>
      <c r="C172" s="665" t="s">
        <v>1191</v>
      </c>
      <c r="D172" s="665" t="s">
        <v>125</v>
      </c>
      <c r="E172" s="665">
        <v>2000</v>
      </c>
      <c r="F172" s="694" t="s">
        <v>1385</v>
      </c>
      <c r="G172" s="658" t="s">
        <v>1368</v>
      </c>
      <c r="H172" s="694" t="s">
        <v>296</v>
      </c>
      <c r="I172" s="695">
        <v>5.3999999999999999E-2</v>
      </c>
      <c r="J172" s="696">
        <v>5.4</v>
      </c>
      <c r="K172" s="924">
        <v>5.3999999999999999E-2</v>
      </c>
      <c r="L172" s="1158">
        <v>1</v>
      </c>
      <c r="M172" s="674"/>
    </row>
    <row r="173" spans="1:13" ht="76.5">
      <c r="A173" s="675">
        <v>173</v>
      </c>
      <c r="B173" s="676" t="s">
        <v>364</v>
      </c>
      <c r="C173" s="676" t="s">
        <v>365</v>
      </c>
      <c r="D173" s="676" t="s">
        <v>125</v>
      </c>
      <c r="E173" s="676">
        <v>500</v>
      </c>
      <c r="F173" s="197" t="s">
        <v>1462</v>
      </c>
      <c r="G173" s="679" t="s">
        <v>1452</v>
      </c>
      <c r="H173" s="676" t="s">
        <v>125</v>
      </c>
      <c r="I173" s="680">
        <v>0.26500000000000001</v>
      </c>
      <c r="J173" s="703">
        <v>0.26500000000000001</v>
      </c>
      <c r="K173" s="928">
        <v>0.26500000000000001</v>
      </c>
      <c r="L173" s="1002">
        <v>1</v>
      </c>
      <c r="M173" s="663"/>
    </row>
    <row r="174" spans="1:13" ht="89.25">
      <c r="A174" s="664">
        <v>174</v>
      </c>
      <c r="B174" s="665" t="s">
        <v>364</v>
      </c>
      <c r="C174" s="665" t="s">
        <v>366</v>
      </c>
      <c r="D174" s="665" t="s">
        <v>125</v>
      </c>
      <c r="E174" s="665">
        <v>1200</v>
      </c>
      <c r="F174" s="694" t="s">
        <v>1385</v>
      </c>
      <c r="G174" s="658" t="s">
        <v>1368</v>
      </c>
      <c r="H174" s="694" t="s">
        <v>1401</v>
      </c>
      <c r="I174" s="695">
        <v>0.3</v>
      </c>
      <c r="J174" s="696">
        <v>7.5</v>
      </c>
      <c r="K174" s="765">
        <v>0.3</v>
      </c>
      <c r="L174" s="1158">
        <v>1</v>
      </c>
      <c r="M174" s="674"/>
    </row>
    <row r="175" spans="1:13" ht="76.5">
      <c r="A175" s="675">
        <v>175</v>
      </c>
      <c r="B175" s="676" t="s">
        <v>367</v>
      </c>
      <c r="C175" s="677" t="s">
        <v>368</v>
      </c>
      <c r="D175" s="164" t="s">
        <v>125</v>
      </c>
      <c r="E175" s="164">
        <v>40000</v>
      </c>
      <c r="F175" s="174" t="s">
        <v>1183</v>
      </c>
      <c r="G175" s="679" t="s">
        <v>1178</v>
      </c>
      <c r="H175" s="679"/>
      <c r="I175" s="861">
        <v>0.03</v>
      </c>
      <c r="J175" s="708">
        <v>1200</v>
      </c>
      <c r="K175" s="861">
        <v>0.03</v>
      </c>
      <c r="L175" s="1002">
        <v>1</v>
      </c>
      <c r="M175" s="733"/>
    </row>
    <row r="176" spans="1:13" ht="76.5">
      <c r="A176" s="741">
        <v>176</v>
      </c>
      <c r="B176" s="694" t="s">
        <v>369</v>
      </c>
      <c r="C176" s="659" t="s">
        <v>370</v>
      </c>
      <c r="D176" s="742" t="s">
        <v>125</v>
      </c>
      <c r="E176" s="742">
        <v>40000</v>
      </c>
      <c r="F176" s="139" t="s">
        <v>1183</v>
      </c>
      <c r="G176" s="658" t="s">
        <v>1178</v>
      </c>
      <c r="H176" s="658"/>
      <c r="I176" s="860">
        <v>0.04</v>
      </c>
      <c r="J176" s="702">
        <v>1600</v>
      </c>
      <c r="K176" s="860">
        <v>0.04</v>
      </c>
      <c r="L176" s="1160">
        <v>1</v>
      </c>
      <c r="M176" s="733"/>
    </row>
    <row r="177" spans="1:13" ht="76.5">
      <c r="A177" s="675">
        <v>177</v>
      </c>
      <c r="B177" s="676" t="s">
        <v>369</v>
      </c>
      <c r="C177" s="677" t="s">
        <v>371</v>
      </c>
      <c r="D177" s="164" t="s">
        <v>125</v>
      </c>
      <c r="E177" s="164">
        <v>30000</v>
      </c>
      <c r="F177" s="174" t="s">
        <v>1183</v>
      </c>
      <c r="G177" s="679" t="s">
        <v>1178</v>
      </c>
      <c r="H177" s="679"/>
      <c r="I177" s="861">
        <v>0.06</v>
      </c>
      <c r="J177" s="708">
        <v>1800</v>
      </c>
      <c r="K177" s="861">
        <v>0.06</v>
      </c>
      <c r="L177" s="1002">
        <v>1</v>
      </c>
      <c r="M177" s="733"/>
    </row>
    <row r="178" spans="1:13" ht="76.5">
      <c r="A178" s="741">
        <v>178</v>
      </c>
      <c r="B178" s="694" t="s">
        <v>369</v>
      </c>
      <c r="C178" s="659" t="s">
        <v>372</v>
      </c>
      <c r="D178" s="742" t="s">
        <v>125</v>
      </c>
      <c r="E178" s="742">
        <v>15000</v>
      </c>
      <c r="F178" s="139" t="s">
        <v>1183</v>
      </c>
      <c r="G178" s="658" t="s">
        <v>1178</v>
      </c>
      <c r="H178" s="658"/>
      <c r="I178" s="860">
        <v>0.09</v>
      </c>
      <c r="J178" s="702">
        <v>1350</v>
      </c>
      <c r="K178" s="860">
        <v>0.09</v>
      </c>
      <c r="L178" s="1160">
        <v>1</v>
      </c>
      <c r="M178" s="733"/>
    </row>
    <row r="179" spans="1:13" ht="89.25">
      <c r="A179" s="675">
        <v>179</v>
      </c>
      <c r="B179" s="676" t="s">
        <v>369</v>
      </c>
      <c r="C179" s="677" t="s">
        <v>373</v>
      </c>
      <c r="D179" s="676" t="s">
        <v>125</v>
      </c>
      <c r="E179" s="676">
        <v>1000</v>
      </c>
      <c r="F179" s="676" t="s">
        <v>1385</v>
      </c>
      <c r="G179" s="679" t="s">
        <v>1368</v>
      </c>
      <c r="H179" s="676" t="s">
        <v>1401</v>
      </c>
      <c r="I179" s="796">
        <v>0.28799999999999998</v>
      </c>
      <c r="J179" s="706">
        <v>7.2</v>
      </c>
      <c r="K179" s="796">
        <v>0.28799999999999998</v>
      </c>
      <c r="L179" s="1002">
        <v>1</v>
      </c>
      <c r="M179" s="674"/>
    </row>
    <row r="180" spans="1:13" ht="76.5">
      <c r="A180" s="664">
        <v>180</v>
      </c>
      <c r="B180" s="665" t="s">
        <v>374</v>
      </c>
      <c r="C180" s="667" t="s">
        <v>375</v>
      </c>
      <c r="D180" s="665" t="s">
        <v>125</v>
      </c>
      <c r="E180" s="665">
        <v>20000</v>
      </c>
      <c r="F180" s="694" t="s">
        <v>1388</v>
      </c>
      <c r="G180" s="658" t="s">
        <v>1368</v>
      </c>
      <c r="H180" s="694" t="s">
        <v>296</v>
      </c>
      <c r="I180" s="789">
        <v>3.8399999999999997E-2</v>
      </c>
      <c r="J180" s="696">
        <v>3.84</v>
      </c>
      <c r="K180" s="789">
        <v>3.8399999999999997E-2</v>
      </c>
      <c r="L180" s="1158">
        <v>1</v>
      </c>
      <c r="M180" s="674"/>
    </row>
    <row r="181" spans="1:13" ht="89.25">
      <c r="A181" s="675">
        <v>181</v>
      </c>
      <c r="B181" s="676" t="s">
        <v>374</v>
      </c>
      <c r="C181" s="677" t="s">
        <v>376</v>
      </c>
      <c r="D181" s="676" t="s">
        <v>125</v>
      </c>
      <c r="E181" s="676">
        <v>10000</v>
      </c>
      <c r="F181" s="676" t="s">
        <v>1385</v>
      </c>
      <c r="G181" s="679" t="s">
        <v>1368</v>
      </c>
      <c r="H181" s="676" t="s">
        <v>296</v>
      </c>
      <c r="I181" s="796">
        <v>4.6800000000000001E-2</v>
      </c>
      <c r="J181" s="706">
        <v>4.68</v>
      </c>
      <c r="K181" s="796">
        <v>4.6800000000000001E-2</v>
      </c>
      <c r="L181" s="1002">
        <v>1</v>
      </c>
      <c r="M181" s="674"/>
    </row>
    <row r="182" spans="1:13" ht="89.25">
      <c r="A182" s="664">
        <v>182</v>
      </c>
      <c r="B182" s="665" t="s">
        <v>374</v>
      </c>
      <c r="C182" s="667" t="s">
        <v>377</v>
      </c>
      <c r="D182" s="665" t="s">
        <v>125</v>
      </c>
      <c r="E182" s="665">
        <v>10000</v>
      </c>
      <c r="F182" s="694" t="s">
        <v>1385</v>
      </c>
      <c r="G182" s="658" t="s">
        <v>1368</v>
      </c>
      <c r="H182" s="694" t="s">
        <v>296</v>
      </c>
      <c r="I182" s="789">
        <v>6.8400000000000002E-2</v>
      </c>
      <c r="J182" s="696">
        <v>6.84</v>
      </c>
      <c r="K182" s="789">
        <v>6.8400000000000002E-2</v>
      </c>
      <c r="L182" s="1158">
        <v>1</v>
      </c>
      <c r="M182" s="674"/>
    </row>
    <row r="183" spans="1:13" ht="76.5">
      <c r="A183" s="675">
        <v>183</v>
      </c>
      <c r="B183" s="676" t="s">
        <v>374</v>
      </c>
      <c r="C183" s="677" t="s">
        <v>378</v>
      </c>
      <c r="D183" s="164" t="s">
        <v>125</v>
      </c>
      <c r="E183" s="164">
        <v>10000</v>
      </c>
      <c r="F183" s="174" t="s">
        <v>1183</v>
      </c>
      <c r="G183" s="679" t="s">
        <v>1178</v>
      </c>
      <c r="H183" s="679"/>
      <c r="I183" s="862">
        <v>0.1</v>
      </c>
      <c r="J183" s="708">
        <v>1000</v>
      </c>
      <c r="K183" s="862">
        <v>0.1</v>
      </c>
      <c r="L183" s="1002">
        <v>1</v>
      </c>
      <c r="M183" s="733"/>
    </row>
    <row r="184" spans="1:13" ht="409.5">
      <c r="A184" s="664">
        <v>184</v>
      </c>
      <c r="B184" s="665" t="s">
        <v>379</v>
      </c>
      <c r="C184" s="694" t="s">
        <v>380</v>
      </c>
      <c r="D184" s="665" t="s">
        <v>125</v>
      </c>
      <c r="E184" s="665">
        <v>5000</v>
      </c>
      <c r="F184" s="694" t="s">
        <v>1385</v>
      </c>
      <c r="G184" s="658" t="s">
        <v>1368</v>
      </c>
      <c r="H184" s="694" t="s">
        <v>296</v>
      </c>
      <c r="I184" s="789">
        <v>3.9300000000000002E-2</v>
      </c>
      <c r="J184" s="696">
        <v>3.93</v>
      </c>
      <c r="K184" s="789">
        <v>3.9300000000000002E-2</v>
      </c>
      <c r="L184" s="1158">
        <v>1</v>
      </c>
      <c r="M184" s="674"/>
    </row>
    <row r="185" spans="1:13" ht="409.5">
      <c r="A185" s="675">
        <v>185</v>
      </c>
      <c r="B185" s="676" t="s">
        <v>381</v>
      </c>
      <c r="C185" s="676" t="s">
        <v>380</v>
      </c>
      <c r="D185" s="676" t="s">
        <v>125</v>
      </c>
      <c r="E185" s="676">
        <v>5000</v>
      </c>
      <c r="F185" s="676" t="s">
        <v>1385</v>
      </c>
      <c r="G185" s="679" t="s">
        <v>1368</v>
      </c>
      <c r="H185" s="676" t="s">
        <v>296</v>
      </c>
      <c r="I185" s="796">
        <v>0.06</v>
      </c>
      <c r="J185" s="706">
        <v>6</v>
      </c>
      <c r="K185" s="936">
        <v>0.06</v>
      </c>
      <c r="L185" s="1002">
        <v>1</v>
      </c>
      <c r="M185" s="674"/>
    </row>
    <row r="186" spans="1:13" ht="409.5">
      <c r="A186" s="664">
        <v>186</v>
      </c>
      <c r="B186" s="665" t="s">
        <v>382</v>
      </c>
      <c r="C186" s="694" t="s">
        <v>380</v>
      </c>
      <c r="D186" s="665" t="s">
        <v>125</v>
      </c>
      <c r="E186" s="665">
        <v>5000</v>
      </c>
      <c r="F186" s="694" t="s">
        <v>1385</v>
      </c>
      <c r="G186" s="658" t="s">
        <v>1368</v>
      </c>
      <c r="H186" s="694" t="s">
        <v>1391</v>
      </c>
      <c r="I186" s="789">
        <v>9.6000000000000002E-2</v>
      </c>
      <c r="J186" s="696">
        <v>4.8</v>
      </c>
      <c r="K186" s="789">
        <v>9.6000000000000002E-2</v>
      </c>
      <c r="L186" s="1158">
        <v>1</v>
      </c>
      <c r="M186" s="674"/>
    </row>
    <row r="187" spans="1:13" ht="409.5">
      <c r="A187" s="675">
        <v>187</v>
      </c>
      <c r="B187" s="676" t="s">
        <v>364</v>
      </c>
      <c r="C187" s="676" t="s">
        <v>380</v>
      </c>
      <c r="D187" s="676" t="s">
        <v>125</v>
      </c>
      <c r="E187" s="676">
        <v>1000</v>
      </c>
      <c r="F187" s="676" t="s">
        <v>1388</v>
      </c>
      <c r="G187" s="679" t="s">
        <v>1368</v>
      </c>
      <c r="H187" s="676" t="s">
        <v>1401</v>
      </c>
      <c r="I187" s="796">
        <v>0.44400000000000001</v>
      </c>
      <c r="J187" s="706">
        <v>11.1</v>
      </c>
      <c r="K187" s="796">
        <v>0.44400000000000001</v>
      </c>
      <c r="L187" s="1002">
        <v>1</v>
      </c>
      <c r="M187" s="674"/>
    </row>
    <row r="188" spans="1:13" ht="255">
      <c r="A188" s="675">
        <v>189</v>
      </c>
      <c r="B188" s="164" t="s">
        <v>386</v>
      </c>
      <c r="C188" s="677" t="s">
        <v>387</v>
      </c>
      <c r="D188" s="676" t="s">
        <v>125</v>
      </c>
      <c r="E188" s="676">
        <v>4000</v>
      </c>
      <c r="F188" s="676" t="s">
        <v>1385</v>
      </c>
      <c r="G188" s="679" t="s">
        <v>1368</v>
      </c>
      <c r="H188" s="676" t="s">
        <v>1398</v>
      </c>
      <c r="I188" s="796">
        <v>0.312</v>
      </c>
      <c r="J188" s="706">
        <v>12.48</v>
      </c>
      <c r="K188" s="796">
        <v>0.312</v>
      </c>
      <c r="L188" s="1002">
        <v>1</v>
      </c>
      <c r="M188" s="733"/>
    </row>
    <row r="189" spans="1:13" ht="318.75">
      <c r="A189" s="741">
        <v>190</v>
      </c>
      <c r="B189" s="742" t="s">
        <v>386</v>
      </c>
      <c r="C189" s="659" t="s">
        <v>388</v>
      </c>
      <c r="D189" s="665" t="s">
        <v>125</v>
      </c>
      <c r="E189" s="694">
        <v>500</v>
      </c>
      <c r="F189" s="694" t="s">
        <v>1332</v>
      </c>
      <c r="G189" s="742" t="s">
        <v>1333</v>
      </c>
      <c r="H189" s="694">
        <v>100</v>
      </c>
      <c r="I189" s="935">
        <v>1.3440000000000001</v>
      </c>
      <c r="J189" s="700">
        <v>134.4</v>
      </c>
      <c r="K189" s="935">
        <v>1.3440000000000001</v>
      </c>
      <c r="L189" s="1160">
        <v>1</v>
      </c>
      <c r="M189" s="733"/>
    </row>
    <row r="190" spans="1:13" ht="89.25">
      <c r="A190" s="675">
        <v>191</v>
      </c>
      <c r="B190" s="676" t="s">
        <v>389</v>
      </c>
      <c r="C190" s="676" t="s">
        <v>390</v>
      </c>
      <c r="D190" s="676" t="s">
        <v>125</v>
      </c>
      <c r="E190" s="676">
        <v>25000</v>
      </c>
      <c r="F190" s="676" t="s">
        <v>1385</v>
      </c>
      <c r="G190" s="679" t="s">
        <v>1368</v>
      </c>
      <c r="H190" s="676" t="s">
        <v>1401</v>
      </c>
      <c r="I190" s="684">
        <v>0.23400000000000001</v>
      </c>
      <c r="J190" s="706">
        <v>5.85</v>
      </c>
      <c r="K190" s="939">
        <v>0.23400000000000001</v>
      </c>
      <c r="L190" s="1002">
        <v>1</v>
      </c>
      <c r="M190" s="674"/>
    </row>
    <row r="191" spans="1:13" ht="51">
      <c r="A191" s="741">
        <v>192</v>
      </c>
      <c r="B191" s="666" t="s">
        <v>391</v>
      </c>
      <c r="C191" s="666" t="s">
        <v>392</v>
      </c>
      <c r="D191" s="666" t="s">
        <v>125</v>
      </c>
      <c r="E191" s="666">
        <v>1000</v>
      </c>
      <c r="F191" s="694" t="s">
        <v>1388</v>
      </c>
      <c r="G191" s="658" t="s">
        <v>1368</v>
      </c>
      <c r="H191" s="694" t="s">
        <v>125</v>
      </c>
      <c r="I191" s="695">
        <v>0.35</v>
      </c>
      <c r="J191" s="696">
        <v>0.35</v>
      </c>
      <c r="K191" s="765">
        <v>0.35</v>
      </c>
      <c r="L191" s="1158">
        <v>1</v>
      </c>
      <c r="M191" s="674"/>
    </row>
    <row r="192" spans="1:13" ht="369.75">
      <c r="A192" s="675">
        <v>193</v>
      </c>
      <c r="B192" s="676" t="s">
        <v>393</v>
      </c>
      <c r="C192" s="676" t="s">
        <v>394</v>
      </c>
      <c r="D192" s="676" t="s">
        <v>125</v>
      </c>
      <c r="E192" s="676">
        <v>2000</v>
      </c>
      <c r="F192" s="676" t="s">
        <v>1332</v>
      </c>
      <c r="G192" s="164" t="s">
        <v>1333</v>
      </c>
      <c r="H192" s="676">
        <v>100</v>
      </c>
      <c r="I192" s="721">
        <v>11.88</v>
      </c>
      <c r="J192" s="705">
        <v>1188</v>
      </c>
      <c r="K192" s="721">
        <v>11.88</v>
      </c>
      <c r="L192" s="1002">
        <v>1</v>
      </c>
      <c r="M192" s="674"/>
    </row>
    <row r="193" spans="1:13" ht="409.5">
      <c r="A193" s="741">
        <v>194</v>
      </c>
      <c r="B193" s="694" t="s">
        <v>393</v>
      </c>
      <c r="C193" s="694" t="s">
        <v>395</v>
      </c>
      <c r="D193" s="742" t="s">
        <v>125</v>
      </c>
      <c r="E193" s="742">
        <v>2000</v>
      </c>
      <c r="F193" s="139" t="s">
        <v>1192</v>
      </c>
      <c r="G193" s="658" t="s">
        <v>1178</v>
      </c>
      <c r="H193" s="658"/>
      <c r="I193" s="669">
        <v>0.63</v>
      </c>
      <c r="J193" s="702">
        <v>1260</v>
      </c>
      <c r="K193" s="669">
        <v>0.63</v>
      </c>
      <c r="L193" s="1160">
        <v>1</v>
      </c>
      <c r="M193" s="733"/>
    </row>
    <row r="194" spans="1:13" ht="267.75">
      <c r="A194" s="198">
        <v>195</v>
      </c>
      <c r="B194" s="164" t="s">
        <v>396</v>
      </c>
      <c r="C194" s="164" t="s">
        <v>397</v>
      </c>
      <c r="D194" s="174" t="s">
        <v>125</v>
      </c>
      <c r="E194" s="164">
        <v>1000</v>
      </c>
      <c r="F194" s="813" t="s">
        <v>207</v>
      </c>
      <c r="G194" s="164" t="s">
        <v>1176</v>
      </c>
      <c r="H194" s="813">
        <v>1</v>
      </c>
      <c r="I194" s="814">
        <v>1.17</v>
      </c>
      <c r="J194" s="815">
        <v>1.17</v>
      </c>
      <c r="K194" s="946">
        <v>1.17</v>
      </c>
      <c r="L194" s="1156">
        <v>1</v>
      </c>
      <c r="M194" s="632"/>
    </row>
    <row r="195" spans="1:13" ht="63.75">
      <c r="A195" s="741">
        <v>196</v>
      </c>
      <c r="B195" s="665" t="s">
        <v>398</v>
      </c>
      <c r="C195" s="665" t="s">
        <v>399</v>
      </c>
      <c r="D195" s="665" t="s">
        <v>125</v>
      </c>
      <c r="E195" s="665">
        <v>7000</v>
      </c>
      <c r="F195" s="694" t="s">
        <v>1383</v>
      </c>
      <c r="G195" s="658" t="s">
        <v>1368</v>
      </c>
      <c r="H195" s="694" t="s">
        <v>1401</v>
      </c>
      <c r="I195" s="697">
        <v>0.33600000000000002</v>
      </c>
      <c r="J195" s="696">
        <v>8.4</v>
      </c>
      <c r="K195" s="947">
        <v>0.33600000000000002</v>
      </c>
      <c r="L195" s="1158">
        <v>1</v>
      </c>
      <c r="M195" s="674"/>
    </row>
    <row r="196" spans="1:13" ht="63.75">
      <c r="A196" s="675">
        <v>197</v>
      </c>
      <c r="B196" s="676" t="s">
        <v>398</v>
      </c>
      <c r="C196" s="676" t="s">
        <v>400</v>
      </c>
      <c r="D196" s="677" t="s">
        <v>125</v>
      </c>
      <c r="E196" s="675">
        <v>2000</v>
      </c>
      <c r="F196" s="677" t="s">
        <v>1383</v>
      </c>
      <c r="G196" s="679" t="s">
        <v>1368</v>
      </c>
      <c r="H196" s="677" t="s">
        <v>1402</v>
      </c>
      <c r="I196" s="950">
        <v>0.40799999999999997</v>
      </c>
      <c r="J196" s="706">
        <v>4.08</v>
      </c>
      <c r="K196" s="951">
        <v>0.40799999999999997</v>
      </c>
      <c r="L196" s="1002">
        <v>1</v>
      </c>
      <c r="M196" s="674"/>
    </row>
    <row r="197" spans="1:13" ht="114.75">
      <c r="A197" s="741">
        <v>198</v>
      </c>
      <c r="B197" s="665" t="s">
        <v>401</v>
      </c>
      <c r="C197" s="667" t="s">
        <v>402</v>
      </c>
      <c r="D197" s="667" t="s">
        <v>125</v>
      </c>
      <c r="E197" s="664">
        <v>1000</v>
      </c>
      <c r="F197" s="659" t="s">
        <v>1388</v>
      </c>
      <c r="G197" s="658" t="s">
        <v>1368</v>
      </c>
      <c r="H197" s="659" t="s">
        <v>296</v>
      </c>
      <c r="I197" s="913">
        <v>9.5000000000000001E-2</v>
      </c>
      <c r="J197" s="696">
        <v>9.5</v>
      </c>
      <c r="K197" s="958">
        <v>9.5000000000000001E-2</v>
      </c>
      <c r="L197" s="1158">
        <v>1</v>
      </c>
      <c r="M197" s="674"/>
    </row>
    <row r="198" spans="1:13" ht="409.5">
      <c r="A198" s="675">
        <v>199</v>
      </c>
      <c r="B198" s="677" t="s">
        <v>403</v>
      </c>
      <c r="C198" s="677" t="s">
        <v>404</v>
      </c>
      <c r="D198" s="677" t="s">
        <v>125</v>
      </c>
      <c r="E198" s="675">
        <v>5000</v>
      </c>
      <c r="F198" s="677" t="s">
        <v>1532</v>
      </c>
      <c r="G198" s="679" t="s">
        <v>1530</v>
      </c>
      <c r="H198" s="677"/>
      <c r="I198" s="809">
        <v>3.48</v>
      </c>
      <c r="J198" s="706">
        <v>17400</v>
      </c>
      <c r="K198" s="962">
        <v>3.48</v>
      </c>
      <c r="L198" s="1002">
        <v>1</v>
      </c>
      <c r="M198" s="674"/>
    </row>
    <row r="199" spans="1:13" ht="409.5">
      <c r="A199" s="741">
        <v>200</v>
      </c>
      <c r="B199" s="659" t="s">
        <v>403</v>
      </c>
      <c r="C199" s="659" t="s">
        <v>1538</v>
      </c>
      <c r="D199" s="742" t="s">
        <v>125</v>
      </c>
      <c r="E199" s="801">
        <v>1000</v>
      </c>
      <c r="F199" s="143" t="s">
        <v>1192</v>
      </c>
      <c r="G199" s="658" t="s">
        <v>1178</v>
      </c>
      <c r="H199" s="658"/>
      <c r="I199" s="912">
        <v>0.93</v>
      </c>
      <c r="J199" s="702">
        <v>930</v>
      </c>
      <c r="K199" s="912">
        <v>0.93</v>
      </c>
      <c r="L199" s="1160">
        <v>1</v>
      </c>
      <c r="M199" s="733"/>
    </row>
    <row r="200" spans="1:13" ht="318.75">
      <c r="A200" s="675">
        <v>201</v>
      </c>
      <c r="B200" s="677" t="s">
        <v>405</v>
      </c>
      <c r="C200" s="677" t="s">
        <v>406</v>
      </c>
      <c r="D200" s="677" t="s">
        <v>125</v>
      </c>
      <c r="E200" s="675">
        <v>1000</v>
      </c>
      <c r="F200" s="676" t="s">
        <v>1332</v>
      </c>
      <c r="G200" s="164" t="s">
        <v>1333</v>
      </c>
      <c r="H200" s="675">
        <v>50</v>
      </c>
      <c r="I200" s="963">
        <v>0.98399999999999987</v>
      </c>
      <c r="J200" s="705">
        <v>49.199999999999996</v>
      </c>
      <c r="K200" s="963">
        <v>0.98399999999999987</v>
      </c>
      <c r="L200" s="1002">
        <v>1</v>
      </c>
      <c r="M200" s="674"/>
    </row>
    <row r="201" spans="1:13" ht="140.25">
      <c r="A201" s="801">
        <v>202</v>
      </c>
      <c r="B201" s="693" t="s">
        <v>407</v>
      </c>
      <c r="C201" s="693" t="s">
        <v>408</v>
      </c>
      <c r="D201" s="716" t="s">
        <v>125</v>
      </c>
      <c r="E201" s="715">
        <v>2000</v>
      </c>
      <c r="F201" s="694" t="s">
        <v>1532</v>
      </c>
      <c r="G201" s="742" t="s">
        <v>1530</v>
      </c>
      <c r="H201" s="98"/>
      <c r="I201" s="785">
        <v>2.02</v>
      </c>
      <c r="J201" s="719">
        <v>4032</v>
      </c>
      <c r="K201" s="785">
        <v>2.02</v>
      </c>
      <c r="L201" s="1157">
        <v>1</v>
      </c>
      <c r="M201" s="632"/>
    </row>
    <row r="202" spans="1:13" ht="331.5">
      <c r="A202" s="675">
        <v>203</v>
      </c>
      <c r="B202" s="677" t="s">
        <v>409</v>
      </c>
      <c r="C202" s="677" t="s">
        <v>410</v>
      </c>
      <c r="D202" s="677" t="s">
        <v>125</v>
      </c>
      <c r="E202" s="675">
        <v>10</v>
      </c>
      <c r="F202" s="676" t="s">
        <v>1332</v>
      </c>
      <c r="G202" s="164" t="s">
        <v>1333</v>
      </c>
      <c r="H202" s="675">
        <v>10</v>
      </c>
      <c r="I202" s="963">
        <v>15.719999999999999</v>
      </c>
      <c r="J202" s="705">
        <v>157.19999999999999</v>
      </c>
      <c r="K202" s="963">
        <v>15.719999999999999</v>
      </c>
      <c r="L202" s="1002">
        <v>1</v>
      </c>
      <c r="M202" s="674"/>
    </row>
    <row r="203" spans="1:13" ht="242.25">
      <c r="A203" s="741">
        <v>204</v>
      </c>
      <c r="B203" s="667" t="s">
        <v>411</v>
      </c>
      <c r="C203" s="659" t="s">
        <v>412</v>
      </c>
      <c r="D203" s="667" t="s">
        <v>125</v>
      </c>
      <c r="E203" s="664">
        <v>100</v>
      </c>
      <c r="F203" s="694" t="s">
        <v>1332</v>
      </c>
      <c r="G203" s="742" t="s">
        <v>1333</v>
      </c>
      <c r="H203" s="741">
        <v>10</v>
      </c>
      <c r="I203" s="964">
        <v>14.28</v>
      </c>
      <c r="J203" s="700">
        <v>142.79999999999998</v>
      </c>
      <c r="K203" s="964">
        <v>14.28</v>
      </c>
      <c r="L203" s="1158">
        <v>1</v>
      </c>
      <c r="M203" s="674"/>
    </row>
    <row r="204" spans="1:13" ht="153">
      <c r="A204" s="675">
        <v>205</v>
      </c>
      <c r="B204" s="677" t="s">
        <v>413</v>
      </c>
      <c r="C204" s="677" t="s">
        <v>414</v>
      </c>
      <c r="D204" s="164" t="s">
        <v>125</v>
      </c>
      <c r="E204" s="198">
        <v>100</v>
      </c>
      <c r="F204" s="179" t="s">
        <v>1192</v>
      </c>
      <c r="G204" s="679" t="s">
        <v>1178</v>
      </c>
      <c r="H204" s="679"/>
      <c r="I204" s="915">
        <v>2.79</v>
      </c>
      <c r="J204" s="708">
        <v>279</v>
      </c>
      <c r="K204" s="915">
        <v>2.79</v>
      </c>
      <c r="L204" s="1002">
        <v>1</v>
      </c>
      <c r="M204" s="733"/>
    </row>
    <row r="205" spans="1:13" ht="178.5">
      <c r="A205" s="741">
        <v>206</v>
      </c>
      <c r="B205" s="711" t="s">
        <v>415</v>
      </c>
      <c r="C205" s="711" t="s">
        <v>416</v>
      </c>
      <c r="D205" s="667" t="s">
        <v>125</v>
      </c>
      <c r="E205" s="664">
        <v>100</v>
      </c>
      <c r="F205" s="694" t="s">
        <v>1332</v>
      </c>
      <c r="G205" s="742" t="s">
        <v>1333</v>
      </c>
      <c r="H205" s="741">
        <v>100</v>
      </c>
      <c r="I205" s="965">
        <v>0.73199999999999998</v>
      </c>
      <c r="J205" s="700">
        <v>73.2</v>
      </c>
      <c r="K205" s="965">
        <v>0.73199999999999998</v>
      </c>
      <c r="L205" s="1158">
        <v>1</v>
      </c>
      <c r="M205" s="674"/>
    </row>
    <row r="206" spans="1:13" ht="153">
      <c r="A206" s="675">
        <v>218</v>
      </c>
      <c r="B206" s="983" t="s">
        <v>1539</v>
      </c>
      <c r="C206" s="712"/>
      <c r="D206" s="164" t="s">
        <v>125</v>
      </c>
      <c r="E206" s="198">
        <v>100</v>
      </c>
      <c r="F206" s="179" t="s">
        <v>1192</v>
      </c>
      <c r="G206" s="679" t="s">
        <v>1178</v>
      </c>
      <c r="H206" s="679"/>
      <c r="I206" s="945">
        <v>0.63</v>
      </c>
      <c r="J206" s="708">
        <v>63</v>
      </c>
      <c r="K206" s="945">
        <v>0.63</v>
      </c>
      <c r="L206" s="1002">
        <v>1</v>
      </c>
      <c r="M206" s="733"/>
    </row>
    <row r="207" spans="1:13" ht="204">
      <c r="A207" s="741">
        <v>219</v>
      </c>
      <c r="B207" s="984" t="s">
        <v>1540</v>
      </c>
      <c r="C207" s="779"/>
      <c r="D207" s="742" t="s">
        <v>125</v>
      </c>
      <c r="E207" s="801">
        <v>100</v>
      </c>
      <c r="F207" s="143" t="s">
        <v>1192</v>
      </c>
      <c r="G207" s="658" t="s">
        <v>1178</v>
      </c>
      <c r="H207" s="658"/>
      <c r="I207" s="985">
        <v>0.93</v>
      </c>
      <c r="J207" s="702">
        <v>93</v>
      </c>
      <c r="K207" s="985">
        <v>0.93</v>
      </c>
      <c r="L207" s="1160">
        <v>1</v>
      </c>
      <c r="M207" s="733"/>
    </row>
    <row r="208" spans="1:13" ht="242.25">
      <c r="A208" s="675">
        <v>220</v>
      </c>
      <c r="B208" s="986" t="s">
        <v>1541</v>
      </c>
      <c r="C208" s="712"/>
      <c r="D208" s="164" t="s">
        <v>125</v>
      </c>
      <c r="E208" s="198">
        <v>100</v>
      </c>
      <c r="F208" s="179" t="s">
        <v>1192</v>
      </c>
      <c r="G208" s="679" t="s">
        <v>1178</v>
      </c>
      <c r="H208" s="679"/>
      <c r="I208" s="945">
        <v>6.75</v>
      </c>
      <c r="J208" s="708">
        <v>675</v>
      </c>
      <c r="K208" s="945">
        <v>6.75</v>
      </c>
      <c r="L208" s="1002">
        <v>1</v>
      </c>
      <c r="M208" s="733"/>
    </row>
    <row r="209" spans="1:13" ht="204">
      <c r="A209" s="675">
        <v>222</v>
      </c>
      <c r="B209" s="676" t="s">
        <v>431</v>
      </c>
      <c r="C209" s="676" t="s">
        <v>432</v>
      </c>
      <c r="D209" s="677" t="s">
        <v>125</v>
      </c>
      <c r="E209" s="676">
        <v>500</v>
      </c>
      <c r="F209" s="676" t="s">
        <v>1360</v>
      </c>
      <c r="G209" s="679" t="s">
        <v>1361</v>
      </c>
      <c r="H209" s="676">
        <v>30</v>
      </c>
      <c r="I209" s="721">
        <v>4.6399999999999997</v>
      </c>
      <c r="J209" s="705">
        <v>2320</v>
      </c>
      <c r="K209" s="721">
        <v>4.6399999999999997</v>
      </c>
      <c r="L209" s="1163">
        <v>1</v>
      </c>
      <c r="M209" s="115"/>
    </row>
    <row r="210" spans="1:13" ht="409.5">
      <c r="A210" s="715">
        <v>223</v>
      </c>
      <c r="B210" s="693" t="s">
        <v>431</v>
      </c>
      <c r="C210" s="991" t="s">
        <v>1542</v>
      </c>
      <c r="D210" s="716" t="s">
        <v>125</v>
      </c>
      <c r="E210" s="693">
        <v>500</v>
      </c>
      <c r="F210" s="694" t="s">
        <v>1534</v>
      </c>
      <c r="G210" s="658" t="s">
        <v>1530</v>
      </c>
      <c r="H210" s="694"/>
      <c r="I210" s="713">
        <v>4.75</v>
      </c>
      <c r="J210" s="700">
        <v>2375</v>
      </c>
      <c r="K210" s="713">
        <v>4.75</v>
      </c>
      <c r="L210" s="1165">
        <v>1</v>
      </c>
      <c r="M210" s="8"/>
    </row>
    <row r="211" spans="1:13" ht="38.25">
      <c r="A211" s="675">
        <v>224</v>
      </c>
      <c r="B211" s="676" t="s">
        <v>433</v>
      </c>
      <c r="C211" s="676"/>
      <c r="D211" s="676" t="s">
        <v>125</v>
      </c>
      <c r="E211" s="676">
        <v>10</v>
      </c>
      <c r="F211" s="676"/>
      <c r="G211" s="679" t="s">
        <v>1452</v>
      </c>
      <c r="H211" s="676" t="s">
        <v>125</v>
      </c>
      <c r="I211" s="680">
        <v>4.2</v>
      </c>
      <c r="J211" s="703">
        <v>4.2</v>
      </c>
      <c r="K211" s="753">
        <v>4.2</v>
      </c>
      <c r="L211" s="1002">
        <v>1</v>
      </c>
      <c r="M211" s="663"/>
    </row>
    <row r="212" spans="1:13" ht="38.25">
      <c r="A212" s="654">
        <v>225</v>
      </c>
      <c r="B212" s="655" t="s">
        <v>434</v>
      </c>
      <c r="C212" s="655"/>
      <c r="D212" s="655" t="s">
        <v>125</v>
      </c>
      <c r="E212" s="655">
        <v>10</v>
      </c>
      <c r="F212" s="655"/>
      <c r="G212" s="658" t="s">
        <v>1452</v>
      </c>
      <c r="H212" s="655" t="s">
        <v>125</v>
      </c>
      <c r="I212" s="690">
        <v>2.57</v>
      </c>
      <c r="J212" s="691">
        <v>2.57</v>
      </c>
      <c r="K212" s="660">
        <v>2.57</v>
      </c>
      <c r="L212" s="992">
        <v>1</v>
      </c>
      <c r="M212" s="663"/>
    </row>
    <row r="213" spans="1:13" ht="63.75">
      <c r="A213" s="675">
        <v>226</v>
      </c>
      <c r="B213" s="676" t="s">
        <v>435</v>
      </c>
      <c r="C213" s="676" t="s">
        <v>436</v>
      </c>
      <c r="D213" s="676" t="s">
        <v>125</v>
      </c>
      <c r="E213" s="676">
        <v>2000</v>
      </c>
      <c r="F213" s="676" t="s">
        <v>1461</v>
      </c>
      <c r="G213" s="679" t="s">
        <v>1452</v>
      </c>
      <c r="H213" s="676" t="s">
        <v>125</v>
      </c>
      <c r="I213" s="680">
        <v>1.3560000000000001</v>
      </c>
      <c r="J213" s="703">
        <v>1.3560000000000001</v>
      </c>
      <c r="K213" s="928">
        <v>1.3560000000000001</v>
      </c>
      <c r="L213" s="1002">
        <v>1</v>
      </c>
      <c r="M213" s="663"/>
    </row>
    <row r="214" spans="1:13" ht="51">
      <c r="A214" s="654">
        <v>227</v>
      </c>
      <c r="B214" s="655" t="s">
        <v>437</v>
      </c>
      <c r="C214" s="655" t="s">
        <v>438</v>
      </c>
      <c r="D214" s="655" t="s">
        <v>125</v>
      </c>
      <c r="E214" s="655">
        <v>100</v>
      </c>
      <c r="F214" s="992" t="s">
        <v>1468</v>
      </c>
      <c r="G214" s="658" t="s">
        <v>1452</v>
      </c>
      <c r="H214" s="655" t="s">
        <v>125</v>
      </c>
      <c r="I214" s="692">
        <v>2.46</v>
      </c>
      <c r="J214" s="691">
        <v>2.46</v>
      </c>
      <c r="K214" s="661">
        <v>2.46</v>
      </c>
      <c r="L214" s="992">
        <v>1</v>
      </c>
      <c r="M214" s="663"/>
    </row>
    <row r="215" spans="1:13" ht="408">
      <c r="A215" s="675">
        <v>230</v>
      </c>
      <c r="B215" s="676" t="s">
        <v>444</v>
      </c>
      <c r="C215" s="676" t="s">
        <v>445</v>
      </c>
      <c r="D215" s="677" t="s">
        <v>125</v>
      </c>
      <c r="E215" s="676">
        <v>50</v>
      </c>
      <c r="F215" s="676" t="s">
        <v>1332</v>
      </c>
      <c r="G215" s="164" t="s">
        <v>1333</v>
      </c>
      <c r="H215" s="676">
        <v>10</v>
      </c>
      <c r="I215" s="753">
        <v>13.2</v>
      </c>
      <c r="J215" s="705">
        <v>132</v>
      </c>
      <c r="K215" s="753">
        <v>13.2</v>
      </c>
      <c r="L215" s="1002">
        <v>1</v>
      </c>
      <c r="M215" s="674"/>
    </row>
    <row r="216" spans="1:13" ht="409.5">
      <c r="A216" s="664">
        <v>231</v>
      </c>
      <c r="B216" s="665" t="s">
        <v>446</v>
      </c>
      <c r="C216" s="665" t="s">
        <v>447</v>
      </c>
      <c r="D216" s="667" t="s">
        <v>125</v>
      </c>
      <c r="E216" s="665">
        <v>20</v>
      </c>
      <c r="F216" s="694" t="s">
        <v>1388</v>
      </c>
      <c r="G216" s="658" t="s">
        <v>1368</v>
      </c>
      <c r="H216" s="694" t="s">
        <v>125</v>
      </c>
      <c r="I216" s="695">
        <v>27.84</v>
      </c>
      <c r="J216" s="696">
        <v>27.84</v>
      </c>
      <c r="K216" s="695">
        <v>27.84</v>
      </c>
      <c r="L216" s="1158">
        <v>1</v>
      </c>
      <c r="M216" s="674"/>
    </row>
    <row r="217" spans="1:13" ht="409.5">
      <c r="A217" s="675">
        <v>232</v>
      </c>
      <c r="B217" s="676" t="s">
        <v>448</v>
      </c>
      <c r="C217" s="676" t="s">
        <v>449</v>
      </c>
      <c r="D217" s="677" t="s">
        <v>125</v>
      </c>
      <c r="E217" s="676">
        <v>10</v>
      </c>
      <c r="F217" s="676" t="s">
        <v>1332</v>
      </c>
      <c r="G217" s="164" t="s">
        <v>1333</v>
      </c>
      <c r="H217" s="676">
        <v>10</v>
      </c>
      <c r="I217" s="721">
        <v>21.287999999999997</v>
      </c>
      <c r="J217" s="705">
        <v>212.87999999999997</v>
      </c>
      <c r="K217" s="721">
        <v>21.287999999999997</v>
      </c>
      <c r="L217" s="1002">
        <v>1</v>
      </c>
      <c r="M217" s="674"/>
    </row>
    <row r="218" spans="1:13" ht="51">
      <c r="A218" s="664">
        <v>233</v>
      </c>
      <c r="B218" s="667" t="s">
        <v>451</v>
      </c>
      <c r="C218" s="667" t="s">
        <v>452</v>
      </c>
      <c r="D218" s="667" t="s">
        <v>125</v>
      </c>
      <c r="E218" s="664">
        <v>100</v>
      </c>
      <c r="F218" s="659" t="s">
        <v>1403</v>
      </c>
      <c r="G218" s="658" t="s">
        <v>1368</v>
      </c>
      <c r="H218" s="659" t="s">
        <v>1404</v>
      </c>
      <c r="I218" s="995">
        <v>0.108</v>
      </c>
      <c r="J218" s="696">
        <v>5.4</v>
      </c>
      <c r="K218" s="996">
        <v>0.108</v>
      </c>
      <c r="L218" s="1158">
        <v>1</v>
      </c>
      <c r="M218" s="674"/>
    </row>
    <row r="219" spans="1:13" ht="63.75">
      <c r="A219" s="675">
        <v>234</v>
      </c>
      <c r="B219" s="677" t="s">
        <v>454</v>
      </c>
      <c r="C219" s="677"/>
      <c r="D219" s="677" t="s">
        <v>125</v>
      </c>
      <c r="E219" s="675">
        <v>100</v>
      </c>
      <c r="F219" s="1002" t="s">
        <v>1469</v>
      </c>
      <c r="G219" s="679" t="s">
        <v>1452</v>
      </c>
      <c r="H219" s="677" t="s">
        <v>125</v>
      </c>
      <c r="I219" s="952">
        <v>4.8</v>
      </c>
      <c r="J219" s="953">
        <v>4.8</v>
      </c>
      <c r="K219" s="1003">
        <v>4.8</v>
      </c>
      <c r="L219" s="1002">
        <v>1</v>
      </c>
      <c r="M219" s="663"/>
    </row>
    <row r="220" spans="1:13" ht="63.75">
      <c r="A220" s="675">
        <v>236</v>
      </c>
      <c r="B220" s="677" t="s">
        <v>457</v>
      </c>
      <c r="C220" s="677"/>
      <c r="D220" s="677" t="s">
        <v>125</v>
      </c>
      <c r="E220" s="675">
        <v>10</v>
      </c>
      <c r="F220" s="199" t="s">
        <v>1470</v>
      </c>
      <c r="G220" s="679" t="s">
        <v>1452</v>
      </c>
      <c r="H220" s="677" t="s">
        <v>125</v>
      </c>
      <c r="I220" s="952">
        <v>13.2</v>
      </c>
      <c r="J220" s="953">
        <v>13.2</v>
      </c>
      <c r="K220" s="1008">
        <v>13.2</v>
      </c>
      <c r="L220" s="1002">
        <v>1</v>
      </c>
      <c r="M220" s="663"/>
    </row>
    <row r="221" spans="1:13" ht="140.25">
      <c r="A221" s="664">
        <v>237</v>
      </c>
      <c r="B221" s="667" t="s">
        <v>457</v>
      </c>
      <c r="C221" s="665" t="s">
        <v>1502</v>
      </c>
      <c r="D221" s="667" t="s">
        <v>125</v>
      </c>
      <c r="E221" s="664">
        <v>50</v>
      </c>
      <c r="F221" s="1011" t="s">
        <v>1501</v>
      </c>
      <c r="G221" s="827" t="s">
        <v>1489</v>
      </c>
      <c r="H221" s="201"/>
      <c r="I221" s="1012">
        <v>44</v>
      </c>
      <c r="J221" s="670">
        <v>2200</v>
      </c>
      <c r="K221" s="1012">
        <v>44</v>
      </c>
      <c r="L221" s="1158">
        <v>1</v>
      </c>
      <c r="M221" s="674"/>
    </row>
    <row r="222" spans="1:13" ht="293.25">
      <c r="A222" s="1013">
        <v>238</v>
      </c>
      <c r="B222" s="1014" t="s">
        <v>458</v>
      </c>
      <c r="C222" s="1014" t="s">
        <v>1503</v>
      </c>
      <c r="D222" s="1014" t="s">
        <v>125</v>
      </c>
      <c r="E222" s="675">
        <v>10</v>
      </c>
      <c r="F222" s="1014" t="s">
        <v>1531</v>
      </c>
      <c r="G222" s="1015" t="s">
        <v>1530</v>
      </c>
      <c r="H222" s="957"/>
      <c r="I222" s="688">
        <v>4.2</v>
      </c>
      <c r="J222" s="1016">
        <v>42</v>
      </c>
      <c r="K222" s="688">
        <v>4.2</v>
      </c>
      <c r="L222" s="1166">
        <v>1</v>
      </c>
      <c r="M222" s="1017"/>
    </row>
    <row r="223" spans="1:13" ht="409.5">
      <c r="A223" s="654">
        <v>239</v>
      </c>
      <c r="B223" s="655" t="s">
        <v>461</v>
      </c>
      <c r="C223" s="655" t="s">
        <v>462</v>
      </c>
      <c r="D223" s="655" t="s">
        <v>125</v>
      </c>
      <c r="E223" s="655">
        <v>30</v>
      </c>
      <c r="F223" s="656" t="s">
        <v>1471</v>
      </c>
      <c r="G223" s="658" t="s">
        <v>1452</v>
      </c>
      <c r="H223" s="655" t="s">
        <v>125</v>
      </c>
      <c r="I223" s="690">
        <v>1.1279999999999999</v>
      </c>
      <c r="J223" s="691">
        <v>1.1279999999999999</v>
      </c>
      <c r="K223" s="944">
        <v>1.1279999999999999</v>
      </c>
      <c r="L223" s="992">
        <v>1</v>
      </c>
      <c r="M223" s="663"/>
    </row>
    <row r="224" spans="1:13" ht="408">
      <c r="A224" s="675">
        <v>242</v>
      </c>
      <c r="B224" s="676" t="s">
        <v>466</v>
      </c>
      <c r="C224" s="676" t="s">
        <v>1362</v>
      </c>
      <c r="D224" s="676" t="s">
        <v>125</v>
      </c>
      <c r="E224" s="675">
        <v>10</v>
      </c>
      <c r="F224" s="677" t="s">
        <v>1363</v>
      </c>
      <c r="G224" s="679" t="s">
        <v>1361</v>
      </c>
      <c r="H224" s="675">
        <v>1</v>
      </c>
      <c r="I224" s="1020">
        <v>57.6</v>
      </c>
      <c r="J224" s="705">
        <v>576</v>
      </c>
      <c r="K224" s="1020">
        <v>57.6</v>
      </c>
      <c r="L224" s="1002">
        <v>1</v>
      </c>
      <c r="M224" s="674"/>
    </row>
    <row r="225" spans="1:13" ht="408">
      <c r="A225" s="664">
        <v>243</v>
      </c>
      <c r="B225" s="665" t="s">
        <v>467</v>
      </c>
      <c r="C225" s="665" t="s">
        <v>1364</v>
      </c>
      <c r="D225" s="665" t="s">
        <v>125</v>
      </c>
      <c r="E225" s="664">
        <v>10</v>
      </c>
      <c r="F225" s="659" t="s">
        <v>1363</v>
      </c>
      <c r="G225" s="658" t="s">
        <v>1361</v>
      </c>
      <c r="H225" s="741">
        <v>1</v>
      </c>
      <c r="I225" s="1021">
        <v>57.6</v>
      </c>
      <c r="J225" s="700">
        <v>576</v>
      </c>
      <c r="K225" s="1021">
        <v>57.6</v>
      </c>
      <c r="L225" s="1158">
        <v>1</v>
      </c>
      <c r="M225" s="674"/>
    </row>
    <row r="226" spans="1:13" ht="153">
      <c r="A226" s="675">
        <v>244</v>
      </c>
      <c r="B226" s="676" t="s">
        <v>468</v>
      </c>
      <c r="C226" s="676" t="s">
        <v>469</v>
      </c>
      <c r="D226" s="676" t="s">
        <v>125</v>
      </c>
      <c r="E226" s="675">
        <v>100000</v>
      </c>
      <c r="F226" s="677" t="s">
        <v>1388</v>
      </c>
      <c r="G226" s="679" t="s">
        <v>1368</v>
      </c>
      <c r="H226" s="677" t="s">
        <v>1387</v>
      </c>
      <c r="I226" s="950">
        <v>2.1399999999999999E-2</v>
      </c>
      <c r="J226" s="706">
        <v>2.14</v>
      </c>
      <c r="K226" s="950">
        <v>2.1399999999999999E-2</v>
      </c>
      <c r="L226" s="1002">
        <v>1</v>
      </c>
      <c r="M226" s="674"/>
    </row>
    <row r="227" spans="1:13" ht="153">
      <c r="A227" s="664">
        <v>245</v>
      </c>
      <c r="B227" s="665" t="s">
        <v>468</v>
      </c>
      <c r="C227" s="665" t="s">
        <v>470</v>
      </c>
      <c r="D227" s="665" t="s">
        <v>125</v>
      </c>
      <c r="E227" s="664">
        <v>22000</v>
      </c>
      <c r="F227" s="659" t="s">
        <v>1388</v>
      </c>
      <c r="G227" s="658" t="s">
        <v>1368</v>
      </c>
      <c r="H227" s="659" t="s">
        <v>1387</v>
      </c>
      <c r="I227" s="995">
        <v>2.1399999999999999E-2</v>
      </c>
      <c r="J227" s="696">
        <v>2.14</v>
      </c>
      <c r="K227" s="1023">
        <v>2.1399999999999999E-2</v>
      </c>
      <c r="L227" s="1158">
        <v>1</v>
      </c>
      <c r="M227" s="674"/>
    </row>
    <row r="228" spans="1:13" ht="409.5">
      <c r="A228" s="853">
        <v>248</v>
      </c>
      <c r="B228" s="676" t="s">
        <v>474</v>
      </c>
      <c r="C228" s="676" t="s">
        <v>475</v>
      </c>
      <c r="D228" s="676" t="s">
        <v>125</v>
      </c>
      <c r="E228" s="853">
        <v>5</v>
      </c>
      <c r="F228" s="676" t="s">
        <v>1228</v>
      </c>
      <c r="G228" s="679" t="s">
        <v>1227</v>
      </c>
      <c r="H228" s="676">
        <v>10</v>
      </c>
      <c r="I228" s="1027">
        <v>26</v>
      </c>
      <c r="J228" s="854">
        <v>260</v>
      </c>
      <c r="K228" s="1028">
        <v>26</v>
      </c>
      <c r="L228" s="1002">
        <v>1</v>
      </c>
      <c r="M228" s="674"/>
    </row>
    <row r="229" spans="1:13" ht="51">
      <c r="A229" s="664">
        <v>250</v>
      </c>
      <c r="B229" s="656" t="s">
        <v>479</v>
      </c>
      <c r="C229" s="656" t="s">
        <v>480</v>
      </c>
      <c r="D229" s="667" t="s">
        <v>481</v>
      </c>
      <c r="E229" s="664">
        <v>10</v>
      </c>
      <c r="F229" s="126" t="s">
        <v>1472</v>
      </c>
      <c r="G229" s="658" t="s">
        <v>1452</v>
      </c>
      <c r="H229" s="667" t="s">
        <v>481</v>
      </c>
      <c r="I229" s="1030">
        <v>8.5</v>
      </c>
      <c r="J229" s="1031">
        <v>8.5</v>
      </c>
      <c r="K229" s="1030">
        <v>8.5</v>
      </c>
      <c r="L229" s="1158">
        <v>1</v>
      </c>
      <c r="M229" s="674"/>
    </row>
    <row r="230" spans="1:13" ht="51">
      <c r="A230" s="198">
        <v>251</v>
      </c>
      <c r="B230" s="164" t="s">
        <v>483</v>
      </c>
      <c r="C230" s="164" t="s">
        <v>484</v>
      </c>
      <c r="D230" s="174" t="s">
        <v>481</v>
      </c>
      <c r="E230" s="198">
        <v>10</v>
      </c>
      <c r="F230" s="1019" t="s">
        <v>482</v>
      </c>
      <c r="G230" s="164" t="s">
        <v>1176</v>
      </c>
      <c r="H230" s="179">
        <v>12</v>
      </c>
      <c r="I230" s="1005">
        <v>8.16</v>
      </c>
      <c r="J230" s="708">
        <v>8.16</v>
      </c>
      <c r="K230" s="1005">
        <v>8.16</v>
      </c>
      <c r="L230" s="1156">
        <v>1</v>
      </c>
      <c r="M230" s="632"/>
    </row>
    <row r="231" spans="1:13" ht="51">
      <c r="A231" s="664">
        <v>252</v>
      </c>
      <c r="B231" s="656" t="s">
        <v>485</v>
      </c>
      <c r="C231" s="656" t="s">
        <v>486</v>
      </c>
      <c r="D231" s="667" t="s">
        <v>481</v>
      </c>
      <c r="E231" s="664">
        <v>10</v>
      </c>
      <c r="F231" s="204" t="s">
        <v>1472</v>
      </c>
      <c r="G231" s="658" t="s">
        <v>1452</v>
      </c>
      <c r="H231" s="667" t="s">
        <v>481</v>
      </c>
      <c r="I231" s="1030">
        <v>8.5</v>
      </c>
      <c r="J231" s="1031">
        <v>8.5</v>
      </c>
      <c r="K231" s="1030">
        <v>8.5</v>
      </c>
      <c r="L231" s="1158">
        <v>1</v>
      </c>
      <c r="M231" s="674"/>
    </row>
    <row r="232" spans="1:13" ht="51">
      <c r="A232" s="675">
        <v>253</v>
      </c>
      <c r="B232" s="677" t="s">
        <v>485</v>
      </c>
      <c r="C232" s="677" t="s">
        <v>487</v>
      </c>
      <c r="D232" s="677" t="s">
        <v>481</v>
      </c>
      <c r="E232" s="675">
        <v>10</v>
      </c>
      <c r="F232" s="202" t="s">
        <v>1472</v>
      </c>
      <c r="G232" s="679" t="s">
        <v>1452</v>
      </c>
      <c r="H232" s="677" t="s">
        <v>481</v>
      </c>
      <c r="I232" s="952">
        <v>8.5</v>
      </c>
      <c r="J232" s="953">
        <v>8.5</v>
      </c>
      <c r="K232" s="952">
        <v>8.5</v>
      </c>
      <c r="L232" s="1002">
        <v>1</v>
      </c>
      <c r="M232" s="674"/>
    </row>
    <row r="233" spans="1:13" ht="51">
      <c r="A233" s="715">
        <v>254</v>
      </c>
      <c r="B233" s="95" t="s">
        <v>488</v>
      </c>
      <c r="C233" s="95" t="s">
        <v>489</v>
      </c>
      <c r="D233" s="716" t="s">
        <v>481</v>
      </c>
      <c r="E233" s="715">
        <v>10</v>
      </c>
      <c r="F233" s="1032" t="s">
        <v>482</v>
      </c>
      <c r="G233" s="95" t="s">
        <v>1176</v>
      </c>
      <c r="H233" s="916">
        <v>12</v>
      </c>
      <c r="I233" s="1000">
        <v>8.16</v>
      </c>
      <c r="J233" s="719">
        <v>8.16</v>
      </c>
      <c r="K233" s="1000">
        <v>8.16</v>
      </c>
      <c r="L233" s="1157">
        <v>1</v>
      </c>
      <c r="M233" s="632"/>
    </row>
    <row r="234" spans="1:13" ht="51">
      <c r="A234" s="675">
        <v>255</v>
      </c>
      <c r="B234" s="677" t="s">
        <v>488</v>
      </c>
      <c r="C234" s="677" t="s">
        <v>490</v>
      </c>
      <c r="D234" s="677" t="s">
        <v>481</v>
      </c>
      <c r="E234" s="675">
        <v>10</v>
      </c>
      <c r="F234" s="202" t="s">
        <v>1472</v>
      </c>
      <c r="G234" s="679" t="s">
        <v>1452</v>
      </c>
      <c r="H234" s="677" t="s">
        <v>481</v>
      </c>
      <c r="I234" s="952">
        <v>8.5</v>
      </c>
      <c r="J234" s="953">
        <v>8.5</v>
      </c>
      <c r="K234" s="952">
        <v>8.5</v>
      </c>
      <c r="L234" s="1002">
        <v>1</v>
      </c>
      <c r="M234" s="674"/>
    </row>
    <row r="235" spans="1:13" ht="51">
      <c r="A235" s="664">
        <v>256</v>
      </c>
      <c r="B235" s="656" t="s">
        <v>483</v>
      </c>
      <c r="C235" s="656" t="s">
        <v>491</v>
      </c>
      <c r="D235" s="667" t="s">
        <v>481</v>
      </c>
      <c r="E235" s="664">
        <v>10</v>
      </c>
      <c r="F235" s="126" t="s">
        <v>1472</v>
      </c>
      <c r="G235" s="658" t="s">
        <v>1452</v>
      </c>
      <c r="H235" s="667" t="s">
        <v>481</v>
      </c>
      <c r="I235" s="911">
        <v>8.5</v>
      </c>
      <c r="J235" s="1033">
        <v>8.5</v>
      </c>
      <c r="K235" s="911">
        <v>8.5</v>
      </c>
      <c r="L235" s="1158">
        <v>1</v>
      </c>
      <c r="M235" s="674"/>
    </row>
    <row r="236" spans="1:13" ht="51">
      <c r="A236" s="675">
        <v>257</v>
      </c>
      <c r="B236" s="677" t="s">
        <v>492</v>
      </c>
      <c r="C236" s="677" t="s">
        <v>493</v>
      </c>
      <c r="D236" s="677" t="s">
        <v>481</v>
      </c>
      <c r="E236" s="675">
        <v>10</v>
      </c>
      <c r="F236" s="202" t="s">
        <v>1472</v>
      </c>
      <c r="G236" s="679" t="s">
        <v>1452</v>
      </c>
      <c r="H236" s="677" t="s">
        <v>481</v>
      </c>
      <c r="I236" s="914">
        <v>8.5</v>
      </c>
      <c r="J236" s="1034">
        <v>8.5</v>
      </c>
      <c r="K236" s="914">
        <v>8.5</v>
      </c>
      <c r="L236" s="1002">
        <v>1</v>
      </c>
      <c r="M236" s="674"/>
    </row>
    <row r="237" spans="1:13" ht="153">
      <c r="A237" s="715">
        <v>258</v>
      </c>
      <c r="B237" s="95" t="s">
        <v>492</v>
      </c>
      <c r="C237" s="1035" t="s">
        <v>494</v>
      </c>
      <c r="D237" s="716" t="s">
        <v>481</v>
      </c>
      <c r="E237" s="715">
        <v>10</v>
      </c>
      <c r="F237" s="1032" t="s">
        <v>482</v>
      </c>
      <c r="G237" s="95" t="s">
        <v>1176</v>
      </c>
      <c r="H237" s="916">
        <v>12</v>
      </c>
      <c r="I237" s="1000">
        <v>13.2</v>
      </c>
      <c r="J237" s="719">
        <v>13.2</v>
      </c>
      <c r="K237" s="1000">
        <v>13.2</v>
      </c>
      <c r="L237" s="1157">
        <v>1</v>
      </c>
      <c r="M237" s="632"/>
    </row>
    <row r="238" spans="1:13" ht="153">
      <c r="A238" s="198">
        <v>259</v>
      </c>
      <c r="B238" s="164" t="s">
        <v>492</v>
      </c>
      <c r="C238" s="1036" t="s">
        <v>495</v>
      </c>
      <c r="D238" s="174" t="s">
        <v>481</v>
      </c>
      <c r="E238" s="198">
        <v>10</v>
      </c>
      <c r="F238" s="1019" t="s">
        <v>482</v>
      </c>
      <c r="G238" s="164" t="s">
        <v>1176</v>
      </c>
      <c r="H238" s="179">
        <v>12</v>
      </c>
      <c r="I238" s="917">
        <v>14.28</v>
      </c>
      <c r="J238" s="708">
        <v>14.28</v>
      </c>
      <c r="K238" s="917">
        <v>14.28</v>
      </c>
      <c r="L238" s="1156">
        <v>1</v>
      </c>
      <c r="M238" s="632"/>
    </row>
    <row r="239" spans="1:13" ht="140.25">
      <c r="A239" s="715">
        <v>260</v>
      </c>
      <c r="B239" s="95" t="s">
        <v>492</v>
      </c>
      <c r="C239" s="1035" t="s">
        <v>496</v>
      </c>
      <c r="D239" s="716" t="s">
        <v>481</v>
      </c>
      <c r="E239" s="715">
        <v>10</v>
      </c>
      <c r="F239" s="1032" t="s">
        <v>482</v>
      </c>
      <c r="G239" s="95" t="s">
        <v>1176</v>
      </c>
      <c r="H239" s="916">
        <v>12</v>
      </c>
      <c r="I239" s="811">
        <v>14.28</v>
      </c>
      <c r="J239" s="719">
        <v>14.28</v>
      </c>
      <c r="K239" s="811">
        <v>14.28</v>
      </c>
      <c r="L239" s="1157">
        <v>1</v>
      </c>
      <c r="M239" s="632"/>
    </row>
    <row r="240" spans="1:13" ht="140.25">
      <c r="A240" s="198">
        <v>261</v>
      </c>
      <c r="B240" s="164" t="s">
        <v>492</v>
      </c>
      <c r="C240" s="1036" t="s">
        <v>497</v>
      </c>
      <c r="D240" s="174" t="s">
        <v>481</v>
      </c>
      <c r="E240" s="198">
        <v>10</v>
      </c>
      <c r="F240" s="1019" t="s">
        <v>482</v>
      </c>
      <c r="G240" s="164" t="s">
        <v>1176</v>
      </c>
      <c r="H240" s="179">
        <v>12</v>
      </c>
      <c r="I240" s="917">
        <v>14.28</v>
      </c>
      <c r="J240" s="708">
        <v>14.28</v>
      </c>
      <c r="K240" s="917">
        <v>14.28</v>
      </c>
      <c r="L240" s="1156">
        <v>1</v>
      </c>
      <c r="M240" s="632"/>
    </row>
    <row r="241" spans="1:13" ht="153">
      <c r="A241" s="715">
        <v>262</v>
      </c>
      <c r="B241" s="95" t="s">
        <v>492</v>
      </c>
      <c r="C241" s="1035" t="s">
        <v>498</v>
      </c>
      <c r="D241" s="716" t="s">
        <v>481</v>
      </c>
      <c r="E241" s="715">
        <v>10</v>
      </c>
      <c r="F241" s="1032" t="s">
        <v>482</v>
      </c>
      <c r="G241" s="95" t="s">
        <v>1176</v>
      </c>
      <c r="H241" s="916">
        <v>12</v>
      </c>
      <c r="I241" s="811">
        <v>13.2</v>
      </c>
      <c r="J241" s="719">
        <v>13.2</v>
      </c>
      <c r="K241" s="811">
        <v>13.2</v>
      </c>
      <c r="L241" s="1157">
        <v>1</v>
      </c>
      <c r="M241" s="632"/>
    </row>
    <row r="242" spans="1:13" ht="153">
      <c r="A242" s="198">
        <v>263</v>
      </c>
      <c r="B242" s="164" t="s">
        <v>492</v>
      </c>
      <c r="C242" s="1036" t="s">
        <v>499</v>
      </c>
      <c r="D242" s="174" t="s">
        <v>481</v>
      </c>
      <c r="E242" s="198">
        <v>10</v>
      </c>
      <c r="F242" s="1019" t="s">
        <v>482</v>
      </c>
      <c r="G242" s="164" t="s">
        <v>1176</v>
      </c>
      <c r="H242" s="179">
        <v>12</v>
      </c>
      <c r="I242" s="917">
        <v>14.28</v>
      </c>
      <c r="J242" s="708">
        <v>14.28</v>
      </c>
      <c r="K242" s="917">
        <v>14.28</v>
      </c>
      <c r="L242" s="1156">
        <v>1</v>
      </c>
      <c r="M242" s="632"/>
    </row>
    <row r="243" spans="1:13" ht="165.75">
      <c r="A243" s="715">
        <v>264</v>
      </c>
      <c r="B243" s="693" t="s">
        <v>500</v>
      </c>
      <c r="C243" s="693" t="s">
        <v>501</v>
      </c>
      <c r="D243" s="716" t="s">
        <v>481</v>
      </c>
      <c r="E243" s="715">
        <v>10</v>
      </c>
      <c r="F243" s="1032" t="s">
        <v>482</v>
      </c>
      <c r="G243" s="95" t="s">
        <v>1176</v>
      </c>
      <c r="H243" s="916">
        <v>12</v>
      </c>
      <c r="I243" s="811">
        <v>28.68</v>
      </c>
      <c r="J243" s="719">
        <v>28.68</v>
      </c>
      <c r="K243" s="811">
        <v>28.68</v>
      </c>
      <c r="L243" s="1157">
        <v>1</v>
      </c>
      <c r="M243" s="632"/>
    </row>
    <row r="244" spans="1:13" ht="165.75">
      <c r="A244" s="198">
        <v>265</v>
      </c>
      <c r="B244" s="164" t="s">
        <v>500</v>
      </c>
      <c r="C244" s="164" t="s">
        <v>502</v>
      </c>
      <c r="D244" s="174" t="s">
        <v>481</v>
      </c>
      <c r="E244" s="198">
        <v>10</v>
      </c>
      <c r="F244" s="1019" t="s">
        <v>482</v>
      </c>
      <c r="G244" s="164" t="s">
        <v>1176</v>
      </c>
      <c r="H244" s="179">
        <v>12</v>
      </c>
      <c r="I244" s="917">
        <v>15.6</v>
      </c>
      <c r="J244" s="708">
        <v>15.6</v>
      </c>
      <c r="K244" s="917">
        <v>15.6</v>
      </c>
      <c r="L244" s="1156">
        <v>1</v>
      </c>
      <c r="M244" s="632"/>
    </row>
    <row r="245" spans="1:13" ht="153">
      <c r="A245" s="715">
        <v>266</v>
      </c>
      <c r="B245" s="693" t="s">
        <v>500</v>
      </c>
      <c r="C245" s="693" t="s">
        <v>503</v>
      </c>
      <c r="D245" s="716" t="s">
        <v>481</v>
      </c>
      <c r="E245" s="715">
        <v>10</v>
      </c>
      <c r="F245" s="1032" t="s">
        <v>482</v>
      </c>
      <c r="G245" s="95" t="s">
        <v>1176</v>
      </c>
      <c r="H245" s="916">
        <v>12</v>
      </c>
      <c r="I245" s="811">
        <v>15.6</v>
      </c>
      <c r="J245" s="719">
        <v>15.6</v>
      </c>
      <c r="K245" s="811">
        <v>15.6</v>
      </c>
      <c r="L245" s="1157">
        <v>1</v>
      </c>
      <c r="M245" s="632"/>
    </row>
    <row r="246" spans="1:13" ht="165.75">
      <c r="A246" s="198">
        <v>267</v>
      </c>
      <c r="B246" s="164" t="s">
        <v>500</v>
      </c>
      <c r="C246" s="164" t="s">
        <v>504</v>
      </c>
      <c r="D246" s="174" t="s">
        <v>481</v>
      </c>
      <c r="E246" s="198">
        <v>10</v>
      </c>
      <c r="F246" s="1019" t="s">
        <v>482</v>
      </c>
      <c r="G246" s="164" t="s">
        <v>1176</v>
      </c>
      <c r="H246" s="179">
        <v>12</v>
      </c>
      <c r="I246" s="917">
        <v>14.28</v>
      </c>
      <c r="J246" s="708">
        <v>14.28</v>
      </c>
      <c r="K246" s="917">
        <v>14.28</v>
      </c>
      <c r="L246" s="1156">
        <v>1</v>
      </c>
      <c r="M246" s="632"/>
    </row>
    <row r="247" spans="1:13" ht="89.25">
      <c r="A247" s="725">
        <v>268</v>
      </c>
      <c r="B247" s="95" t="s">
        <v>505</v>
      </c>
      <c r="C247" s="97" t="s">
        <v>506</v>
      </c>
      <c r="D247" s="95" t="s">
        <v>125</v>
      </c>
      <c r="E247" s="98">
        <v>7000</v>
      </c>
      <c r="F247" s="726" t="s">
        <v>1222</v>
      </c>
      <c r="G247" s="727" t="s">
        <v>1206</v>
      </c>
      <c r="H247" s="728">
        <v>100</v>
      </c>
      <c r="I247" s="729">
        <v>6.7000000000000004E-2</v>
      </c>
      <c r="J247" s="167">
        <v>6.7</v>
      </c>
      <c r="K247" s="729">
        <v>6.7000000000000004E-2</v>
      </c>
      <c r="L247" s="1159">
        <v>1</v>
      </c>
      <c r="M247" s="732"/>
    </row>
    <row r="248" spans="1:13" ht="51">
      <c r="A248" s="735">
        <v>269</v>
      </c>
      <c r="B248" s="164" t="s">
        <v>507</v>
      </c>
      <c r="C248" s="191" t="s">
        <v>508</v>
      </c>
      <c r="D248" s="164" t="s">
        <v>125</v>
      </c>
      <c r="E248" s="198">
        <v>100</v>
      </c>
      <c r="F248" s="736" t="s">
        <v>1222</v>
      </c>
      <c r="G248" s="737" t="s">
        <v>1206</v>
      </c>
      <c r="H248" s="738">
        <v>1</v>
      </c>
      <c r="I248" s="739">
        <v>0.33</v>
      </c>
      <c r="J248" s="168">
        <v>0.33</v>
      </c>
      <c r="K248" s="956">
        <v>0.33</v>
      </c>
      <c r="L248" s="1156">
        <v>1</v>
      </c>
      <c r="M248" s="732"/>
    </row>
    <row r="249" spans="1:13" ht="76.5">
      <c r="A249" s="735">
        <v>271</v>
      </c>
      <c r="B249" s="164" t="s">
        <v>511</v>
      </c>
      <c r="C249" s="164" t="s">
        <v>512</v>
      </c>
      <c r="D249" s="164" t="s">
        <v>125</v>
      </c>
      <c r="E249" s="198">
        <v>20</v>
      </c>
      <c r="F249" s="736" t="s">
        <v>1225</v>
      </c>
      <c r="G249" s="737" t="s">
        <v>1206</v>
      </c>
      <c r="H249" s="738">
        <v>1</v>
      </c>
      <c r="I249" s="739">
        <v>2.73</v>
      </c>
      <c r="J249" s="168">
        <v>2.73</v>
      </c>
      <c r="K249" s="956">
        <v>2.73</v>
      </c>
      <c r="L249" s="1156">
        <v>1</v>
      </c>
      <c r="M249" s="732"/>
    </row>
    <row r="250" spans="1:13" ht="89.25">
      <c r="A250" s="675">
        <v>273</v>
      </c>
      <c r="B250" s="677" t="s">
        <v>516</v>
      </c>
      <c r="C250" s="677" t="s">
        <v>1504</v>
      </c>
      <c r="D250" s="677" t="s">
        <v>125</v>
      </c>
      <c r="E250" s="198">
        <v>30000</v>
      </c>
      <c r="F250" s="677" t="s">
        <v>1505</v>
      </c>
      <c r="G250" s="888" t="s">
        <v>1489</v>
      </c>
      <c r="H250" s="196"/>
      <c r="I250" s="1044">
        <v>1.7000000000000001E-2</v>
      </c>
      <c r="J250" s="688">
        <v>51</v>
      </c>
      <c r="K250" s="915">
        <v>1.7000000000000001E-2</v>
      </c>
      <c r="L250" s="1002">
        <v>1</v>
      </c>
      <c r="M250" s="674"/>
    </row>
    <row r="251" spans="1:13" ht="25.5">
      <c r="A251" s="664">
        <v>274</v>
      </c>
      <c r="B251" s="667" t="s">
        <v>519</v>
      </c>
      <c r="C251" s="667"/>
      <c r="D251" s="667" t="s">
        <v>125</v>
      </c>
      <c r="E251" s="664">
        <v>2000</v>
      </c>
      <c r="F251" s="139" t="s">
        <v>1526</v>
      </c>
      <c r="G251" s="658" t="s">
        <v>1523</v>
      </c>
      <c r="H251" s="139">
        <v>144</v>
      </c>
      <c r="I251" s="188">
        <v>0.108</v>
      </c>
      <c r="J251" s="170">
        <v>15.552</v>
      </c>
      <c r="K251" s="188">
        <v>0.108</v>
      </c>
      <c r="L251" s="1158">
        <v>1</v>
      </c>
      <c r="M251" s="674"/>
    </row>
    <row r="252" spans="1:13" ht="51">
      <c r="A252" s="675">
        <v>275</v>
      </c>
      <c r="B252" s="677" t="s">
        <v>520</v>
      </c>
      <c r="C252" s="677" t="s">
        <v>521</v>
      </c>
      <c r="D252" s="677" t="s">
        <v>125</v>
      </c>
      <c r="E252" s="675">
        <v>3000</v>
      </c>
      <c r="F252" s="174" t="s">
        <v>1525</v>
      </c>
      <c r="G252" s="679" t="s">
        <v>1523</v>
      </c>
      <c r="H252" s="174">
        <v>150</v>
      </c>
      <c r="I252" s="205">
        <v>0.18</v>
      </c>
      <c r="J252" s="206">
        <v>27</v>
      </c>
      <c r="K252" s="205">
        <v>0.18</v>
      </c>
      <c r="L252" s="1002">
        <v>1</v>
      </c>
      <c r="M252" s="674"/>
    </row>
    <row r="253" spans="1:13" ht="63.75">
      <c r="A253" s="715">
        <v>276</v>
      </c>
      <c r="B253" s="95" t="s">
        <v>520</v>
      </c>
      <c r="C253" s="95" t="s">
        <v>523</v>
      </c>
      <c r="D253" s="716" t="s">
        <v>125</v>
      </c>
      <c r="E253" s="715">
        <v>3000</v>
      </c>
      <c r="F253" s="806" t="s">
        <v>524</v>
      </c>
      <c r="G253" s="95" t="s">
        <v>1176</v>
      </c>
      <c r="H253" s="1051">
        <v>100</v>
      </c>
      <c r="I253" s="791">
        <v>0.1104</v>
      </c>
      <c r="J253" s="719">
        <v>11.04</v>
      </c>
      <c r="K253" s="791">
        <v>0.1104</v>
      </c>
      <c r="L253" s="1157">
        <v>1</v>
      </c>
      <c r="M253" s="632"/>
    </row>
    <row r="254" spans="1:13" ht="63.75">
      <c r="A254" s="198">
        <v>277</v>
      </c>
      <c r="B254" s="164" t="s">
        <v>520</v>
      </c>
      <c r="C254" s="164" t="s">
        <v>525</v>
      </c>
      <c r="D254" s="174" t="s">
        <v>125</v>
      </c>
      <c r="E254" s="198">
        <v>3000</v>
      </c>
      <c r="F254" s="798" t="s">
        <v>524</v>
      </c>
      <c r="G254" s="164" t="s">
        <v>1176</v>
      </c>
      <c r="H254" s="1050">
        <v>100</v>
      </c>
      <c r="I254" s="867">
        <v>0.1104</v>
      </c>
      <c r="J254" s="708">
        <v>11.04</v>
      </c>
      <c r="K254" s="867">
        <v>0.1104</v>
      </c>
      <c r="L254" s="1156">
        <v>1</v>
      </c>
      <c r="M254" s="632"/>
    </row>
    <row r="255" spans="1:13" ht="63.75">
      <c r="A255" s="654">
        <v>278</v>
      </c>
      <c r="B255" s="656" t="s">
        <v>526</v>
      </c>
      <c r="C255" s="656" t="s">
        <v>527</v>
      </c>
      <c r="D255" s="656" t="s">
        <v>125</v>
      </c>
      <c r="E255" s="654">
        <v>2000</v>
      </c>
      <c r="F255" s="127" t="s">
        <v>1476</v>
      </c>
      <c r="G255" s="658" t="s">
        <v>1452</v>
      </c>
      <c r="H255" s="656" t="s">
        <v>1458</v>
      </c>
      <c r="I255" s="959">
        <v>0.14000000000000001</v>
      </c>
      <c r="J255" s="960">
        <v>14</v>
      </c>
      <c r="K255" s="959">
        <v>0.14000000000000001</v>
      </c>
      <c r="L255" s="992">
        <v>1</v>
      </c>
      <c r="M255" s="663"/>
    </row>
    <row r="256" spans="1:13" ht="63.75">
      <c r="A256" s="675">
        <v>279</v>
      </c>
      <c r="B256" s="676" t="s">
        <v>528</v>
      </c>
      <c r="C256" s="676" t="s">
        <v>529</v>
      </c>
      <c r="D256" s="676" t="s">
        <v>530</v>
      </c>
      <c r="E256" s="675">
        <v>550</v>
      </c>
      <c r="F256" s="202" t="s">
        <v>1475</v>
      </c>
      <c r="G256" s="679" t="s">
        <v>1452</v>
      </c>
      <c r="H256" s="676" t="s">
        <v>530</v>
      </c>
      <c r="I256" s="914">
        <v>1.98</v>
      </c>
      <c r="J256" s="1034">
        <v>1.98</v>
      </c>
      <c r="K256" s="1038">
        <v>1.98</v>
      </c>
      <c r="L256" s="1002">
        <v>1</v>
      </c>
      <c r="M256" s="663"/>
    </row>
    <row r="257" spans="1:13" ht="25.5">
      <c r="A257" s="725">
        <v>280</v>
      </c>
      <c r="B257" s="95" t="s">
        <v>532</v>
      </c>
      <c r="C257" s="95" t="s">
        <v>533</v>
      </c>
      <c r="D257" s="95" t="s">
        <v>125</v>
      </c>
      <c r="E257" s="95">
        <v>100</v>
      </c>
      <c r="F257" s="726" t="s">
        <v>1221</v>
      </c>
      <c r="G257" s="727" t="s">
        <v>1206</v>
      </c>
      <c r="H257" s="728">
        <v>1</v>
      </c>
      <c r="I257" s="729">
        <v>1.55</v>
      </c>
      <c r="J257" s="899">
        <v>1.55</v>
      </c>
      <c r="K257" s="927">
        <v>1.55</v>
      </c>
      <c r="L257" s="1159">
        <v>1</v>
      </c>
      <c r="M257" s="732"/>
    </row>
    <row r="258" spans="1:13" ht="25.5">
      <c r="A258" s="735">
        <v>281</v>
      </c>
      <c r="B258" s="164" t="s">
        <v>532</v>
      </c>
      <c r="C258" s="164" t="s">
        <v>534</v>
      </c>
      <c r="D258" s="164" t="s">
        <v>125</v>
      </c>
      <c r="E258" s="164">
        <v>20</v>
      </c>
      <c r="F258" s="736" t="s">
        <v>1221</v>
      </c>
      <c r="G258" s="737" t="s">
        <v>1206</v>
      </c>
      <c r="H258" s="738">
        <v>1</v>
      </c>
      <c r="I258" s="740">
        <v>0.34</v>
      </c>
      <c r="J258" s="955">
        <v>0.34</v>
      </c>
      <c r="K258" s="740">
        <v>0.34</v>
      </c>
      <c r="L258" s="1156">
        <v>1</v>
      </c>
      <c r="M258" s="732"/>
    </row>
    <row r="259" spans="1:13" ht="51">
      <c r="A259" s="715">
        <v>282</v>
      </c>
      <c r="B259" s="693" t="s">
        <v>536</v>
      </c>
      <c r="C259" s="1059" t="s">
        <v>537</v>
      </c>
      <c r="D259" s="716" t="s">
        <v>125</v>
      </c>
      <c r="E259" s="715">
        <v>100</v>
      </c>
      <c r="F259" s="1032" t="s">
        <v>455</v>
      </c>
      <c r="G259" s="95" t="s">
        <v>1176</v>
      </c>
      <c r="H259" s="916">
        <v>1</v>
      </c>
      <c r="I259" s="1060">
        <v>2.64</v>
      </c>
      <c r="J259" s="719">
        <v>2.64</v>
      </c>
      <c r="K259" s="1061">
        <v>2.64</v>
      </c>
      <c r="L259" s="1157">
        <v>1</v>
      </c>
      <c r="M259" s="632"/>
    </row>
    <row r="260" spans="1:13" ht="102">
      <c r="A260" s="675">
        <v>283</v>
      </c>
      <c r="B260" s="676" t="s">
        <v>536</v>
      </c>
      <c r="C260" s="676" t="s">
        <v>538</v>
      </c>
      <c r="D260" s="677" t="s">
        <v>125</v>
      </c>
      <c r="E260" s="675">
        <v>100</v>
      </c>
      <c r="F260" s="677" t="s">
        <v>1403</v>
      </c>
      <c r="G260" s="679" t="s">
        <v>1368</v>
      </c>
      <c r="H260" s="677" t="s">
        <v>125</v>
      </c>
      <c r="I260" s="950">
        <v>6.24</v>
      </c>
      <c r="J260" s="706">
        <v>6.24</v>
      </c>
      <c r="K260" s="1065">
        <v>6.24</v>
      </c>
      <c r="L260" s="1002">
        <v>1</v>
      </c>
      <c r="M260" s="674"/>
    </row>
    <row r="261" spans="1:13" ht="89.25">
      <c r="A261" s="198">
        <v>285</v>
      </c>
      <c r="B261" s="164" t="s">
        <v>536</v>
      </c>
      <c r="C261" s="1019" t="s">
        <v>540</v>
      </c>
      <c r="D261" s="174" t="s">
        <v>125</v>
      </c>
      <c r="E261" s="198">
        <v>70</v>
      </c>
      <c r="F261" s="1019" t="s">
        <v>455</v>
      </c>
      <c r="G261" s="164" t="s">
        <v>1176</v>
      </c>
      <c r="H261" s="179">
        <v>1</v>
      </c>
      <c r="I261" s="1068">
        <v>9.36</v>
      </c>
      <c r="J261" s="708">
        <v>9.36</v>
      </c>
      <c r="K261" s="1069">
        <v>9.36</v>
      </c>
      <c r="L261" s="1156">
        <v>1</v>
      </c>
      <c r="M261" s="632"/>
    </row>
    <row r="262" spans="1:13" ht="114.75">
      <c r="A262" s="664">
        <v>286</v>
      </c>
      <c r="B262" s="665" t="s">
        <v>536</v>
      </c>
      <c r="C262" s="1074" t="s">
        <v>1514</v>
      </c>
      <c r="D262" s="667" t="s">
        <v>125</v>
      </c>
      <c r="E262" s="664">
        <v>40</v>
      </c>
      <c r="F262" s="659" t="s">
        <v>1510</v>
      </c>
      <c r="G262" s="827" t="s">
        <v>1489</v>
      </c>
      <c r="H262" s="201"/>
      <c r="I262" s="1075">
        <v>2.34</v>
      </c>
      <c r="J262" s="670">
        <v>93.6</v>
      </c>
      <c r="K262" s="1075">
        <v>2.34</v>
      </c>
      <c r="L262" s="1158">
        <v>1</v>
      </c>
      <c r="M262" s="674"/>
    </row>
    <row r="263" spans="1:13" ht="89.25">
      <c r="A263" s="675">
        <v>291</v>
      </c>
      <c r="B263" s="164" t="s">
        <v>550</v>
      </c>
      <c r="C263" s="677" t="s">
        <v>551</v>
      </c>
      <c r="D263" s="677" t="s">
        <v>125</v>
      </c>
      <c r="E263" s="675">
        <v>2</v>
      </c>
      <c r="F263" s="677" t="s">
        <v>1170</v>
      </c>
      <c r="G263" s="677" t="s">
        <v>1175</v>
      </c>
      <c r="H263" s="675" t="s">
        <v>1171</v>
      </c>
      <c r="I263" s="963">
        <v>575.86</v>
      </c>
      <c r="J263" s="705">
        <v>3455.16</v>
      </c>
      <c r="K263" s="963">
        <v>575.86</v>
      </c>
      <c r="L263" s="1002">
        <v>1</v>
      </c>
      <c r="M263" s="674"/>
    </row>
    <row r="264" spans="1:13" ht="89.25">
      <c r="A264" s="741">
        <v>292</v>
      </c>
      <c r="B264" s="693" t="s">
        <v>552</v>
      </c>
      <c r="C264" s="667" t="s">
        <v>553</v>
      </c>
      <c r="D264" s="667" t="s">
        <v>125</v>
      </c>
      <c r="E264" s="664">
        <v>2</v>
      </c>
      <c r="F264" s="659" t="s">
        <v>1170</v>
      </c>
      <c r="G264" s="659" t="s">
        <v>1175</v>
      </c>
      <c r="H264" s="741" t="s">
        <v>1171</v>
      </c>
      <c r="I264" s="964">
        <v>575.86</v>
      </c>
      <c r="J264" s="700">
        <v>3455.16</v>
      </c>
      <c r="K264" s="964">
        <v>575.86</v>
      </c>
      <c r="L264" s="1158">
        <v>1</v>
      </c>
      <c r="M264" s="674"/>
    </row>
    <row r="265" spans="1:13" ht="102">
      <c r="A265" s="675">
        <v>293</v>
      </c>
      <c r="B265" s="164" t="s">
        <v>550</v>
      </c>
      <c r="C265" s="677" t="s">
        <v>554</v>
      </c>
      <c r="D265" s="677" t="s">
        <v>125</v>
      </c>
      <c r="E265" s="675">
        <v>2</v>
      </c>
      <c r="F265" s="677" t="s">
        <v>1365</v>
      </c>
      <c r="G265" s="679" t="s">
        <v>1361</v>
      </c>
      <c r="H265" s="675">
        <v>1</v>
      </c>
      <c r="I265" s="963">
        <v>132</v>
      </c>
      <c r="J265" s="705">
        <v>264</v>
      </c>
      <c r="K265" s="963">
        <v>132</v>
      </c>
      <c r="L265" s="1002">
        <v>1</v>
      </c>
      <c r="M265" s="674"/>
    </row>
    <row r="266" spans="1:13" ht="127.5">
      <c r="A266" s="741">
        <v>294</v>
      </c>
      <c r="B266" s="693" t="s">
        <v>555</v>
      </c>
      <c r="C266" s="667" t="s">
        <v>556</v>
      </c>
      <c r="D266" s="667" t="s">
        <v>125</v>
      </c>
      <c r="E266" s="664">
        <v>2</v>
      </c>
      <c r="F266" s="659" t="s">
        <v>1365</v>
      </c>
      <c r="G266" s="658" t="s">
        <v>1361</v>
      </c>
      <c r="H266" s="741">
        <v>1</v>
      </c>
      <c r="I266" s="964">
        <v>132</v>
      </c>
      <c r="J266" s="700">
        <v>264</v>
      </c>
      <c r="K266" s="964">
        <v>132</v>
      </c>
      <c r="L266" s="1158">
        <v>1</v>
      </c>
      <c r="M266" s="674"/>
    </row>
    <row r="267" spans="1:13" ht="51">
      <c r="A267" s="675">
        <v>295</v>
      </c>
      <c r="B267" s="164" t="s">
        <v>557</v>
      </c>
      <c r="C267" s="677" t="s">
        <v>558</v>
      </c>
      <c r="D267" s="677" t="s">
        <v>125</v>
      </c>
      <c r="E267" s="675">
        <v>2</v>
      </c>
      <c r="F267" s="677" t="s">
        <v>1365</v>
      </c>
      <c r="G267" s="679" t="s">
        <v>1361</v>
      </c>
      <c r="H267" s="675">
        <v>1</v>
      </c>
      <c r="I267" s="963">
        <v>132</v>
      </c>
      <c r="J267" s="705">
        <v>264</v>
      </c>
      <c r="K267" s="963">
        <v>132</v>
      </c>
      <c r="L267" s="1002">
        <v>1</v>
      </c>
      <c r="M267" s="674"/>
    </row>
    <row r="268" spans="1:13" ht="76.5">
      <c r="A268" s="741">
        <v>296</v>
      </c>
      <c r="B268" s="693" t="s">
        <v>559</v>
      </c>
      <c r="C268" s="667" t="s">
        <v>560</v>
      </c>
      <c r="D268" s="667" t="s">
        <v>125</v>
      </c>
      <c r="E268" s="664">
        <v>2</v>
      </c>
      <c r="F268" s="659" t="s">
        <v>1365</v>
      </c>
      <c r="G268" s="658" t="s">
        <v>1361</v>
      </c>
      <c r="H268" s="741">
        <v>1</v>
      </c>
      <c r="I268" s="964">
        <v>33.6</v>
      </c>
      <c r="J268" s="700">
        <v>67.2</v>
      </c>
      <c r="K268" s="964">
        <v>33.6</v>
      </c>
      <c r="L268" s="1158">
        <v>1</v>
      </c>
      <c r="M268" s="674"/>
    </row>
    <row r="269" spans="1:13" ht="114.75">
      <c r="A269" s="675">
        <v>297</v>
      </c>
      <c r="B269" s="164" t="s">
        <v>561</v>
      </c>
      <c r="C269" s="677" t="s">
        <v>562</v>
      </c>
      <c r="D269" s="677" t="s">
        <v>125</v>
      </c>
      <c r="E269" s="675">
        <v>2</v>
      </c>
      <c r="F269" s="677" t="s">
        <v>1365</v>
      </c>
      <c r="G269" s="679" t="s">
        <v>1361</v>
      </c>
      <c r="H269" s="675">
        <v>1</v>
      </c>
      <c r="I269" s="963">
        <v>132</v>
      </c>
      <c r="J269" s="705">
        <v>264</v>
      </c>
      <c r="K269" s="963">
        <v>132</v>
      </c>
      <c r="L269" s="1002">
        <v>1</v>
      </c>
      <c r="M269" s="674"/>
    </row>
    <row r="270" spans="1:13" ht="165.75">
      <c r="A270" s="675">
        <v>301</v>
      </c>
      <c r="B270" s="164" t="s">
        <v>568</v>
      </c>
      <c r="C270" s="677" t="s">
        <v>569</v>
      </c>
      <c r="D270" s="677" t="s">
        <v>125</v>
      </c>
      <c r="E270" s="675">
        <v>5</v>
      </c>
      <c r="F270" s="677" t="s">
        <v>1170</v>
      </c>
      <c r="G270" s="677" t="s">
        <v>1175</v>
      </c>
      <c r="H270" s="675" t="s">
        <v>1171</v>
      </c>
      <c r="I270" s="963">
        <v>316.73</v>
      </c>
      <c r="J270" s="705">
        <v>1900.38</v>
      </c>
      <c r="K270" s="963">
        <v>316.73</v>
      </c>
      <c r="L270" s="1002">
        <v>1</v>
      </c>
      <c r="M270" s="674"/>
    </row>
    <row r="271" spans="1:13" ht="293.25">
      <c r="A271" s="664">
        <v>302</v>
      </c>
      <c r="B271" s="693" t="s">
        <v>570</v>
      </c>
      <c r="C271" s="667" t="s">
        <v>571</v>
      </c>
      <c r="D271" s="667" t="s">
        <v>125</v>
      </c>
      <c r="E271" s="664">
        <v>5</v>
      </c>
      <c r="F271" s="659" t="s">
        <v>1366</v>
      </c>
      <c r="G271" s="658" t="s">
        <v>1361</v>
      </c>
      <c r="H271" s="741">
        <v>5</v>
      </c>
      <c r="I271" s="964">
        <v>156</v>
      </c>
      <c r="J271" s="700">
        <v>780</v>
      </c>
      <c r="K271" s="964">
        <v>156</v>
      </c>
      <c r="L271" s="1158">
        <v>1</v>
      </c>
      <c r="M271" s="674"/>
    </row>
    <row r="272" spans="1:13" ht="293.25">
      <c r="A272" s="675">
        <v>303</v>
      </c>
      <c r="B272" s="164" t="s">
        <v>570</v>
      </c>
      <c r="C272" s="677" t="s">
        <v>572</v>
      </c>
      <c r="D272" s="677" t="s">
        <v>125</v>
      </c>
      <c r="E272" s="675">
        <v>5</v>
      </c>
      <c r="F272" s="677" t="s">
        <v>1366</v>
      </c>
      <c r="G272" s="679" t="s">
        <v>1361</v>
      </c>
      <c r="H272" s="675">
        <v>5</v>
      </c>
      <c r="I272" s="963">
        <v>156</v>
      </c>
      <c r="J272" s="705">
        <v>780</v>
      </c>
      <c r="K272" s="963">
        <v>156</v>
      </c>
      <c r="L272" s="1002">
        <v>1</v>
      </c>
      <c r="M272" s="674"/>
    </row>
    <row r="273" spans="1:13" ht="76.5">
      <c r="A273" s="664">
        <v>304</v>
      </c>
      <c r="B273" s="693" t="s">
        <v>573</v>
      </c>
      <c r="C273" s="667" t="s">
        <v>125</v>
      </c>
      <c r="D273" s="667" t="s">
        <v>125</v>
      </c>
      <c r="E273" s="664">
        <v>5</v>
      </c>
      <c r="F273" s="659" t="s">
        <v>1366</v>
      </c>
      <c r="G273" s="658" t="s">
        <v>1361</v>
      </c>
      <c r="H273" s="741">
        <v>5</v>
      </c>
      <c r="I273" s="964">
        <v>108</v>
      </c>
      <c r="J273" s="700">
        <v>540</v>
      </c>
      <c r="K273" s="964">
        <v>108</v>
      </c>
      <c r="L273" s="1158">
        <v>1</v>
      </c>
      <c r="M273" s="674"/>
    </row>
    <row r="274" spans="1:13" ht="89.25">
      <c r="A274" s="675">
        <v>305</v>
      </c>
      <c r="B274" s="164" t="s">
        <v>574</v>
      </c>
      <c r="C274" s="677" t="s">
        <v>125</v>
      </c>
      <c r="D274" s="677" t="s">
        <v>125</v>
      </c>
      <c r="E274" s="675">
        <v>5</v>
      </c>
      <c r="F274" s="677" t="s">
        <v>1366</v>
      </c>
      <c r="G274" s="679" t="s">
        <v>1361</v>
      </c>
      <c r="H274" s="675">
        <v>5</v>
      </c>
      <c r="I274" s="963">
        <v>108</v>
      </c>
      <c r="J274" s="705">
        <v>540</v>
      </c>
      <c r="K274" s="963">
        <v>108</v>
      </c>
      <c r="L274" s="1002">
        <v>1</v>
      </c>
      <c r="M274" s="674"/>
    </row>
    <row r="275" spans="1:13" ht="114.75">
      <c r="A275" s="664">
        <v>306</v>
      </c>
      <c r="B275" s="693" t="s">
        <v>575</v>
      </c>
      <c r="C275" s="667" t="s">
        <v>125</v>
      </c>
      <c r="D275" s="667" t="s">
        <v>125</v>
      </c>
      <c r="E275" s="664">
        <v>5</v>
      </c>
      <c r="F275" s="659" t="s">
        <v>1170</v>
      </c>
      <c r="G275" s="659" t="s">
        <v>1175</v>
      </c>
      <c r="H275" s="741" t="s">
        <v>1171</v>
      </c>
      <c r="I275" s="964">
        <v>48.66</v>
      </c>
      <c r="J275" s="700">
        <v>291.95999999999998</v>
      </c>
      <c r="K275" s="964">
        <v>48.66</v>
      </c>
      <c r="L275" s="1158">
        <v>1</v>
      </c>
      <c r="M275" s="674"/>
    </row>
    <row r="276" spans="1:13" ht="114.75">
      <c r="A276" s="675">
        <v>307</v>
      </c>
      <c r="B276" s="164" t="s">
        <v>576</v>
      </c>
      <c r="C276" s="677" t="s">
        <v>125</v>
      </c>
      <c r="D276" s="677" t="s">
        <v>125</v>
      </c>
      <c r="E276" s="675">
        <v>5</v>
      </c>
      <c r="F276" s="677" t="s">
        <v>1170</v>
      </c>
      <c r="G276" s="677" t="s">
        <v>1175</v>
      </c>
      <c r="H276" s="675" t="s">
        <v>1171</v>
      </c>
      <c r="I276" s="963">
        <v>48.66</v>
      </c>
      <c r="J276" s="705">
        <v>291.95999999999998</v>
      </c>
      <c r="K276" s="963">
        <v>48.66</v>
      </c>
      <c r="L276" s="1002">
        <v>1</v>
      </c>
      <c r="M276" s="674"/>
    </row>
    <row r="277" spans="1:13" ht="165.75">
      <c r="A277" s="664">
        <v>308</v>
      </c>
      <c r="B277" s="693" t="s">
        <v>578</v>
      </c>
      <c r="C277" s="667" t="s">
        <v>579</v>
      </c>
      <c r="D277" s="667" t="s">
        <v>125</v>
      </c>
      <c r="E277" s="664">
        <v>2</v>
      </c>
      <c r="F277" s="659" t="s">
        <v>1170</v>
      </c>
      <c r="G277" s="659" t="s">
        <v>1175</v>
      </c>
      <c r="H277" s="741" t="s">
        <v>1171</v>
      </c>
      <c r="I277" s="964">
        <v>1487.65</v>
      </c>
      <c r="J277" s="700">
        <v>8925.9000000000015</v>
      </c>
      <c r="K277" s="964">
        <v>1487.65</v>
      </c>
      <c r="L277" s="1158">
        <v>1</v>
      </c>
      <c r="M277" s="674"/>
    </row>
    <row r="278" spans="1:13" ht="165.75">
      <c r="A278" s="675">
        <v>309</v>
      </c>
      <c r="B278" s="164" t="s">
        <v>580</v>
      </c>
      <c r="C278" s="677" t="s">
        <v>581</v>
      </c>
      <c r="D278" s="677" t="s">
        <v>125</v>
      </c>
      <c r="E278" s="675">
        <v>2</v>
      </c>
      <c r="F278" s="677" t="s">
        <v>1170</v>
      </c>
      <c r="G278" s="677" t="s">
        <v>1175</v>
      </c>
      <c r="H278" s="675" t="s">
        <v>1171</v>
      </c>
      <c r="I278" s="963">
        <v>1487.65</v>
      </c>
      <c r="J278" s="705">
        <v>8925.9000000000015</v>
      </c>
      <c r="K278" s="963">
        <v>1487.65</v>
      </c>
      <c r="L278" s="1002">
        <v>1</v>
      </c>
      <c r="M278" s="674"/>
    </row>
    <row r="279" spans="1:13" ht="89.25">
      <c r="A279" s="664">
        <v>310</v>
      </c>
      <c r="B279" s="693" t="s">
        <v>582</v>
      </c>
      <c r="C279" s="667" t="s">
        <v>583</v>
      </c>
      <c r="D279" s="667" t="s">
        <v>125</v>
      </c>
      <c r="E279" s="664">
        <v>2</v>
      </c>
      <c r="F279" s="659" t="s">
        <v>1170</v>
      </c>
      <c r="G279" s="659" t="s">
        <v>1175</v>
      </c>
      <c r="H279" s="741" t="s">
        <v>1171</v>
      </c>
      <c r="I279" s="964">
        <v>1439.66</v>
      </c>
      <c r="J279" s="700">
        <v>8637.9600000000009</v>
      </c>
      <c r="K279" s="964">
        <v>1439.66</v>
      </c>
      <c r="L279" s="1158">
        <v>1</v>
      </c>
      <c r="M279" s="674"/>
    </row>
    <row r="280" spans="1:13" ht="89.25">
      <c r="A280" s="675">
        <v>311</v>
      </c>
      <c r="B280" s="164" t="s">
        <v>584</v>
      </c>
      <c r="C280" s="677" t="s">
        <v>585</v>
      </c>
      <c r="D280" s="677" t="s">
        <v>125</v>
      </c>
      <c r="E280" s="675">
        <v>2</v>
      </c>
      <c r="F280" s="677" t="s">
        <v>1170</v>
      </c>
      <c r="G280" s="677" t="s">
        <v>1175</v>
      </c>
      <c r="H280" s="675" t="s">
        <v>1171</v>
      </c>
      <c r="I280" s="963">
        <v>1535.64</v>
      </c>
      <c r="J280" s="705">
        <v>9213.84</v>
      </c>
      <c r="K280" s="963">
        <v>1535.64</v>
      </c>
      <c r="L280" s="1002">
        <v>1</v>
      </c>
      <c r="M280" s="674"/>
    </row>
    <row r="281" spans="1:13" ht="191.25">
      <c r="A281" s="664">
        <v>312</v>
      </c>
      <c r="B281" s="693" t="s">
        <v>586</v>
      </c>
      <c r="C281" s="667" t="s">
        <v>587</v>
      </c>
      <c r="D281" s="667" t="s">
        <v>125</v>
      </c>
      <c r="E281" s="664">
        <v>3</v>
      </c>
      <c r="F281" s="659" t="s">
        <v>1170</v>
      </c>
      <c r="G281" s="659" t="s">
        <v>1175</v>
      </c>
      <c r="H281" s="741" t="s">
        <v>1173</v>
      </c>
      <c r="I281" s="964">
        <v>5758.64</v>
      </c>
      <c r="J281" s="700">
        <v>5758.64</v>
      </c>
      <c r="K281" s="964">
        <v>5758.64</v>
      </c>
      <c r="L281" s="1158">
        <v>1</v>
      </c>
      <c r="M281" s="674"/>
    </row>
    <row r="282" spans="1:13" ht="191.25">
      <c r="A282" s="675">
        <v>313</v>
      </c>
      <c r="B282" s="164" t="s">
        <v>586</v>
      </c>
      <c r="C282" s="677" t="s">
        <v>588</v>
      </c>
      <c r="D282" s="677" t="s">
        <v>125</v>
      </c>
      <c r="E282" s="675">
        <v>3</v>
      </c>
      <c r="F282" s="677" t="s">
        <v>1170</v>
      </c>
      <c r="G282" s="677" t="s">
        <v>1175</v>
      </c>
      <c r="H282" s="675" t="s">
        <v>1173</v>
      </c>
      <c r="I282" s="963">
        <v>6622.43</v>
      </c>
      <c r="J282" s="705">
        <v>6622.43</v>
      </c>
      <c r="K282" s="963">
        <v>6622.43</v>
      </c>
      <c r="L282" s="1002">
        <v>1</v>
      </c>
      <c r="M282" s="674"/>
    </row>
    <row r="283" spans="1:13" ht="153">
      <c r="A283" s="664">
        <v>316</v>
      </c>
      <c r="B283" s="693" t="s">
        <v>592</v>
      </c>
      <c r="C283" s="667" t="s">
        <v>593</v>
      </c>
      <c r="D283" s="667" t="s">
        <v>125</v>
      </c>
      <c r="E283" s="664">
        <v>2</v>
      </c>
      <c r="F283" s="659" t="s">
        <v>1170</v>
      </c>
      <c r="G283" s="659" t="s">
        <v>1175</v>
      </c>
      <c r="H283" s="741" t="s">
        <v>1171</v>
      </c>
      <c r="I283" s="964">
        <v>1199.72</v>
      </c>
      <c r="J283" s="700">
        <v>7198.32</v>
      </c>
      <c r="K283" s="964">
        <v>1199.72</v>
      </c>
      <c r="L283" s="1158">
        <v>1</v>
      </c>
      <c r="M283" s="674"/>
    </row>
    <row r="284" spans="1:13" ht="153">
      <c r="A284" s="675">
        <v>317</v>
      </c>
      <c r="B284" s="164" t="s">
        <v>594</v>
      </c>
      <c r="C284" s="677" t="s">
        <v>593</v>
      </c>
      <c r="D284" s="677" t="s">
        <v>125</v>
      </c>
      <c r="E284" s="675">
        <v>2</v>
      </c>
      <c r="F284" s="677" t="s">
        <v>1170</v>
      </c>
      <c r="G284" s="677" t="s">
        <v>1175</v>
      </c>
      <c r="H284" s="675" t="s">
        <v>1171</v>
      </c>
      <c r="I284" s="963">
        <v>1151.73</v>
      </c>
      <c r="J284" s="705">
        <v>6910.38</v>
      </c>
      <c r="K284" s="963">
        <v>1151.73</v>
      </c>
      <c r="L284" s="1002">
        <v>1</v>
      </c>
      <c r="M284" s="674"/>
    </row>
    <row r="285" spans="1:13" ht="178.5">
      <c r="A285" s="715">
        <v>320</v>
      </c>
      <c r="B285" s="693" t="s">
        <v>599</v>
      </c>
      <c r="C285" s="747" t="s">
        <v>600</v>
      </c>
      <c r="D285" s="716" t="s">
        <v>601</v>
      </c>
      <c r="E285" s="715">
        <v>4</v>
      </c>
      <c r="F285" s="95" t="s">
        <v>602</v>
      </c>
      <c r="G285" s="95" t="s">
        <v>1176</v>
      </c>
      <c r="H285" s="95" t="s">
        <v>601</v>
      </c>
      <c r="I285" s="811">
        <v>165.6</v>
      </c>
      <c r="J285" s="719">
        <v>165.6</v>
      </c>
      <c r="K285" s="811">
        <v>165.6</v>
      </c>
      <c r="L285" s="1157">
        <v>1</v>
      </c>
      <c r="M285" s="632"/>
    </row>
    <row r="286" spans="1:13" ht="178.5">
      <c r="A286" s="198">
        <v>321</v>
      </c>
      <c r="B286" s="164" t="s">
        <v>603</v>
      </c>
      <c r="C286" s="191" t="s">
        <v>604</v>
      </c>
      <c r="D286" s="174" t="s">
        <v>605</v>
      </c>
      <c r="E286" s="198">
        <v>6</v>
      </c>
      <c r="F286" s="164" t="s">
        <v>606</v>
      </c>
      <c r="G286" s="164" t="s">
        <v>1176</v>
      </c>
      <c r="H286" s="164" t="s">
        <v>605</v>
      </c>
      <c r="I286" s="917">
        <v>24</v>
      </c>
      <c r="J286" s="708">
        <v>24</v>
      </c>
      <c r="K286" s="917">
        <v>24</v>
      </c>
      <c r="L286" s="1156">
        <v>1</v>
      </c>
      <c r="M286" s="632"/>
    </row>
    <row r="287" spans="1:13" ht="191.25">
      <c r="A287" s="715">
        <v>322</v>
      </c>
      <c r="B287" s="693" t="s">
        <v>607</v>
      </c>
      <c r="C287" s="747" t="s">
        <v>608</v>
      </c>
      <c r="D287" s="716" t="s">
        <v>609</v>
      </c>
      <c r="E287" s="715">
        <v>8</v>
      </c>
      <c r="F287" s="95" t="s">
        <v>1531</v>
      </c>
      <c r="G287" s="95" t="s">
        <v>1530</v>
      </c>
      <c r="H287" s="95"/>
      <c r="I287" s="811">
        <v>3.76</v>
      </c>
      <c r="J287" s="719">
        <v>30.05</v>
      </c>
      <c r="K287" s="811">
        <v>3.76</v>
      </c>
      <c r="L287" s="1157">
        <v>1</v>
      </c>
      <c r="M287" s="632"/>
    </row>
    <row r="288" spans="1:13" ht="102">
      <c r="A288" s="198">
        <v>323</v>
      </c>
      <c r="B288" s="164" t="s">
        <v>611</v>
      </c>
      <c r="C288" s="164" t="s">
        <v>612</v>
      </c>
      <c r="D288" s="174" t="s">
        <v>609</v>
      </c>
      <c r="E288" s="198">
        <v>20</v>
      </c>
      <c r="F288" s="164" t="s">
        <v>602</v>
      </c>
      <c r="G288" s="164" t="s">
        <v>1176</v>
      </c>
      <c r="H288" s="164" t="s">
        <v>610</v>
      </c>
      <c r="I288" s="917">
        <v>3.72</v>
      </c>
      <c r="J288" s="708">
        <v>3.72</v>
      </c>
      <c r="K288" s="917">
        <v>3.72</v>
      </c>
      <c r="L288" s="1156">
        <v>1</v>
      </c>
      <c r="M288" s="632"/>
    </row>
    <row r="289" spans="1:13" ht="344.25">
      <c r="A289" s="715">
        <v>324</v>
      </c>
      <c r="B289" s="693" t="s">
        <v>613</v>
      </c>
      <c r="C289" s="747" t="s">
        <v>614</v>
      </c>
      <c r="D289" s="716" t="s">
        <v>609</v>
      </c>
      <c r="E289" s="715">
        <v>4</v>
      </c>
      <c r="F289" s="95" t="s">
        <v>615</v>
      </c>
      <c r="G289" s="95" t="s">
        <v>1176</v>
      </c>
      <c r="H289" s="95" t="s">
        <v>610</v>
      </c>
      <c r="I289" s="811">
        <v>22.8</v>
      </c>
      <c r="J289" s="719">
        <v>22.8</v>
      </c>
      <c r="K289" s="811">
        <v>22.8</v>
      </c>
      <c r="L289" s="1157">
        <v>1</v>
      </c>
      <c r="M289" s="632"/>
    </row>
    <row r="290" spans="1:13" ht="344.25">
      <c r="A290" s="675">
        <v>325</v>
      </c>
      <c r="B290" s="164" t="s">
        <v>616</v>
      </c>
      <c r="C290" s="744" t="s">
        <v>614</v>
      </c>
      <c r="D290" s="677" t="s">
        <v>609</v>
      </c>
      <c r="E290" s="675">
        <v>4</v>
      </c>
      <c r="F290" s="1002" t="s">
        <v>1479</v>
      </c>
      <c r="G290" s="679" t="s">
        <v>1452</v>
      </c>
      <c r="H290" s="677" t="s">
        <v>609</v>
      </c>
      <c r="I290" s="914">
        <v>28.25</v>
      </c>
      <c r="J290" s="1034">
        <v>28.25</v>
      </c>
      <c r="K290" s="914">
        <v>28.25</v>
      </c>
      <c r="L290" s="1002">
        <v>1</v>
      </c>
      <c r="M290" s="674"/>
    </row>
    <row r="291" spans="1:13" ht="344.25">
      <c r="A291" s="715">
        <v>326</v>
      </c>
      <c r="B291" s="693" t="s">
        <v>617</v>
      </c>
      <c r="C291" s="747" t="s">
        <v>614</v>
      </c>
      <c r="D291" s="716" t="s">
        <v>609</v>
      </c>
      <c r="E291" s="715">
        <v>4</v>
      </c>
      <c r="F291" s="95" t="s">
        <v>615</v>
      </c>
      <c r="G291" s="95" t="s">
        <v>1176</v>
      </c>
      <c r="H291" s="95" t="s">
        <v>610</v>
      </c>
      <c r="I291" s="811">
        <v>56.4</v>
      </c>
      <c r="J291" s="719">
        <v>56.4</v>
      </c>
      <c r="K291" s="811">
        <v>56.4</v>
      </c>
      <c r="L291" s="1157">
        <v>1</v>
      </c>
      <c r="M291" s="632"/>
    </row>
    <row r="292" spans="1:13" ht="204">
      <c r="A292" s="198">
        <v>327</v>
      </c>
      <c r="B292" s="164" t="s">
        <v>618</v>
      </c>
      <c r="C292" s="191" t="s">
        <v>614</v>
      </c>
      <c r="D292" s="174" t="s">
        <v>609</v>
      </c>
      <c r="E292" s="198">
        <v>4</v>
      </c>
      <c r="F292" s="164" t="s">
        <v>615</v>
      </c>
      <c r="G292" s="164" t="s">
        <v>1176</v>
      </c>
      <c r="H292" s="164" t="s">
        <v>610</v>
      </c>
      <c r="I292" s="917">
        <v>86.4</v>
      </c>
      <c r="J292" s="708">
        <v>86.4</v>
      </c>
      <c r="K292" s="917">
        <v>86.4</v>
      </c>
      <c r="L292" s="1156">
        <v>1</v>
      </c>
      <c r="M292" s="632"/>
    </row>
    <row r="293" spans="1:13">
      <c r="A293" s="1212" t="s">
        <v>619</v>
      </c>
      <c r="B293" s="1213"/>
      <c r="C293" s="1213"/>
      <c r="D293" s="1213"/>
      <c r="E293" s="1213"/>
      <c r="F293" s="1213"/>
      <c r="G293" s="1213"/>
      <c r="H293" s="1213"/>
      <c r="I293" s="1214"/>
      <c r="J293" s="708"/>
      <c r="K293" s="1211"/>
      <c r="L293" s="1156"/>
      <c r="M293" s="632"/>
    </row>
    <row r="294" spans="1:13" ht="180">
      <c r="A294" s="214">
        <v>1</v>
      </c>
      <c r="B294" s="215" t="s">
        <v>621</v>
      </c>
      <c r="C294" s="215" t="s">
        <v>1515</v>
      </c>
      <c r="D294" s="216" t="s">
        <v>622</v>
      </c>
      <c r="E294" s="217">
        <v>25</v>
      </c>
      <c r="F294" s="218" t="s">
        <v>1516</v>
      </c>
      <c r="G294" s="1085" t="s">
        <v>1489</v>
      </c>
      <c r="H294" s="1173"/>
      <c r="I294" s="1103">
        <v>11.25</v>
      </c>
      <c r="J294" s="1108">
        <v>281.25</v>
      </c>
      <c r="K294" s="219">
        <v>11.25</v>
      </c>
      <c r="L294" s="1086">
        <v>1</v>
      </c>
      <c r="M294" s="365"/>
    </row>
    <row r="295" spans="1:13" ht="90">
      <c r="A295" s="17">
        <v>2</v>
      </c>
      <c r="B295" s="18" t="s">
        <v>624</v>
      </c>
      <c r="C295" s="18" t="s">
        <v>625</v>
      </c>
      <c r="D295" s="15" t="s">
        <v>626</v>
      </c>
      <c r="E295" s="211">
        <v>52</v>
      </c>
      <c r="F295" s="1093" t="s">
        <v>455</v>
      </c>
      <c r="G295" s="1094" t="s">
        <v>1176</v>
      </c>
      <c r="H295" s="16">
        <v>1</v>
      </c>
      <c r="I295" s="1095">
        <v>54.96</v>
      </c>
      <c r="J295" s="1110">
        <v>13.74</v>
      </c>
      <c r="K295" s="359">
        <v>13.74</v>
      </c>
      <c r="L295" s="359">
        <v>1</v>
      </c>
    </row>
    <row r="296" spans="1:13" ht="15" customHeight="1">
      <c r="A296" s="1199" t="s">
        <v>635</v>
      </c>
      <c r="B296" s="1200"/>
      <c r="C296" s="1200"/>
      <c r="D296" s="1200"/>
      <c r="E296" s="1200"/>
      <c r="F296" s="1200"/>
      <c r="G296" s="1200"/>
      <c r="H296" s="1200"/>
      <c r="I296" s="1201"/>
      <c r="J296" s="1110"/>
      <c r="K296" s="359"/>
      <c r="L296" s="359"/>
    </row>
    <row r="297" spans="1:13" ht="63">
      <c r="A297" s="239">
        <v>1</v>
      </c>
      <c r="B297" s="240" t="s">
        <v>638</v>
      </c>
      <c r="C297" s="241" t="s">
        <v>639</v>
      </c>
      <c r="D297" s="284" t="s">
        <v>640</v>
      </c>
      <c r="E297" s="284">
        <v>5</v>
      </c>
      <c r="F297" s="1113" t="s">
        <v>1337</v>
      </c>
      <c r="G297" s="90" t="s">
        <v>1338</v>
      </c>
      <c r="H297" s="284">
        <v>1</v>
      </c>
      <c r="I297" s="116">
        <v>54</v>
      </c>
      <c r="J297" s="116">
        <v>54</v>
      </c>
      <c r="K297" s="116">
        <v>54</v>
      </c>
      <c r="L297" s="171">
        <v>1</v>
      </c>
      <c r="M297"/>
    </row>
    <row r="298" spans="1:13" ht="75">
      <c r="A298" s="242">
        <v>2</v>
      </c>
      <c r="B298" s="243" t="s">
        <v>641</v>
      </c>
      <c r="C298" s="244" t="s">
        <v>639</v>
      </c>
      <c r="D298" s="285" t="s">
        <v>640</v>
      </c>
      <c r="E298" s="285">
        <v>2</v>
      </c>
      <c r="F298" s="1114" t="s">
        <v>1337</v>
      </c>
      <c r="G298" s="236" t="s">
        <v>1338</v>
      </c>
      <c r="H298" s="288">
        <v>1</v>
      </c>
      <c r="I298" s="245">
        <v>46.8</v>
      </c>
      <c r="J298" s="237">
        <v>46.8</v>
      </c>
      <c r="K298" s="245">
        <v>46.8</v>
      </c>
      <c r="L298" s="238">
        <v>1</v>
      </c>
      <c r="M298"/>
    </row>
    <row r="299" spans="1:13" ht="120">
      <c r="A299" s="107">
        <v>3</v>
      </c>
      <c r="B299" s="118" t="s">
        <v>642</v>
      </c>
      <c r="C299" s="113" t="s">
        <v>643</v>
      </c>
      <c r="D299" s="286" t="s">
        <v>629</v>
      </c>
      <c r="E299" s="326">
        <v>3</v>
      </c>
      <c r="F299" s="1113" t="s">
        <v>1337</v>
      </c>
      <c r="G299" s="90" t="s">
        <v>1338</v>
      </c>
      <c r="H299" s="284">
        <v>1</v>
      </c>
      <c r="I299" s="116">
        <v>69</v>
      </c>
      <c r="J299" s="116">
        <v>69</v>
      </c>
      <c r="K299" s="116">
        <v>69</v>
      </c>
      <c r="L299" s="166">
        <v>1</v>
      </c>
      <c r="M299"/>
    </row>
    <row r="300" spans="1:13" ht="120">
      <c r="A300" s="242">
        <v>4</v>
      </c>
      <c r="B300" s="243" t="s">
        <v>644</v>
      </c>
      <c r="C300" s="244" t="s">
        <v>643</v>
      </c>
      <c r="D300" s="285" t="s">
        <v>629</v>
      </c>
      <c r="E300" s="285">
        <v>3</v>
      </c>
      <c r="F300" s="1114" t="s">
        <v>1337</v>
      </c>
      <c r="G300" s="236" t="s">
        <v>1338</v>
      </c>
      <c r="H300" s="288">
        <v>1</v>
      </c>
      <c r="I300" s="245">
        <v>66</v>
      </c>
      <c r="J300" s="237">
        <v>66</v>
      </c>
      <c r="K300" s="245">
        <v>66</v>
      </c>
      <c r="L300" s="238">
        <v>1</v>
      </c>
      <c r="M300"/>
    </row>
    <row r="301" spans="1:13" ht="63">
      <c r="A301" s="107">
        <v>5</v>
      </c>
      <c r="B301" s="118" t="s">
        <v>645</v>
      </c>
      <c r="C301" s="113" t="s">
        <v>646</v>
      </c>
      <c r="D301" s="286" t="s">
        <v>125</v>
      </c>
      <c r="E301" s="326">
        <v>1</v>
      </c>
      <c r="F301" s="1113" t="s">
        <v>1337</v>
      </c>
      <c r="G301" s="90" t="s">
        <v>1338</v>
      </c>
      <c r="H301" s="284" t="s">
        <v>1339</v>
      </c>
      <c r="I301" s="116">
        <v>150</v>
      </c>
      <c r="J301" s="116">
        <v>150</v>
      </c>
      <c r="K301" s="116">
        <v>150</v>
      </c>
      <c r="L301" s="166">
        <v>1</v>
      </c>
      <c r="M301"/>
    </row>
    <row r="302" spans="1:13" ht="105">
      <c r="A302" s="242">
        <v>6</v>
      </c>
      <c r="B302" s="243" t="s">
        <v>647</v>
      </c>
      <c r="C302" s="244" t="s">
        <v>648</v>
      </c>
      <c r="D302" s="285" t="s">
        <v>125</v>
      </c>
      <c r="E302" s="285">
        <v>1</v>
      </c>
      <c r="F302" s="1114" t="s">
        <v>1337</v>
      </c>
      <c r="G302" s="236" t="s">
        <v>1338</v>
      </c>
      <c r="H302" s="288" t="s">
        <v>1339</v>
      </c>
      <c r="I302" s="245">
        <v>48.6</v>
      </c>
      <c r="J302" s="237">
        <v>48.6</v>
      </c>
      <c r="K302" s="245">
        <v>48.6</v>
      </c>
      <c r="L302" s="238">
        <v>1</v>
      </c>
      <c r="M302"/>
    </row>
    <row r="303" spans="1:13" ht="105">
      <c r="A303" s="107">
        <v>7</v>
      </c>
      <c r="B303" s="118" t="s">
        <v>649</v>
      </c>
      <c r="C303" s="113" t="s">
        <v>643</v>
      </c>
      <c r="D303" s="286" t="s">
        <v>650</v>
      </c>
      <c r="E303" s="326">
        <v>2</v>
      </c>
      <c r="F303" s="1113" t="s">
        <v>1337</v>
      </c>
      <c r="G303" s="90" t="s">
        <v>1338</v>
      </c>
      <c r="H303" s="284">
        <v>1</v>
      </c>
      <c r="I303" s="116">
        <v>39.78</v>
      </c>
      <c r="J303" s="116">
        <v>39.78</v>
      </c>
      <c r="K303" s="116">
        <v>39.78</v>
      </c>
      <c r="L303" s="166">
        <v>1</v>
      </c>
      <c r="M303"/>
    </row>
    <row r="304" spans="1:13" ht="63">
      <c r="A304" s="242">
        <v>8</v>
      </c>
      <c r="B304" s="243" t="s">
        <v>651</v>
      </c>
      <c r="C304" s="244" t="s">
        <v>646</v>
      </c>
      <c r="D304" s="285" t="s">
        <v>125</v>
      </c>
      <c r="E304" s="285">
        <v>1</v>
      </c>
      <c r="F304" s="1114" t="s">
        <v>1337</v>
      </c>
      <c r="G304" s="236" t="s">
        <v>1338</v>
      </c>
      <c r="H304" s="288" t="s">
        <v>1339</v>
      </c>
      <c r="I304" s="245">
        <v>18</v>
      </c>
      <c r="J304" s="237">
        <v>18</v>
      </c>
      <c r="K304" s="245">
        <v>18</v>
      </c>
      <c r="L304" s="238">
        <v>1</v>
      </c>
      <c r="M304"/>
    </row>
    <row r="305" spans="1:13" ht="105">
      <c r="A305" s="107">
        <v>9</v>
      </c>
      <c r="B305" s="103" t="s">
        <v>652</v>
      </c>
      <c r="C305" s="113" t="s">
        <v>653</v>
      </c>
      <c r="D305" s="287" t="s">
        <v>654</v>
      </c>
      <c r="E305" s="326">
        <v>1</v>
      </c>
      <c r="F305" s="1113" t="s">
        <v>1337</v>
      </c>
      <c r="G305" s="90" t="s">
        <v>1338</v>
      </c>
      <c r="H305" s="1115" t="s">
        <v>1340</v>
      </c>
      <c r="I305" s="116">
        <v>170.04</v>
      </c>
      <c r="J305" s="116">
        <v>170.04</v>
      </c>
      <c r="K305" s="116">
        <v>170.04</v>
      </c>
      <c r="L305" s="166">
        <v>1</v>
      </c>
      <c r="M305"/>
    </row>
    <row r="306" spans="1:13" ht="90">
      <c r="A306" s="242">
        <v>10</v>
      </c>
      <c r="B306" s="243" t="s">
        <v>655</v>
      </c>
      <c r="C306" s="244" t="s">
        <v>653</v>
      </c>
      <c r="D306" s="285" t="s">
        <v>654</v>
      </c>
      <c r="E306" s="285">
        <v>1</v>
      </c>
      <c r="F306" s="1114" t="s">
        <v>1337</v>
      </c>
      <c r="G306" s="236" t="s">
        <v>1338</v>
      </c>
      <c r="H306" s="1116" t="s">
        <v>1340</v>
      </c>
      <c r="I306" s="245">
        <v>146.63999999999999</v>
      </c>
      <c r="J306" s="237">
        <v>146.63999999999999</v>
      </c>
      <c r="K306" s="245">
        <v>146.63999999999999</v>
      </c>
      <c r="L306" s="238">
        <v>1</v>
      </c>
      <c r="M306"/>
    </row>
    <row r="307" spans="1:13" ht="63">
      <c r="A307" s="107">
        <v>11</v>
      </c>
      <c r="B307" s="103" t="s">
        <v>656</v>
      </c>
      <c r="C307" s="113" t="s">
        <v>657</v>
      </c>
      <c r="D307" s="287" t="s">
        <v>654</v>
      </c>
      <c r="E307" s="326">
        <v>1</v>
      </c>
      <c r="F307" s="1113" t="s">
        <v>1337</v>
      </c>
      <c r="G307" s="90" t="s">
        <v>1338</v>
      </c>
      <c r="H307" s="1115" t="s">
        <v>1340</v>
      </c>
      <c r="I307" s="116">
        <v>166.92</v>
      </c>
      <c r="J307" s="116">
        <v>166.92</v>
      </c>
      <c r="K307" s="116">
        <v>166.92</v>
      </c>
      <c r="L307" s="166">
        <v>1</v>
      </c>
      <c r="M307"/>
    </row>
    <row r="308" spans="1:13" ht="90">
      <c r="A308" s="242">
        <v>12</v>
      </c>
      <c r="B308" s="243" t="s">
        <v>658</v>
      </c>
      <c r="C308" s="244" t="s">
        <v>657</v>
      </c>
      <c r="D308" s="285" t="s">
        <v>654</v>
      </c>
      <c r="E308" s="285">
        <v>1</v>
      </c>
      <c r="F308" s="1114" t="s">
        <v>1337</v>
      </c>
      <c r="G308" s="236" t="s">
        <v>1338</v>
      </c>
      <c r="H308" s="1116" t="s">
        <v>1340</v>
      </c>
      <c r="I308" s="245">
        <v>190.2</v>
      </c>
      <c r="J308" s="237">
        <v>190.2</v>
      </c>
      <c r="K308" s="245">
        <v>190.2</v>
      </c>
      <c r="L308" s="238">
        <v>1</v>
      </c>
      <c r="M308"/>
    </row>
    <row r="309" spans="1:13" ht="63">
      <c r="A309" s="107">
        <v>13</v>
      </c>
      <c r="B309" s="103" t="s">
        <v>659</v>
      </c>
      <c r="C309" s="113" t="s">
        <v>653</v>
      </c>
      <c r="D309" s="287" t="s">
        <v>654</v>
      </c>
      <c r="E309" s="326">
        <v>1</v>
      </c>
      <c r="F309" s="1113" t="s">
        <v>1337</v>
      </c>
      <c r="G309" s="90" t="s">
        <v>1338</v>
      </c>
      <c r="H309" s="1115" t="s">
        <v>1340</v>
      </c>
      <c r="I309" s="116">
        <v>118.2</v>
      </c>
      <c r="J309" s="116">
        <v>118.2</v>
      </c>
      <c r="K309" s="116">
        <v>118.2</v>
      </c>
      <c r="L309" s="166">
        <v>1</v>
      </c>
      <c r="M309"/>
    </row>
    <row r="310" spans="1:13" ht="135">
      <c r="A310" s="242">
        <v>14</v>
      </c>
      <c r="B310" s="243" t="s">
        <v>660</v>
      </c>
      <c r="C310" s="244" t="s">
        <v>653</v>
      </c>
      <c r="D310" s="285" t="s">
        <v>654</v>
      </c>
      <c r="E310" s="285">
        <v>1</v>
      </c>
      <c r="F310" s="235" t="s">
        <v>1337</v>
      </c>
      <c r="G310" s="236" t="s">
        <v>1338</v>
      </c>
      <c r="H310" s="301" t="s">
        <v>1340</v>
      </c>
      <c r="I310" s="245">
        <v>118.2</v>
      </c>
      <c r="J310" s="237">
        <v>118.2</v>
      </c>
      <c r="K310" s="245">
        <v>118.2</v>
      </c>
      <c r="L310" s="238">
        <v>1</v>
      </c>
      <c r="M310"/>
    </row>
    <row r="311" spans="1:13" ht="75">
      <c r="A311" s="107">
        <v>15</v>
      </c>
      <c r="B311" s="103" t="s">
        <v>661</v>
      </c>
      <c r="C311" s="113" t="s">
        <v>662</v>
      </c>
      <c r="D311" s="287" t="s">
        <v>654</v>
      </c>
      <c r="E311" s="326">
        <v>1</v>
      </c>
      <c r="F311" s="104" t="s">
        <v>1337</v>
      </c>
      <c r="G311" s="90" t="s">
        <v>1338</v>
      </c>
      <c r="H311" s="300" t="s">
        <v>1341</v>
      </c>
      <c r="I311" s="116">
        <v>186.42</v>
      </c>
      <c r="J311" s="116">
        <v>186.42</v>
      </c>
      <c r="K311" s="116">
        <v>186.42</v>
      </c>
      <c r="L311" s="166">
        <v>1</v>
      </c>
      <c r="M311"/>
    </row>
    <row r="312" spans="1:13" ht="63">
      <c r="A312" s="242">
        <v>16</v>
      </c>
      <c r="B312" s="243" t="s">
        <v>663</v>
      </c>
      <c r="C312" s="244" t="s">
        <v>653</v>
      </c>
      <c r="D312" s="285" t="s">
        <v>654</v>
      </c>
      <c r="E312" s="285">
        <v>1</v>
      </c>
      <c r="F312" s="235" t="s">
        <v>1337</v>
      </c>
      <c r="G312" s="236" t="s">
        <v>1338</v>
      </c>
      <c r="H312" s="301" t="s">
        <v>1340</v>
      </c>
      <c r="I312" s="245">
        <v>198.6</v>
      </c>
      <c r="J312" s="237">
        <v>198.6</v>
      </c>
      <c r="K312" s="245">
        <v>198.6</v>
      </c>
      <c r="L312" s="238">
        <v>1</v>
      </c>
      <c r="M312"/>
    </row>
    <row r="313" spans="1:13" ht="90">
      <c r="A313" s="107">
        <v>17</v>
      </c>
      <c r="B313" s="103" t="s">
        <v>664</v>
      </c>
      <c r="C313" s="113" t="s">
        <v>653</v>
      </c>
      <c r="D313" s="287" t="s">
        <v>654</v>
      </c>
      <c r="E313" s="326">
        <v>1</v>
      </c>
      <c r="F313" s="104" t="s">
        <v>1337</v>
      </c>
      <c r="G313" s="90" t="s">
        <v>1338</v>
      </c>
      <c r="H313" s="300" t="s">
        <v>1340</v>
      </c>
      <c r="I313" s="116">
        <v>198.6</v>
      </c>
      <c r="J313" s="116">
        <v>198.6</v>
      </c>
      <c r="K313" s="116">
        <v>198.6</v>
      </c>
      <c r="L313" s="166">
        <v>1</v>
      </c>
      <c r="M313"/>
    </row>
    <row r="314" spans="1:13" ht="150">
      <c r="A314" s="242">
        <v>18</v>
      </c>
      <c r="B314" s="243" t="s">
        <v>665</v>
      </c>
      <c r="C314" s="244" t="s">
        <v>653</v>
      </c>
      <c r="D314" s="285" t="s">
        <v>654</v>
      </c>
      <c r="E314" s="285">
        <v>1</v>
      </c>
      <c r="F314" s="235" t="s">
        <v>1337</v>
      </c>
      <c r="G314" s="236" t="s">
        <v>1338</v>
      </c>
      <c r="H314" s="301" t="s">
        <v>1340</v>
      </c>
      <c r="I314" s="245">
        <v>127.92</v>
      </c>
      <c r="J314" s="237">
        <v>127.92</v>
      </c>
      <c r="K314" s="245">
        <v>127.92</v>
      </c>
      <c r="L314" s="238">
        <v>1</v>
      </c>
      <c r="M314"/>
    </row>
    <row r="315" spans="1:13" ht="63">
      <c r="A315" s="107">
        <v>19</v>
      </c>
      <c r="B315" s="103" t="s">
        <v>666</v>
      </c>
      <c r="C315" s="113" t="s">
        <v>653</v>
      </c>
      <c r="D315" s="287" t="s">
        <v>654</v>
      </c>
      <c r="E315" s="326">
        <v>1</v>
      </c>
      <c r="F315" s="104" t="s">
        <v>1337</v>
      </c>
      <c r="G315" s="90" t="s">
        <v>1338</v>
      </c>
      <c r="H315" s="300" t="s">
        <v>1340</v>
      </c>
      <c r="I315" s="116">
        <v>139.4</v>
      </c>
      <c r="J315" s="116">
        <v>139.4</v>
      </c>
      <c r="K315" s="116">
        <v>139.4</v>
      </c>
      <c r="L315" s="166">
        <v>1</v>
      </c>
      <c r="M315"/>
    </row>
    <row r="316" spans="1:13" ht="63">
      <c r="A316" s="242">
        <v>20</v>
      </c>
      <c r="B316" s="243" t="s">
        <v>667</v>
      </c>
      <c r="C316" s="244" t="s">
        <v>653</v>
      </c>
      <c r="D316" s="285" t="s">
        <v>654</v>
      </c>
      <c r="E316" s="285">
        <v>1</v>
      </c>
      <c r="F316" s="235" t="s">
        <v>1337</v>
      </c>
      <c r="G316" s="236" t="s">
        <v>1338</v>
      </c>
      <c r="H316" s="301" t="s">
        <v>1340</v>
      </c>
      <c r="I316" s="245">
        <v>221.4</v>
      </c>
      <c r="J316" s="237">
        <v>221.4</v>
      </c>
      <c r="K316" s="245">
        <v>221.4</v>
      </c>
      <c r="L316" s="238">
        <v>1</v>
      </c>
      <c r="M316"/>
    </row>
    <row r="317" spans="1:13" ht="63">
      <c r="A317" s="107">
        <v>21</v>
      </c>
      <c r="B317" s="103" t="s">
        <v>668</v>
      </c>
      <c r="C317" s="113" t="s">
        <v>653</v>
      </c>
      <c r="D317" s="287" t="s">
        <v>654</v>
      </c>
      <c r="E317" s="326">
        <v>1</v>
      </c>
      <c r="F317" s="104" t="s">
        <v>1337</v>
      </c>
      <c r="G317" s="90" t="s">
        <v>1338</v>
      </c>
      <c r="H317" s="300" t="s">
        <v>1340</v>
      </c>
      <c r="I317" s="116">
        <v>127.92</v>
      </c>
      <c r="J317" s="116">
        <v>127.92</v>
      </c>
      <c r="K317" s="116">
        <v>127.92</v>
      </c>
      <c r="L317" s="166">
        <v>1</v>
      </c>
      <c r="M317"/>
    </row>
    <row r="318" spans="1:13" ht="63">
      <c r="A318" s="242">
        <v>22</v>
      </c>
      <c r="B318" s="243" t="s">
        <v>669</v>
      </c>
      <c r="C318" s="244" t="s">
        <v>653</v>
      </c>
      <c r="D318" s="285" t="s">
        <v>654</v>
      </c>
      <c r="E318" s="285">
        <v>1</v>
      </c>
      <c r="F318" s="235" t="s">
        <v>1337</v>
      </c>
      <c r="G318" s="236" t="s">
        <v>1338</v>
      </c>
      <c r="H318" s="301" t="s">
        <v>1340</v>
      </c>
      <c r="I318" s="245">
        <v>204.36</v>
      </c>
      <c r="J318" s="237">
        <v>204.36</v>
      </c>
      <c r="K318" s="245">
        <v>204.36</v>
      </c>
      <c r="L318" s="238">
        <v>1</v>
      </c>
      <c r="M318"/>
    </row>
    <row r="319" spans="1:13" ht="120">
      <c r="A319" s="107">
        <v>23</v>
      </c>
      <c r="B319" s="103" t="s">
        <v>670</v>
      </c>
      <c r="C319" s="113" t="s">
        <v>653</v>
      </c>
      <c r="D319" s="287" t="s">
        <v>654</v>
      </c>
      <c r="E319" s="326">
        <v>2</v>
      </c>
      <c r="F319" s="104" t="s">
        <v>1337</v>
      </c>
      <c r="G319" s="90" t="s">
        <v>1338</v>
      </c>
      <c r="H319" s="300" t="s">
        <v>1340</v>
      </c>
      <c r="I319" s="116">
        <v>117</v>
      </c>
      <c r="J319" s="116">
        <v>117</v>
      </c>
      <c r="K319" s="116">
        <v>117</v>
      </c>
      <c r="L319" s="166">
        <v>1</v>
      </c>
      <c r="M319"/>
    </row>
    <row r="320" spans="1:13" ht="105">
      <c r="A320" s="242">
        <v>24</v>
      </c>
      <c r="B320" s="243" t="s">
        <v>671</v>
      </c>
      <c r="C320" s="244" t="s">
        <v>672</v>
      </c>
      <c r="D320" s="285" t="s">
        <v>654</v>
      </c>
      <c r="E320" s="285">
        <v>1</v>
      </c>
      <c r="F320" s="235" t="s">
        <v>1337</v>
      </c>
      <c r="G320" s="236" t="s">
        <v>1338</v>
      </c>
      <c r="H320" s="301" t="s">
        <v>1342</v>
      </c>
      <c r="I320" s="245">
        <v>150</v>
      </c>
      <c r="J320" s="237">
        <v>150</v>
      </c>
      <c r="K320" s="245">
        <v>150</v>
      </c>
      <c r="L320" s="238">
        <v>1</v>
      </c>
      <c r="M320"/>
    </row>
    <row r="321" spans="1:13" ht="90">
      <c r="A321" s="107">
        <v>25</v>
      </c>
      <c r="B321" s="103" t="s">
        <v>673</v>
      </c>
      <c r="C321" s="113" t="s">
        <v>674</v>
      </c>
      <c r="D321" s="287" t="s">
        <v>640</v>
      </c>
      <c r="E321" s="326">
        <v>1</v>
      </c>
      <c r="F321" s="104" t="s">
        <v>1337</v>
      </c>
      <c r="G321" s="90" t="s">
        <v>1338</v>
      </c>
      <c r="H321" s="300">
        <v>1</v>
      </c>
      <c r="I321" s="116">
        <v>55.38</v>
      </c>
      <c r="J321" s="116">
        <v>55.38</v>
      </c>
      <c r="K321" s="116">
        <v>55.38</v>
      </c>
      <c r="L321" s="166">
        <v>1</v>
      </c>
      <c r="M321"/>
    </row>
    <row r="322" spans="1:13" ht="105">
      <c r="A322" s="242">
        <v>26</v>
      </c>
      <c r="B322" s="243" t="s">
        <v>675</v>
      </c>
      <c r="C322" s="244" t="s">
        <v>676</v>
      </c>
      <c r="D322" s="285" t="s">
        <v>654</v>
      </c>
      <c r="E322" s="285">
        <v>2</v>
      </c>
      <c r="F322" s="235" t="s">
        <v>1337</v>
      </c>
      <c r="G322" s="236" t="s">
        <v>1338</v>
      </c>
      <c r="H322" s="301" t="s">
        <v>1343</v>
      </c>
      <c r="I322" s="245">
        <v>288</v>
      </c>
      <c r="J322" s="237">
        <v>288</v>
      </c>
      <c r="K322" s="245">
        <v>288</v>
      </c>
      <c r="L322" s="238">
        <v>1</v>
      </c>
      <c r="M322"/>
    </row>
    <row r="323" spans="1:13" ht="180">
      <c r="A323" s="232">
        <v>27</v>
      </c>
      <c r="B323" s="233" t="s">
        <v>679</v>
      </c>
      <c r="C323" s="234" t="s">
        <v>680</v>
      </c>
      <c r="D323" s="288" t="s">
        <v>681</v>
      </c>
      <c r="E323" s="327">
        <v>40</v>
      </c>
      <c r="F323" s="246" t="s">
        <v>1344</v>
      </c>
      <c r="G323" s="236" t="s">
        <v>1338</v>
      </c>
      <c r="H323" s="299" t="s">
        <v>1345</v>
      </c>
      <c r="I323" s="247">
        <v>163.13999999999999</v>
      </c>
      <c r="J323" s="237">
        <v>163.13999999999999</v>
      </c>
      <c r="K323" s="247">
        <v>163.13999999999999</v>
      </c>
      <c r="L323" s="238">
        <v>1</v>
      </c>
      <c r="M323"/>
    </row>
    <row r="324" spans="1:13" ht="180">
      <c r="A324" s="112">
        <v>28</v>
      </c>
      <c r="B324" s="137" t="s">
        <v>684</v>
      </c>
      <c r="C324" s="138" t="s">
        <v>680</v>
      </c>
      <c r="D324" s="290" t="s">
        <v>681</v>
      </c>
      <c r="E324" s="329">
        <v>20</v>
      </c>
      <c r="F324" s="130" t="s">
        <v>1480</v>
      </c>
      <c r="G324" s="90" t="s">
        <v>1481</v>
      </c>
      <c r="H324" s="304" t="s">
        <v>1482</v>
      </c>
      <c r="I324" s="106">
        <v>166.8</v>
      </c>
      <c r="J324" s="129">
        <v>166.8</v>
      </c>
      <c r="K324" s="106">
        <v>166.8</v>
      </c>
      <c r="L324" s="171">
        <v>1</v>
      </c>
      <c r="M324"/>
    </row>
    <row r="325" spans="1:13" ht="60">
      <c r="A325" s="254">
        <v>29</v>
      </c>
      <c r="B325" s="255" t="s">
        <v>686</v>
      </c>
      <c r="C325" s="255" t="s">
        <v>687</v>
      </c>
      <c r="D325" s="289" t="s">
        <v>27</v>
      </c>
      <c r="E325" s="328">
        <v>100</v>
      </c>
      <c r="F325" s="258" t="s">
        <v>522</v>
      </c>
      <c r="G325" s="256" t="s">
        <v>1176</v>
      </c>
      <c r="H325" s="307">
        <v>200</v>
      </c>
      <c r="I325" s="260">
        <v>1.65</v>
      </c>
      <c r="J325" s="1119">
        <v>3.3</v>
      </c>
      <c r="K325" s="260">
        <v>1.65</v>
      </c>
      <c r="L325" s="230">
        <v>1</v>
      </c>
      <c r="M325" s="1"/>
    </row>
    <row r="326" spans="1:13" ht="60">
      <c r="A326" s="32">
        <v>30</v>
      </c>
      <c r="B326" s="18" t="s">
        <v>688</v>
      </c>
      <c r="C326" s="18" t="s">
        <v>687</v>
      </c>
      <c r="D326" s="211" t="s">
        <v>27</v>
      </c>
      <c r="E326" s="330">
        <v>100</v>
      </c>
      <c r="F326" s="263" t="s">
        <v>522</v>
      </c>
      <c r="G326" s="24" t="s">
        <v>1176</v>
      </c>
      <c r="H326" s="308">
        <v>200</v>
      </c>
      <c r="I326" s="264">
        <v>1.35</v>
      </c>
      <c r="J326" s="1120">
        <v>2.7</v>
      </c>
      <c r="K326" s="264">
        <v>1.35</v>
      </c>
      <c r="L326" s="173">
        <v>1</v>
      </c>
      <c r="M326" s="1"/>
    </row>
    <row r="327" spans="1:13" ht="60">
      <c r="A327" s="254">
        <v>31</v>
      </c>
      <c r="B327" s="255" t="s">
        <v>689</v>
      </c>
      <c r="C327" s="255" t="s">
        <v>687</v>
      </c>
      <c r="D327" s="289" t="s">
        <v>27</v>
      </c>
      <c r="E327" s="328">
        <v>150</v>
      </c>
      <c r="F327" s="258" t="s">
        <v>522</v>
      </c>
      <c r="G327" s="256" t="s">
        <v>1176</v>
      </c>
      <c r="H327" s="309">
        <v>100</v>
      </c>
      <c r="I327" s="266">
        <v>2.46</v>
      </c>
      <c r="J327" s="1119">
        <v>2.46</v>
      </c>
      <c r="K327" s="266">
        <v>2.46</v>
      </c>
      <c r="L327" s="230">
        <v>1</v>
      </c>
      <c r="M327" s="1"/>
    </row>
    <row r="328" spans="1:13" ht="60">
      <c r="A328" s="32">
        <v>32</v>
      </c>
      <c r="B328" s="18" t="s">
        <v>690</v>
      </c>
      <c r="C328" s="18" t="s">
        <v>687</v>
      </c>
      <c r="D328" s="211" t="s">
        <v>27</v>
      </c>
      <c r="E328" s="331">
        <v>150</v>
      </c>
      <c r="F328" s="27" t="s">
        <v>522</v>
      </c>
      <c r="G328" s="24" t="s">
        <v>1176</v>
      </c>
      <c r="H328" s="310">
        <v>100</v>
      </c>
      <c r="I328" s="36">
        <v>2.94</v>
      </c>
      <c r="J328" s="1121">
        <v>2.94</v>
      </c>
      <c r="K328" s="36">
        <v>2.94</v>
      </c>
      <c r="L328" s="165">
        <v>1</v>
      </c>
      <c r="M328" s="1"/>
    </row>
    <row r="329" spans="1:13" ht="225">
      <c r="A329" s="232">
        <v>33</v>
      </c>
      <c r="B329" s="233" t="s">
        <v>691</v>
      </c>
      <c r="C329" s="234" t="s">
        <v>692</v>
      </c>
      <c r="D329" s="288" t="s">
        <v>27</v>
      </c>
      <c r="E329" s="288">
        <v>10</v>
      </c>
      <c r="F329" s="268" t="s">
        <v>1525</v>
      </c>
      <c r="G329" s="236" t="s">
        <v>1523</v>
      </c>
      <c r="H329" s="311">
        <v>72</v>
      </c>
      <c r="I329" s="261">
        <v>25.92</v>
      </c>
      <c r="J329" s="269">
        <v>25.92</v>
      </c>
      <c r="K329" s="261">
        <v>25.92</v>
      </c>
      <c r="L329" s="238">
        <v>1</v>
      </c>
      <c r="M329"/>
    </row>
    <row r="330" spans="1:13" ht="270">
      <c r="A330" s="32">
        <v>34</v>
      </c>
      <c r="B330" s="18" t="s">
        <v>695</v>
      </c>
      <c r="C330" s="18"/>
      <c r="D330" s="211" t="s">
        <v>629</v>
      </c>
      <c r="E330" s="331">
        <v>1000</v>
      </c>
      <c r="F330" s="37" t="s">
        <v>696</v>
      </c>
      <c r="G330" s="24" t="s">
        <v>1176</v>
      </c>
      <c r="H330" s="312" t="s">
        <v>697</v>
      </c>
      <c r="I330" s="38">
        <v>0.14000000000000001</v>
      </c>
      <c r="J330" s="1121">
        <v>140</v>
      </c>
      <c r="K330" s="38">
        <v>0.14000000000000001</v>
      </c>
      <c r="L330" s="165">
        <v>1</v>
      </c>
      <c r="M330" s="1"/>
    </row>
    <row r="331" spans="1:13" ht="300">
      <c r="A331" s="232">
        <v>35</v>
      </c>
      <c r="B331" s="233" t="s">
        <v>698</v>
      </c>
      <c r="C331" s="234"/>
      <c r="D331" s="288" t="s">
        <v>125</v>
      </c>
      <c r="E331" s="288">
        <v>500</v>
      </c>
      <c r="F331" s="235" t="s">
        <v>1337</v>
      </c>
      <c r="G331" s="236" t="s">
        <v>1338</v>
      </c>
      <c r="H331" s="299" t="s">
        <v>1349</v>
      </c>
      <c r="I331" s="237">
        <v>0.18</v>
      </c>
      <c r="J331" s="245">
        <v>90</v>
      </c>
      <c r="K331" s="237">
        <v>0.18</v>
      </c>
      <c r="L331" s="238">
        <v>1</v>
      </c>
      <c r="M331"/>
    </row>
    <row r="332" spans="1:13" ht="300">
      <c r="A332" s="232">
        <v>35</v>
      </c>
      <c r="B332" s="233" t="s">
        <v>698</v>
      </c>
      <c r="C332" s="234"/>
      <c r="D332" s="288" t="s">
        <v>125</v>
      </c>
      <c r="E332" s="288">
        <v>500</v>
      </c>
      <c r="F332" s="235" t="s">
        <v>1480</v>
      </c>
      <c r="G332" s="236" t="s">
        <v>1481</v>
      </c>
      <c r="H332" s="299" t="s">
        <v>1485</v>
      </c>
      <c r="I332" s="262">
        <v>0.18</v>
      </c>
      <c r="J332" s="250">
        <v>90</v>
      </c>
      <c r="K332" s="262">
        <v>0.18</v>
      </c>
      <c r="L332" s="238">
        <v>1</v>
      </c>
      <c r="M332"/>
    </row>
    <row r="333" spans="1:13" ht="300">
      <c r="A333" s="112">
        <v>36</v>
      </c>
      <c r="B333" s="137" t="s">
        <v>701</v>
      </c>
      <c r="C333" s="138"/>
      <c r="D333" s="290" t="s">
        <v>125</v>
      </c>
      <c r="E333" s="333">
        <v>500</v>
      </c>
      <c r="F333" s="131" t="s">
        <v>1480</v>
      </c>
      <c r="G333" s="90" t="s">
        <v>1481</v>
      </c>
      <c r="H333" s="313" t="s">
        <v>1485</v>
      </c>
      <c r="I333" s="106">
        <v>0.24</v>
      </c>
      <c r="J333" s="129">
        <v>120</v>
      </c>
      <c r="K333" s="106">
        <v>0.24</v>
      </c>
      <c r="L333" s="166">
        <v>1</v>
      </c>
      <c r="M333"/>
    </row>
    <row r="334" spans="1:13" ht="105">
      <c r="A334" s="232">
        <v>37</v>
      </c>
      <c r="B334" s="233" t="s">
        <v>703</v>
      </c>
      <c r="C334" s="234"/>
      <c r="D334" s="288" t="s">
        <v>125</v>
      </c>
      <c r="E334" s="288">
        <v>500</v>
      </c>
      <c r="F334" s="235" t="s">
        <v>1337</v>
      </c>
      <c r="G334" s="236" t="s">
        <v>1338</v>
      </c>
      <c r="H334" s="299" t="s">
        <v>1349</v>
      </c>
      <c r="I334" s="237">
        <v>2.8799999999999999E-2</v>
      </c>
      <c r="J334" s="245">
        <v>14.4</v>
      </c>
      <c r="K334" s="237">
        <v>2.8799999999999999E-2</v>
      </c>
      <c r="L334" s="238">
        <v>1</v>
      </c>
      <c r="M334"/>
    </row>
    <row r="335" spans="1:13" ht="45">
      <c r="A335" s="107">
        <v>38</v>
      </c>
      <c r="B335" s="103" t="s">
        <v>705</v>
      </c>
      <c r="C335" s="113" t="s">
        <v>706</v>
      </c>
      <c r="D335" s="287" t="s">
        <v>640</v>
      </c>
      <c r="E335" s="326">
        <v>100</v>
      </c>
      <c r="F335" s="151" t="s">
        <v>1528</v>
      </c>
      <c r="G335" s="90" t="s">
        <v>1523</v>
      </c>
      <c r="H335" s="315">
        <v>5</v>
      </c>
      <c r="I335" s="149">
        <v>9.84</v>
      </c>
      <c r="J335" s="154">
        <v>9.84</v>
      </c>
      <c r="K335" s="149">
        <v>9.84</v>
      </c>
      <c r="L335" s="166">
        <v>1</v>
      </c>
      <c r="M335"/>
    </row>
    <row r="336" spans="1:13" ht="75">
      <c r="A336" s="274">
        <v>39</v>
      </c>
      <c r="B336" s="227" t="s">
        <v>709</v>
      </c>
      <c r="C336" s="227" t="s">
        <v>674</v>
      </c>
      <c r="D336" s="228" t="s">
        <v>640</v>
      </c>
      <c r="E336" s="228">
        <v>1</v>
      </c>
      <c r="F336" s="256" t="s">
        <v>710</v>
      </c>
      <c r="G336" s="256" t="s">
        <v>1176</v>
      </c>
      <c r="H336" s="316" t="s">
        <v>711</v>
      </c>
      <c r="I336" s="275">
        <v>22.8</v>
      </c>
      <c r="J336" s="1123">
        <v>22.8</v>
      </c>
      <c r="K336" s="275">
        <v>22.8</v>
      </c>
      <c r="L336" s="230">
        <v>1</v>
      </c>
      <c r="M336" s="1"/>
    </row>
    <row r="337" spans="1:13" ht="120">
      <c r="A337" s="22">
        <v>40</v>
      </c>
      <c r="B337" s="23" t="s">
        <v>712</v>
      </c>
      <c r="C337" s="23" t="s">
        <v>674</v>
      </c>
      <c r="D337" s="291" t="s">
        <v>640</v>
      </c>
      <c r="E337" s="334">
        <v>2</v>
      </c>
      <c r="F337" s="24" t="s">
        <v>713</v>
      </c>
      <c r="G337" s="24" t="s">
        <v>1176</v>
      </c>
      <c r="H337" s="48" t="s">
        <v>711</v>
      </c>
      <c r="I337" s="25">
        <v>21.6</v>
      </c>
      <c r="J337" s="1122">
        <v>21.6</v>
      </c>
      <c r="K337" s="25">
        <v>21.6</v>
      </c>
      <c r="L337" s="165">
        <v>1</v>
      </c>
      <c r="M337" s="1"/>
    </row>
    <row r="338" spans="1:13" ht="330">
      <c r="A338" s="242">
        <v>41</v>
      </c>
      <c r="B338" s="243" t="s">
        <v>714</v>
      </c>
      <c r="C338" s="244" t="s">
        <v>715</v>
      </c>
      <c r="D338" s="285" t="s">
        <v>27</v>
      </c>
      <c r="E338" s="285">
        <v>20</v>
      </c>
      <c r="F338" s="235" t="s">
        <v>1337</v>
      </c>
      <c r="G338" s="280" t="s">
        <v>1338</v>
      </c>
      <c r="H338" s="299" t="s">
        <v>1350</v>
      </c>
      <c r="I338" s="237">
        <v>9.9600000000000009</v>
      </c>
      <c r="J338" s="237">
        <v>19.920000000000002</v>
      </c>
      <c r="K338" s="281">
        <v>9.9600000000000009</v>
      </c>
      <c r="L338" s="281">
        <v>1</v>
      </c>
      <c r="M338"/>
    </row>
    <row r="339" spans="1:13" ht="85.5">
      <c r="A339" s="22">
        <v>42</v>
      </c>
      <c r="B339" s="23" t="s">
        <v>718</v>
      </c>
      <c r="C339" s="23" t="s">
        <v>706</v>
      </c>
      <c r="D339" s="291" t="s">
        <v>640</v>
      </c>
      <c r="E339" s="334">
        <v>60</v>
      </c>
      <c r="F339" s="27" t="s">
        <v>719</v>
      </c>
      <c r="G339" s="24" t="s">
        <v>1176</v>
      </c>
      <c r="H339" s="317">
        <v>5</v>
      </c>
      <c r="I339" s="31">
        <v>7.8</v>
      </c>
      <c r="J339" s="1121">
        <v>39</v>
      </c>
      <c r="K339" s="31">
        <v>7.8</v>
      </c>
      <c r="L339" s="165">
        <v>1</v>
      </c>
      <c r="M339" s="1"/>
    </row>
    <row r="340" spans="1:13" ht="45">
      <c r="A340" s="242">
        <v>43</v>
      </c>
      <c r="B340" s="243" t="s">
        <v>720</v>
      </c>
      <c r="C340" s="244" t="s">
        <v>706</v>
      </c>
      <c r="D340" s="285" t="s">
        <v>640</v>
      </c>
      <c r="E340" s="285">
        <v>5</v>
      </c>
      <c r="F340" s="268" t="s">
        <v>1528</v>
      </c>
      <c r="G340" s="236" t="s">
        <v>1523</v>
      </c>
      <c r="H340" s="316">
        <v>5</v>
      </c>
      <c r="I340" s="277">
        <v>6</v>
      </c>
      <c r="J340" s="269">
        <v>30</v>
      </c>
      <c r="K340" s="277">
        <v>6</v>
      </c>
      <c r="L340" s="238">
        <v>1</v>
      </c>
      <c r="M340"/>
    </row>
    <row r="341" spans="1:13" ht="135">
      <c r="A341" s="22">
        <v>44</v>
      </c>
      <c r="B341" s="23" t="s">
        <v>721</v>
      </c>
      <c r="C341" s="23" t="s">
        <v>706</v>
      </c>
      <c r="D341" s="291" t="s">
        <v>640</v>
      </c>
      <c r="E341" s="334">
        <v>300</v>
      </c>
      <c r="F341" s="27" t="s">
        <v>719</v>
      </c>
      <c r="G341" s="24" t="s">
        <v>1176</v>
      </c>
      <c r="H341" s="317">
        <v>10</v>
      </c>
      <c r="I341" s="31">
        <v>4.32</v>
      </c>
      <c r="J341" s="1121">
        <v>43.2</v>
      </c>
      <c r="K341" s="31">
        <v>4.32</v>
      </c>
      <c r="L341" s="165">
        <v>1</v>
      </c>
      <c r="M341" s="1"/>
    </row>
    <row r="342" spans="1:13" ht="60">
      <c r="A342" s="242">
        <v>45</v>
      </c>
      <c r="B342" s="243" t="s">
        <v>722</v>
      </c>
      <c r="C342" s="244" t="s">
        <v>706</v>
      </c>
      <c r="D342" s="285" t="s">
        <v>640</v>
      </c>
      <c r="E342" s="285">
        <v>25</v>
      </c>
      <c r="F342" s="268" t="s">
        <v>1528</v>
      </c>
      <c r="G342" s="236" t="s">
        <v>1523</v>
      </c>
      <c r="H342" s="316">
        <v>5</v>
      </c>
      <c r="I342" s="277">
        <v>18</v>
      </c>
      <c r="J342" s="269">
        <v>90</v>
      </c>
      <c r="K342" s="277">
        <v>18</v>
      </c>
      <c r="L342" s="238">
        <v>1</v>
      </c>
      <c r="M342"/>
    </row>
    <row r="343" spans="1:13" ht="90">
      <c r="A343" s="22">
        <v>46</v>
      </c>
      <c r="B343" s="23" t="s">
        <v>723</v>
      </c>
      <c r="C343" s="23" t="s">
        <v>724</v>
      </c>
      <c r="D343" s="291" t="s">
        <v>640</v>
      </c>
      <c r="E343" s="334">
        <v>2.5</v>
      </c>
      <c r="F343" s="37" t="s">
        <v>725</v>
      </c>
      <c r="G343" s="24" t="s">
        <v>1176</v>
      </c>
      <c r="H343" s="48" t="s">
        <v>711</v>
      </c>
      <c r="I343" s="25">
        <v>29.4</v>
      </c>
      <c r="J343" s="1122">
        <v>29.4</v>
      </c>
      <c r="K343" s="25">
        <v>29.4</v>
      </c>
      <c r="L343" s="165">
        <v>1</v>
      </c>
      <c r="M343" s="1"/>
    </row>
    <row r="344" spans="1:13" ht="108.75">
      <c r="A344" s="242">
        <v>47</v>
      </c>
      <c r="B344" s="243" t="s">
        <v>726</v>
      </c>
      <c r="C344" s="323" t="s">
        <v>727</v>
      </c>
      <c r="D344" s="285" t="s">
        <v>27</v>
      </c>
      <c r="E344" s="285">
        <v>5</v>
      </c>
      <c r="F344" s="235" t="s">
        <v>1337</v>
      </c>
      <c r="G344" s="236" t="s">
        <v>1338</v>
      </c>
      <c r="H344" s="299" t="s">
        <v>1351</v>
      </c>
      <c r="I344" s="245">
        <v>24</v>
      </c>
      <c r="J344" s="237">
        <v>24</v>
      </c>
      <c r="K344" s="238">
        <v>0.24</v>
      </c>
      <c r="L344" s="238">
        <v>1</v>
      </c>
      <c r="M344"/>
    </row>
    <row r="345" spans="1:13" ht="120.75">
      <c r="A345" s="107">
        <v>48</v>
      </c>
      <c r="B345" s="103" t="s">
        <v>726</v>
      </c>
      <c r="C345" s="122" t="s">
        <v>730</v>
      </c>
      <c r="D345" s="287" t="s">
        <v>27</v>
      </c>
      <c r="E345" s="326">
        <v>3</v>
      </c>
      <c r="F345" s="104" t="s">
        <v>1337</v>
      </c>
      <c r="G345" s="90" t="s">
        <v>1338</v>
      </c>
      <c r="H345" s="298" t="s">
        <v>1351</v>
      </c>
      <c r="I345" s="116">
        <v>24</v>
      </c>
      <c r="J345" s="116">
        <v>24</v>
      </c>
      <c r="K345" s="166">
        <v>0.24</v>
      </c>
      <c r="L345" s="166">
        <v>1</v>
      </c>
      <c r="M345"/>
    </row>
    <row r="346" spans="1:13" ht="135">
      <c r="A346" s="242">
        <v>49</v>
      </c>
      <c r="B346" s="243" t="s">
        <v>733</v>
      </c>
      <c r="C346" s="244" t="s">
        <v>734</v>
      </c>
      <c r="D346" s="285" t="s">
        <v>640</v>
      </c>
      <c r="E346" s="285">
        <v>50</v>
      </c>
      <c r="F346" s="268" t="s">
        <v>1528</v>
      </c>
      <c r="G346" s="236" t="s">
        <v>1523</v>
      </c>
      <c r="H346" s="316">
        <v>5</v>
      </c>
      <c r="I346" s="277">
        <v>14.4</v>
      </c>
      <c r="J346" s="324">
        <v>72</v>
      </c>
      <c r="K346" s="277">
        <v>14.4</v>
      </c>
      <c r="L346" s="238">
        <v>1</v>
      </c>
      <c r="M346"/>
    </row>
    <row r="347" spans="1:13" ht="75">
      <c r="A347" s="22">
        <v>50</v>
      </c>
      <c r="B347" s="23" t="s">
        <v>735</v>
      </c>
      <c r="C347" s="23" t="s">
        <v>736</v>
      </c>
      <c r="D347" s="291" t="s">
        <v>125</v>
      </c>
      <c r="E347" s="334">
        <v>4</v>
      </c>
      <c r="F347" s="24" t="s">
        <v>737</v>
      </c>
      <c r="G347" s="24" t="s">
        <v>1176</v>
      </c>
      <c r="H347" s="315" t="s">
        <v>738</v>
      </c>
      <c r="I347" s="25">
        <v>37.799999999999997</v>
      </c>
      <c r="J347" s="1122">
        <v>37.799999999999997</v>
      </c>
      <c r="K347" s="25">
        <v>37.799999999999997</v>
      </c>
      <c r="L347" s="165">
        <v>1</v>
      </c>
      <c r="M347" s="1"/>
    </row>
    <row r="348" spans="1:13" ht="135">
      <c r="A348" s="242">
        <v>51</v>
      </c>
      <c r="B348" s="243" t="s">
        <v>739</v>
      </c>
      <c r="C348" s="244" t="s">
        <v>740</v>
      </c>
      <c r="D348" s="285" t="s">
        <v>741</v>
      </c>
      <c r="E348" s="337">
        <v>0.2</v>
      </c>
      <c r="F348" s="268" t="s">
        <v>1525</v>
      </c>
      <c r="G348" s="236" t="s">
        <v>1523</v>
      </c>
      <c r="H348" s="336">
        <v>50</v>
      </c>
      <c r="I348" s="277">
        <v>0.84</v>
      </c>
      <c r="J348" s="324">
        <v>42</v>
      </c>
      <c r="K348" s="277">
        <v>0.84</v>
      </c>
      <c r="L348" s="238">
        <v>1</v>
      </c>
      <c r="M348"/>
    </row>
    <row r="349" spans="1:13" ht="165">
      <c r="A349" s="107">
        <v>52</v>
      </c>
      <c r="B349" s="103" t="s">
        <v>744</v>
      </c>
      <c r="C349" s="113"/>
      <c r="D349" s="287" t="s">
        <v>654</v>
      </c>
      <c r="E349" s="326">
        <v>1</v>
      </c>
      <c r="F349" s="151" t="s">
        <v>1528</v>
      </c>
      <c r="G349" s="90" t="s">
        <v>1523</v>
      </c>
      <c r="H349" s="315" t="s">
        <v>1529</v>
      </c>
      <c r="I349" s="156">
        <v>132</v>
      </c>
      <c r="J349" s="152">
        <v>132</v>
      </c>
      <c r="K349" s="156">
        <v>132</v>
      </c>
      <c r="L349" s="166">
        <v>1</v>
      </c>
      <c r="M349"/>
    </row>
    <row r="350" spans="1:13" ht="195">
      <c r="A350" s="242">
        <v>53</v>
      </c>
      <c r="B350" s="243" t="s">
        <v>747</v>
      </c>
      <c r="C350" s="244" t="s">
        <v>748</v>
      </c>
      <c r="D350" s="285" t="s">
        <v>27</v>
      </c>
      <c r="E350" s="285">
        <v>6</v>
      </c>
      <c r="F350" s="268" t="s">
        <v>1528</v>
      </c>
      <c r="G350" s="236" t="s">
        <v>1523</v>
      </c>
      <c r="H350" s="299" t="s">
        <v>1355</v>
      </c>
      <c r="I350" s="277">
        <v>30</v>
      </c>
      <c r="J350" s="324">
        <v>30</v>
      </c>
      <c r="K350" s="238">
        <v>30</v>
      </c>
      <c r="L350" s="238">
        <v>1</v>
      </c>
      <c r="M350"/>
    </row>
    <row r="351" spans="1:13" ht="165">
      <c r="A351" s="107">
        <v>54</v>
      </c>
      <c r="B351" s="103" t="s">
        <v>749</v>
      </c>
      <c r="C351" s="113" t="s">
        <v>750</v>
      </c>
      <c r="D351" s="287" t="s">
        <v>27</v>
      </c>
      <c r="E351" s="326">
        <v>1</v>
      </c>
      <c r="F351" s="151" t="s">
        <v>1528</v>
      </c>
      <c r="G351" s="90" t="s">
        <v>1523</v>
      </c>
      <c r="H351" s="315" t="s">
        <v>1549</v>
      </c>
      <c r="I351" s="149">
        <v>36</v>
      </c>
      <c r="J351" s="152">
        <v>36</v>
      </c>
      <c r="K351" s="166">
        <v>36</v>
      </c>
      <c r="L351" s="166">
        <v>1</v>
      </c>
      <c r="M351"/>
    </row>
    <row r="352" spans="1:13" ht="225">
      <c r="A352" s="242">
        <v>55</v>
      </c>
      <c r="B352" s="243" t="s">
        <v>753</v>
      </c>
      <c r="C352" s="244"/>
      <c r="D352" s="285" t="s">
        <v>629</v>
      </c>
      <c r="E352" s="285">
        <v>10</v>
      </c>
      <c r="F352" s="276" t="s">
        <v>1524</v>
      </c>
      <c r="G352" s="236" t="s">
        <v>1523</v>
      </c>
      <c r="H352" s="316">
        <v>1</v>
      </c>
      <c r="I352" s="277">
        <v>2.7</v>
      </c>
      <c r="J352" s="324">
        <v>2.7</v>
      </c>
      <c r="K352" s="277">
        <v>2.7</v>
      </c>
      <c r="L352" s="238">
        <v>1</v>
      </c>
      <c r="M352"/>
    </row>
    <row r="353" spans="1:13" ht="178.5">
      <c r="A353" s="242">
        <v>55</v>
      </c>
      <c r="B353" s="338" t="s">
        <v>753</v>
      </c>
      <c r="C353" s="244"/>
      <c r="D353" s="285" t="s">
        <v>629</v>
      </c>
      <c r="E353" s="285">
        <v>10</v>
      </c>
      <c r="F353" s="235" t="s">
        <v>1337</v>
      </c>
      <c r="G353" s="236" t="s">
        <v>1338</v>
      </c>
      <c r="H353" s="299" t="s">
        <v>1356</v>
      </c>
      <c r="I353" s="245">
        <v>9.6</v>
      </c>
      <c r="J353" s="237">
        <v>9.6</v>
      </c>
      <c r="K353" s="245">
        <v>9.6</v>
      </c>
      <c r="L353" s="238">
        <v>1</v>
      </c>
      <c r="M353"/>
    </row>
    <row r="354" spans="1:13" ht="60">
      <c r="A354" s="107">
        <v>56</v>
      </c>
      <c r="B354" s="103" t="s">
        <v>755</v>
      </c>
      <c r="C354" s="113" t="s">
        <v>756</v>
      </c>
      <c r="D354" s="287" t="s">
        <v>27</v>
      </c>
      <c r="E354" s="326">
        <v>2</v>
      </c>
      <c r="F354" s="151" t="s">
        <v>1524</v>
      </c>
      <c r="G354" s="90" t="s">
        <v>1523</v>
      </c>
      <c r="H354" s="315">
        <v>1000</v>
      </c>
      <c r="I354" s="149">
        <v>9.6</v>
      </c>
      <c r="J354" s="152">
        <v>19.2</v>
      </c>
      <c r="K354" s="149">
        <v>9.6</v>
      </c>
      <c r="L354" s="166">
        <v>1</v>
      </c>
      <c r="M354"/>
    </row>
    <row r="355" spans="1:13" ht="60">
      <c r="A355" s="242">
        <v>57</v>
      </c>
      <c r="B355" s="243" t="s">
        <v>758</v>
      </c>
      <c r="C355" s="244" t="s">
        <v>756</v>
      </c>
      <c r="D355" s="285" t="s">
        <v>27</v>
      </c>
      <c r="E355" s="285">
        <v>2</v>
      </c>
      <c r="F355" s="276" t="s">
        <v>1524</v>
      </c>
      <c r="G355" s="236" t="s">
        <v>1523</v>
      </c>
      <c r="H355" s="316">
        <v>1000</v>
      </c>
      <c r="I355" s="277">
        <v>5.4</v>
      </c>
      <c r="J355" s="324">
        <v>10.8</v>
      </c>
      <c r="K355" s="277">
        <v>5.4</v>
      </c>
      <c r="L355" s="238">
        <v>1</v>
      </c>
      <c r="M355"/>
    </row>
    <row r="356" spans="1:13" ht="60">
      <c r="A356" s="107">
        <v>58</v>
      </c>
      <c r="B356" s="103" t="s">
        <v>760</v>
      </c>
      <c r="C356" s="113" t="s">
        <v>756</v>
      </c>
      <c r="D356" s="287" t="s">
        <v>27</v>
      </c>
      <c r="E356" s="326">
        <v>2</v>
      </c>
      <c r="F356" s="151" t="s">
        <v>1524</v>
      </c>
      <c r="G356" s="90" t="s">
        <v>1523</v>
      </c>
      <c r="H356" s="315">
        <v>1000</v>
      </c>
      <c r="I356" s="149">
        <v>3.84</v>
      </c>
      <c r="J356" s="152">
        <v>7.68</v>
      </c>
      <c r="K356" s="149">
        <v>3.84</v>
      </c>
      <c r="L356" s="166">
        <v>1</v>
      </c>
      <c r="M356"/>
    </row>
    <row r="357" spans="1:13" ht="114">
      <c r="A357" s="274">
        <v>59</v>
      </c>
      <c r="B357" s="227" t="s">
        <v>762</v>
      </c>
      <c r="C357" s="227"/>
      <c r="D357" s="228" t="s">
        <v>629</v>
      </c>
      <c r="E357" s="228">
        <v>200</v>
      </c>
      <c r="F357" s="340" t="s">
        <v>763</v>
      </c>
      <c r="G357" s="256" t="s">
        <v>1176</v>
      </c>
      <c r="H357" s="309">
        <v>500</v>
      </c>
      <c r="I357" s="273">
        <v>3.5000000000000003E-2</v>
      </c>
      <c r="J357" s="1119">
        <v>17.5</v>
      </c>
      <c r="K357" s="273">
        <v>3.5000000000000003E-2</v>
      </c>
      <c r="L357" s="230">
        <v>1</v>
      </c>
      <c r="M357" s="1"/>
    </row>
    <row r="358" spans="1:13" ht="114">
      <c r="A358" s="22">
        <v>60</v>
      </c>
      <c r="B358" s="23" t="s">
        <v>764</v>
      </c>
      <c r="C358" s="23"/>
      <c r="D358" s="291" t="s">
        <v>629</v>
      </c>
      <c r="E358" s="334">
        <v>200</v>
      </c>
      <c r="F358" s="41" t="s">
        <v>765</v>
      </c>
      <c r="G358" s="24" t="s">
        <v>1176</v>
      </c>
      <c r="H358" s="317">
        <v>500</v>
      </c>
      <c r="I358" s="39">
        <v>3.5000000000000003E-2</v>
      </c>
      <c r="J358" s="1121">
        <v>17.5</v>
      </c>
      <c r="K358" s="39">
        <v>3.5000000000000003E-2</v>
      </c>
      <c r="L358" s="165">
        <v>1</v>
      </c>
      <c r="M358" s="1"/>
    </row>
    <row r="359" spans="1:13" ht="114">
      <c r="A359" s="274">
        <v>61</v>
      </c>
      <c r="B359" s="227" t="s">
        <v>766</v>
      </c>
      <c r="C359" s="227"/>
      <c r="D359" s="228" t="s">
        <v>629</v>
      </c>
      <c r="E359" s="228">
        <v>200</v>
      </c>
      <c r="F359" s="340" t="s">
        <v>765</v>
      </c>
      <c r="G359" s="256" t="s">
        <v>1176</v>
      </c>
      <c r="H359" s="309">
        <v>500</v>
      </c>
      <c r="I359" s="273">
        <v>3.5000000000000003E-2</v>
      </c>
      <c r="J359" s="1119">
        <v>17.5</v>
      </c>
      <c r="K359" s="273">
        <v>3.5000000000000003E-2</v>
      </c>
      <c r="L359" s="230">
        <v>1</v>
      </c>
      <c r="M359" s="1"/>
    </row>
    <row r="360" spans="1:13" ht="45">
      <c r="A360" s="91">
        <v>62</v>
      </c>
      <c r="B360" s="92" t="s">
        <v>769</v>
      </c>
      <c r="C360" s="92"/>
      <c r="D360" s="293" t="s">
        <v>770</v>
      </c>
      <c r="E360" s="293">
        <v>0.1</v>
      </c>
      <c r="F360" s="157" t="s">
        <v>1528</v>
      </c>
      <c r="G360" s="90" t="s">
        <v>1523</v>
      </c>
      <c r="H360" s="320">
        <v>100</v>
      </c>
      <c r="I360" s="158">
        <v>0.12</v>
      </c>
      <c r="J360" s="155">
        <v>12</v>
      </c>
      <c r="K360" s="158">
        <v>0.12</v>
      </c>
      <c r="L360" s="166">
        <v>1</v>
      </c>
      <c r="M360"/>
    </row>
    <row r="361" spans="1:13" ht="45">
      <c r="A361" s="341">
        <v>63</v>
      </c>
      <c r="B361" s="342" t="s">
        <v>771</v>
      </c>
      <c r="C361" s="342"/>
      <c r="D361" s="343" t="s">
        <v>770</v>
      </c>
      <c r="E361" s="343">
        <v>0.1</v>
      </c>
      <c r="F361" s="344" t="s">
        <v>1528</v>
      </c>
      <c r="G361" s="236" t="s">
        <v>1523</v>
      </c>
      <c r="H361" s="345">
        <v>100</v>
      </c>
      <c r="I361" s="346">
        <v>0.12</v>
      </c>
      <c r="J361" s="324">
        <v>12</v>
      </c>
      <c r="K361" s="346">
        <v>0.12</v>
      </c>
      <c r="L361" s="238">
        <v>1</v>
      </c>
      <c r="M361"/>
    </row>
    <row r="362" spans="1:13" ht="45">
      <c r="A362" s="91">
        <v>64</v>
      </c>
      <c r="B362" s="92" t="s">
        <v>772</v>
      </c>
      <c r="C362" s="92"/>
      <c r="D362" s="293" t="s">
        <v>770</v>
      </c>
      <c r="E362" s="293">
        <v>0.1</v>
      </c>
      <c r="F362" s="157" t="s">
        <v>1528</v>
      </c>
      <c r="G362" s="90" t="s">
        <v>1523</v>
      </c>
      <c r="H362" s="320">
        <v>250</v>
      </c>
      <c r="I362" s="158">
        <v>0.03</v>
      </c>
      <c r="J362" s="155">
        <v>7.5</v>
      </c>
      <c r="K362" s="158">
        <v>0.03</v>
      </c>
      <c r="L362" s="166">
        <v>1</v>
      </c>
      <c r="M362"/>
    </row>
    <row r="363" spans="1:13" ht="90">
      <c r="A363" s="341">
        <v>65</v>
      </c>
      <c r="B363" s="342" t="s">
        <v>773</v>
      </c>
      <c r="C363" s="347" t="s">
        <v>774</v>
      </c>
      <c r="D363" s="343" t="s">
        <v>775</v>
      </c>
      <c r="E363" s="343">
        <v>1</v>
      </c>
      <c r="F363" s="344" t="s">
        <v>1528</v>
      </c>
      <c r="G363" s="236" t="s">
        <v>1523</v>
      </c>
      <c r="H363" s="345">
        <v>1</v>
      </c>
      <c r="I363" s="346">
        <v>9</v>
      </c>
      <c r="J363" s="324">
        <v>9</v>
      </c>
      <c r="K363" s="346">
        <v>9</v>
      </c>
      <c r="L363" s="238">
        <v>1</v>
      </c>
      <c r="M363"/>
    </row>
    <row r="364" spans="1:13" ht="31.5">
      <c r="A364" s="91">
        <v>66</v>
      </c>
      <c r="B364" s="92" t="s">
        <v>776</v>
      </c>
      <c r="C364" s="159" t="s">
        <v>777</v>
      </c>
      <c r="D364" s="293" t="s">
        <v>125</v>
      </c>
      <c r="E364" s="293">
        <v>1</v>
      </c>
      <c r="F364" s="157" t="s">
        <v>1528</v>
      </c>
      <c r="G364" s="90" t="s">
        <v>1523</v>
      </c>
      <c r="H364" s="320">
        <v>1</v>
      </c>
      <c r="I364" s="158">
        <v>90</v>
      </c>
      <c r="J364" s="155">
        <v>90</v>
      </c>
      <c r="K364" s="158">
        <v>90</v>
      </c>
      <c r="L364" s="166">
        <v>1</v>
      </c>
      <c r="M364"/>
    </row>
    <row r="365" spans="1:13" ht="60">
      <c r="A365" s="341">
        <v>67</v>
      </c>
      <c r="B365" s="342" t="s">
        <v>778</v>
      </c>
      <c r="C365" s="342"/>
      <c r="D365" s="343" t="s">
        <v>640</v>
      </c>
      <c r="E365" s="343">
        <v>1</v>
      </c>
      <c r="F365" s="344" t="s">
        <v>1528</v>
      </c>
      <c r="G365" s="236" t="s">
        <v>1523</v>
      </c>
      <c r="H365" s="345">
        <v>1</v>
      </c>
      <c r="I365" s="346">
        <v>8.4</v>
      </c>
      <c r="J365" s="324">
        <v>8.4</v>
      </c>
      <c r="K365" s="346">
        <v>8.4</v>
      </c>
      <c r="L365" s="238">
        <v>1</v>
      </c>
      <c r="M365"/>
    </row>
    <row r="366" spans="1:13" ht="45">
      <c r="A366" s="91">
        <v>68</v>
      </c>
      <c r="B366" s="92" t="s">
        <v>779</v>
      </c>
      <c r="C366" s="92"/>
      <c r="D366" s="293" t="s">
        <v>640</v>
      </c>
      <c r="E366" s="293">
        <v>1</v>
      </c>
      <c r="F366" s="157" t="s">
        <v>1528</v>
      </c>
      <c r="G366" s="90" t="s">
        <v>1523</v>
      </c>
      <c r="H366" s="320">
        <v>1</v>
      </c>
      <c r="I366" s="158">
        <v>12</v>
      </c>
      <c r="J366" s="155">
        <v>12</v>
      </c>
      <c r="K366" s="158">
        <v>12</v>
      </c>
      <c r="L366" s="166">
        <v>1</v>
      </c>
      <c r="M366"/>
    </row>
    <row r="367" spans="1:13" ht="45">
      <c r="A367" s="341">
        <v>69</v>
      </c>
      <c r="B367" s="342" t="s">
        <v>780</v>
      </c>
      <c r="C367" s="342"/>
      <c r="D367" s="343" t="s">
        <v>640</v>
      </c>
      <c r="E367" s="343">
        <v>1</v>
      </c>
      <c r="F367" s="344" t="s">
        <v>1528</v>
      </c>
      <c r="G367" s="236" t="s">
        <v>1523</v>
      </c>
      <c r="H367" s="345">
        <v>1</v>
      </c>
      <c r="I367" s="346">
        <v>7.2</v>
      </c>
      <c r="J367" s="324">
        <v>7.2</v>
      </c>
      <c r="K367" s="346">
        <v>7.2</v>
      </c>
      <c r="L367" s="238">
        <v>1</v>
      </c>
      <c r="M367"/>
    </row>
    <row r="368" spans="1:13" ht="45">
      <c r="A368" s="91">
        <v>70</v>
      </c>
      <c r="B368" s="160" t="s">
        <v>781</v>
      </c>
      <c r="C368" s="92"/>
      <c r="D368" s="293" t="s">
        <v>640</v>
      </c>
      <c r="E368" s="293">
        <v>0.3</v>
      </c>
      <c r="F368" s="157" t="s">
        <v>1528</v>
      </c>
      <c r="G368" s="90" t="s">
        <v>1523</v>
      </c>
      <c r="H368" s="320">
        <v>0.25</v>
      </c>
      <c r="I368" s="158">
        <v>9.6</v>
      </c>
      <c r="J368" s="155">
        <v>2.4</v>
      </c>
      <c r="K368" s="158">
        <v>9.6</v>
      </c>
      <c r="L368" s="166">
        <v>1</v>
      </c>
      <c r="M368"/>
    </row>
    <row r="369" spans="1:13" ht="31.5">
      <c r="A369" s="341">
        <v>71</v>
      </c>
      <c r="B369" s="342" t="s">
        <v>782</v>
      </c>
      <c r="C369" s="342"/>
      <c r="D369" s="343" t="s">
        <v>640</v>
      </c>
      <c r="E369" s="343">
        <v>1</v>
      </c>
      <c r="F369" s="344" t="s">
        <v>1528</v>
      </c>
      <c r="G369" s="236" t="s">
        <v>1523</v>
      </c>
      <c r="H369" s="345">
        <v>1</v>
      </c>
      <c r="I369" s="346">
        <v>30</v>
      </c>
      <c r="J369" s="324">
        <v>30</v>
      </c>
      <c r="K369" s="346">
        <v>30</v>
      </c>
      <c r="L369" s="238">
        <v>1</v>
      </c>
      <c r="M369"/>
    </row>
    <row r="370" spans="1:13" ht="45">
      <c r="A370" s="91">
        <v>72</v>
      </c>
      <c r="B370" s="92" t="s">
        <v>783</v>
      </c>
      <c r="C370" s="92"/>
      <c r="D370" s="293" t="s">
        <v>784</v>
      </c>
      <c r="E370" s="293">
        <v>1</v>
      </c>
      <c r="F370" s="157" t="s">
        <v>1528</v>
      </c>
      <c r="G370" s="90" t="s">
        <v>1523</v>
      </c>
      <c r="H370" s="320">
        <v>1</v>
      </c>
      <c r="I370" s="158">
        <v>14.4</v>
      </c>
      <c r="J370" s="155">
        <v>14.4</v>
      </c>
      <c r="K370" s="158">
        <v>14.4</v>
      </c>
      <c r="L370" s="166">
        <v>1</v>
      </c>
      <c r="M370"/>
    </row>
    <row r="371" spans="1:13" ht="105">
      <c r="A371" s="341">
        <v>73</v>
      </c>
      <c r="B371" s="342" t="s">
        <v>785</v>
      </c>
      <c r="C371" s="347" t="s">
        <v>786</v>
      </c>
      <c r="D371" s="343" t="s">
        <v>770</v>
      </c>
      <c r="E371" s="343">
        <v>12</v>
      </c>
      <c r="F371" s="344" t="s">
        <v>1528</v>
      </c>
      <c r="G371" s="236" t="s">
        <v>1523</v>
      </c>
      <c r="H371" s="345">
        <v>1</v>
      </c>
      <c r="I371" s="346">
        <v>12</v>
      </c>
      <c r="J371" s="324">
        <v>12</v>
      </c>
      <c r="K371" s="346">
        <v>12</v>
      </c>
      <c r="L371" s="238">
        <v>1</v>
      </c>
      <c r="M371"/>
    </row>
    <row r="372" spans="1:13" ht="120">
      <c r="A372" s="91">
        <v>74</v>
      </c>
      <c r="B372" s="92" t="s">
        <v>787</v>
      </c>
      <c r="C372" s="159" t="s">
        <v>788</v>
      </c>
      <c r="D372" s="294" t="s">
        <v>125</v>
      </c>
      <c r="E372" s="293">
        <v>1</v>
      </c>
      <c r="F372" s="157" t="s">
        <v>1528</v>
      </c>
      <c r="G372" s="90" t="s">
        <v>1523</v>
      </c>
      <c r="H372" s="320">
        <v>1</v>
      </c>
      <c r="I372" s="158">
        <v>24</v>
      </c>
      <c r="J372" s="155">
        <v>24</v>
      </c>
      <c r="K372" s="158">
        <v>24</v>
      </c>
      <c r="L372" s="166">
        <v>1</v>
      </c>
      <c r="M372"/>
    </row>
    <row r="373" spans="1:13" ht="60">
      <c r="A373" s="341">
        <v>75</v>
      </c>
      <c r="B373" s="342" t="s">
        <v>789</v>
      </c>
      <c r="C373" s="347" t="s">
        <v>790</v>
      </c>
      <c r="D373" s="343" t="s">
        <v>125</v>
      </c>
      <c r="E373" s="343">
        <v>1</v>
      </c>
      <c r="F373" s="344" t="s">
        <v>1528</v>
      </c>
      <c r="G373" s="236" t="s">
        <v>1523</v>
      </c>
      <c r="H373" s="345">
        <v>1</v>
      </c>
      <c r="I373" s="346">
        <v>2.4</v>
      </c>
      <c r="J373" s="348">
        <v>2.4</v>
      </c>
      <c r="K373" s="346">
        <v>2.4</v>
      </c>
      <c r="L373" s="238">
        <v>1</v>
      </c>
      <c r="M373"/>
    </row>
    <row r="374" spans="1:13" ht="90">
      <c r="A374" s="91">
        <v>76</v>
      </c>
      <c r="B374" s="92" t="s">
        <v>791</v>
      </c>
      <c r="C374" s="92"/>
      <c r="D374" s="293" t="s">
        <v>784</v>
      </c>
      <c r="E374" s="293">
        <v>1</v>
      </c>
      <c r="F374" s="157" t="s">
        <v>1528</v>
      </c>
      <c r="G374" s="90" t="s">
        <v>1523</v>
      </c>
      <c r="H374" s="320">
        <v>1</v>
      </c>
      <c r="I374" s="158">
        <v>5.4</v>
      </c>
      <c r="J374" s="161">
        <v>5.4</v>
      </c>
      <c r="K374" s="158">
        <v>5.4</v>
      </c>
      <c r="L374" s="166">
        <v>1</v>
      </c>
      <c r="M374"/>
    </row>
    <row r="375" spans="1:13" ht="31.5">
      <c r="A375" s="341">
        <v>77</v>
      </c>
      <c r="B375" s="342" t="s">
        <v>792</v>
      </c>
      <c r="C375" s="342" t="s">
        <v>793</v>
      </c>
      <c r="D375" s="343" t="s">
        <v>640</v>
      </c>
      <c r="E375" s="343">
        <v>3</v>
      </c>
      <c r="F375" s="344" t="s">
        <v>1528</v>
      </c>
      <c r="G375" s="236" t="s">
        <v>1523</v>
      </c>
      <c r="H375" s="345">
        <v>1</v>
      </c>
      <c r="I375" s="346">
        <v>5.4</v>
      </c>
      <c r="J375" s="348">
        <v>5.4</v>
      </c>
      <c r="K375" s="346">
        <v>5.4</v>
      </c>
      <c r="L375" s="238">
        <v>1</v>
      </c>
      <c r="M375"/>
    </row>
    <row r="376" spans="1:13" ht="31.5">
      <c r="A376" s="91">
        <v>78</v>
      </c>
      <c r="B376" s="92" t="s">
        <v>794</v>
      </c>
      <c r="C376" s="92" t="s">
        <v>793</v>
      </c>
      <c r="D376" s="293" t="s">
        <v>640</v>
      </c>
      <c r="E376" s="293">
        <v>2</v>
      </c>
      <c r="F376" s="157" t="s">
        <v>1528</v>
      </c>
      <c r="G376" s="90" t="s">
        <v>1523</v>
      </c>
      <c r="H376" s="320">
        <v>1</v>
      </c>
      <c r="I376" s="158">
        <v>4.8</v>
      </c>
      <c r="J376" s="161">
        <v>4.8</v>
      </c>
      <c r="K376" s="158">
        <v>4.8</v>
      </c>
      <c r="L376" s="166">
        <v>1</v>
      </c>
      <c r="M376"/>
    </row>
    <row r="377" spans="1:13" ht="45">
      <c r="A377" s="341">
        <v>79</v>
      </c>
      <c r="B377" s="342" t="s">
        <v>795</v>
      </c>
      <c r="C377" s="342" t="s">
        <v>793</v>
      </c>
      <c r="D377" s="343" t="s">
        <v>640</v>
      </c>
      <c r="E377" s="343">
        <v>10</v>
      </c>
      <c r="F377" s="344" t="s">
        <v>1528</v>
      </c>
      <c r="G377" s="236" t="s">
        <v>1523</v>
      </c>
      <c r="H377" s="345">
        <v>1</v>
      </c>
      <c r="I377" s="346">
        <v>4.8</v>
      </c>
      <c r="J377" s="348">
        <v>4.8</v>
      </c>
      <c r="K377" s="346">
        <v>4.8</v>
      </c>
      <c r="L377" s="238">
        <v>1</v>
      </c>
      <c r="M377"/>
    </row>
    <row r="378" spans="1:13" ht="75">
      <c r="A378" s="91">
        <v>80</v>
      </c>
      <c r="B378" s="92" t="s">
        <v>796</v>
      </c>
      <c r="C378" s="92" t="s">
        <v>793</v>
      </c>
      <c r="D378" s="293" t="s">
        <v>640</v>
      </c>
      <c r="E378" s="293">
        <v>1</v>
      </c>
      <c r="F378" s="157" t="s">
        <v>1528</v>
      </c>
      <c r="G378" s="90" t="s">
        <v>1523</v>
      </c>
      <c r="H378" s="320">
        <v>1</v>
      </c>
      <c r="I378" s="158">
        <v>3</v>
      </c>
      <c r="J378" s="161">
        <v>3</v>
      </c>
      <c r="K378" s="158">
        <v>3</v>
      </c>
      <c r="L378" s="166">
        <v>1</v>
      </c>
      <c r="M378"/>
    </row>
    <row r="379" spans="1:13" ht="180">
      <c r="A379" s="102">
        <v>81</v>
      </c>
      <c r="B379" s="103" t="s">
        <v>799</v>
      </c>
      <c r="C379" s="103" t="s">
        <v>800</v>
      </c>
      <c r="D379" s="287" t="s">
        <v>801</v>
      </c>
      <c r="E379" s="326">
        <v>3</v>
      </c>
      <c r="F379" s="104" t="s">
        <v>1317</v>
      </c>
      <c r="G379" s="90" t="s">
        <v>1318</v>
      </c>
      <c r="H379" s="298" t="s">
        <v>1319</v>
      </c>
      <c r="I379" s="105">
        <v>388.8</v>
      </c>
      <c r="J379" s="1126">
        <v>388.8</v>
      </c>
      <c r="K379" s="105">
        <v>388.8</v>
      </c>
      <c r="L379" s="166">
        <v>1</v>
      </c>
      <c r="M379"/>
    </row>
    <row r="380" spans="1:13" ht="165">
      <c r="A380" s="242">
        <v>82</v>
      </c>
      <c r="B380" s="243" t="s">
        <v>802</v>
      </c>
      <c r="C380" s="243" t="s">
        <v>803</v>
      </c>
      <c r="D380" s="285" t="s">
        <v>801</v>
      </c>
      <c r="E380" s="285">
        <v>3</v>
      </c>
      <c r="F380" s="235" t="s">
        <v>1317</v>
      </c>
      <c r="G380" s="236" t="s">
        <v>1318</v>
      </c>
      <c r="H380" s="299" t="s">
        <v>1319</v>
      </c>
      <c r="I380" s="278">
        <v>388.8</v>
      </c>
      <c r="J380" s="1127">
        <v>388.8</v>
      </c>
      <c r="K380" s="278">
        <v>388.8</v>
      </c>
      <c r="L380" s="238">
        <v>1</v>
      </c>
      <c r="M380"/>
    </row>
    <row r="381" spans="1:13" ht="180">
      <c r="A381" s="102">
        <v>83</v>
      </c>
      <c r="B381" s="103" t="s">
        <v>804</v>
      </c>
      <c r="C381" s="103" t="s">
        <v>805</v>
      </c>
      <c r="D381" s="287" t="s">
        <v>806</v>
      </c>
      <c r="E381" s="326">
        <v>3</v>
      </c>
      <c r="F381" s="104" t="s">
        <v>1317</v>
      </c>
      <c r="G381" s="90" t="s">
        <v>1318</v>
      </c>
      <c r="H381" s="298" t="s">
        <v>1320</v>
      </c>
      <c r="I381" s="105">
        <v>1058.4000000000001</v>
      </c>
      <c r="J381" s="1126">
        <v>1058.4000000000001</v>
      </c>
      <c r="K381" s="105">
        <v>1058.4000000000001</v>
      </c>
      <c r="L381" s="166">
        <v>1</v>
      </c>
      <c r="M381"/>
    </row>
    <row r="382" spans="1:13" ht="210">
      <c r="A382" s="242">
        <v>84</v>
      </c>
      <c r="B382" s="243" t="s">
        <v>807</v>
      </c>
      <c r="C382" s="243" t="s">
        <v>808</v>
      </c>
      <c r="D382" s="285" t="s">
        <v>809</v>
      </c>
      <c r="E382" s="285">
        <v>2</v>
      </c>
      <c r="F382" s="235" t="s">
        <v>1317</v>
      </c>
      <c r="G382" s="236" t="s">
        <v>1318</v>
      </c>
      <c r="H382" s="299" t="s">
        <v>1321</v>
      </c>
      <c r="I382" s="278">
        <v>3600</v>
      </c>
      <c r="J382" s="1127">
        <v>3600</v>
      </c>
      <c r="K382" s="278">
        <v>3600</v>
      </c>
      <c r="L382" s="238">
        <v>1</v>
      </c>
      <c r="M382"/>
    </row>
    <row r="383" spans="1:13" ht="150">
      <c r="A383" s="102">
        <v>85</v>
      </c>
      <c r="B383" s="103" t="s">
        <v>810</v>
      </c>
      <c r="C383" s="103" t="s">
        <v>811</v>
      </c>
      <c r="D383" s="287" t="s">
        <v>812</v>
      </c>
      <c r="E383" s="326">
        <v>1</v>
      </c>
      <c r="F383" s="104" t="s">
        <v>1317</v>
      </c>
      <c r="G383" s="90" t="s">
        <v>1318</v>
      </c>
      <c r="H383" s="298" t="s">
        <v>1322</v>
      </c>
      <c r="I383" s="105">
        <v>155.74</v>
      </c>
      <c r="J383" s="1126">
        <v>155.74</v>
      </c>
      <c r="K383" s="105">
        <v>155.74</v>
      </c>
      <c r="L383" s="166">
        <v>1</v>
      </c>
      <c r="M383"/>
    </row>
    <row r="384" spans="1:13" ht="210">
      <c r="A384" s="242">
        <v>86</v>
      </c>
      <c r="B384" s="243" t="s">
        <v>813</v>
      </c>
      <c r="C384" s="243" t="s">
        <v>814</v>
      </c>
      <c r="D384" s="285" t="s">
        <v>815</v>
      </c>
      <c r="E384" s="285">
        <v>1</v>
      </c>
      <c r="F384" s="235" t="s">
        <v>1317</v>
      </c>
      <c r="G384" s="236" t="s">
        <v>1318</v>
      </c>
      <c r="H384" s="299" t="s">
        <v>1323</v>
      </c>
      <c r="I384" s="278">
        <v>920.81</v>
      </c>
      <c r="J384" s="1127">
        <v>920.81</v>
      </c>
      <c r="K384" s="278">
        <v>920.81</v>
      </c>
      <c r="L384" s="238">
        <v>1</v>
      </c>
      <c r="M384"/>
    </row>
    <row r="385" spans="1:13" ht="255">
      <c r="A385" s="102">
        <v>87</v>
      </c>
      <c r="B385" s="103" t="s">
        <v>816</v>
      </c>
      <c r="C385" s="103"/>
      <c r="D385" s="287" t="s">
        <v>817</v>
      </c>
      <c r="E385" s="326">
        <v>1</v>
      </c>
      <c r="F385" s="104" t="s">
        <v>1317</v>
      </c>
      <c r="G385" s="90" t="s">
        <v>1318</v>
      </c>
      <c r="H385" s="298" t="s">
        <v>1324</v>
      </c>
      <c r="I385" s="105">
        <v>2166</v>
      </c>
      <c r="J385" s="1126">
        <v>2166</v>
      </c>
      <c r="K385" s="105">
        <v>2166</v>
      </c>
      <c r="L385" s="166">
        <v>1</v>
      </c>
      <c r="M385"/>
    </row>
    <row r="386" spans="1:13" ht="75">
      <c r="A386" s="274">
        <v>88</v>
      </c>
      <c r="B386" s="227" t="s">
        <v>818</v>
      </c>
      <c r="C386" s="227"/>
      <c r="D386" s="228" t="s">
        <v>629</v>
      </c>
      <c r="E386" s="228">
        <v>1</v>
      </c>
      <c r="F386" s="229" t="s">
        <v>819</v>
      </c>
      <c r="G386" s="256" t="s">
        <v>1176</v>
      </c>
      <c r="H386" s="316" t="s">
        <v>820</v>
      </c>
      <c r="I386" s="275">
        <v>124.8</v>
      </c>
      <c r="J386" s="351">
        <v>124.8</v>
      </c>
      <c r="K386" s="275">
        <v>124.8</v>
      </c>
      <c r="L386" s="230">
        <v>1</v>
      </c>
      <c r="M386" s="1"/>
    </row>
    <row r="387" spans="1:13" ht="135">
      <c r="A387" s="107">
        <v>89</v>
      </c>
      <c r="B387" s="108" t="s">
        <v>823</v>
      </c>
      <c r="C387" s="108" t="s">
        <v>824</v>
      </c>
      <c r="D387" s="296" t="s">
        <v>825</v>
      </c>
      <c r="E387" s="326">
        <v>1</v>
      </c>
      <c r="F387" s="104" t="s">
        <v>1317</v>
      </c>
      <c r="G387" s="90" t="s">
        <v>1318</v>
      </c>
      <c r="H387" s="298" t="s">
        <v>1319</v>
      </c>
      <c r="I387" s="105">
        <v>388.8</v>
      </c>
      <c r="J387" s="1126">
        <v>388.8</v>
      </c>
      <c r="K387" s="105">
        <v>388.8</v>
      </c>
      <c r="L387" s="166">
        <v>1</v>
      </c>
      <c r="M387"/>
    </row>
    <row r="388" spans="1:13" ht="120">
      <c r="A388" s="232">
        <v>90</v>
      </c>
      <c r="B388" s="352" t="s">
        <v>826</v>
      </c>
      <c r="C388" s="352" t="s">
        <v>827</v>
      </c>
      <c r="D388" s="353" t="s">
        <v>825</v>
      </c>
      <c r="E388" s="288">
        <v>1</v>
      </c>
      <c r="F388" s="235" t="s">
        <v>1317</v>
      </c>
      <c r="G388" s="236" t="s">
        <v>1318</v>
      </c>
      <c r="H388" s="299" t="s">
        <v>1319</v>
      </c>
      <c r="I388" s="262">
        <v>388.8</v>
      </c>
      <c r="J388" s="1127">
        <v>388.8</v>
      </c>
      <c r="K388" s="262">
        <v>388.8</v>
      </c>
      <c r="L388" s="238">
        <v>1</v>
      </c>
      <c r="M388"/>
    </row>
    <row r="389" spans="1:13" ht="150">
      <c r="A389" s="107">
        <v>91</v>
      </c>
      <c r="B389" s="108" t="s">
        <v>828</v>
      </c>
      <c r="C389" s="108" t="s">
        <v>829</v>
      </c>
      <c r="D389" s="296" t="s">
        <v>825</v>
      </c>
      <c r="E389" s="326">
        <v>1</v>
      </c>
      <c r="F389" s="104" t="s">
        <v>1317</v>
      </c>
      <c r="G389" s="90" t="s">
        <v>1318</v>
      </c>
      <c r="H389" s="298" t="s">
        <v>1319</v>
      </c>
      <c r="I389" s="105">
        <v>388.8</v>
      </c>
      <c r="J389" s="1126">
        <v>388.8</v>
      </c>
      <c r="K389" s="105">
        <v>388.8</v>
      </c>
      <c r="L389" s="166">
        <v>1</v>
      </c>
      <c r="M389"/>
    </row>
    <row r="390" spans="1:13" ht="150">
      <c r="A390" s="232">
        <v>92</v>
      </c>
      <c r="B390" s="354" t="s">
        <v>830</v>
      </c>
      <c r="C390" s="352" t="s">
        <v>831</v>
      </c>
      <c r="D390" s="353" t="s">
        <v>825</v>
      </c>
      <c r="E390" s="288">
        <v>1</v>
      </c>
      <c r="F390" s="235" t="s">
        <v>1317</v>
      </c>
      <c r="G390" s="236" t="s">
        <v>1318</v>
      </c>
      <c r="H390" s="299" t="s">
        <v>1319</v>
      </c>
      <c r="I390" s="262">
        <v>388.8</v>
      </c>
      <c r="J390" s="1127">
        <v>388.8</v>
      </c>
      <c r="K390" s="262">
        <v>388.8</v>
      </c>
      <c r="L390" s="238">
        <v>1</v>
      </c>
      <c r="M390"/>
    </row>
    <row r="391" spans="1:13" ht="150">
      <c r="A391" s="107">
        <v>93</v>
      </c>
      <c r="B391" s="109" t="s">
        <v>832</v>
      </c>
      <c r="C391" s="108" t="s">
        <v>833</v>
      </c>
      <c r="D391" s="296" t="s">
        <v>825</v>
      </c>
      <c r="E391" s="326">
        <v>1</v>
      </c>
      <c r="F391" s="104" t="s">
        <v>1317</v>
      </c>
      <c r="G391" s="90" t="s">
        <v>1318</v>
      </c>
      <c r="H391" s="298" t="s">
        <v>1319</v>
      </c>
      <c r="I391" s="105">
        <v>388.8</v>
      </c>
      <c r="J391" s="1126">
        <v>388.8</v>
      </c>
      <c r="K391" s="105">
        <v>388.8</v>
      </c>
      <c r="L391" s="166">
        <v>1</v>
      </c>
      <c r="M391"/>
    </row>
    <row r="392" spans="1:13" ht="120">
      <c r="A392" s="232">
        <v>94</v>
      </c>
      <c r="B392" s="352" t="s">
        <v>834</v>
      </c>
      <c r="C392" s="352" t="s">
        <v>835</v>
      </c>
      <c r="D392" s="353" t="s">
        <v>825</v>
      </c>
      <c r="E392" s="288">
        <v>1</v>
      </c>
      <c r="F392" s="235" t="s">
        <v>1317</v>
      </c>
      <c r="G392" s="236" t="s">
        <v>1318</v>
      </c>
      <c r="H392" s="299" t="s">
        <v>1319</v>
      </c>
      <c r="I392" s="262">
        <v>388.8</v>
      </c>
      <c r="J392" s="1127">
        <v>388.8</v>
      </c>
      <c r="K392" s="262">
        <v>388.8</v>
      </c>
      <c r="L392" s="238">
        <v>1</v>
      </c>
      <c r="M392"/>
    </row>
    <row r="393" spans="1:13" ht="135">
      <c r="A393" s="107">
        <v>95</v>
      </c>
      <c r="B393" s="108" t="s">
        <v>836</v>
      </c>
      <c r="C393" s="108" t="s">
        <v>837</v>
      </c>
      <c r="D393" s="296" t="s">
        <v>825</v>
      </c>
      <c r="E393" s="326">
        <v>1</v>
      </c>
      <c r="F393" s="104" t="s">
        <v>1317</v>
      </c>
      <c r="G393" s="90" t="s">
        <v>1318</v>
      </c>
      <c r="H393" s="298" t="s">
        <v>1319</v>
      </c>
      <c r="I393" s="105">
        <v>388.8</v>
      </c>
      <c r="J393" s="1126">
        <v>388.8</v>
      </c>
      <c r="K393" s="105">
        <v>388.8</v>
      </c>
      <c r="L393" s="166">
        <v>1</v>
      </c>
      <c r="M393"/>
    </row>
    <row r="394" spans="1:13" ht="165">
      <c r="A394" s="232">
        <v>96</v>
      </c>
      <c r="B394" s="352" t="s">
        <v>838</v>
      </c>
      <c r="C394" s="352" t="s">
        <v>839</v>
      </c>
      <c r="D394" s="353" t="s">
        <v>825</v>
      </c>
      <c r="E394" s="288">
        <v>1</v>
      </c>
      <c r="F394" s="235" t="s">
        <v>1317</v>
      </c>
      <c r="G394" s="236" t="s">
        <v>1318</v>
      </c>
      <c r="H394" s="299" t="s">
        <v>1319</v>
      </c>
      <c r="I394" s="262">
        <v>388.8</v>
      </c>
      <c r="J394" s="1127">
        <v>388.8</v>
      </c>
      <c r="K394" s="262">
        <v>388.8</v>
      </c>
      <c r="L394" s="238">
        <v>1</v>
      </c>
      <c r="M394"/>
    </row>
    <row r="395" spans="1:13" ht="150">
      <c r="A395" s="107">
        <v>97</v>
      </c>
      <c r="B395" s="109" t="s">
        <v>840</v>
      </c>
      <c r="C395" s="108" t="s">
        <v>841</v>
      </c>
      <c r="D395" s="296" t="s">
        <v>825</v>
      </c>
      <c r="E395" s="326">
        <v>1</v>
      </c>
      <c r="F395" s="104" t="s">
        <v>1317</v>
      </c>
      <c r="G395" s="90" t="s">
        <v>1318</v>
      </c>
      <c r="H395" s="298" t="s">
        <v>1319</v>
      </c>
      <c r="I395" s="105">
        <v>388.8</v>
      </c>
      <c r="J395" s="1126">
        <v>388.8</v>
      </c>
      <c r="K395" s="105">
        <v>388.8</v>
      </c>
      <c r="L395" s="166">
        <v>1</v>
      </c>
      <c r="M395"/>
    </row>
    <row r="396" spans="1:13" ht="150">
      <c r="A396" s="232">
        <v>98</v>
      </c>
      <c r="B396" s="354" t="s">
        <v>842</v>
      </c>
      <c r="C396" s="352" t="s">
        <v>843</v>
      </c>
      <c r="D396" s="353" t="s">
        <v>825</v>
      </c>
      <c r="E396" s="288">
        <v>1</v>
      </c>
      <c r="F396" s="235" t="s">
        <v>1317</v>
      </c>
      <c r="G396" s="236" t="s">
        <v>1318</v>
      </c>
      <c r="H396" s="299" t="s">
        <v>1319</v>
      </c>
      <c r="I396" s="262">
        <v>388.8</v>
      </c>
      <c r="J396" s="1127">
        <v>388.8</v>
      </c>
      <c r="K396" s="262">
        <v>388.8</v>
      </c>
      <c r="L396" s="238">
        <v>1</v>
      </c>
      <c r="M396"/>
    </row>
    <row r="397" spans="1:13" ht="135">
      <c r="A397" s="107">
        <v>99</v>
      </c>
      <c r="B397" s="109" t="s">
        <v>844</v>
      </c>
      <c r="C397" s="108" t="s">
        <v>845</v>
      </c>
      <c r="D397" s="296" t="s">
        <v>825</v>
      </c>
      <c r="E397" s="326">
        <v>1</v>
      </c>
      <c r="F397" s="104" t="s">
        <v>1317</v>
      </c>
      <c r="G397" s="90" t="s">
        <v>1318</v>
      </c>
      <c r="H397" s="298" t="s">
        <v>1319</v>
      </c>
      <c r="I397" s="105">
        <v>388.8</v>
      </c>
      <c r="J397" s="1126">
        <v>388.8</v>
      </c>
      <c r="K397" s="105">
        <v>388.8</v>
      </c>
      <c r="L397" s="166">
        <v>1</v>
      </c>
      <c r="M397"/>
    </row>
    <row r="398" spans="1:13" ht="135">
      <c r="A398" s="232">
        <v>100</v>
      </c>
      <c r="B398" s="354" t="s">
        <v>846</v>
      </c>
      <c r="C398" s="352" t="s">
        <v>847</v>
      </c>
      <c r="D398" s="353" t="s">
        <v>825</v>
      </c>
      <c r="E398" s="288">
        <v>1</v>
      </c>
      <c r="F398" s="235" t="s">
        <v>1317</v>
      </c>
      <c r="G398" s="236" t="s">
        <v>1318</v>
      </c>
      <c r="H398" s="299" t="s">
        <v>1319</v>
      </c>
      <c r="I398" s="262">
        <v>388.8</v>
      </c>
      <c r="J398" s="1127">
        <v>388.8</v>
      </c>
      <c r="K398" s="262">
        <v>388.8</v>
      </c>
      <c r="L398" s="238">
        <v>1</v>
      </c>
      <c r="M398"/>
    </row>
    <row r="399" spans="1:13" ht="180">
      <c r="A399" s="107">
        <v>101</v>
      </c>
      <c r="B399" s="108" t="s">
        <v>848</v>
      </c>
      <c r="C399" s="108" t="s">
        <v>849</v>
      </c>
      <c r="D399" s="296" t="s">
        <v>825</v>
      </c>
      <c r="E399" s="326">
        <v>1</v>
      </c>
      <c r="F399" s="104" t="s">
        <v>1317</v>
      </c>
      <c r="G399" s="90" t="s">
        <v>1318</v>
      </c>
      <c r="H399" s="298" t="s">
        <v>1319</v>
      </c>
      <c r="I399" s="105">
        <v>388.8</v>
      </c>
      <c r="J399" s="1126">
        <v>388.8</v>
      </c>
      <c r="K399" s="105">
        <v>388.8</v>
      </c>
      <c r="L399" s="166">
        <v>1</v>
      </c>
      <c r="M399"/>
    </row>
    <row r="400" spans="1:13" ht="135">
      <c r="A400" s="232">
        <v>102</v>
      </c>
      <c r="B400" s="352" t="s">
        <v>850</v>
      </c>
      <c r="C400" s="352" t="s">
        <v>851</v>
      </c>
      <c r="D400" s="353" t="s">
        <v>825</v>
      </c>
      <c r="E400" s="288">
        <v>1</v>
      </c>
      <c r="F400" s="235" t="s">
        <v>1317</v>
      </c>
      <c r="G400" s="236" t="s">
        <v>1318</v>
      </c>
      <c r="H400" s="299" t="s">
        <v>1319</v>
      </c>
      <c r="I400" s="262">
        <v>388.8</v>
      </c>
      <c r="J400" s="1127">
        <v>388.8</v>
      </c>
      <c r="K400" s="262">
        <v>388.8</v>
      </c>
      <c r="L400" s="238">
        <v>1</v>
      </c>
      <c r="M400"/>
    </row>
    <row r="401" spans="1:13" ht="180">
      <c r="A401" s="107">
        <v>103</v>
      </c>
      <c r="B401" s="108" t="s">
        <v>852</v>
      </c>
      <c r="C401" s="108" t="s">
        <v>853</v>
      </c>
      <c r="D401" s="296" t="s">
        <v>854</v>
      </c>
      <c r="E401" s="326">
        <v>1</v>
      </c>
      <c r="F401" s="104" t="s">
        <v>1317</v>
      </c>
      <c r="G401" s="90" t="s">
        <v>1318</v>
      </c>
      <c r="H401" s="298" t="s">
        <v>1319</v>
      </c>
      <c r="I401" s="105">
        <v>1058.4000000000001</v>
      </c>
      <c r="J401" s="1126">
        <v>1058.4000000000001</v>
      </c>
      <c r="K401" s="105">
        <v>1058.4000000000001</v>
      </c>
      <c r="L401" s="166">
        <v>1</v>
      </c>
      <c r="M401"/>
    </row>
    <row r="402" spans="1:13" ht="47.25">
      <c r="A402" s="232">
        <v>104</v>
      </c>
      <c r="B402" s="352" t="s">
        <v>855</v>
      </c>
      <c r="C402" s="352"/>
      <c r="D402" s="353" t="s">
        <v>825</v>
      </c>
      <c r="E402" s="288">
        <v>1</v>
      </c>
      <c r="F402" s="235" t="s">
        <v>1317</v>
      </c>
      <c r="G402" s="236" t="s">
        <v>1318</v>
      </c>
      <c r="H402" s="299" t="s">
        <v>1319</v>
      </c>
      <c r="I402" s="262">
        <v>388.8</v>
      </c>
      <c r="J402" s="1127">
        <v>388.8</v>
      </c>
      <c r="K402" s="262">
        <v>388.8</v>
      </c>
      <c r="L402" s="238">
        <v>1</v>
      </c>
      <c r="M402"/>
    </row>
    <row r="403" spans="1:13" ht="90">
      <c r="A403" s="22">
        <v>105</v>
      </c>
      <c r="B403" s="51" t="s">
        <v>856</v>
      </c>
      <c r="C403" s="51"/>
      <c r="D403" s="297" t="s">
        <v>654</v>
      </c>
      <c r="E403" s="334">
        <v>1</v>
      </c>
      <c r="F403" s="19" t="s">
        <v>857</v>
      </c>
      <c r="G403" s="24" t="s">
        <v>1176</v>
      </c>
      <c r="H403" s="315" t="s">
        <v>858</v>
      </c>
      <c r="I403" s="25">
        <v>103.2</v>
      </c>
      <c r="J403" s="52">
        <v>103.2</v>
      </c>
      <c r="K403" s="25">
        <v>103.2</v>
      </c>
      <c r="L403" s="165">
        <v>1</v>
      </c>
      <c r="M403" s="1"/>
    </row>
    <row r="404" spans="1:13" ht="63">
      <c r="A404" s="232">
        <v>106</v>
      </c>
      <c r="B404" s="352" t="s">
        <v>859</v>
      </c>
      <c r="C404" s="352" t="s">
        <v>860</v>
      </c>
      <c r="D404" s="353" t="s">
        <v>27</v>
      </c>
      <c r="E404" s="288">
        <v>8</v>
      </c>
      <c r="F404" s="235" t="s">
        <v>1337</v>
      </c>
      <c r="G404" s="236" t="s">
        <v>1338</v>
      </c>
      <c r="H404" s="299" t="s">
        <v>1358</v>
      </c>
      <c r="I404" s="237">
        <v>24</v>
      </c>
      <c r="J404" s="245">
        <v>24</v>
      </c>
      <c r="K404" s="237">
        <v>24</v>
      </c>
      <c r="L404" s="238">
        <v>1</v>
      </c>
      <c r="M404"/>
    </row>
    <row r="405" spans="1:13" ht="75">
      <c r="A405" s="107">
        <v>107</v>
      </c>
      <c r="B405" s="108" t="s">
        <v>861</v>
      </c>
      <c r="C405" s="108" t="s">
        <v>862</v>
      </c>
      <c r="D405" s="296" t="s">
        <v>863</v>
      </c>
      <c r="E405" s="326">
        <v>40</v>
      </c>
      <c r="F405" s="104" t="s">
        <v>1337</v>
      </c>
      <c r="G405" s="90" t="s">
        <v>1338</v>
      </c>
      <c r="H405" s="298" t="s">
        <v>1359</v>
      </c>
      <c r="I405" s="116">
        <v>9.9600000000000009</v>
      </c>
      <c r="J405" s="116">
        <v>19.920000000000002</v>
      </c>
      <c r="K405" s="116">
        <v>9.9600000000000009</v>
      </c>
      <c r="L405" s="166">
        <v>1</v>
      </c>
      <c r="M405"/>
    </row>
    <row r="406" spans="1:13" ht="15" customHeight="1">
      <c r="A406" s="1208" t="s">
        <v>864</v>
      </c>
      <c r="B406" s="1209"/>
      <c r="C406" s="1209"/>
      <c r="D406" s="1209"/>
      <c r="E406" s="1209"/>
      <c r="F406" s="1209"/>
      <c r="G406" s="1209"/>
      <c r="H406" s="1209"/>
      <c r="I406" s="1209"/>
      <c r="J406" s="1209"/>
      <c r="K406" s="1210"/>
      <c r="L406" s="166"/>
      <c r="M406"/>
    </row>
    <row r="407" spans="1:13" ht="45">
      <c r="A407" s="360">
        <v>1</v>
      </c>
      <c r="B407" s="361" t="s">
        <v>865</v>
      </c>
      <c r="C407" s="361"/>
      <c r="D407" s="361" t="s">
        <v>125</v>
      </c>
      <c r="E407" s="468">
        <v>11</v>
      </c>
      <c r="F407" s="431" t="s">
        <v>1406</v>
      </c>
      <c r="G407" s="367" t="s">
        <v>1407</v>
      </c>
      <c r="H407" s="404" t="s">
        <v>1408</v>
      </c>
      <c r="I407" s="362">
        <v>422.4</v>
      </c>
      <c r="J407" s="363">
        <v>422.4</v>
      </c>
      <c r="K407" s="362">
        <v>422.4</v>
      </c>
      <c r="L407" s="1140">
        <v>1</v>
      </c>
      <c r="M407" s="365"/>
    </row>
    <row r="408" spans="1:13" ht="45">
      <c r="A408" s="436">
        <v>2</v>
      </c>
      <c r="B408" s="437" t="s">
        <v>866</v>
      </c>
      <c r="C408" s="437"/>
      <c r="D408" s="437" t="s">
        <v>125</v>
      </c>
      <c r="E408" s="469">
        <v>1</v>
      </c>
      <c r="F408" s="438" t="s">
        <v>1406</v>
      </c>
      <c r="G408" s="439" t="s">
        <v>1407</v>
      </c>
      <c r="H408" s="440" t="s">
        <v>72</v>
      </c>
      <c r="I408" s="441">
        <v>568.26</v>
      </c>
      <c r="J408" s="442">
        <v>568.26</v>
      </c>
      <c r="K408" s="441">
        <v>568.26</v>
      </c>
      <c r="L408" s="624">
        <v>1</v>
      </c>
      <c r="M408" s="365"/>
    </row>
    <row r="409" spans="1:13" ht="45">
      <c r="A409" s="360">
        <v>3</v>
      </c>
      <c r="B409" s="361" t="s">
        <v>867</v>
      </c>
      <c r="C409" s="361"/>
      <c r="D409" s="361" t="s">
        <v>125</v>
      </c>
      <c r="E409" s="468">
        <v>1</v>
      </c>
      <c r="F409" s="431" t="s">
        <v>1406</v>
      </c>
      <c r="G409" s="367" t="s">
        <v>1407</v>
      </c>
      <c r="H409" s="383" t="s">
        <v>72</v>
      </c>
      <c r="I409" s="366">
        <v>528.58000000000004</v>
      </c>
      <c r="J409" s="363">
        <v>528.58000000000004</v>
      </c>
      <c r="K409" s="366">
        <v>528.58000000000004</v>
      </c>
      <c r="L409" s="1140">
        <v>1</v>
      </c>
      <c r="M409" s="365"/>
    </row>
    <row r="410" spans="1:13" ht="45">
      <c r="A410" s="436">
        <v>4</v>
      </c>
      <c r="B410" s="437" t="s">
        <v>868</v>
      </c>
      <c r="C410" s="437"/>
      <c r="D410" s="437" t="s">
        <v>125</v>
      </c>
      <c r="E410" s="469">
        <v>1</v>
      </c>
      <c r="F410" s="438" t="s">
        <v>1406</v>
      </c>
      <c r="G410" s="439" t="s">
        <v>1407</v>
      </c>
      <c r="H410" s="440" t="s">
        <v>72</v>
      </c>
      <c r="I410" s="441">
        <v>528.58000000000004</v>
      </c>
      <c r="J410" s="442">
        <v>528.58000000000004</v>
      </c>
      <c r="K410" s="441">
        <v>528.58000000000004</v>
      </c>
      <c r="L410" s="624">
        <v>1</v>
      </c>
      <c r="M410" s="365"/>
    </row>
    <row r="411" spans="1:13" ht="60">
      <c r="A411" s="360">
        <v>5</v>
      </c>
      <c r="B411" s="361" t="s">
        <v>869</v>
      </c>
      <c r="C411" s="361"/>
      <c r="D411" s="361" t="s">
        <v>125</v>
      </c>
      <c r="E411" s="468">
        <v>1</v>
      </c>
      <c r="F411" s="431" t="s">
        <v>1406</v>
      </c>
      <c r="G411" s="367" t="s">
        <v>1407</v>
      </c>
      <c r="H411" s="383" t="s">
        <v>72</v>
      </c>
      <c r="I411" s="366">
        <v>462</v>
      </c>
      <c r="J411" s="363">
        <v>462</v>
      </c>
      <c r="K411" s="366">
        <v>462</v>
      </c>
      <c r="L411" s="1140">
        <v>1</v>
      </c>
      <c r="M411" s="365"/>
    </row>
    <row r="412" spans="1:13" ht="45">
      <c r="A412" s="436">
        <v>6</v>
      </c>
      <c r="B412" s="437" t="s">
        <v>870</v>
      </c>
      <c r="C412" s="437"/>
      <c r="D412" s="437" t="s">
        <v>125</v>
      </c>
      <c r="E412" s="469">
        <v>1</v>
      </c>
      <c r="F412" s="438" t="s">
        <v>1406</v>
      </c>
      <c r="G412" s="439" t="s">
        <v>1407</v>
      </c>
      <c r="H412" s="440" t="s">
        <v>72</v>
      </c>
      <c r="I412" s="441">
        <v>528.58000000000004</v>
      </c>
      <c r="J412" s="442">
        <v>528.58000000000004</v>
      </c>
      <c r="K412" s="441">
        <v>528.58000000000004</v>
      </c>
      <c r="L412" s="624">
        <v>1</v>
      </c>
      <c r="M412" s="365"/>
    </row>
    <row r="413" spans="1:13" ht="45">
      <c r="A413" s="360">
        <v>7</v>
      </c>
      <c r="B413" s="361" t="s">
        <v>871</v>
      </c>
      <c r="C413" s="361"/>
      <c r="D413" s="361" t="s">
        <v>872</v>
      </c>
      <c r="E413" s="468">
        <v>5</v>
      </c>
      <c r="F413" s="432" t="s">
        <v>1409</v>
      </c>
      <c r="G413" s="367" t="s">
        <v>1407</v>
      </c>
      <c r="H413" s="383" t="s">
        <v>72</v>
      </c>
      <c r="I413" s="366">
        <v>3</v>
      </c>
      <c r="J413" s="363">
        <v>3</v>
      </c>
      <c r="K413" s="366">
        <v>3</v>
      </c>
      <c r="L413" s="1140">
        <v>1</v>
      </c>
      <c r="M413" s="365"/>
    </row>
    <row r="414" spans="1:13" ht="45">
      <c r="A414" s="436">
        <v>8</v>
      </c>
      <c r="B414" s="437" t="s">
        <v>873</v>
      </c>
      <c r="C414" s="437"/>
      <c r="D414" s="437" t="s">
        <v>27</v>
      </c>
      <c r="E414" s="469">
        <v>4</v>
      </c>
      <c r="F414" s="438" t="s">
        <v>1406</v>
      </c>
      <c r="G414" s="439" t="s">
        <v>1407</v>
      </c>
      <c r="H414" s="440" t="s">
        <v>1323</v>
      </c>
      <c r="I414" s="441">
        <v>118</v>
      </c>
      <c r="J414" s="442">
        <v>118</v>
      </c>
      <c r="K414" s="441">
        <v>118</v>
      </c>
      <c r="L414" s="624">
        <v>1</v>
      </c>
      <c r="M414" s="365"/>
    </row>
    <row r="415" spans="1:13" ht="45">
      <c r="A415" s="360">
        <v>9</v>
      </c>
      <c r="B415" s="361" t="s">
        <v>874</v>
      </c>
      <c r="C415" s="361"/>
      <c r="D415" s="361" t="s">
        <v>125</v>
      </c>
      <c r="E415" s="468">
        <v>1</v>
      </c>
      <c r="F415" s="431" t="s">
        <v>1406</v>
      </c>
      <c r="G415" s="367" t="s">
        <v>1407</v>
      </c>
      <c r="H415" s="383" t="s">
        <v>72</v>
      </c>
      <c r="I415" s="366">
        <v>525.71</v>
      </c>
      <c r="J415" s="363">
        <v>525.71</v>
      </c>
      <c r="K415" s="366">
        <v>525.71</v>
      </c>
      <c r="L415" s="1140">
        <v>1</v>
      </c>
      <c r="M415" s="365"/>
    </row>
    <row r="416" spans="1:13" ht="60">
      <c r="A416" s="436">
        <v>10</v>
      </c>
      <c r="B416" s="437" t="s">
        <v>875</v>
      </c>
      <c r="C416" s="437"/>
      <c r="D416" s="437" t="s">
        <v>125</v>
      </c>
      <c r="E416" s="469">
        <v>1</v>
      </c>
      <c r="F416" s="438" t="s">
        <v>1406</v>
      </c>
      <c r="G416" s="439" t="s">
        <v>1407</v>
      </c>
      <c r="H416" s="440" t="s">
        <v>1410</v>
      </c>
      <c r="I416" s="441">
        <v>59</v>
      </c>
      <c r="J416" s="442">
        <v>118</v>
      </c>
      <c r="K416" s="441">
        <v>59</v>
      </c>
      <c r="L416" s="624">
        <v>1</v>
      </c>
      <c r="M416" s="365"/>
    </row>
    <row r="417" spans="1:13" ht="45">
      <c r="A417" s="360">
        <v>11</v>
      </c>
      <c r="B417" s="361" t="s">
        <v>876</v>
      </c>
      <c r="C417" s="361"/>
      <c r="D417" s="361" t="s">
        <v>125</v>
      </c>
      <c r="E417" s="468">
        <v>1</v>
      </c>
      <c r="F417" s="431" t="s">
        <v>1406</v>
      </c>
      <c r="G417" s="367" t="s">
        <v>1407</v>
      </c>
      <c r="H417" s="383" t="s">
        <v>1410</v>
      </c>
      <c r="I417" s="366">
        <v>59</v>
      </c>
      <c r="J417" s="363">
        <v>118</v>
      </c>
      <c r="K417" s="366">
        <v>59</v>
      </c>
      <c r="L417" s="1140">
        <v>1</v>
      </c>
      <c r="M417" s="365"/>
    </row>
    <row r="418" spans="1:13" ht="135">
      <c r="A418" s="54">
        <v>12</v>
      </c>
      <c r="B418" s="23" t="s">
        <v>878</v>
      </c>
      <c r="C418" s="23" t="s">
        <v>879</v>
      </c>
      <c r="D418" s="560" t="s">
        <v>27</v>
      </c>
      <c r="E418" s="334">
        <v>20</v>
      </c>
      <c r="F418" s="27" t="s">
        <v>880</v>
      </c>
      <c r="G418" s="416" t="s">
        <v>1176</v>
      </c>
      <c r="H418" s="35">
        <v>100</v>
      </c>
      <c r="I418" s="36" t="s">
        <v>881</v>
      </c>
      <c r="J418" s="355">
        <v>6.6</v>
      </c>
      <c r="K418" s="355">
        <v>6.6</v>
      </c>
      <c r="L418" s="1139">
        <v>1</v>
      </c>
    </row>
    <row r="419" spans="1:13" ht="156.75">
      <c r="A419" s="226">
        <v>13</v>
      </c>
      <c r="B419" s="227" t="s">
        <v>882</v>
      </c>
      <c r="C419" s="227" t="s">
        <v>883</v>
      </c>
      <c r="D419" s="255" t="s">
        <v>27</v>
      </c>
      <c r="E419" s="228">
        <v>4</v>
      </c>
      <c r="F419" s="258" t="s">
        <v>884</v>
      </c>
      <c r="G419" s="444" t="s">
        <v>1176</v>
      </c>
      <c r="H419" s="259">
        <v>100</v>
      </c>
      <c r="I419" s="260" t="s">
        <v>881</v>
      </c>
      <c r="J419" s="445">
        <v>6.6</v>
      </c>
      <c r="K419" s="445">
        <v>6.6</v>
      </c>
      <c r="L419" s="1141">
        <v>1</v>
      </c>
    </row>
    <row r="420" spans="1:13" ht="399">
      <c r="A420" s="54">
        <v>14</v>
      </c>
      <c r="B420" s="23" t="s">
        <v>885</v>
      </c>
      <c r="C420" s="23" t="s">
        <v>886</v>
      </c>
      <c r="D420" s="560" t="s">
        <v>27</v>
      </c>
      <c r="E420" s="334">
        <v>5</v>
      </c>
      <c r="F420" s="27" t="s">
        <v>887</v>
      </c>
      <c r="G420" s="416" t="s">
        <v>1176</v>
      </c>
      <c r="H420" s="35">
        <v>150</v>
      </c>
      <c r="I420" s="36" t="s">
        <v>888</v>
      </c>
      <c r="J420" s="355">
        <v>30.96</v>
      </c>
      <c r="K420" s="355">
        <v>30.96</v>
      </c>
      <c r="L420" s="1139">
        <v>1</v>
      </c>
    </row>
    <row r="421" spans="1:13" ht="399">
      <c r="A421" s="226">
        <v>15</v>
      </c>
      <c r="B421" s="227" t="s">
        <v>889</v>
      </c>
      <c r="C421" s="227" t="s">
        <v>890</v>
      </c>
      <c r="D421" s="255" t="s">
        <v>27</v>
      </c>
      <c r="E421" s="228">
        <v>4</v>
      </c>
      <c r="F421" s="258" t="s">
        <v>891</v>
      </c>
      <c r="G421" s="444" t="s">
        <v>1176</v>
      </c>
      <c r="H421" s="259">
        <v>150</v>
      </c>
      <c r="I421" s="260" t="s">
        <v>888</v>
      </c>
      <c r="J421" s="445">
        <v>30.96</v>
      </c>
      <c r="K421" s="445">
        <v>30.96</v>
      </c>
      <c r="L421" s="1141">
        <v>1</v>
      </c>
    </row>
    <row r="422" spans="1:13" ht="45">
      <c r="A422" s="360">
        <v>17</v>
      </c>
      <c r="B422" s="361" t="s">
        <v>894</v>
      </c>
      <c r="C422" s="361"/>
      <c r="D422" s="361" t="s">
        <v>125</v>
      </c>
      <c r="E422" s="468">
        <v>2</v>
      </c>
      <c r="F422" s="382" t="s">
        <v>1411</v>
      </c>
      <c r="G422" s="367" t="s">
        <v>1407</v>
      </c>
      <c r="H422" s="383" t="s">
        <v>1412</v>
      </c>
      <c r="I422" s="366">
        <v>48</v>
      </c>
      <c r="J422" s="363">
        <v>48</v>
      </c>
      <c r="K422" s="366">
        <v>48</v>
      </c>
      <c r="L422" s="1140">
        <v>1</v>
      </c>
      <c r="M422" s="365"/>
    </row>
    <row r="423" spans="1:13" ht="30">
      <c r="A423" s="436">
        <v>18</v>
      </c>
      <c r="B423" s="437" t="s">
        <v>895</v>
      </c>
      <c r="C423" s="437"/>
      <c r="D423" s="437" t="s">
        <v>1413</v>
      </c>
      <c r="E423" s="469">
        <v>20</v>
      </c>
      <c r="F423" s="451" t="s">
        <v>1414</v>
      </c>
      <c r="G423" s="439" t="s">
        <v>1407</v>
      </c>
      <c r="H423" s="440" t="s">
        <v>1415</v>
      </c>
      <c r="I423" s="441">
        <v>163.27000000000001</v>
      </c>
      <c r="J423" s="442">
        <v>163.27000000000001</v>
      </c>
      <c r="K423" s="441">
        <v>163.27000000000001</v>
      </c>
      <c r="L423" s="624">
        <v>1</v>
      </c>
      <c r="M423" s="365"/>
    </row>
    <row r="424" spans="1:13" ht="30">
      <c r="A424" s="360">
        <v>19</v>
      </c>
      <c r="B424" s="361" t="s">
        <v>896</v>
      </c>
      <c r="C424" s="361"/>
      <c r="D424" s="361" t="s">
        <v>897</v>
      </c>
      <c r="E424" s="468">
        <v>36</v>
      </c>
      <c r="F424" s="382" t="s">
        <v>1414</v>
      </c>
      <c r="G424" s="367" t="s">
        <v>1407</v>
      </c>
      <c r="H424" s="383" t="s">
        <v>1416</v>
      </c>
      <c r="I424" s="366">
        <v>96.23</v>
      </c>
      <c r="J424" s="363">
        <v>96.23</v>
      </c>
      <c r="K424" s="366">
        <v>96.23</v>
      </c>
      <c r="L424" s="1140">
        <v>1</v>
      </c>
      <c r="M424" s="365"/>
    </row>
    <row r="425" spans="1:13" ht="45">
      <c r="A425" s="436">
        <v>20</v>
      </c>
      <c r="B425" s="437" t="s">
        <v>898</v>
      </c>
      <c r="C425" s="437"/>
      <c r="D425" s="437" t="s">
        <v>899</v>
      </c>
      <c r="E425" s="469">
        <v>10</v>
      </c>
      <c r="F425" s="451" t="s">
        <v>1414</v>
      </c>
      <c r="G425" s="439" t="s">
        <v>1407</v>
      </c>
      <c r="H425" s="440" t="s">
        <v>708</v>
      </c>
      <c r="I425" s="441">
        <v>118.92</v>
      </c>
      <c r="J425" s="442">
        <v>118.92</v>
      </c>
      <c r="K425" s="441">
        <v>118.92</v>
      </c>
      <c r="L425" s="624">
        <v>1</v>
      </c>
      <c r="M425" s="365"/>
    </row>
    <row r="426" spans="1:13" ht="60">
      <c r="A426" s="360">
        <v>21</v>
      </c>
      <c r="B426" s="361" t="s">
        <v>900</v>
      </c>
      <c r="C426" s="361"/>
      <c r="D426" s="361" t="s">
        <v>901</v>
      </c>
      <c r="E426" s="468">
        <v>12</v>
      </c>
      <c r="F426" s="382" t="s">
        <v>1414</v>
      </c>
      <c r="G426" s="367" t="s">
        <v>1407</v>
      </c>
      <c r="H426" s="383" t="s">
        <v>1417</v>
      </c>
      <c r="I426" s="366">
        <v>74.599999999999994</v>
      </c>
      <c r="J426" s="363">
        <v>74.599999999999994</v>
      </c>
      <c r="K426" s="366">
        <v>74.599999999999994</v>
      </c>
      <c r="L426" s="1140">
        <v>1</v>
      </c>
      <c r="M426" s="365"/>
    </row>
    <row r="427" spans="1:13" ht="60">
      <c r="A427" s="436">
        <v>22</v>
      </c>
      <c r="B427" s="437" t="s">
        <v>1418</v>
      </c>
      <c r="C427" s="437"/>
      <c r="D427" s="437" t="s">
        <v>1419</v>
      </c>
      <c r="E427" s="469">
        <v>12</v>
      </c>
      <c r="F427" s="451" t="s">
        <v>1414</v>
      </c>
      <c r="G427" s="439" t="s">
        <v>1407</v>
      </c>
      <c r="H427" s="440" t="s">
        <v>1417</v>
      </c>
      <c r="I427" s="441">
        <v>74.599999999999994</v>
      </c>
      <c r="J427" s="442">
        <v>74.599999999999994</v>
      </c>
      <c r="K427" s="441">
        <v>74.599999999999994</v>
      </c>
      <c r="L427" s="624">
        <v>1</v>
      </c>
      <c r="M427" s="365"/>
    </row>
    <row r="428" spans="1:13" ht="45">
      <c r="A428" s="360">
        <v>23</v>
      </c>
      <c r="B428" s="565" t="s">
        <v>902</v>
      </c>
      <c r="C428" s="361"/>
      <c r="D428" s="361" t="s">
        <v>125</v>
      </c>
      <c r="E428" s="468">
        <v>2</v>
      </c>
      <c r="F428" s="382" t="s">
        <v>1411</v>
      </c>
      <c r="G428" s="367" t="s">
        <v>1407</v>
      </c>
      <c r="H428" s="383" t="s">
        <v>72</v>
      </c>
      <c r="I428" s="366">
        <v>64.8</v>
      </c>
      <c r="J428" s="363">
        <v>64.8</v>
      </c>
      <c r="K428" s="366">
        <v>64.8</v>
      </c>
      <c r="L428" s="1140">
        <v>1</v>
      </c>
      <c r="M428" s="365"/>
    </row>
    <row r="429" spans="1:13" ht="30">
      <c r="A429" s="436">
        <v>24</v>
      </c>
      <c r="B429" s="437" t="s">
        <v>903</v>
      </c>
      <c r="C429" s="437"/>
      <c r="D429" s="437" t="s">
        <v>125</v>
      </c>
      <c r="E429" s="469">
        <v>2</v>
      </c>
      <c r="F429" s="451" t="s">
        <v>1411</v>
      </c>
      <c r="G429" s="439" t="s">
        <v>1407</v>
      </c>
      <c r="H429" s="440" t="s">
        <v>1420</v>
      </c>
      <c r="I429" s="441">
        <v>12</v>
      </c>
      <c r="J429" s="442">
        <v>48</v>
      </c>
      <c r="K429" s="441">
        <v>12</v>
      </c>
      <c r="L429" s="624">
        <v>1</v>
      </c>
      <c r="M429" s="365"/>
    </row>
    <row r="430" spans="1:13" ht="60">
      <c r="A430" s="360">
        <v>25</v>
      </c>
      <c r="B430" s="565" t="s">
        <v>904</v>
      </c>
      <c r="C430" s="361"/>
      <c r="D430" s="361" t="s">
        <v>125</v>
      </c>
      <c r="E430" s="468">
        <v>2</v>
      </c>
      <c r="F430" s="382" t="s">
        <v>1411</v>
      </c>
      <c r="G430" s="367" t="s">
        <v>1407</v>
      </c>
      <c r="H430" s="383" t="s">
        <v>1421</v>
      </c>
      <c r="I430" s="366">
        <v>57.6</v>
      </c>
      <c r="J430" s="363">
        <v>57.6</v>
      </c>
      <c r="K430" s="366">
        <v>57.6</v>
      </c>
      <c r="L430" s="1140">
        <v>1</v>
      </c>
      <c r="M430" s="365"/>
    </row>
    <row r="431" spans="1:13" ht="45">
      <c r="A431" s="436">
        <v>26</v>
      </c>
      <c r="B431" s="452" t="s">
        <v>905</v>
      </c>
      <c r="C431" s="452"/>
      <c r="D431" s="452" t="s">
        <v>125</v>
      </c>
      <c r="E431" s="472">
        <v>6</v>
      </c>
      <c r="F431" s="453" t="s">
        <v>1411</v>
      </c>
      <c r="G431" s="439" t="s">
        <v>1407</v>
      </c>
      <c r="H431" s="454" t="s">
        <v>1422</v>
      </c>
      <c r="I431" s="441">
        <v>48</v>
      </c>
      <c r="J431" s="442">
        <v>48</v>
      </c>
      <c r="K431" s="441">
        <v>48</v>
      </c>
      <c r="L431" s="624">
        <v>1</v>
      </c>
      <c r="M431" s="365"/>
    </row>
    <row r="432" spans="1:13" ht="90">
      <c r="A432" s="455">
        <v>27</v>
      </c>
      <c r="B432" s="233" t="s">
        <v>907</v>
      </c>
      <c r="C432" s="456"/>
      <c r="D432" s="456" t="s">
        <v>125</v>
      </c>
      <c r="E432" s="474">
        <v>2500</v>
      </c>
      <c r="F432" s="457" t="s">
        <v>1522</v>
      </c>
      <c r="G432" s="458" t="s">
        <v>1523</v>
      </c>
      <c r="H432" s="457">
        <v>50</v>
      </c>
      <c r="I432" s="459">
        <v>0.252</v>
      </c>
      <c r="J432" s="346">
        <v>12.6</v>
      </c>
      <c r="K432" s="459">
        <v>0.252</v>
      </c>
      <c r="L432" s="624">
        <v>1</v>
      </c>
      <c r="M432"/>
    </row>
    <row r="433" spans="1:13" ht="60">
      <c r="A433" s="54">
        <v>28</v>
      </c>
      <c r="B433" s="23" t="s">
        <v>909</v>
      </c>
      <c r="C433" s="28"/>
      <c r="D433" s="28" t="s">
        <v>910</v>
      </c>
      <c r="E433" s="475">
        <v>1</v>
      </c>
      <c r="F433" s="56" t="s">
        <v>911</v>
      </c>
      <c r="G433" s="416" t="s">
        <v>1176</v>
      </c>
      <c r="H433" s="59" t="s">
        <v>912</v>
      </c>
      <c r="I433" s="58">
        <v>72</v>
      </c>
      <c r="J433" s="355">
        <v>72</v>
      </c>
      <c r="K433" s="503">
        <v>72</v>
      </c>
      <c r="L433" s="1139">
        <v>1</v>
      </c>
      <c r="M433" s="1"/>
    </row>
    <row r="434" spans="1:13" ht="71.25">
      <c r="A434" s="447">
        <v>29</v>
      </c>
      <c r="B434" s="227" t="s">
        <v>913</v>
      </c>
      <c r="C434" s="227"/>
      <c r="D434" s="227" t="s">
        <v>914</v>
      </c>
      <c r="E434" s="477">
        <v>2</v>
      </c>
      <c r="F434" s="258" t="s">
        <v>915</v>
      </c>
      <c r="G434" s="444" t="s">
        <v>1176</v>
      </c>
      <c r="H434" s="259">
        <v>150</v>
      </c>
      <c r="I434" s="461">
        <v>0.17</v>
      </c>
      <c r="J434" s="445">
        <v>25.500000000000004</v>
      </c>
      <c r="K434" s="461">
        <v>0.17</v>
      </c>
      <c r="L434" s="1141">
        <v>1</v>
      </c>
      <c r="M434" s="1"/>
    </row>
    <row r="435" spans="1:13" ht="90">
      <c r="A435" s="54">
        <v>30</v>
      </c>
      <c r="B435" s="23" t="s">
        <v>916</v>
      </c>
      <c r="C435" s="28"/>
      <c r="D435" s="28" t="s">
        <v>27</v>
      </c>
      <c r="E435" s="479">
        <v>1</v>
      </c>
      <c r="F435" s="27" t="s">
        <v>917</v>
      </c>
      <c r="G435" s="416" t="s">
        <v>1176</v>
      </c>
      <c r="H435" s="35">
        <v>150</v>
      </c>
      <c r="I435" s="57">
        <v>25.5</v>
      </c>
      <c r="J435" s="355">
        <v>25.5</v>
      </c>
      <c r="K435" s="507">
        <v>25.5</v>
      </c>
      <c r="L435" s="1139">
        <v>1</v>
      </c>
    </row>
    <row r="436" spans="1:13" ht="105">
      <c r="A436" s="436">
        <v>31</v>
      </c>
      <c r="B436" s="462" t="s">
        <v>918</v>
      </c>
      <c r="C436" s="463"/>
      <c r="D436" s="463" t="s">
        <v>919</v>
      </c>
      <c r="E436" s="504">
        <v>6</v>
      </c>
      <c r="F436" s="505" t="s">
        <v>1425</v>
      </c>
      <c r="G436" s="439" t="s">
        <v>1407</v>
      </c>
      <c r="H436" s="506" t="s">
        <v>1426</v>
      </c>
      <c r="I436" s="441">
        <v>110</v>
      </c>
      <c r="J436" s="441">
        <v>110</v>
      </c>
      <c r="K436" s="441">
        <v>110</v>
      </c>
      <c r="L436" s="624">
        <v>1</v>
      </c>
      <c r="M436"/>
    </row>
    <row r="437" spans="1:13" ht="90">
      <c r="A437" s="360">
        <v>32</v>
      </c>
      <c r="B437" s="370" t="s">
        <v>922</v>
      </c>
      <c r="C437" s="368"/>
      <c r="D437" s="368" t="s">
        <v>919</v>
      </c>
      <c r="E437" s="480">
        <v>6</v>
      </c>
      <c r="F437" s="373" t="s">
        <v>1425</v>
      </c>
      <c r="G437" s="367" t="s">
        <v>1407</v>
      </c>
      <c r="H437" s="374" t="s">
        <v>1426</v>
      </c>
      <c r="I437" s="366">
        <v>110</v>
      </c>
      <c r="J437" s="366">
        <v>110</v>
      </c>
      <c r="K437" s="366">
        <v>110</v>
      </c>
      <c r="L437" s="1140">
        <v>1</v>
      </c>
      <c r="M437"/>
    </row>
    <row r="438" spans="1:13" ht="90">
      <c r="A438" s="436">
        <v>33</v>
      </c>
      <c r="B438" s="462" t="s">
        <v>924</v>
      </c>
      <c r="C438" s="463"/>
      <c r="D438" s="463" t="s">
        <v>925</v>
      </c>
      <c r="E438" s="508">
        <v>1</v>
      </c>
      <c r="F438" s="438" t="s">
        <v>1406</v>
      </c>
      <c r="G438" s="439" t="s">
        <v>1407</v>
      </c>
      <c r="H438" s="509" t="s">
        <v>1427</v>
      </c>
      <c r="I438" s="441">
        <v>112.37</v>
      </c>
      <c r="J438" s="441">
        <v>112.37</v>
      </c>
      <c r="K438" s="441">
        <v>112.37</v>
      </c>
      <c r="L438" s="624">
        <v>1</v>
      </c>
      <c r="M438" s="365"/>
    </row>
    <row r="439" spans="1:13" ht="99.75">
      <c r="A439" s="54">
        <v>34</v>
      </c>
      <c r="B439" s="23" t="s">
        <v>926</v>
      </c>
      <c r="C439" s="28"/>
      <c r="D439" s="28" t="s">
        <v>27</v>
      </c>
      <c r="E439" s="479">
        <v>2</v>
      </c>
      <c r="F439" s="27" t="s">
        <v>927</v>
      </c>
      <c r="G439" s="416" t="s">
        <v>1176</v>
      </c>
      <c r="H439" s="35" t="s">
        <v>928</v>
      </c>
      <c r="I439" s="57">
        <v>37.200000000000003</v>
      </c>
      <c r="J439" s="355">
        <v>37.200000000000003</v>
      </c>
      <c r="K439" s="57">
        <v>37.200000000000003</v>
      </c>
      <c r="L439" s="1139">
        <v>1</v>
      </c>
    </row>
    <row r="440" spans="1:13" ht="156.75">
      <c r="A440" s="447">
        <v>35</v>
      </c>
      <c r="B440" s="227" t="s">
        <v>929</v>
      </c>
      <c r="C440" s="227"/>
      <c r="D440" s="227" t="s">
        <v>27</v>
      </c>
      <c r="E440" s="477">
        <v>2</v>
      </c>
      <c r="F440" s="258" t="s">
        <v>930</v>
      </c>
      <c r="G440" s="444" t="s">
        <v>1176</v>
      </c>
      <c r="H440" s="259" t="s">
        <v>931</v>
      </c>
      <c r="I440" s="461">
        <v>7.5</v>
      </c>
      <c r="J440" s="445">
        <v>7.5</v>
      </c>
      <c r="K440" s="461">
        <v>7.5</v>
      </c>
      <c r="L440" s="1141">
        <v>1</v>
      </c>
    </row>
    <row r="441" spans="1:13" ht="60">
      <c r="A441" s="54">
        <v>36</v>
      </c>
      <c r="B441" s="23" t="s">
        <v>932</v>
      </c>
      <c r="C441" s="28"/>
      <c r="D441" s="28" t="s">
        <v>27</v>
      </c>
      <c r="E441" s="479">
        <v>1</v>
      </c>
      <c r="F441" s="27" t="s">
        <v>933</v>
      </c>
      <c r="G441" s="416" t="s">
        <v>1176</v>
      </c>
      <c r="H441" s="35" t="s">
        <v>934</v>
      </c>
      <c r="I441" s="57">
        <v>26.16</v>
      </c>
      <c r="J441" s="355">
        <v>26.16</v>
      </c>
      <c r="K441" s="355">
        <v>26.16</v>
      </c>
      <c r="L441" s="1139">
        <v>1</v>
      </c>
    </row>
    <row r="442" spans="1:13" ht="105">
      <c r="A442" s="447">
        <v>37</v>
      </c>
      <c r="B442" s="227" t="s">
        <v>935</v>
      </c>
      <c r="C442" s="227"/>
      <c r="D442" s="227" t="s">
        <v>125</v>
      </c>
      <c r="E442" s="228">
        <v>1</v>
      </c>
      <c r="F442" s="340" t="s">
        <v>936</v>
      </c>
      <c r="G442" s="444" t="s">
        <v>1176</v>
      </c>
      <c r="H442" s="259">
        <v>1</v>
      </c>
      <c r="I442" s="461">
        <v>51</v>
      </c>
      <c r="J442" s="445">
        <v>51</v>
      </c>
      <c r="K442" s="445">
        <v>51</v>
      </c>
      <c r="L442" s="1141">
        <v>1</v>
      </c>
    </row>
    <row r="443" spans="1:13" ht="45">
      <c r="A443" s="54">
        <v>38</v>
      </c>
      <c r="B443" s="28" t="s">
        <v>937</v>
      </c>
      <c r="C443" s="28"/>
      <c r="D443" s="28" t="s">
        <v>125</v>
      </c>
      <c r="E443" s="479">
        <v>1500</v>
      </c>
      <c r="F443" s="27" t="s">
        <v>522</v>
      </c>
      <c r="G443" s="416" t="s">
        <v>1176</v>
      </c>
      <c r="H443" s="35">
        <v>50</v>
      </c>
      <c r="I443" s="57">
        <v>4.4999999999999998E-2</v>
      </c>
      <c r="J443" s="355">
        <v>2.25</v>
      </c>
      <c r="K443" s="1128">
        <v>4.4999999999999998E-2</v>
      </c>
      <c r="L443" s="1139">
        <v>1</v>
      </c>
    </row>
    <row r="444" spans="1:13" ht="120">
      <c r="A444" s="447">
        <v>39</v>
      </c>
      <c r="B444" s="227" t="s">
        <v>938</v>
      </c>
      <c r="C444" s="227"/>
      <c r="D444" s="227" t="s">
        <v>27</v>
      </c>
      <c r="E444" s="228">
        <v>8</v>
      </c>
      <c r="F444" s="340" t="s">
        <v>939</v>
      </c>
      <c r="G444" s="444" t="s">
        <v>1176</v>
      </c>
      <c r="H444" s="510" t="s">
        <v>940</v>
      </c>
      <c r="I444" s="511">
        <v>420</v>
      </c>
      <c r="J444" s="445">
        <v>420</v>
      </c>
      <c r="K444" s="557">
        <v>420</v>
      </c>
      <c r="L444" s="1141">
        <v>1</v>
      </c>
    </row>
    <row r="445" spans="1:13" ht="128.25">
      <c r="A445" s="512">
        <v>40</v>
      </c>
      <c r="B445" s="18" t="s">
        <v>941</v>
      </c>
      <c r="C445" s="18"/>
      <c r="D445" s="18" t="s">
        <v>125</v>
      </c>
      <c r="E445" s="482">
        <v>5000</v>
      </c>
      <c r="F445" s="27" t="s">
        <v>761</v>
      </c>
      <c r="G445" s="416" t="s">
        <v>1176</v>
      </c>
      <c r="H445" s="59">
        <v>1000</v>
      </c>
      <c r="I445" s="60">
        <v>9.5999999999999992E-3</v>
      </c>
      <c r="J445" s="355">
        <v>9.6</v>
      </c>
      <c r="K445" s="60">
        <v>9.5999999999999992E-3</v>
      </c>
      <c r="L445" s="1139">
        <v>1</v>
      </c>
    </row>
    <row r="446" spans="1:13" ht="142.5">
      <c r="A446" s="447">
        <v>41</v>
      </c>
      <c r="B446" s="513" t="s">
        <v>942</v>
      </c>
      <c r="C446" s="513"/>
      <c r="D446" s="513" t="s">
        <v>125</v>
      </c>
      <c r="E446" s="514">
        <v>10000</v>
      </c>
      <c r="F446" s="258" t="s">
        <v>156</v>
      </c>
      <c r="G446" s="444" t="s">
        <v>1176</v>
      </c>
      <c r="H446" s="510">
        <v>100</v>
      </c>
      <c r="I446" s="515">
        <v>0.3</v>
      </c>
      <c r="J446" s="445">
        <v>30</v>
      </c>
      <c r="K446" s="1129">
        <v>0.3</v>
      </c>
      <c r="L446" s="1141">
        <v>1</v>
      </c>
    </row>
    <row r="447" spans="1:13" ht="45">
      <c r="A447" s="54">
        <v>42</v>
      </c>
      <c r="B447" s="18" t="s">
        <v>943</v>
      </c>
      <c r="C447" s="18"/>
      <c r="D447" s="18" t="s">
        <v>125</v>
      </c>
      <c r="E447" s="482">
        <v>3000</v>
      </c>
      <c r="F447" s="27" t="s">
        <v>522</v>
      </c>
      <c r="G447" s="416" t="s">
        <v>1176</v>
      </c>
      <c r="H447" s="59">
        <v>1000</v>
      </c>
      <c r="I447" s="60">
        <v>1.3299999999999999E-2</v>
      </c>
      <c r="J447" s="355">
        <v>13.299999999999999</v>
      </c>
      <c r="K447" s="60">
        <v>1.3299999999999999E-2</v>
      </c>
      <c r="L447" s="1139">
        <v>1</v>
      </c>
    </row>
    <row r="448" spans="1:13" ht="85.5">
      <c r="A448" s="447">
        <v>43</v>
      </c>
      <c r="B448" s="255" t="s">
        <v>944</v>
      </c>
      <c r="C448" s="255"/>
      <c r="D448" s="255"/>
      <c r="E448" s="514">
        <v>6</v>
      </c>
      <c r="F448" s="258" t="s">
        <v>945</v>
      </c>
      <c r="G448" s="444" t="s">
        <v>1176</v>
      </c>
      <c r="H448" s="265" t="s">
        <v>946</v>
      </c>
      <c r="I448" s="516">
        <v>18</v>
      </c>
      <c r="J448" s="445">
        <v>18</v>
      </c>
      <c r="K448" s="516">
        <v>18</v>
      </c>
      <c r="L448" s="1141">
        <v>1</v>
      </c>
    </row>
    <row r="449" spans="1:13" ht="57">
      <c r="A449" s="54">
        <v>44</v>
      </c>
      <c r="B449" s="133" t="s">
        <v>948</v>
      </c>
      <c r="C449" s="133"/>
      <c r="D449" s="103" t="s">
        <v>949</v>
      </c>
      <c r="E449" s="483">
        <v>12</v>
      </c>
      <c r="F449" s="110" t="s">
        <v>1326</v>
      </c>
      <c r="G449" s="377" t="s">
        <v>1327</v>
      </c>
      <c r="H449" s="110" t="s">
        <v>1328</v>
      </c>
      <c r="I449" s="111">
        <v>408.8</v>
      </c>
      <c r="J449" s="111">
        <v>408.8</v>
      </c>
      <c r="K449" s="111">
        <v>408.8</v>
      </c>
      <c r="L449" s="1140">
        <v>1</v>
      </c>
      <c r="M449" s="365"/>
    </row>
    <row r="450" spans="1:13" ht="57">
      <c r="A450" s="226">
        <v>45</v>
      </c>
      <c r="B450" s="243" t="s">
        <v>950</v>
      </c>
      <c r="C450" s="243"/>
      <c r="D450" s="243" t="s">
        <v>949</v>
      </c>
      <c r="E450" s="517">
        <v>2</v>
      </c>
      <c r="F450" s="518" t="s">
        <v>1326</v>
      </c>
      <c r="G450" s="458" t="s">
        <v>1327</v>
      </c>
      <c r="H450" s="518" t="s">
        <v>1328</v>
      </c>
      <c r="I450" s="519">
        <v>493.3</v>
      </c>
      <c r="J450" s="519">
        <v>493.3</v>
      </c>
      <c r="K450" s="519">
        <v>493.3</v>
      </c>
      <c r="L450" s="624">
        <v>1</v>
      </c>
      <c r="M450" s="365"/>
    </row>
    <row r="451" spans="1:13" ht="57">
      <c r="A451" s="54">
        <v>46</v>
      </c>
      <c r="B451" s="103" t="s">
        <v>951</v>
      </c>
      <c r="C451" s="103"/>
      <c r="D451" s="103" t="s">
        <v>952</v>
      </c>
      <c r="E451" s="483">
        <v>2</v>
      </c>
      <c r="F451" s="110" t="s">
        <v>1326</v>
      </c>
      <c r="G451" s="377" t="s">
        <v>1327</v>
      </c>
      <c r="H451" s="110" t="s">
        <v>1329</v>
      </c>
      <c r="I451" s="111">
        <v>330.4</v>
      </c>
      <c r="J451" s="111">
        <v>330.4</v>
      </c>
      <c r="K451" s="111">
        <v>330.4</v>
      </c>
      <c r="L451" s="1140">
        <v>1</v>
      </c>
      <c r="M451" s="365"/>
    </row>
    <row r="452" spans="1:13" ht="57">
      <c r="A452" s="226">
        <v>47</v>
      </c>
      <c r="B452" s="243" t="s">
        <v>953</v>
      </c>
      <c r="C452" s="243"/>
      <c r="D452" s="243" t="s">
        <v>952</v>
      </c>
      <c r="E452" s="517">
        <v>2</v>
      </c>
      <c r="F452" s="518" t="s">
        <v>1326</v>
      </c>
      <c r="G452" s="458" t="s">
        <v>1327</v>
      </c>
      <c r="H452" s="518" t="s">
        <v>1328</v>
      </c>
      <c r="I452" s="520">
        <v>330.4</v>
      </c>
      <c r="J452" s="520">
        <v>330.4</v>
      </c>
      <c r="K452" s="520">
        <v>330.4</v>
      </c>
      <c r="L452" s="624">
        <v>1</v>
      </c>
      <c r="M452" s="365"/>
    </row>
    <row r="453" spans="1:13" ht="57">
      <c r="A453" s="54">
        <v>48</v>
      </c>
      <c r="B453" s="103" t="s">
        <v>954</v>
      </c>
      <c r="C453" s="103"/>
      <c r="D453" s="103" t="s">
        <v>952</v>
      </c>
      <c r="E453" s="483">
        <v>2</v>
      </c>
      <c r="F453" s="110" t="s">
        <v>1326</v>
      </c>
      <c r="G453" s="377" t="s">
        <v>1327</v>
      </c>
      <c r="H453" s="110" t="s">
        <v>1329</v>
      </c>
      <c r="I453" s="111">
        <v>330.4</v>
      </c>
      <c r="J453" s="111">
        <v>330.4</v>
      </c>
      <c r="K453" s="111">
        <v>330.4</v>
      </c>
      <c r="L453" s="1140">
        <v>1</v>
      </c>
      <c r="M453" s="365"/>
    </row>
    <row r="454" spans="1:13" ht="57">
      <c r="A454" s="226">
        <v>49</v>
      </c>
      <c r="B454" s="243" t="s">
        <v>955</v>
      </c>
      <c r="C454" s="243"/>
      <c r="D454" s="243" t="s">
        <v>949</v>
      </c>
      <c r="E454" s="517">
        <v>1</v>
      </c>
      <c r="F454" s="518" t="s">
        <v>1326</v>
      </c>
      <c r="G454" s="458" t="s">
        <v>1327</v>
      </c>
      <c r="H454" s="518" t="s">
        <v>1328</v>
      </c>
      <c r="I454" s="519">
        <v>416</v>
      </c>
      <c r="J454" s="519">
        <v>416</v>
      </c>
      <c r="K454" s="519">
        <v>416</v>
      </c>
      <c r="L454" s="624">
        <v>1</v>
      </c>
      <c r="M454" s="365"/>
    </row>
    <row r="455" spans="1:13" ht="57">
      <c r="A455" s="54">
        <v>50</v>
      </c>
      <c r="B455" s="103" t="s">
        <v>956</v>
      </c>
      <c r="C455" s="103"/>
      <c r="D455" s="103" t="s">
        <v>949</v>
      </c>
      <c r="E455" s="483">
        <v>2</v>
      </c>
      <c r="F455" s="110" t="s">
        <v>1326</v>
      </c>
      <c r="G455" s="377" t="s">
        <v>1327</v>
      </c>
      <c r="H455" s="110" t="s">
        <v>1328</v>
      </c>
      <c r="I455" s="111">
        <v>235.5</v>
      </c>
      <c r="J455" s="111">
        <v>235.5</v>
      </c>
      <c r="K455" s="111">
        <v>235.5</v>
      </c>
      <c r="L455" s="1140">
        <v>1</v>
      </c>
      <c r="M455" s="365"/>
    </row>
    <row r="456" spans="1:13" ht="57">
      <c r="A456" s="226">
        <v>51</v>
      </c>
      <c r="B456" s="243" t="s">
        <v>957</v>
      </c>
      <c r="C456" s="243"/>
      <c r="D456" s="243" t="s">
        <v>949</v>
      </c>
      <c r="E456" s="517">
        <v>2</v>
      </c>
      <c r="F456" s="518" t="s">
        <v>1326</v>
      </c>
      <c r="G456" s="458" t="s">
        <v>1327</v>
      </c>
      <c r="H456" s="518" t="s">
        <v>1328</v>
      </c>
      <c r="I456" s="519">
        <v>237.3</v>
      </c>
      <c r="J456" s="519">
        <v>237.3</v>
      </c>
      <c r="K456" s="519">
        <v>237.3</v>
      </c>
      <c r="L456" s="624">
        <v>1</v>
      </c>
      <c r="M456" s="365"/>
    </row>
    <row r="457" spans="1:13" ht="57">
      <c r="A457" s="54">
        <v>52</v>
      </c>
      <c r="B457" s="103" t="s">
        <v>871</v>
      </c>
      <c r="C457" s="113"/>
      <c r="D457" s="113" t="s">
        <v>958</v>
      </c>
      <c r="E457" s="483">
        <v>1</v>
      </c>
      <c r="F457" s="110" t="s">
        <v>1326</v>
      </c>
      <c r="G457" s="377" t="s">
        <v>1327</v>
      </c>
      <c r="H457" s="114" t="s">
        <v>1330</v>
      </c>
      <c r="I457" s="111">
        <v>39.200000000000003</v>
      </c>
      <c r="J457" s="111">
        <v>39.200000000000003</v>
      </c>
      <c r="K457" s="111">
        <v>39.200000000000003</v>
      </c>
      <c r="L457" s="1140">
        <v>1</v>
      </c>
      <c r="M457" s="365"/>
    </row>
    <row r="458" spans="1:13" ht="57">
      <c r="A458" s="226">
        <v>53</v>
      </c>
      <c r="B458" s="243" t="s">
        <v>959</v>
      </c>
      <c r="C458" s="243"/>
      <c r="D458" s="243" t="s">
        <v>949</v>
      </c>
      <c r="E458" s="517">
        <v>1</v>
      </c>
      <c r="F458" s="518" t="s">
        <v>1326</v>
      </c>
      <c r="G458" s="458" t="s">
        <v>1327</v>
      </c>
      <c r="H458" s="518" t="s">
        <v>1328</v>
      </c>
      <c r="I458" s="519">
        <v>574</v>
      </c>
      <c r="J458" s="519">
        <v>574</v>
      </c>
      <c r="K458" s="519">
        <v>574</v>
      </c>
      <c r="L458" s="624">
        <v>1</v>
      </c>
      <c r="M458" s="365"/>
    </row>
    <row r="459" spans="1:13" ht="57">
      <c r="A459" s="54">
        <v>54</v>
      </c>
      <c r="B459" s="103" t="s">
        <v>960</v>
      </c>
      <c r="C459" s="103"/>
      <c r="D459" s="103" t="s">
        <v>949</v>
      </c>
      <c r="E459" s="483">
        <v>1</v>
      </c>
      <c r="F459" s="110" t="s">
        <v>1326</v>
      </c>
      <c r="G459" s="377" t="s">
        <v>1327</v>
      </c>
      <c r="H459" s="110" t="s">
        <v>1328</v>
      </c>
      <c r="I459" s="111">
        <v>418.8</v>
      </c>
      <c r="J459" s="111">
        <v>418.8</v>
      </c>
      <c r="K459" s="111">
        <v>418.8</v>
      </c>
      <c r="L459" s="1140">
        <v>1</v>
      </c>
      <c r="M459" s="365"/>
    </row>
    <row r="460" spans="1:13" ht="57">
      <c r="A460" s="226">
        <v>55</v>
      </c>
      <c r="B460" s="243" t="s">
        <v>961</v>
      </c>
      <c r="C460" s="243"/>
      <c r="D460" s="243" t="s">
        <v>949</v>
      </c>
      <c r="E460" s="517">
        <v>1</v>
      </c>
      <c r="F460" s="518" t="s">
        <v>1326</v>
      </c>
      <c r="G460" s="458" t="s">
        <v>1327</v>
      </c>
      <c r="H460" s="518" t="s">
        <v>1328</v>
      </c>
      <c r="I460" s="519">
        <v>1196</v>
      </c>
      <c r="J460" s="519">
        <v>1196</v>
      </c>
      <c r="K460" s="519">
        <v>1196</v>
      </c>
      <c r="L460" s="624">
        <v>1</v>
      </c>
      <c r="M460" s="365"/>
    </row>
    <row r="461" spans="1:13" ht="90">
      <c r="A461" s="226">
        <v>58</v>
      </c>
      <c r="B461" s="227" t="s">
        <v>968</v>
      </c>
      <c r="C461" s="227"/>
      <c r="D461" s="227" t="s">
        <v>969</v>
      </c>
      <c r="E461" s="477">
        <v>3</v>
      </c>
      <c r="F461" s="258" t="s">
        <v>970</v>
      </c>
      <c r="G461" s="444" t="s">
        <v>1176</v>
      </c>
      <c r="H461" s="259">
        <v>1000</v>
      </c>
      <c r="I461" s="461">
        <v>292.60000000000002</v>
      </c>
      <c r="J461" s="445">
        <v>292.60000000000002</v>
      </c>
      <c r="K461" s="461">
        <v>292.60000000000002</v>
      </c>
      <c r="L461" s="1141">
        <v>1</v>
      </c>
    </row>
    <row r="462" spans="1:13" ht="90">
      <c r="A462" s="54">
        <v>59</v>
      </c>
      <c r="B462" s="23" t="s">
        <v>971</v>
      </c>
      <c r="C462" s="23"/>
      <c r="D462" s="23"/>
      <c r="E462" s="479">
        <v>10</v>
      </c>
      <c r="F462" s="27" t="s">
        <v>972</v>
      </c>
      <c r="G462" s="416" t="s">
        <v>1176</v>
      </c>
      <c r="H462" s="35" t="s">
        <v>973</v>
      </c>
      <c r="I462" s="57">
        <v>30</v>
      </c>
      <c r="J462" s="355">
        <v>30</v>
      </c>
      <c r="K462" s="57">
        <v>30</v>
      </c>
      <c r="L462" s="1139">
        <v>1</v>
      </c>
    </row>
    <row r="463" spans="1:13" ht="71.25">
      <c r="A463" s="226">
        <v>60</v>
      </c>
      <c r="B463" s="227" t="s">
        <v>974</v>
      </c>
      <c r="C463" s="227"/>
      <c r="D463" s="227" t="s">
        <v>975</v>
      </c>
      <c r="E463" s="477">
        <v>6</v>
      </c>
      <c r="F463" s="258" t="s">
        <v>972</v>
      </c>
      <c r="G463" s="444" t="s">
        <v>1176</v>
      </c>
      <c r="H463" s="259" t="s">
        <v>976</v>
      </c>
      <c r="I463" s="461">
        <v>15.2</v>
      </c>
      <c r="J463" s="445">
        <v>45.6</v>
      </c>
      <c r="K463" s="461">
        <v>15.2</v>
      </c>
      <c r="L463" s="1141">
        <v>1</v>
      </c>
    </row>
    <row r="464" spans="1:13" ht="128.25">
      <c r="A464" s="54">
        <v>61</v>
      </c>
      <c r="B464" s="23" t="s">
        <v>977</v>
      </c>
      <c r="C464" s="23"/>
      <c r="D464" s="23" t="s">
        <v>978</v>
      </c>
      <c r="E464" s="484">
        <v>7</v>
      </c>
      <c r="F464" s="27" t="s">
        <v>972</v>
      </c>
      <c r="G464" s="416" t="s">
        <v>1176</v>
      </c>
      <c r="H464" s="35" t="s">
        <v>979</v>
      </c>
      <c r="I464" s="57">
        <v>21.92</v>
      </c>
      <c r="J464" s="355">
        <v>114</v>
      </c>
      <c r="K464" s="57">
        <v>21.92</v>
      </c>
      <c r="L464" s="1139">
        <v>1</v>
      </c>
    </row>
    <row r="465" spans="1:13" ht="180">
      <c r="A465" s="226">
        <v>62</v>
      </c>
      <c r="B465" s="227" t="s">
        <v>980</v>
      </c>
      <c r="C465" s="227"/>
      <c r="D465" s="227" t="s">
        <v>981</v>
      </c>
      <c r="E465" s="526">
        <v>5</v>
      </c>
      <c r="F465" s="258" t="s">
        <v>933</v>
      </c>
      <c r="G465" s="444" t="s">
        <v>1176</v>
      </c>
      <c r="H465" s="259" t="s">
        <v>982</v>
      </c>
      <c r="I465" s="461">
        <v>30</v>
      </c>
      <c r="J465" s="445">
        <v>24</v>
      </c>
      <c r="K465" s="446">
        <v>30</v>
      </c>
      <c r="L465" s="1141">
        <v>1</v>
      </c>
    </row>
    <row r="466" spans="1:13" ht="195">
      <c r="A466" s="54">
        <v>63</v>
      </c>
      <c r="B466" s="23" t="s">
        <v>983</v>
      </c>
      <c r="C466" s="23"/>
      <c r="D466" s="23" t="s">
        <v>981</v>
      </c>
      <c r="E466" s="484">
        <v>2</v>
      </c>
      <c r="F466" s="27" t="s">
        <v>933</v>
      </c>
      <c r="G466" s="416" t="s">
        <v>1176</v>
      </c>
      <c r="H466" s="35" t="s">
        <v>982</v>
      </c>
      <c r="I466" s="57">
        <v>30</v>
      </c>
      <c r="J466" s="355">
        <v>24</v>
      </c>
      <c r="K466" s="57">
        <v>30</v>
      </c>
      <c r="L466" s="1139">
        <v>1</v>
      </c>
    </row>
    <row r="467" spans="1:13" ht="57">
      <c r="A467" s="226">
        <v>64</v>
      </c>
      <c r="B467" s="227" t="s">
        <v>984</v>
      </c>
      <c r="C467" s="227"/>
      <c r="D467" s="227" t="s">
        <v>981</v>
      </c>
      <c r="E467" s="526">
        <v>1</v>
      </c>
      <c r="F467" s="258" t="s">
        <v>933</v>
      </c>
      <c r="G467" s="444" t="s">
        <v>1176</v>
      </c>
      <c r="H467" s="259" t="s">
        <v>982</v>
      </c>
      <c r="I467" s="461">
        <v>56.25</v>
      </c>
      <c r="J467" s="445">
        <v>45</v>
      </c>
      <c r="K467" s="461">
        <v>56.25</v>
      </c>
      <c r="L467" s="1141">
        <v>1</v>
      </c>
    </row>
    <row r="468" spans="1:13" ht="150">
      <c r="A468" s="17">
        <v>65</v>
      </c>
      <c r="B468" s="23" t="s">
        <v>985</v>
      </c>
      <c r="C468" s="64" t="s">
        <v>986</v>
      </c>
      <c r="D468" s="23" t="s">
        <v>987</v>
      </c>
      <c r="E468" s="470">
        <v>100</v>
      </c>
      <c r="F468" s="27" t="s">
        <v>933</v>
      </c>
      <c r="G468" s="416" t="s">
        <v>1176</v>
      </c>
      <c r="H468" s="35" t="s">
        <v>988</v>
      </c>
      <c r="I468" s="57">
        <v>0.34375</v>
      </c>
      <c r="J468" s="355">
        <v>22</v>
      </c>
      <c r="K468" s="355">
        <v>22</v>
      </c>
      <c r="L468" s="1139">
        <v>1</v>
      </c>
    </row>
    <row r="469" spans="1:13" ht="57">
      <c r="A469" s="447">
        <v>66</v>
      </c>
      <c r="B469" s="227" t="s">
        <v>989</v>
      </c>
      <c r="C469" s="227"/>
      <c r="D469" s="227" t="s">
        <v>990</v>
      </c>
      <c r="E469" s="527">
        <v>4</v>
      </c>
      <c r="F469" s="258" t="s">
        <v>933</v>
      </c>
      <c r="G469" s="444" t="s">
        <v>1176</v>
      </c>
      <c r="H469" s="259" t="s">
        <v>991</v>
      </c>
      <c r="I469" s="461">
        <v>90</v>
      </c>
      <c r="J469" s="445">
        <v>60</v>
      </c>
      <c r="K469" s="445">
        <v>60</v>
      </c>
      <c r="L469" s="1141">
        <v>1</v>
      </c>
    </row>
    <row r="470" spans="1:13" ht="120">
      <c r="A470" s="447">
        <v>68</v>
      </c>
      <c r="B470" s="243" t="s">
        <v>992</v>
      </c>
      <c r="C470" s="243" t="s">
        <v>993</v>
      </c>
      <c r="D470" s="244" t="s">
        <v>629</v>
      </c>
      <c r="E470" s="517">
        <v>2</v>
      </c>
      <c r="F470" s="528" t="s">
        <v>1519</v>
      </c>
      <c r="G470" s="458" t="s">
        <v>1489</v>
      </c>
      <c r="H470" s="531"/>
      <c r="I470" s="529">
        <v>50.4</v>
      </c>
      <c r="J470" s="530">
        <v>100.8</v>
      </c>
      <c r="K470" s="529">
        <v>50.4</v>
      </c>
      <c r="L470" s="624">
        <v>1</v>
      </c>
      <c r="M470"/>
    </row>
    <row r="471" spans="1:13" ht="120">
      <c r="A471" s="17">
        <v>69</v>
      </c>
      <c r="B471" s="103" t="s">
        <v>994</v>
      </c>
      <c r="C471" s="103" t="s">
        <v>995</v>
      </c>
      <c r="D471" s="113" t="s">
        <v>629</v>
      </c>
      <c r="E471" s="483">
        <v>2</v>
      </c>
      <c r="F471" s="135" t="s">
        <v>1519</v>
      </c>
      <c r="G471" s="377" t="s">
        <v>1489</v>
      </c>
      <c r="H471" s="365"/>
      <c r="I471" s="405">
        <v>50.4</v>
      </c>
      <c r="J471" s="378">
        <v>100.8</v>
      </c>
      <c r="K471" s="405">
        <v>50.4</v>
      </c>
      <c r="L471" s="1140">
        <v>1</v>
      </c>
      <c r="M471"/>
    </row>
    <row r="472" spans="1:13" ht="135">
      <c r="A472" s="447">
        <v>70</v>
      </c>
      <c r="B472" s="243" t="s">
        <v>996</v>
      </c>
      <c r="C472" s="243" t="s">
        <v>997</v>
      </c>
      <c r="D472" s="244" t="s">
        <v>629</v>
      </c>
      <c r="E472" s="517">
        <v>2</v>
      </c>
      <c r="F472" s="528" t="s">
        <v>1519</v>
      </c>
      <c r="G472" s="458" t="s">
        <v>1489</v>
      </c>
      <c r="H472" s="365"/>
      <c r="I472" s="533">
        <v>50.4</v>
      </c>
      <c r="J472" s="530">
        <v>100.8</v>
      </c>
      <c r="K472" s="533">
        <v>50.4</v>
      </c>
      <c r="L472" s="624">
        <v>1</v>
      </c>
      <c r="M472"/>
    </row>
    <row r="473" spans="1:13" ht="120">
      <c r="A473" s="17">
        <v>71</v>
      </c>
      <c r="B473" s="103" t="s">
        <v>998</v>
      </c>
      <c r="C473" s="103" t="s">
        <v>999</v>
      </c>
      <c r="D473" s="113" t="s">
        <v>629</v>
      </c>
      <c r="E473" s="483">
        <v>2</v>
      </c>
      <c r="F473" s="135" t="s">
        <v>1519</v>
      </c>
      <c r="G473" s="377" t="s">
        <v>1489</v>
      </c>
      <c r="H473" s="365"/>
      <c r="I473" s="405">
        <v>50.4</v>
      </c>
      <c r="J473" s="378">
        <v>100.8</v>
      </c>
      <c r="K473" s="405">
        <v>50.4</v>
      </c>
      <c r="L473" s="1140">
        <v>1</v>
      </c>
      <c r="M473"/>
    </row>
    <row r="474" spans="1:13" ht="120">
      <c r="A474" s="447">
        <v>72</v>
      </c>
      <c r="B474" s="243" t="s">
        <v>1000</v>
      </c>
      <c r="C474" s="243" t="s">
        <v>1001</v>
      </c>
      <c r="D474" s="244" t="s">
        <v>629</v>
      </c>
      <c r="E474" s="517">
        <v>2</v>
      </c>
      <c r="F474" s="528" t="s">
        <v>1519</v>
      </c>
      <c r="G474" s="458" t="s">
        <v>1489</v>
      </c>
      <c r="H474" s="533"/>
      <c r="I474" s="533">
        <v>50.4</v>
      </c>
      <c r="J474" s="530">
        <v>100.8</v>
      </c>
      <c r="K474" s="533">
        <v>50.4</v>
      </c>
      <c r="L474" s="624">
        <v>1</v>
      </c>
      <c r="M474"/>
    </row>
    <row r="475" spans="1:13" ht="90">
      <c r="A475" s="17">
        <v>73</v>
      </c>
      <c r="B475" s="18" t="s">
        <v>1002</v>
      </c>
      <c r="C475" s="18"/>
      <c r="D475" s="18" t="s">
        <v>629</v>
      </c>
      <c r="E475" s="489">
        <v>20</v>
      </c>
      <c r="F475" s="534" t="s">
        <v>1003</v>
      </c>
      <c r="G475" s="535" t="s">
        <v>1176</v>
      </c>
      <c r="H475" s="536">
        <v>1</v>
      </c>
      <c r="I475" s="537">
        <v>2.2000000000000002</v>
      </c>
      <c r="J475" s="538">
        <v>2.2000000000000002</v>
      </c>
      <c r="K475" s="538">
        <v>2.2000000000000002</v>
      </c>
      <c r="L475" s="1142">
        <v>1</v>
      </c>
    </row>
    <row r="476" spans="1:13" ht="90">
      <c r="A476" s="447">
        <v>74</v>
      </c>
      <c r="B476" s="513" t="s">
        <v>1004</v>
      </c>
      <c r="C476" s="513"/>
      <c r="D476" s="513" t="s">
        <v>629</v>
      </c>
      <c r="E476" s="539">
        <v>20</v>
      </c>
      <c r="F476" s="340" t="s">
        <v>1003</v>
      </c>
      <c r="G476" s="444" t="s">
        <v>1176</v>
      </c>
      <c r="H476" s="265">
        <v>1</v>
      </c>
      <c r="I476" s="516">
        <v>2.4</v>
      </c>
      <c r="J476" s="445">
        <v>2.4</v>
      </c>
      <c r="K476" s="445">
        <v>2.4</v>
      </c>
      <c r="L476" s="1141">
        <v>1</v>
      </c>
    </row>
    <row r="477" spans="1:13" ht="45">
      <c r="A477" s="436">
        <v>75</v>
      </c>
      <c r="B477" s="540" t="s">
        <v>1006</v>
      </c>
      <c r="C477" s="437"/>
      <c r="D477" s="437" t="s">
        <v>1007</v>
      </c>
      <c r="E477" s="541">
        <v>5</v>
      </c>
      <c r="F477" s="542" t="s">
        <v>1425</v>
      </c>
      <c r="G477" s="439" t="s">
        <v>1407</v>
      </c>
      <c r="H477" s="543" t="s">
        <v>1428</v>
      </c>
      <c r="I477" s="544">
        <v>16.5</v>
      </c>
      <c r="J477" s="441">
        <v>33</v>
      </c>
      <c r="K477" s="556">
        <v>16.5</v>
      </c>
      <c r="L477" s="624">
        <v>1</v>
      </c>
      <c r="M477"/>
    </row>
    <row r="478" spans="1:13" ht="45">
      <c r="A478" s="545">
        <v>76</v>
      </c>
      <c r="B478" s="546" t="s">
        <v>1009</v>
      </c>
      <c r="C478" s="547"/>
      <c r="D478" s="547" t="s">
        <v>1007</v>
      </c>
      <c r="E478" s="548">
        <v>7</v>
      </c>
      <c r="F478" s="433" t="s">
        <v>1423</v>
      </c>
      <c r="G478" s="549" t="s">
        <v>1407</v>
      </c>
      <c r="H478" s="406" t="s">
        <v>1429</v>
      </c>
      <c r="I478" s="363">
        <v>12</v>
      </c>
      <c r="J478" s="363">
        <v>32</v>
      </c>
      <c r="K478" s="558">
        <v>12</v>
      </c>
      <c r="L478" s="500">
        <v>1</v>
      </c>
      <c r="M478"/>
    </row>
    <row r="479" spans="1:13" ht="45">
      <c r="A479" s="436">
        <v>77</v>
      </c>
      <c r="B479" s="540" t="s">
        <v>1011</v>
      </c>
      <c r="C479" s="437"/>
      <c r="D479" s="437" t="s">
        <v>1007</v>
      </c>
      <c r="E479" s="469">
        <v>5</v>
      </c>
      <c r="F479" s="542" t="s">
        <v>1425</v>
      </c>
      <c r="G479" s="439" t="s">
        <v>1407</v>
      </c>
      <c r="H479" s="550" t="s">
        <v>1430</v>
      </c>
      <c r="I479" s="442">
        <v>21.6</v>
      </c>
      <c r="J479" s="442">
        <v>24</v>
      </c>
      <c r="K479" s="443">
        <v>21.6</v>
      </c>
      <c r="L479" s="624">
        <v>1</v>
      </c>
      <c r="M479"/>
    </row>
    <row r="480" spans="1:13" ht="45">
      <c r="A480" s="545">
        <v>78</v>
      </c>
      <c r="B480" s="546" t="s">
        <v>1012</v>
      </c>
      <c r="C480" s="547"/>
      <c r="D480" s="547" t="s">
        <v>1013</v>
      </c>
      <c r="E480" s="548">
        <v>15</v>
      </c>
      <c r="F480" s="434" t="s">
        <v>1423</v>
      </c>
      <c r="G480" s="367" t="s">
        <v>1407</v>
      </c>
      <c r="H480" s="407" t="s">
        <v>1431</v>
      </c>
      <c r="I480" s="363">
        <v>11.25</v>
      </c>
      <c r="J480" s="363">
        <v>36</v>
      </c>
      <c r="K480" s="364">
        <v>11.25</v>
      </c>
      <c r="L480" s="1140">
        <v>1</v>
      </c>
      <c r="M480"/>
    </row>
    <row r="481" spans="1:13" ht="45">
      <c r="A481" s="436">
        <v>79</v>
      </c>
      <c r="B481" s="540" t="s">
        <v>1014</v>
      </c>
      <c r="C481" s="437"/>
      <c r="D481" s="437" t="s">
        <v>1013</v>
      </c>
      <c r="E481" s="551">
        <v>15</v>
      </c>
      <c r="F481" s="552" t="s">
        <v>1423</v>
      </c>
      <c r="G481" s="439" t="s">
        <v>1407</v>
      </c>
      <c r="H481" s="553" t="s">
        <v>1431</v>
      </c>
      <c r="I481" s="442">
        <v>10</v>
      </c>
      <c r="J481" s="442">
        <v>32</v>
      </c>
      <c r="K481" s="442">
        <v>10</v>
      </c>
      <c r="L481" s="624">
        <v>1</v>
      </c>
      <c r="M481"/>
    </row>
    <row r="482" spans="1:13" ht="45">
      <c r="A482" s="545">
        <v>80</v>
      </c>
      <c r="B482" s="546" t="s">
        <v>1015</v>
      </c>
      <c r="C482" s="547"/>
      <c r="D482" s="547" t="s">
        <v>1007</v>
      </c>
      <c r="E482" s="487">
        <v>10</v>
      </c>
      <c r="F482" s="379" t="s">
        <v>1423</v>
      </c>
      <c r="G482" s="367" t="s">
        <v>1407</v>
      </c>
      <c r="H482" s="380" t="s">
        <v>1431</v>
      </c>
      <c r="I482" s="381">
        <v>7.43</v>
      </c>
      <c r="J482" s="363">
        <v>19.8</v>
      </c>
      <c r="K482" s="381">
        <v>7.43</v>
      </c>
      <c r="L482" s="1140">
        <v>1</v>
      </c>
      <c r="M482"/>
    </row>
    <row r="483" spans="1:13" ht="45">
      <c r="A483" s="436">
        <v>81</v>
      </c>
      <c r="B483" s="540" t="s">
        <v>1016</v>
      </c>
      <c r="C483" s="437"/>
      <c r="D483" s="437" t="s">
        <v>1017</v>
      </c>
      <c r="E483" s="551">
        <v>4</v>
      </c>
      <c r="F483" s="552" t="s">
        <v>1425</v>
      </c>
      <c r="G483" s="439" t="s">
        <v>1407</v>
      </c>
      <c r="H483" s="550" t="s">
        <v>1432</v>
      </c>
      <c r="I483" s="442">
        <v>11.43</v>
      </c>
      <c r="J483" s="442">
        <v>30</v>
      </c>
      <c r="K483" s="442">
        <v>11.43</v>
      </c>
      <c r="L483" s="624">
        <v>1</v>
      </c>
      <c r="M483"/>
    </row>
    <row r="484" spans="1:13" ht="71.25">
      <c r="A484" s="17">
        <v>82</v>
      </c>
      <c r="B484" s="18" t="s">
        <v>1019</v>
      </c>
      <c r="C484" s="18"/>
      <c r="D484" s="18" t="s">
        <v>27</v>
      </c>
      <c r="E484" s="489">
        <v>2</v>
      </c>
      <c r="F484" s="534" t="s">
        <v>939</v>
      </c>
      <c r="G484" s="535" t="s">
        <v>1176</v>
      </c>
      <c r="H484" s="30" t="s">
        <v>1018</v>
      </c>
      <c r="I484" s="61">
        <v>186</v>
      </c>
      <c r="J484" s="355">
        <v>186</v>
      </c>
      <c r="K484" s="570">
        <v>186</v>
      </c>
      <c r="L484" s="1139">
        <v>1</v>
      </c>
    </row>
    <row r="485" spans="1:13" ht="45">
      <c r="A485" s="436">
        <v>83</v>
      </c>
      <c r="B485" s="540" t="s">
        <v>1020</v>
      </c>
      <c r="C485" s="437"/>
      <c r="D485" s="437" t="s">
        <v>27</v>
      </c>
      <c r="E485" s="541">
        <v>6</v>
      </c>
      <c r="F485" s="451" t="s">
        <v>1425</v>
      </c>
      <c r="G485" s="439" t="s">
        <v>1407</v>
      </c>
      <c r="H485" s="440" t="s">
        <v>1433</v>
      </c>
      <c r="I485" s="555">
        <v>90</v>
      </c>
      <c r="J485" s="555">
        <v>90</v>
      </c>
      <c r="K485" s="555">
        <v>90</v>
      </c>
      <c r="L485" s="624">
        <v>1</v>
      </c>
      <c r="M485"/>
    </row>
    <row r="486" spans="1:13" ht="45">
      <c r="A486" s="545">
        <v>84</v>
      </c>
      <c r="B486" s="546" t="s">
        <v>1021</v>
      </c>
      <c r="C486" s="547"/>
      <c r="D486" s="547" t="s">
        <v>27</v>
      </c>
      <c r="E486" s="481">
        <v>8</v>
      </c>
      <c r="F486" s="373" t="s">
        <v>1425</v>
      </c>
      <c r="G486" s="367" t="s">
        <v>1407</v>
      </c>
      <c r="H486" s="374" t="s">
        <v>1433</v>
      </c>
      <c r="I486" s="384">
        <v>40</v>
      </c>
      <c r="J486" s="384">
        <v>40</v>
      </c>
      <c r="K486" s="384">
        <v>40</v>
      </c>
      <c r="L486" s="1140">
        <v>1</v>
      </c>
      <c r="M486"/>
    </row>
    <row r="487" spans="1:13" ht="45">
      <c r="A487" s="436">
        <v>85</v>
      </c>
      <c r="B487" s="540" t="s">
        <v>1022</v>
      </c>
      <c r="C487" s="437"/>
      <c r="D487" s="437" t="s">
        <v>27</v>
      </c>
      <c r="E487" s="551">
        <v>5</v>
      </c>
      <c r="F487" s="542" t="s">
        <v>1425</v>
      </c>
      <c r="G487" s="439" t="s">
        <v>1407</v>
      </c>
      <c r="H487" s="550" t="s">
        <v>1434</v>
      </c>
      <c r="I487" s="442">
        <v>326.60000000000002</v>
      </c>
      <c r="J487" s="442">
        <v>326.60000000000002</v>
      </c>
      <c r="K487" s="442">
        <v>326.60000000000002</v>
      </c>
      <c r="L487" s="624">
        <v>1</v>
      </c>
      <c r="M487"/>
    </row>
    <row r="488" spans="1:13" ht="71.25">
      <c r="A488" s="17">
        <v>86</v>
      </c>
      <c r="B488" s="18" t="s">
        <v>1024</v>
      </c>
      <c r="C488" s="18"/>
      <c r="D488" s="18" t="s">
        <v>27</v>
      </c>
      <c r="E488" s="489">
        <v>5</v>
      </c>
      <c r="F488" s="534" t="s">
        <v>939</v>
      </c>
      <c r="G488" s="535" t="s">
        <v>1176</v>
      </c>
      <c r="H488" s="30" t="s">
        <v>1025</v>
      </c>
      <c r="I488" s="61">
        <v>296.39999999999998</v>
      </c>
      <c r="J488" s="355">
        <v>296.39999999999998</v>
      </c>
      <c r="K488" s="355">
        <v>296.39999999999998</v>
      </c>
      <c r="L488" s="1139">
        <v>1</v>
      </c>
      <c r="M488" s="1"/>
    </row>
    <row r="489" spans="1:13" ht="45">
      <c r="A489" s="436">
        <v>87</v>
      </c>
      <c r="B489" s="540" t="s">
        <v>1026</v>
      </c>
      <c r="C489" s="437"/>
      <c r="D489" s="437" t="s">
        <v>1027</v>
      </c>
      <c r="E489" s="551">
        <v>8</v>
      </c>
      <c r="F489" s="571" t="s">
        <v>1423</v>
      </c>
      <c r="G489" s="439" t="s">
        <v>1407</v>
      </c>
      <c r="H489" s="572" t="s">
        <v>1435</v>
      </c>
      <c r="I489" s="573">
        <v>68</v>
      </c>
      <c r="J489" s="573">
        <v>68</v>
      </c>
      <c r="K489" s="573">
        <v>68</v>
      </c>
      <c r="L489" s="624">
        <v>1</v>
      </c>
      <c r="M489"/>
    </row>
    <row r="490" spans="1:13" ht="45">
      <c r="A490" s="545">
        <v>88</v>
      </c>
      <c r="B490" s="546" t="s">
        <v>1028</v>
      </c>
      <c r="C490" s="547"/>
      <c r="D490" s="547" t="s">
        <v>1029</v>
      </c>
      <c r="E490" s="487">
        <v>6</v>
      </c>
      <c r="F490" s="382" t="s">
        <v>1423</v>
      </c>
      <c r="G490" s="367" t="s">
        <v>1407</v>
      </c>
      <c r="H490" s="383" t="s">
        <v>1435</v>
      </c>
      <c r="I490" s="366">
        <v>66</v>
      </c>
      <c r="J490" s="366">
        <v>66</v>
      </c>
      <c r="K490" s="366">
        <v>66</v>
      </c>
      <c r="L490" s="1140">
        <v>1</v>
      </c>
      <c r="M490"/>
    </row>
    <row r="491" spans="1:13" ht="71.25">
      <c r="A491" s="447">
        <v>89</v>
      </c>
      <c r="B491" s="227" t="s">
        <v>1031</v>
      </c>
      <c r="C491" s="227"/>
      <c r="D491" s="227" t="s">
        <v>1032</v>
      </c>
      <c r="E491" s="526">
        <v>6</v>
      </c>
      <c r="F491" s="340" t="s">
        <v>939</v>
      </c>
      <c r="G491" s="444" t="s">
        <v>1176</v>
      </c>
      <c r="H491" s="574" t="s">
        <v>1033</v>
      </c>
      <c r="I491" s="575">
        <v>76.8</v>
      </c>
      <c r="J491" s="445">
        <v>76.8</v>
      </c>
      <c r="K491" s="445">
        <v>76.8</v>
      </c>
      <c r="L491" s="1141">
        <v>1</v>
      </c>
    </row>
    <row r="492" spans="1:13" ht="45">
      <c r="A492" s="545">
        <v>90</v>
      </c>
      <c r="B492" s="577" t="s">
        <v>1034</v>
      </c>
      <c r="C492" s="578"/>
      <c r="D492" s="578" t="s">
        <v>1027</v>
      </c>
      <c r="E492" s="579">
        <v>31</v>
      </c>
      <c r="F492" s="385" t="s">
        <v>1425</v>
      </c>
      <c r="G492" s="549" t="s">
        <v>1407</v>
      </c>
      <c r="H492" s="388" t="s">
        <v>1436</v>
      </c>
      <c r="I492" s="363">
        <v>4.8</v>
      </c>
      <c r="J492" s="363">
        <v>40</v>
      </c>
      <c r="K492" s="363">
        <v>4.8</v>
      </c>
      <c r="L492" s="500">
        <v>1</v>
      </c>
      <c r="M492"/>
    </row>
    <row r="493" spans="1:13" ht="45">
      <c r="A493" s="436">
        <v>91</v>
      </c>
      <c r="B493" s="462" t="s">
        <v>1035</v>
      </c>
      <c r="C493" s="463"/>
      <c r="D493" s="463" t="s">
        <v>1027</v>
      </c>
      <c r="E493" s="581">
        <v>8</v>
      </c>
      <c r="F493" s="451" t="s">
        <v>1423</v>
      </c>
      <c r="G493" s="439" t="s">
        <v>1407</v>
      </c>
      <c r="H493" s="506" t="s">
        <v>1437</v>
      </c>
      <c r="I493" s="582">
        <v>17.28</v>
      </c>
      <c r="J493" s="582">
        <v>36</v>
      </c>
      <c r="K493" s="582">
        <v>17.28</v>
      </c>
      <c r="L493" s="624">
        <v>1</v>
      </c>
      <c r="M493"/>
    </row>
    <row r="494" spans="1:13" ht="45">
      <c r="A494" s="545">
        <v>92</v>
      </c>
      <c r="B494" s="370" t="s">
        <v>1036</v>
      </c>
      <c r="C494" s="361"/>
      <c r="D494" s="361" t="s">
        <v>1027</v>
      </c>
      <c r="E494" s="488">
        <v>20</v>
      </c>
      <c r="F494" s="385" t="s">
        <v>1425</v>
      </c>
      <c r="G494" s="367" t="s">
        <v>1407</v>
      </c>
      <c r="H494" s="388" t="s">
        <v>1438</v>
      </c>
      <c r="I494" s="387">
        <v>4.32</v>
      </c>
      <c r="J494" s="387">
        <v>36</v>
      </c>
      <c r="K494" s="387">
        <v>4.32</v>
      </c>
      <c r="L494" s="1140">
        <v>1</v>
      </c>
      <c r="M494"/>
    </row>
    <row r="495" spans="1:13" ht="45">
      <c r="A495" s="436">
        <v>93</v>
      </c>
      <c r="B495" s="462" t="s">
        <v>1037</v>
      </c>
      <c r="C495" s="463"/>
      <c r="D495" s="463" t="s">
        <v>1027</v>
      </c>
      <c r="E495" s="581">
        <v>20</v>
      </c>
      <c r="F495" s="571" t="s">
        <v>1425</v>
      </c>
      <c r="G495" s="439" t="s">
        <v>1407</v>
      </c>
      <c r="H495" s="576" t="s">
        <v>1438</v>
      </c>
      <c r="I495" s="573">
        <v>4.32</v>
      </c>
      <c r="J495" s="573">
        <v>36</v>
      </c>
      <c r="K495" s="573">
        <v>4.32</v>
      </c>
      <c r="L495" s="624">
        <v>1</v>
      </c>
      <c r="M495"/>
    </row>
    <row r="496" spans="1:13" ht="45">
      <c r="A496" s="545">
        <v>94</v>
      </c>
      <c r="B496" s="370" t="s">
        <v>1038</v>
      </c>
      <c r="C496" s="361"/>
      <c r="D496" s="361" t="s">
        <v>1007</v>
      </c>
      <c r="E496" s="488">
        <v>5</v>
      </c>
      <c r="F496" s="382" t="s">
        <v>1423</v>
      </c>
      <c r="G496" s="367" t="s">
        <v>1407</v>
      </c>
      <c r="H496" s="386" t="s">
        <v>1431</v>
      </c>
      <c r="I496" s="387">
        <v>5.85</v>
      </c>
      <c r="J496" s="363">
        <v>15.6</v>
      </c>
      <c r="K496" s="387">
        <v>5.85</v>
      </c>
      <c r="L496" s="1140">
        <v>1</v>
      </c>
      <c r="M496"/>
    </row>
    <row r="497" spans="1:13" ht="45">
      <c r="A497" s="436">
        <v>95</v>
      </c>
      <c r="B497" s="462" t="s">
        <v>1039</v>
      </c>
      <c r="C497" s="463"/>
      <c r="D497" s="463" t="s">
        <v>1007</v>
      </c>
      <c r="E497" s="581">
        <v>8</v>
      </c>
      <c r="F497" s="451" t="s">
        <v>1423</v>
      </c>
      <c r="G497" s="439" t="s">
        <v>1407</v>
      </c>
      <c r="H497" s="583" t="s">
        <v>1439</v>
      </c>
      <c r="I497" s="441">
        <v>40</v>
      </c>
      <c r="J497" s="441">
        <v>40</v>
      </c>
      <c r="K497" s="441">
        <v>40</v>
      </c>
      <c r="L497" s="624">
        <v>1</v>
      </c>
      <c r="M497"/>
    </row>
    <row r="498" spans="1:13" ht="45">
      <c r="A498" s="545">
        <v>96</v>
      </c>
      <c r="B498" s="370" t="s">
        <v>1040</v>
      </c>
      <c r="C498" s="361"/>
      <c r="D498" s="361" t="s">
        <v>1007</v>
      </c>
      <c r="E498" s="488">
        <v>8</v>
      </c>
      <c r="F498" s="385" t="s">
        <v>1423</v>
      </c>
      <c r="G498" s="367" t="s">
        <v>1407</v>
      </c>
      <c r="H498" s="386" t="s">
        <v>1431</v>
      </c>
      <c r="I498" s="387">
        <v>12.49</v>
      </c>
      <c r="J498" s="363">
        <v>33.299999999999997</v>
      </c>
      <c r="K498" s="387">
        <v>12.49</v>
      </c>
      <c r="L498" s="1140">
        <v>1</v>
      </c>
      <c r="M498"/>
    </row>
    <row r="499" spans="1:13" ht="45">
      <c r="A499" s="436">
        <v>97</v>
      </c>
      <c r="B499" s="462" t="s">
        <v>1041</v>
      </c>
      <c r="C499" s="463"/>
      <c r="D499" s="463" t="s">
        <v>1007</v>
      </c>
      <c r="E499" s="581">
        <v>18</v>
      </c>
      <c r="F499" s="505" t="s">
        <v>1425</v>
      </c>
      <c r="G499" s="439" t="s">
        <v>1407</v>
      </c>
      <c r="H499" s="506" t="s">
        <v>1415</v>
      </c>
      <c r="I499" s="573">
        <v>7.2</v>
      </c>
      <c r="J499" s="442">
        <v>20</v>
      </c>
      <c r="K499" s="573">
        <v>7.2</v>
      </c>
      <c r="L499" s="624">
        <v>1</v>
      </c>
      <c r="M499"/>
    </row>
    <row r="500" spans="1:13" ht="71.25">
      <c r="A500" s="17">
        <v>98</v>
      </c>
      <c r="B500" s="23" t="s">
        <v>1042</v>
      </c>
      <c r="C500" s="23"/>
      <c r="D500" s="23" t="s">
        <v>1043</v>
      </c>
      <c r="E500" s="484">
        <v>10</v>
      </c>
      <c r="F500" s="41" t="s">
        <v>939</v>
      </c>
      <c r="G500" s="416" t="s">
        <v>1176</v>
      </c>
      <c r="H500" s="30" t="s">
        <v>1044</v>
      </c>
      <c r="I500" s="61">
        <v>784.5</v>
      </c>
      <c r="J500" s="355">
        <v>784.5</v>
      </c>
      <c r="K500" s="355">
        <v>784.5</v>
      </c>
      <c r="L500" s="1139">
        <v>1</v>
      </c>
    </row>
    <row r="501" spans="1:13" ht="71.25">
      <c r="A501" s="447">
        <v>99</v>
      </c>
      <c r="B501" s="227" t="s">
        <v>1045</v>
      </c>
      <c r="C501" s="227"/>
      <c r="D501" s="227" t="s">
        <v>965</v>
      </c>
      <c r="E501" s="526">
        <v>20</v>
      </c>
      <c r="F501" s="340" t="s">
        <v>939</v>
      </c>
      <c r="G501" s="444" t="s">
        <v>1176</v>
      </c>
      <c r="H501" s="265" t="s">
        <v>1046</v>
      </c>
      <c r="I501" s="516">
        <v>84</v>
      </c>
      <c r="J501" s="445">
        <v>84</v>
      </c>
      <c r="K501" s="445">
        <v>84</v>
      </c>
      <c r="L501" s="1141">
        <v>1</v>
      </c>
    </row>
    <row r="502" spans="1:13" ht="71.25">
      <c r="A502" s="17">
        <v>100</v>
      </c>
      <c r="B502" s="23" t="s">
        <v>1047</v>
      </c>
      <c r="C502" s="23"/>
      <c r="D502" s="23" t="s">
        <v>1048</v>
      </c>
      <c r="E502" s="484">
        <v>60</v>
      </c>
      <c r="F502" s="41" t="s">
        <v>939</v>
      </c>
      <c r="G502" s="416" t="s">
        <v>1176</v>
      </c>
      <c r="H502" s="30" t="s">
        <v>1049</v>
      </c>
      <c r="I502" s="61">
        <v>146.15</v>
      </c>
      <c r="J502" s="355">
        <v>131.52000000000001</v>
      </c>
      <c r="K502" s="355">
        <v>131.52000000000001</v>
      </c>
      <c r="L502" s="1139">
        <v>1</v>
      </c>
    </row>
    <row r="503" spans="1:13" ht="71.25">
      <c r="A503" s="447">
        <v>101</v>
      </c>
      <c r="B503" s="227" t="s">
        <v>1050</v>
      </c>
      <c r="C503" s="227"/>
      <c r="D503" s="227" t="s">
        <v>629</v>
      </c>
      <c r="E503" s="526">
        <v>1</v>
      </c>
      <c r="F503" s="340" t="s">
        <v>939</v>
      </c>
      <c r="G503" s="444" t="s">
        <v>1176</v>
      </c>
      <c r="H503" s="265">
        <v>1</v>
      </c>
      <c r="I503" s="516">
        <v>538.32000000000005</v>
      </c>
      <c r="J503" s="445">
        <v>538.32000000000005</v>
      </c>
      <c r="K503" s="445">
        <v>289788.42240000004</v>
      </c>
      <c r="L503" s="1141">
        <v>1</v>
      </c>
    </row>
    <row r="504" spans="1:13" ht="71.25">
      <c r="A504" s="17">
        <v>102</v>
      </c>
      <c r="B504" s="23" t="s">
        <v>1051</v>
      </c>
      <c r="C504" s="23"/>
      <c r="D504" s="23" t="s">
        <v>1052</v>
      </c>
      <c r="E504" s="484">
        <v>2</v>
      </c>
      <c r="F504" s="41" t="s">
        <v>939</v>
      </c>
      <c r="G504" s="416" t="s">
        <v>1176</v>
      </c>
      <c r="H504" s="30" t="s">
        <v>1053</v>
      </c>
      <c r="I504" s="61">
        <v>172.8</v>
      </c>
      <c r="J504" s="355">
        <v>172.8</v>
      </c>
      <c r="K504" s="355">
        <v>172.8</v>
      </c>
      <c r="L504" s="1139">
        <v>1</v>
      </c>
    </row>
    <row r="505" spans="1:13" ht="71.25">
      <c r="A505" s="447">
        <v>103</v>
      </c>
      <c r="B505" s="227" t="s">
        <v>1054</v>
      </c>
      <c r="C505" s="227"/>
      <c r="D505" s="227" t="s">
        <v>1055</v>
      </c>
      <c r="E505" s="526">
        <v>8</v>
      </c>
      <c r="F505" s="340" t="s">
        <v>939</v>
      </c>
      <c r="G505" s="444" t="s">
        <v>1176</v>
      </c>
      <c r="H505" s="265" t="s">
        <v>1030</v>
      </c>
      <c r="I505" s="584">
        <v>255.36</v>
      </c>
      <c r="J505" s="445">
        <v>255.36</v>
      </c>
      <c r="K505" s="445">
        <v>255.36</v>
      </c>
      <c r="L505" s="1141">
        <v>1</v>
      </c>
    </row>
    <row r="506" spans="1:13" ht="71.25">
      <c r="A506" s="17">
        <v>104</v>
      </c>
      <c r="B506" s="23" t="s">
        <v>1056</v>
      </c>
      <c r="C506" s="28"/>
      <c r="D506" s="23" t="s">
        <v>27</v>
      </c>
      <c r="E506" s="470">
        <v>6</v>
      </c>
      <c r="F506" s="41" t="s">
        <v>939</v>
      </c>
      <c r="G506" s="416" t="s">
        <v>1176</v>
      </c>
      <c r="H506" s="30" t="s">
        <v>1057</v>
      </c>
      <c r="I506" s="69">
        <v>178.56</v>
      </c>
      <c r="J506" s="355">
        <v>178.56</v>
      </c>
      <c r="K506" s="355">
        <v>178.56</v>
      </c>
      <c r="L506" s="1139">
        <v>1</v>
      </c>
    </row>
    <row r="507" spans="1:13" ht="45">
      <c r="A507" s="436">
        <v>105</v>
      </c>
      <c r="B507" s="540" t="s">
        <v>944</v>
      </c>
      <c r="C507" s="452"/>
      <c r="D507" s="437" t="s">
        <v>1440</v>
      </c>
      <c r="E507" s="469">
        <v>6</v>
      </c>
      <c r="F507" s="505" t="s">
        <v>1425</v>
      </c>
      <c r="G507" s="439" t="s">
        <v>1407</v>
      </c>
      <c r="H507" s="550" t="s">
        <v>1441</v>
      </c>
      <c r="I507" s="442">
        <v>17.28</v>
      </c>
      <c r="J507" s="442">
        <v>24</v>
      </c>
      <c r="K507" s="442">
        <v>17.28</v>
      </c>
      <c r="L507" s="624">
        <v>1</v>
      </c>
      <c r="M507"/>
    </row>
    <row r="508" spans="1:13" ht="45">
      <c r="A508" s="360">
        <v>106</v>
      </c>
      <c r="B508" s="370" t="s">
        <v>1039</v>
      </c>
      <c r="C508" s="361"/>
      <c r="D508" s="361" t="s">
        <v>1060</v>
      </c>
      <c r="E508" s="468">
        <v>8</v>
      </c>
      <c r="F508" s="382" t="s">
        <v>1423</v>
      </c>
      <c r="G508" s="367" t="s">
        <v>1407</v>
      </c>
      <c r="H508" s="408" t="s">
        <v>1439</v>
      </c>
      <c r="I508" s="366">
        <v>40</v>
      </c>
      <c r="J508" s="366">
        <v>40</v>
      </c>
      <c r="K508" s="366">
        <v>40</v>
      </c>
      <c r="L508" s="1140">
        <v>1</v>
      </c>
      <c r="M508" s="365"/>
    </row>
    <row r="509" spans="1:13" ht="45">
      <c r="A509" s="587">
        <v>107</v>
      </c>
      <c r="B509" s="462" t="s">
        <v>1040</v>
      </c>
      <c r="C509" s="463"/>
      <c r="D509" s="463" t="s">
        <v>1061</v>
      </c>
      <c r="E509" s="504">
        <v>8</v>
      </c>
      <c r="F509" s="505" t="s">
        <v>1425</v>
      </c>
      <c r="G509" s="439" t="s">
        <v>1407</v>
      </c>
      <c r="H509" s="506" t="s">
        <v>1433</v>
      </c>
      <c r="I509" s="582">
        <v>17.600000000000001</v>
      </c>
      <c r="J509" s="442">
        <v>44</v>
      </c>
      <c r="K509" s="442">
        <v>44</v>
      </c>
      <c r="L509" s="624">
        <v>1</v>
      </c>
      <c r="M509" s="365"/>
    </row>
    <row r="510" spans="1:13" ht="45">
      <c r="A510" s="360">
        <v>108</v>
      </c>
      <c r="B510" s="370" t="s">
        <v>1062</v>
      </c>
      <c r="C510" s="361"/>
      <c r="D510" s="361" t="s">
        <v>1063</v>
      </c>
      <c r="E510" s="486">
        <v>8</v>
      </c>
      <c r="F510" s="382" t="s">
        <v>1423</v>
      </c>
      <c r="G510" s="367" t="s">
        <v>1407</v>
      </c>
      <c r="H510" s="383" t="s">
        <v>1435</v>
      </c>
      <c r="I510" s="366">
        <v>66</v>
      </c>
      <c r="J510" s="366">
        <v>66</v>
      </c>
      <c r="K510" s="366">
        <v>66</v>
      </c>
      <c r="L510" s="1140">
        <v>1</v>
      </c>
      <c r="M510" s="365"/>
    </row>
    <row r="511" spans="1:13" ht="45">
      <c r="A511" s="587">
        <v>109</v>
      </c>
      <c r="B511" s="462" t="s">
        <v>1035</v>
      </c>
      <c r="C511" s="463"/>
      <c r="D511" s="463" t="s">
        <v>1442</v>
      </c>
      <c r="E511" s="508">
        <v>8</v>
      </c>
      <c r="F511" s="451" t="s">
        <v>1423</v>
      </c>
      <c r="G511" s="439" t="s">
        <v>1407</v>
      </c>
      <c r="H511" s="506" t="s">
        <v>1437</v>
      </c>
      <c r="I511" s="582">
        <v>36</v>
      </c>
      <c r="J511" s="582">
        <v>36</v>
      </c>
      <c r="K511" s="582">
        <v>36</v>
      </c>
      <c r="L511" s="624">
        <v>1</v>
      </c>
      <c r="M511" s="365"/>
    </row>
    <row r="512" spans="1:13" ht="45">
      <c r="A512" s="587">
        <v>111</v>
      </c>
      <c r="B512" s="462" t="s">
        <v>1065</v>
      </c>
      <c r="C512" s="463"/>
      <c r="D512" s="463" t="s">
        <v>1066</v>
      </c>
      <c r="E512" s="508">
        <v>4</v>
      </c>
      <c r="F512" s="505" t="s">
        <v>1423</v>
      </c>
      <c r="G512" s="439" t="s">
        <v>1407</v>
      </c>
      <c r="H512" s="506" t="s">
        <v>1424</v>
      </c>
      <c r="I512" s="573">
        <v>30</v>
      </c>
      <c r="J512" s="573">
        <v>30</v>
      </c>
      <c r="K512" s="573">
        <v>30</v>
      </c>
      <c r="L512" s="624">
        <v>1</v>
      </c>
      <c r="M512" s="365"/>
    </row>
    <row r="513" spans="1:13" ht="45">
      <c r="A513" s="587">
        <v>113</v>
      </c>
      <c r="B513" s="540" t="s">
        <v>1067</v>
      </c>
      <c r="C513" s="437"/>
      <c r="D513" s="437" t="s">
        <v>27</v>
      </c>
      <c r="E513" s="551">
        <v>3</v>
      </c>
      <c r="F513" s="505" t="s">
        <v>1425</v>
      </c>
      <c r="G513" s="439" t="s">
        <v>1407</v>
      </c>
      <c r="H513" s="572" t="s">
        <v>1428</v>
      </c>
      <c r="I513" s="573">
        <v>32</v>
      </c>
      <c r="J513" s="442">
        <v>32</v>
      </c>
      <c r="K513" s="442">
        <v>32</v>
      </c>
      <c r="L513" s="624">
        <v>1</v>
      </c>
      <c r="M513" s="365"/>
    </row>
    <row r="514" spans="1:13" ht="45">
      <c r="A514" s="360">
        <v>114</v>
      </c>
      <c r="B514" s="370" t="s">
        <v>1068</v>
      </c>
      <c r="C514" s="361"/>
      <c r="D514" s="361" t="s">
        <v>27</v>
      </c>
      <c r="E514" s="488">
        <v>5</v>
      </c>
      <c r="F514" s="373" t="s">
        <v>1425</v>
      </c>
      <c r="G514" s="367" t="s">
        <v>1407</v>
      </c>
      <c r="H514" s="409" t="s">
        <v>1444</v>
      </c>
      <c r="I514" s="389">
        <v>40</v>
      </c>
      <c r="J514" s="390">
        <v>40</v>
      </c>
      <c r="K514" s="390">
        <v>40</v>
      </c>
      <c r="L514" s="1140">
        <v>1</v>
      </c>
      <c r="M514" s="365"/>
    </row>
    <row r="515" spans="1:13" ht="45">
      <c r="A515" s="587">
        <v>115</v>
      </c>
      <c r="B515" s="462" t="s">
        <v>1041</v>
      </c>
      <c r="C515" s="463"/>
      <c r="D515" s="463" t="s">
        <v>1069</v>
      </c>
      <c r="E515" s="504">
        <v>5</v>
      </c>
      <c r="F515" s="505" t="s">
        <v>1425</v>
      </c>
      <c r="G515" s="439" t="s">
        <v>1407</v>
      </c>
      <c r="H515" s="506" t="s">
        <v>1415</v>
      </c>
      <c r="I515" s="573">
        <v>40</v>
      </c>
      <c r="J515" s="442">
        <v>20</v>
      </c>
      <c r="K515" s="442">
        <v>20</v>
      </c>
      <c r="L515" s="624">
        <v>1</v>
      </c>
      <c r="M515" s="365"/>
    </row>
    <row r="516" spans="1:13" ht="60">
      <c r="A516" s="588">
        <v>145</v>
      </c>
      <c r="B516" s="589" t="s">
        <v>1131</v>
      </c>
      <c r="C516" s="589" t="s">
        <v>1133</v>
      </c>
      <c r="D516" s="590" t="s">
        <v>27</v>
      </c>
      <c r="E516" s="591">
        <v>5</v>
      </c>
      <c r="F516" s="460" t="s">
        <v>1134</v>
      </c>
      <c r="G516" s="444" t="s">
        <v>1176</v>
      </c>
      <c r="H516" s="510">
        <v>20</v>
      </c>
      <c r="I516" s="516">
        <v>58</v>
      </c>
      <c r="J516" s="445">
        <v>58</v>
      </c>
      <c r="K516" s="445">
        <v>58</v>
      </c>
      <c r="L516" s="1141">
        <v>1</v>
      </c>
    </row>
    <row r="517" spans="1:13" ht="90">
      <c r="A517" s="74">
        <v>146</v>
      </c>
      <c r="B517" s="80" t="s">
        <v>1135</v>
      </c>
      <c r="C517" s="80"/>
      <c r="D517" s="564" t="s">
        <v>1136</v>
      </c>
      <c r="E517" s="493">
        <v>3</v>
      </c>
      <c r="F517" s="27" t="s">
        <v>933</v>
      </c>
      <c r="G517" s="416" t="s">
        <v>1176</v>
      </c>
      <c r="H517" s="410" t="s">
        <v>931</v>
      </c>
      <c r="I517" s="61">
        <v>8.4</v>
      </c>
      <c r="J517" s="355">
        <v>8.4</v>
      </c>
      <c r="K517" s="355">
        <v>8.4</v>
      </c>
      <c r="L517" s="1139">
        <v>1</v>
      </c>
    </row>
    <row r="518" spans="1:13" ht="75">
      <c r="A518" s="588">
        <v>147</v>
      </c>
      <c r="B518" s="589" t="s">
        <v>1137</v>
      </c>
      <c r="C518" s="589"/>
      <c r="D518" s="590" t="s">
        <v>1136</v>
      </c>
      <c r="E518" s="592">
        <v>3</v>
      </c>
      <c r="F518" s="258" t="s">
        <v>933</v>
      </c>
      <c r="G518" s="444" t="s">
        <v>1176</v>
      </c>
      <c r="H518" s="585" t="s">
        <v>1138</v>
      </c>
      <c r="I518" s="516">
        <v>552</v>
      </c>
      <c r="J518" s="445">
        <v>552</v>
      </c>
      <c r="K518" s="445">
        <v>552</v>
      </c>
      <c r="L518" s="1141">
        <v>1</v>
      </c>
    </row>
    <row r="519" spans="1:13" ht="75">
      <c r="A519" s="74">
        <v>148</v>
      </c>
      <c r="B519" s="80" t="s">
        <v>1139</v>
      </c>
      <c r="C519" s="80"/>
      <c r="D519" s="564" t="s">
        <v>1136</v>
      </c>
      <c r="E519" s="493">
        <v>2</v>
      </c>
      <c r="F519" s="27" t="s">
        <v>933</v>
      </c>
      <c r="G519" s="416" t="s">
        <v>1176</v>
      </c>
      <c r="H519" s="83" t="s">
        <v>1140</v>
      </c>
      <c r="I519" s="61">
        <v>162</v>
      </c>
      <c r="J519" s="355">
        <v>162</v>
      </c>
      <c r="K519" s="355">
        <v>162</v>
      </c>
      <c r="L519" s="1139">
        <v>1</v>
      </c>
    </row>
    <row r="520" spans="1:13" ht="75">
      <c r="A520" s="588">
        <v>149</v>
      </c>
      <c r="B520" s="589" t="s">
        <v>1141</v>
      </c>
      <c r="C520" s="589"/>
      <c r="D520" s="590" t="s">
        <v>1136</v>
      </c>
      <c r="E520" s="592">
        <v>2</v>
      </c>
      <c r="F520" s="258" t="s">
        <v>933</v>
      </c>
      <c r="G520" s="444" t="s">
        <v>1176</v>
      </c>
      <c r="H520" s="585" t="s">
        <v>1142</v>
      </c>
      <c r="I520" s="516">
        <v>48</v>
      </c>
      <c r="J520" s="593">
        <v>48</v>
      </c>
      <c r="K520" s="593">
        <v>48</v>
      </c>
      <c r="L520" s="1141">
        <v>1</v>
      </c>
    </row>
    <row r="521" spans="1:13" ht="75">
      <c r="A521" s="588">
        <v>151</v>
      </c>
      <c r="B521" s="594" t="s">
        <v>1145</v>
      </c>
      <c r="C521" s="594"/>
      <c r="D521" s="595" t="s">
        <v>125</v>
      </c>
      <c r="E521" s="596">
        <v>2</v>
      </c>
      <c r="F521" s="258" t="s">
        <v>933</v>
      </c>
      <c r="G521" s="444" t="s">
        <v>1176</v>
      </c>
      <c r="H521" s="597" t="s">
        <v>931</v>
      </c>
      <c r="I521" s="516">
        <v>16.8</v>
      </c>
      <c r="J521" s="445">
        <v>8.4</v>
      </c>
      <c r="K521" s="445">
        <v>8.4</v>
      </c>
      <c r="L521" s="1141">
        <v>1</v>
      </c>
    </row>
    <row r="522" spans="1:13" ht="57">
      <c r="A522" s="74">
        <v>152</v>
      </c>
      <c r="B522" s="47" t="s">
        <v>1146</v>
      </c>
      <c r="C522" s="47"/>
      <c r="D522" s="560" t="s">
        <v>125</v>
      </c>
      <c r="E522" s="496">
        <v>2</v>
      </c>
      <c r="F522" s="56" t="s">
        <v>933</v>
      </c>
      <c r="G522" s="416" t="s">
        <v>1176</v>
      </c>
      <c r="H522" s="59">
        <v>150</v>
      </c>
      <c r="I522" s="85" t="s">
        <v>1147</v>
      </c>
      <c r="J522" s="355">
        <v>27</v>
      </c>
      <c r="K522" s="355">
        <v>27</v>
      </c>
      <c r="L522" s="1139">
        <v>1</v>
      </c>
    </row>
    <row r="523" spans="1:13" ht="165">
      <c r="A523" s="588">
        <v>153</v>
      </c>
      <c r="B523" s="232" t="s">
        <v>1148</v>
      </c>
      <c r="C523" s="232" t="s">
        <v>1331</v>
      </c>
      <c r="D523" s="234" t="s">
        <v>27</v>
      </c>
      <c r="E523" s="598">
        <v>5</v>
      </c>
      <c r="F523" s="601" t="s">
        <v>1332</v>
      </c>
      <c r="G523" s="602" t="s">
        <v>1333</v>
      </c>
      <c r="H523" s="601">
        <v>50</v>
      </c>
      <c r="I523" s="603">
        <v>0.55200000000000005</v>
      </c>
      <c r="J523" s="604">
        <v>27.6</v>
      </c>
      <c r="K523" s="446">
        <v>27.6</v>
      </c>
      <c r="L523" s="624">
        <v>1</v>
      </c>
      <c r="M523" s="365"/>
    </row>
    <row r="524" spans="1:13" ht="45">
      <c r="A524" s="605">
        <v>155</v>
      </c>
      <c r="B524" s="606" t="s">
        <v>1006</v>
      </c>
      <c r="C524" s="619"/>
      <c r="D524" s="607" t="s">
        <v>27</v>
      </c>
      <c r="E524" s="608">
        <v>6</v>
      </c>
      <c r="F524" s="542" t="s">
        <v>1425</v>
      </c>
      <c r="G524" s="439" t="s">
        <v>1407</v>
      </c>
      <c r="H524" s="543" t="s">
        <v>1428</v>
      </c>
      <c r="I524" s="544">
        <v>33</v>
      </c>
      <c r="J524" s="441">
        <v>33</v>
      </c>
      <c r="K524" s="1146">
        <v>9.166666666666666E-2</v>
      </c>
      <c r="L524" s="624">
        <v>1</v>
      </c>
      <c r="M524" s="365"/>
    </row>
    <row r="525" spans="1:13" ht="45">
      <c r="A525" s="395">
        <v>156</v>
      </c>
      <c r="B525" s="396" t="s">
        <v>1009</v>
      </c>
      <c r="C525" s="621"/>
      <c r="D525" s="567" t="s">
        <v>27</v>
      </c>
      <c r="E525" s="498">
        <v>12</v>
      </c>
      <c r="F525" s="433" t="s">
        <v>1423</v>
      </c>
      <c r="G525" s="367" t="s">
        <v>1407</v>
      </c>
      <c r="H525" s="406" t="s">
        <v>1429</v>
      </c>
      <c r="I525" s="363">
        <v>32</v>
      </c>
      <c r="J525" s="363">
        <v>32</v>
      </c>
      <c r="K525" s="1148">
        <v>6.6666666666666666E-2</v>
      </c>
      <c r="L525" s="1140">
        <v>1</v>
      </c>
      <c r="M525" s="364"/>
    </row>
    <row r="526" spans="1:13" ht="45">
      <c r="A526" s="605">
        <v>157</v>
      </c>
      <c r="B526" s="606" t="s">
        <v>1011</v>
      </c>
      <c r="C526" s="619"/>
      <c r="D526" s="607" t="s">
        <v>27</v>
      </c>
      <c r="E526" s="608">
        <v>11</v>
      </c>
      <c r="F526" s="542" t="s">
        <v>1425</v>
      </c>
      <c r="G526" s="439" t="s">
        <v>1407</v>
      </c>
      <c r="H526" s="550" t="s">
        <v>1430</v>
      </c>
      <c r="I526" s="442">
        <v>24</v>
      </c>
      <c r="J526" s="442">
        <v>24</v>
      </c>
      <c r="K526" s="1146">
        <v>0.12</v>
      </c>
      <c r="L526" s="624">
        <v>1</v>
      </c>
      <c r="M526" s="364"/>
    </row>
    <row r="527" spans="1:13" ht="45">
      <c r="A527" s="395">
        <v>158</v>
      </c>
      <c r="B527" s="396" t="s">
        <v>1012</v>
      </c>
      <c r="C527" s="621"/>
      <c r="D527" s="567" t="s">
        <v>27</v>
      </c>
      <c r="E527" s="500">
        <v>9</v>
      </c>
      <c r="F527" s="434" t="s">
        <v>1423</v>
      </c>
      <c r="G527" s="367" t="s">
        <v>1407</v>
      </c>
      <c r="H527" s="407" t="s">
        <v>1431</v>
      </c>
      <c r="I527" s="363">
        <v>36</v>
      </c>
      <c r="J527" s="363">
        <v>36</v>
      </c>
      <c r="K527" s="1148">
        <v>7.4999999999999997E-2</v>
      </c>
      <c r="L527" s="1140">
        <v>1</v>
      </c>
      <c r="M527" s="364"/>
    </row>
    <row r="528" spans="1:13" ht="45">
      <c r="A528" s="605">
        <v>159</v>
      </c>
      <c r="B528" s="606" t="s">
        <v>1014</v>
      </c>
      <c r="C528" s="619"/>
      <c r="D528" s="607" t="s">
        <v>27</v>
      </c>
      <c r="E528" s="624">
        <v>9</v>
      </c>
      <c r="F528" s="552" t="s">
        <v>1423</v>
      </c>
      <c r="G528" s="439" t="s">
        <v>1407</v>
      </c>
      <c r="H528" s="553" t="s">
        <v>1431</v>
      </c>
      <c r="I528" s="442">
        <v>32</v>
      </c>
      <c r="J528" s="442">
        <v>32</v>
      </c>
      <c r="K528" s="1146">
        <v>6.6666666666666666E-2</v>
      </c>
      <c r="L528" s="624">
        <v>1</v>
      </c>
      <c r="M528" s="364"/>
    </row>
    <row r="529" spans="1:13" ht="45">
      <c r="A529" s="395">
        <v>160</v>
      </c>
      <c r="B529" s="396" t="s">
        <v>1015</v>
      </c>
      <c r="C529" s="621"/>
      <c r="D529" s="567" t="s">
        <v>27</v>
      </c>
      <c r="E529" s="500">
        <v>3</v>
      </c>
      <c r="F529" s="434" t="s">
        <v>1425</v>
      </c>
      <c r="G529" s="367" t="s">
        <v>1407</v>
      </c>
      <c r="H529" s="407" t="s">
        <v>1445</v>
      </c>
      <c r="I529" s="363">
        <v>24</v>
      </c>
      <c r="J529" s="363">
        <v>24</v>
      </c>
      <c r="K529" s="1148">
        <v>0.04</v>
      </c>
      <c r="L529" s="1140">
        <v>1</v>
      </c>
      <c r="M529" s="364"/>
    </row>
    <row r="530" spans="1:13" ht="60">
      <c r="A530" s="605">
        <v>161</v>
      </c>
      <c r="B530" s="606" t="s">
        <v>1151</v>
      </c>
      <c r="C530" s="619"/>
      <c r="D530" s="607" t="s">
        <v>27</v>
      </c>
      <c r="E530" s="608">
        <v>10</v>
      </c>
      <c r="F530" s="552" t="s">
        <v>1425</v>
      </c>
      <c r="G530" s="439" t="s">
        <v>1407</v>
      </c>
      <c r="H530" s="550" t="s">
        <v>1432</v>
      </c>
      <c r="I530" s="442">
        <v>30</v>
      </c>
      <c r="J530" s="442">
        <v>30</v>
      </c>
      <c r="K530" s="1146">
        <v>9.5238095238095233E-2</v>
      </c>
      <c r="L530" s="624">
        <v>1</v>
      </c>
      <c r="M530" s="364"/>
    </row>
    <row r="531" spans="1:13" ht="60">
      <c r="A531" s="99">
        <v>162</v>
      </c>
      <c r="B531" s="100" t="s">
        <v>1019</v>
      </c>
      <c r="C531" s="622" t="s">
        <v>1250</v>
      </c>
      <c r="D531" s="568" t="s">
        <v>27</v>
      </c>
      <c r="E531" s="499">
        <v>7</v>
      </c>
      <c r="F531" s="435" t="s">
        <v>1230</v>
      </c>
      <c r="G531" s="377" t="s">
        <v>1231</v>
      </c>
      <c r="H531" s="399" t="s">
        <v>1251</v>
      </c>
      <c r="I531" s="397">
        <v>31.3</v>
      </c>
      <c r="J531" s="398">
        <v>31.3</v>
      </c>
      <c r="K531" s="398">
        <v>31.3</v>
      </c>
      <c r="L531" s="1144">
        <v>1</v>
      </c>
      <c r="M531" s="399" t="s">
        <v>1252</v>
      </c>
    </row>
    <row r="532" spans="1:13" ht="45">
      <c r="A532" s="605">
        <v>163</v>
      </c>
      <c r="B532" s="606" t="s">
        <v>1020</v>
      </c>
      <c r="C532" s="619"/>
      <c r="D532" s="607" t="s">
        <v>27</v>
      </c>
      <c r="E532" s="608">
        <v>6</v>
      </c>
      <c r="F532" s="451" t="s">
        <v>1425</v>
      </c>
      <c r="G532" s="439" t="s">
        <v>1407</v>
      </c>
      <c r="H532" s="440" t="s">
        <v>1433</v>
      </c>
      <c r="I532" s="555">
        <v>90</v>
      </c>
      <c r="J532" s="555">
        <v>90</v>
      </c>
      <c r="K532" s="443">
        <v>0.09</v>
      </c>
      <c r="L532" s="624">
        <v>1</v>
      </c>
      <c r="M532" s="364"/>
    </row>
    <row r="533" spans="1:13" ht="45">
      <c r="A533" s="395">
        <v>164</v>
      </c>
      <c r="B533" s="396" t="s">
        <v>1021</v>
      </c>
      <c r="C533" s="621"/>
      <c r="D533" s="567" t="s">
        <v>27</v>
      </c>
      <c r="E533" s="498">
        <v>6</v>
      </c>
      <c r="F533" s="373" t="s">
        <v>1425</v>
      </c>
      <c r="G533" s="367" t="s">
        <v>1407</v>
      </c>
      <c r="H533" s="374" t="s">
        <v>1433</v>
      </c>
      <c r="I533" s="384">
        <v>40</v>
      </c>
      <c r="J533" s="384">
        <v>40</v>
      </c>
      <c r="K533" s="402">
        <v>0.04</v>
      </c>
      <c r="L533" s="1140">
        <v>1</v>
      </c>
      <c r="M533" s="364"/>
    </row>
    <row r="534" spans="1:13" ht="45">
      <c r="A534" s="605">
        <v>165</v>
      </c>
      <c r="B534" s="606" t="s">
        <v>1022</v>
      </c>
      <c r="C534" s="619"/>
      <c r="D534" s="607" t="s">
        <v>27</v>
      </c>
      <c r="E534" s="608">
        <v>5</v>
      </c>
      <c r="F534" s="542" t="s">
        <v>1425</v>
      </c>
      <c r="G534" s="439" t="s">
        <v>1407</v>
      </c>
      <c r="H534" s="550" t="s">
        <v>1434</v>
      </c>
      <c r="I534" s="442">
        <v>326.60000000000002</v>
      </c>
      <c r="J534" s="442">
        <v>326.60000000000002</v>
      </c>
      <c r="K534" s="1147">
        <v>0.85947368421052639</v>
      </c>
      <c r="L534" s="624">
        <v>1</v>
      </c>
      <c r="M534" s="364"/>
    </row>
    <row r="535" spans="1:13" ht="60">
      <c r="A535" s="99">
        <v>166</v>
      </c>
      <c r="B535" s="100" t="s">
        <v>1152</v>
      </c>
      <c r="C535" s="622" t="s">
        <v>1258</v>
      </c>
      <c r="D535" s="568" t="s">
        <v>27</v>
      </c>
      <c r="E535" s="499">
        <v>8</v>
      </c>
      <c r="F535" s="435" t="s">
        <v>1230</v>
      </c>
      <c r="G535" s="377" t="s">
        <v>1231</v>
      </c>
      <c r="H535" s="399" t="s">
        <v>1259</v>
      </c>
      <c r="I535" s="397">
        <v>200</v>
      </c>
      <c r="J535" s="398">
        <v>200</v>
      </c>
      <c r="K535" s="398">
        <v>200</v>
      </c>
      <c r="L535" s="1144">
        <v>1</v>
      </c>
      <c r="M535" s="399" t="s">
        <v>1260</v>
      </c>
    </row>
    <row r="536" spans="1:13" ht="60">
      <c r="A536" s="605">
        <v>167</v>
      </c>
      <c r="B536" s="606" t="s">
        <v>1024</v>
      </c>
      <c r="C536" s="619"/>
      <c r="D536" s="607" t="s">
        <v>27</v>
      </c>
      <c r="E536" s="608">
        <v>8</v>
      </c>
      <c r="F536" s="542" t="s">
        <v>1425</v>
      </c>
      <c r="G536" s="439" t="s">
        <v>1407</v>
      </c>
      <c r="H536" s="550" t="s">
        <v>1446</v>
      </c>
      <c r="I536" s="442">
        <v>60</v>
      </c>
      <c r="J536" s="442">
        <v>60</v>
      </c>
      <c r="K536" s="443">
        <v>1.25</v>
      </c>
      <c r="L536" s="624">
        <v>1</v>
      </c>
      <c r="M536" s="364"/>
    </row>
    <row r="537" spans="1:13" ht="45">
      <c r="A537" s="395">
        <v>168</v>
      </c>
      <c r="B537" s="396" t="s">
        <v>1026</v>
      </c>
      <c r="C537" s="621"/>
      <c r="D537" s="567" t="s">
        <v>27</v>
      </c>
      <c r="E537" s="498">
        <v>9</v>
      </c>
      <c r="F537" s="433" t="s">
        <v>1425</v>
      </c>
      <c r="G537" s="367" t="s">
        <v>1407</v>
      </c>
      <c r="H537" s="406" t="s">
        <v>1447</v>
      </c>
      <c r="I537" s="363">
        <v>198</v>
      </c>
      <c r="J537" s="363">
        <v>198</v>
      </c>
      <c r="K537" s="363">
        <v>198</v>
      </c>
      <c r="L537" s="1140">
        <v>1</v>
      </c>
      <c r="M537" s="364"/>
    </row>
    <row r="538" spans="1:13" ht="57">
      <c r="A538" s="609">
        <v>169</v>
      </c>
      <c r="B538" s="610" t="s">
        <v>1153</v>
      </c>
      <c r="C538" s="620" t="s">
        <v>1267</v>
      </c>
      <c r="D538" s="611" t="s">
        <v>27</v>
      </c>
      <c r="E538" s="612">
        <v>9</v>
      </c>
      <c r="F538" s="613" t="s">
        <v>1230</v>
      </c>
      <c r="G538" s="458" t="s">
        <v>1231</v>
      </c>
      <c r="H538" s="614" t="s">
        <v>1268</v>
      </c>
      <c r="I538" s="615">
        <v>385.03</v>
      </c>
      <c r="J538" s="616">
        <v>385.03</v>
      </c>
      <c r="K538" s="616">
        <v>385.03</v>
      </c>
      <c r="L538" s="1143">
        <v>1</v>
      </c>
      <c r="M538" s="399" t="s">
        <v>1269</v>
      </c>
    </row>
    <row r="539" spans="1:13" ht="105">
      <c r="A539" s="99">
        <v>170</v>
      </c>
      <c r="B539" s="101" t="s">
        <v>1154</v>
      </c>
      <c r="C539" s="622" t="s">
        <v>1270</v>
      </c>
      <c r="D539" s="568" t="s">
        <v>27</v>
      </c>
      <c r="E539" s="499">
        <v>3</v>
      </c>
      <c r="F539" s="435" t="s">
        <v>1230</v>
      </c>
      <c r="G539" s="377" t="s">
        <v>1231</v>
      </c>
      <c r="H539" s="413" t="s">
        <v>1271</v>
      </c>
      <c r="I539" s="397">
        <v>206.3</v>
      </c>
      <c r="J539" s="398">
        <v>206.3</v>
      </c>
      <c r="K539" s="398">
        <v>206.3</v>
      </c>
      <c r="L539" s="500">
        <v>1</v>
      </c>
      <c r="M539" s="400" t="s">
        <v>1271</v>
      </c>
    </row>
    <row r="540" spans="1:13" ht="90">
      <c r="A540" s="609">
        <v>171</v>
      </c>
      <c r="B540" s="628" t="s">
        <v>1155</v>
      </c>
      <c r="C540" s="620" t="s">
        <v>1272</v>
      </c>
      <c r="D540" s="611" t="s">
        <v>27</v>
      </c>
      <c r="E540" s="612">
        <v>2</v>
      </c>
      <c r="F540" s="613" t="s">
        <v>1230</v>
      </c>
      <c r="G540" s="458" t="s">
        <v>1231</v>
      </c>
      <c r="H540" s="626" t="s">
        <v>1271</v>
      </c>
      <c r="I540" s="615">
        <v>169.15</v>
      </c>
      <c r="J540" s="616">
        <v>169.15</v>
      </c>
      <c r="K540" s="616">
        <v>169.15</v>
      </c>
      <c r="L540" s="624">
        <v>1</v>
      </c>
      <c r="M540" s="400" t="s">
        <v>1271</v>
      </c>
    </row>
    <row r="541" spans="1:13" ht="45">
      <c r="A541" s="395">
        <v>172</v>
      </c>
      <c r="B541" s="396" t="s">
        <v>1028</v>
      </c>
      <c r="C541" s="621"/>
      <c r="D541" s="567" t="s">
        <v>27</v>
      </c>
      <c r="E541" s="498">
        <v>6</v>
      </c>
      <c r="F541" s="433" t="s">
        <v>1425</v>
      </c>
      <c r="G541" s="367" t="s">
        <v>1407</v>
      </c>
      <c r="H541" s="406" t="s">
        <v>1448</v>
      </c>
      <c r="I541" s="363">
        <v>60</v>
      </c>
      <c r="J541" s="363">
        <v>60</v>
      </c>
      <c r="K541" s="1145">
        <v>0.6</v>
      </c>
      <c r="L541" s="1140">
        <v>1</v>
      </c>
      <c r="M541" s="364"/>
    </row>
    <row r="542" spans="1:13" ht="45">
      <c r="A542" s="605">
        <v>173</v>
      </c>
      <c r="B542" s="606" t="s">
        <v>1034</v>
      </c>
      <c r="C542" s="619"/>
      <c r="D542" s="607" t="s">
        <v>27</v>
      </c>
      <c r="E542" s="608">
        <v>12</v>
      </c>
      <c r="F542" s="571" t="s">
        <v>1425</v>
      </c>
      <c r="G542" s="439" t="s">
        <v>1407</v>
      </c>
      <c r="H542" s="576" t="s">
        <v>1436</v>
      </c>
      <c r="I542" s="442">
        <v>40</v>
      </c>
      <c r="J542" s="442">
        <v>40</v>
      </c>
      <c r="K542" s="1145">
        <v>6.6666666666666666E-2</v>
      </c>
      <c r="L542" s="624">
        <v>1</v>
      </c>
      <c r="M542" s="364"/>
    </row>
    <row r="543" spans="1:13" ht="45">
      <c r="A543" s="395">
        <v>174</v>
      </c>
      <c r="B543" s="396" t="s">
        <v>1035</v>
      </c>
      <c r="C543" s="621"/>
      <c r="D543" s="567" t="s">
        <v>27</v>
      </c>
      <c r="E543" s="498">
        <v>12</v>
      </c>
      <c r="F543" s="433" t="s">
        <v>1425</v>
      </c>
      <c r="G543" s="367" t="s">
        <v>1407</v>
      </c>
      <c r="H543" s="406" t="s">
        <v>1449</v>
      </c>
      <c r="I543" s="363">
        <v>36</v>
      </c>
      <c r="J543" s="363">
        <v>36</v>
      </c>
      <c r="K543" s="1145">
        <v>0.2</v>
      </c>
      <c r="L543" s="1140">
        <v>1</v>
      </c>
      <c r="M543" s="364"/>
    </row>
    <row r="544" spans="1:13" ht="45">
      <c r="A544" s="605">
        <v>175</v>
      </c>
      <c r="B544" s="606" t="s">
        <v>1036</v>
      </c>
      <c r="C544" s="619"/>
      <c r="D544" s="607" t="s">
        <v>27</v>
      </c>
      <c r="E544" s="608">
        <v>12</v>
      </c>
      <c r="F544" s="571" t="s">
        <v>1425</v>
      </c>
      <c r="G544" s="439" t="s">
        <v>1407</v>
      </c>
      <c r="H544" s="576" t="s">
        <v>1438</v>
      </c>
      <c r="I544" s="442">
        <v>36</v>
      </c>
      <c r="J544" s="442">
        <v>36</v>
      </c>
      <c r="K544" s="1145">
        <v>0.06</v>
      </c>
      <c r="L544" s="624">
        <v>1</v>
      </c>
      <c r="M544" s="364"/>
    </row>
    <row r="545" spans="1:13" ht="45">
      <c r="A545" s="395">
        <v>176</v>
      </c>
      <c r="B545" s="396" t="s">
        <v>1037</v>
      </c>
      <c r="C545" s="621"/>
      <c r="D545" s="567" t="s">
        <v>27</v>
      </c>
      <c r="E545" s="498">
        <v>12</v>
      </c>
      <c r="F545" s="385" t="s">
        <v>1425</v>
      </c>
      <c r="G545" s="367" t="s">
        <v>1407</v>
      </c>
      <c r="H545" s="388" t="s">
        <v>1438</v>
      </c>
      <c r="I545" s="363">
        <v>36</v>
      </c>
      <c r="J545" s="363">
        <v>36</v>
      </c>
      <c r="K545" s="1145">
        <v>0.06</v>
      </c>
      <c r="L545" s="1140">
        <v>1</v>
      </c>
      <c r="M545" s="364"/>
    </row>
    <row r="546" spans="1:13" ht="45">
      <c r="A546" s="605">
        <v>177</v>
      </c>
      <c r="B546" s="606" t="s">
        <v>1038</v>
      </c>
      <c r="C546" s="619"/>
      <c r="D546" s="607" t="s">
        <v>27</v>
      </c>
      <c r="E546" s="608">
        <v>2</v>
      </c>
      <c r="F546" s="542" t="s">
        <v>1425</v>
      </c>
      <c r="G546" s="439" t="s">
        <v>1407</v>
      </c>
      <c r="H546" s="550" t="s">
        <v>1450</v>
      </c>
      <c r="I546" s="442">
        <v>19.8</v>
      </c>
      <c r="J546" s="442">
        <v>19.8</v>
      </c>
      <c r="K546" s="443">
        <v>3.3000000000000002E-2</v>
      </c>
      <c r="L546" s="624">
        <v>1</v>
      </c>
      <c r="M546" s="364"/>
    </row>
    <row r="547" spans="1:13" ht="45">
      <c r="A547" s="395">
        <v>178</v>
      </c>
      <c r="B547" s="396" t="s">
        <v>1039</v>
      </c>
      <c r="C547" s="621"/>
      <c r="D547" s="567" t="s">
        <v>27</v>
      </c>
      <c r="E547" s="498">
        <v>10</v>
      </c>
      <c r="F547" s="433" t="s">
        <v>1425</v>
      </c>
      <c r="G547" s="367" t="s">
        <v>1407</v>
      </c>
      <c r="H547" s="388" t="s">
        <v>1438</v>
      </c>
      <c r="I547" s="363">
        <v>39.6</v>
      </c>
      <c r="J547" s="363">
        <v>39.6</v>
      </c>
      <c r="K547" s="364">
        <v>6.6000000000000003E-2</v>
      </c>
      <c r="L547" s="1140">
        <v>1</v>
      </c>
      <c r="M547" s="364"/>
    </row>
    <row r="548" spans="1:13" ht="45">
      <c r="A548" s="605">
        <v>179</v>
      </c>
      <c r="B548" s="606" t="s">
        <v>1156</v>
      </c>
      <c r="C548" s="619"/>
      <c r="D548" s="607" t="s">
        <v>27</v>
      </c>
      <c r="E548" s="608">
        <v>10</v>
      </c>
      <c r="F548" s="505" t="s">
        <v>1425</v>
      </c>
      <c r="G548" s="439" t="s">
        <v>1407</v>
      </c>
      <c r="H548" s="506" t="s">
        <v>1433</v>
      </c>
      <c r="I548" s="442">
        <v>44</v>
      </c>
      <c r="J548" s="442">
        <v>44</v>
      </c>
      <c r="K548" s="364">
        <v>4.3999999999999997E-2</v>
      </c>
      <c r="L548" s="624">
        <v>1</v>
      </c>
      <c r="M548" s="364"/>
    </row>
    <row r="549" spans="1:13" ht="45">
      <c r="A549" s="395">
        <v>180</v>
      </c>
      <c r="B549" s="396" t="s">
        <v>1041</v>
      </c>
      <c r="C549" s="621"/>
      <c r="D549" s="567" t="s">
        <v>27</v>
      </c>
      <c r="E549" s="498">
        <v>20</v>
      </c>
      <c r="F549" s="373" t="s">
        <v>1425</v>
      </c>
      <c r="G549" s="367" t="s">
        <v>1407</v>
      </c>
      <c r="H549" s="374" t="s">
        <v>1415</v>
      </c>
      <c r="I549" s="387">
        <v>20</v>
      </c>
      <c r="J549" s="387">
        <v>20</v>
      </c>
      <c r="K549" s="364">
        <v>0.04</v>
      </c>
      <c r="L549" s="1140">
        <v>1</v>
      </c>
      <c r="M549" s="364"/>
    </row>
    <row r="550" spans="1:13" ht="57">
      <c r="A550" s="609">
        <v>181</v>
      </c>
      <c r="B550" s="610" t="s">
        <v>1054</v>
      </c>
      <c r="C550" s="620" t="s">
        <v>1287</v>
      </c>
      <c r="D550" s="611" t="s">
        <v>27</v>
      </c>
      <c r="E550" s="612">
        <v>9</v>
      </c>
      <c r="F550" s="613" t="s">
        <v>1230</v>
      </c>
      <c r="G550" s="458" t="s">
        <v>1231</v>
      </c>
      <c r="H550" s="614" t="s">
        <v>1265</v>
      </c>
      <c r="I550" s="615">
        <v>112</v>
      </c>
      <c r="J550" s="616">
        <v>112</v>
      </c>
      <c r="K550" s="616">
        <v>112</v>
      </c>
      <c r="L550" s="1143">
        <v>1</v>
      </c>
      <c r="M550" s="399" t="s">
        <v>1266</v>
      </c>
    </row>
    <row r="551" spans="1:13" ht="60">
      <c r="A551" s="99">
        <v>182</v>
      </c>
      <c r="B551" s="100" t="s">
        <v>1064</v>
      </c>
      <c r="C551" s="622" t="s">
        <v>1288</v>
      </c>
      <c r="D551" s="568" t="s">
        <v>27</v>
      </c>
      <c r="E551" s="499">
        <v>3</v>
      </c>
      <c r="F551" s="435" t="s">
        <v>1230</v>
      </c>
      <c r="G551" s="377" t="s">
        <v>1231</v>
      </c>
      <c r="H551" s="399" t="s">
        <v>1235</v>
      </c>
      <c r="I551" s="397">
        <v>92.48</v>
      </c>
      <c r="J551" s="398">
        <v>92.48</v>
      </c>
      <c r="K551" s="398">
        <v>92.48</v>
      </c>
      <c r="L551" s="1144">
        <v>1</v>
      </c>
      <c r="M551" s="399" t="s">
        <v>1236</v>
      </c>
    </row>
    <row r="552" spans="1:13" ht="60">
      <c r="A552" s="609">
        <v>183</v>
      </c>
      <c r="B552" s="610" t="s">
        <v>1056</v>
      </c>
      <c r="C552" s="620" t="s">
        <v>1289</v>
      </c>
      <c r="D552" s="611" t="s">
        <v>27</v>
      </c>
      <c r="E552" s="612">
        <v>7</v>
      </c>
      <c r="F552" s="613" t="s">
        <v>1230</v>
      </c>
      <c r="G552" s="458" t="s">
        <v>1231</v>
      </c>
      <c r="H552" s="614" t="s">
        <v>1265</v>
      </c>
      <c r="I552" s="615">
        <v>97.23</v>
      </c>
      <c r="J552" s="616">
        <v>97.23</v>
      </c>
      <c r="K552" s="616">
        <v>97.23</v>
      </c>
      <c r="L552" s="1143">
        <v>1</v>
      </c>
      <c r="M552" s="399" t="s">
        <v>1266</v>
      </c>
    </row>
    <row r="553" spans="1:13" ht="75">
      <c r="A553" s="99">
        <v>184</v>
      </c>
      <c r="B553" s="100" t="s">
        <v>1157</v>
      </c>
      <c r="C553" s="622" t="s">
        <v>1290</v>
      </c>
      <c r="D553" s="568" t="s">
        <v>27</v>
      </c>
      <c r="E553" s="499">
        <v>3</v>
      </c>
      <c r="F553" s="435" t="s">
        <v>1230</v>
      </c>
      <c r="G553" s="377" t="s">
        <v>1231</v>
      </c>
      <c r="H553" s="399" t="s">
        <v>1291</v>
      </c>
      <c r="I553" s="397">
        <v>210.64</v>
      </c>
      <c r="J553" s="398">
        <v>210.64</v>
      </c>
      <c r="K553" s="398">
        <v>210.64</v>
      </c>
      <c r="L553" s="1144">
        <v>1</v>
      </c>
      <c r="M553" s="399" t="s">
        <v>1236</v>
      </c>
    </row>
    <row r="554" spans="1:13" ht="45">
      <c r="A554" s="605">
        <v>185</v>
      </c>
      <c r="B554" s="606" t="s">
        <v>944</v>
      </c>
      <c r="C554" s="619"/>
      <c r="D554" s="607" t="s">
        <v>27</v>
      </c>
      <c r="E554" s="608">
        <v>3</v>
      </c>
      <c r="F554" s="505" t="s">
        <v>1425</v>
      </c>
      <c r="G554" s="439" t="s">
        <v>1407</v>
      </c>
      <c r="H554" s="550" t="s">
        <v>1441</v>
      </c>
      <c r="I554" s="442">
        <v>24</v>
      </c>
      <c r="J554" s="442">
        <v>24</v>
      </c>
      <c r="K554" s="398">
        <v>9.6000000000000002E-2</v>
      </c>
      <c r="L554" s="624">
        <v>1</v>
      </c>
      <c r="M554" s="364"/>
    </row>
    <row r="555" spans="1:13" ht="60">
      <c r="A555" s="395">
        <v>186</v>
      </c>
      <c r="B555" s="1133" t="s">
        <v>1158</v>
      </c>
      <c r="C555" s="621"/>
      <c r="D555" s="567" t="s">
        <v>27</v>
      </c>
      <c r="E555" s="500">
        <v>6</v>
      </c>
      <c r="F555" s="373" t="s">
        <v>1425</v>
      </c>
      <c r="G555" s="367" t="s">
        <v>1407</v>
      </c>
      <c r="H555" s="374" t="s">
        <v>1426</v>
      </c>
      <c r="I555" s="366">
        <v>110</v>
      </c>
      <c r="J555" s="366">
        <v>110</v>
      </c>
      <c r="K555" s="398">
        <v>2.2000000000000002</v>
      </c>
      <c r="L555" s="1140">
        <v>1</v>
      </c>
      <c r="M555" s="364"/>
    </row>
    <row r="556" spans="1:13" ht="90">
      <c r="A556" s="605">
        <v>187</v>
      </c>
      <c r="B556" s="1135" t="s">
        <v>1159</v>
      </c>
      <c r="C556" s="619"/>
      <c r="D556" s="607" t="s">
        <v>27</v>
      </c>
      <c r="E556" s="624">
        <v>6</v>
      </c>
      <c r="F556" s="505" t="s">
        <v>1425</v>
      </c>
      <c r="G556" s="439" t="s">
        <v>1407</v>
      </c>
      <c r="H556" s="506" t="s">
        <v>1426</v>
      </c>
      <c r="I556" s="441">
        <v>110</v>
      </c>
      <c r="J556" s="441">
        <v>110</v>
      </c>
      <c r="K556" s="398">
        <v>2.2000000000000002</v>
      </c>
      <c r="L556" s="624">
        <v>1</v>
      </c>
      <c r="M556" s="364"/>
    </row>
    <row r="557" spans="1:13" ht="120">
      <c r="A557" s="99">
        <v>188</v>
      </c>
      <c r="B557" s="1134" t="s">
        <v>1160</v>
      </c>
      <c r="C557" s="622" t="s">
        <v>1298</v>
      </c>
      <c r="D557" s="568" t="s">
        <v>27</v>
      </c>
      <c r="E557" s="501">
        <v>2</v>
      </c>
      <c r="F557" s="435" t="s">
        <v>1230</v>
      </c>
      <c r="G557" s="377" t="s">
        <v>1231</v>
      </c>
      <c r="H557" s="413" t="s">
        <v>1299</v>
      </c>
      <c r="I557" s="397">
        <v>116.88</v>
      </c>
      <c r="J557" s="398">
        <v>116.88</v>
      </c>
      <c r="K557" s="398">
        <v>116.88</v>
      </c>
      <c r="L557" s="500">
        <v>1</v>
      </c>
      <c r="M557" s="400" t="s">
        <v>1300</v>
      </c>
    </row>
    <row r="558" spans="1:13" ht="75">
      <c r="A558" s="609">
        <v>189</v>
      </c>
      <c r="B558" s="1136" t="s">
        <v>1161</v>
      </c>
      <c r="C558" s="620" t="s">
        <v>1301</v>
      </c>
      <c r="D558" s="611" t="s">
        <v>27</v>
      </c>
      <c r="E558" s="625">
        <v>9</v>
      </c>
      <c r="F558" s="613" t="s">
        <v>1230</v>
      </c>
      <c r="G558" s="458" t="s">
        <v>1231</v>
      </c>
      <c r="H558" s="626" t="s">
        <v>1302</v>
      </c>
      <c r="I558" s="615">
        <v>177.6</v>
      </c>
      <c r="J558" s="616">
        <v>177.6</v>
      </c>
      <c r="K558" s="616">
        <v>177.6</v>
      </c>
      <c r="L558" s="624">
        <v>1</v>
      </c>
      <c r="M558" s="627" t="s">
        <v>1302</v>
      </c>
    </row>
    <row r="559" spans="1:13" ht="120">
      <c r="A559" s="99">
        <v>190</v>
      </c>
      <c r="B559" s="1134" t="s">
        <v>1162</v>
      </c>
      <c r="C559" s="622" t="s">
        <v>1303</v>
      </c>
      <c r="D559" s="568" t="s">
        <v>27</v>
      </c>
      <c r="E559" s="501">
        <v>2</v>
      </c>
      <c r="F559" s="435" t="s">
        <v>1230</v>
      </c>
      <c r="G559" s="377" t="s">
        <v>1231</v>
      </c>
      <c r="H559" s="413" t="s">
        <v>1302</v>
      </c>
      <c r="I559" s="397">
        <v>190.51</v>
      </c>
      <c r="J559" s="398">
        <v>190.51</v>
      </c>
      <c r="K559" s="398">
        <v>190.51</v>
      </c>
      <c r="L559" s="500">
        <v>1</v>
      </c>
      <c r="M559" s="400" t="s">
        <v>1302</v>
      </c>
    </row>
    <row r="560" spans="1:13" ht="90">
      <c r="A560" s="609">
        <v>191</v>
      </c>
      <c r="B560" s="1136" t="s">
        <v>1163</v>
      </c>
      <c r="C560" s="620" t="s">
        <v>1304</v>
      </c>
      <c r="D560" s="611" t="s">
        <v>27</v>
      </c>
      <c r="E560" s="625">
        <v>15</v>
      </c>
      <c r="F560" s="613" t="s">
        <v>1230</v>
      </c>
      <c r="G560" s="458" t="s">
        <v>1231</v>
      </c>
      <c r="H560" s="626" t="s">
        <v>1302</v>
      </c>
      <c r="I560" s="615">
        <v>171.98</v>
      </c>
      <c r="J560" s="616">
        <v>171.98</v>
      </c>
      <c r="K560" s="616">
        <v>171.98</v>
      </c>
      <c r="L560" s="624">
        <v>1</v>
      </c>
      <c r="M560" s="627" t="s">
        <v>1302</v>
      </c>
    </row>
    <row r="561" spans="1:13" ht="105">
      <c r="A561" s="99">
        <v>192</v>
      </c>
      <c r="B561" s="1134" t="s">
        <v>1164</v>
      </c>
      <c r="C561" s="622" t="s">
        <v>1305</v>
      </c>
      <c r="D561" s="568" t="s">
        <v>27</v>
      </c>
      <c r="E561" s="501">
        <v>2</v>
      </c>
      <c r="F561" s="435" t="s">
        <v>1230</v>
      </c>
      <c r="G561" s="377" t="s">
        <v>1231</v>
      </c>
      <c r="H561" s="413" t="s">
        <v>1306</v>
      </c>
      <c r="I561" s="397">
        <v>47.38</v>
      </c>
      <c r="J561" s="398">
        <v>47.38</v>
      </c>
      <c r="K561" s="398">
        <v>47.38</v>
      </c>
      <c r="L561" s="500">
        <v>1</v>
      </c>
      <c r="M561" s="400" t="s">
        <v>1306</v>
      </c>
    </row>
    <row r="562" spans="1:13" ht="105">
      <c r="A562" s="609">
        <v>193</v>
      </c>
      <c r="B562" s="1136" t="s">
        <v>1165</v>
      </c>
      <c r="C562" s="620" t="s">
        <v>1307</v>
      </c>
      <c r="D562" s="611" t="s">
        <v>27</v>
      </c>
      <c r="E562" s="625">
        <v>2</v>
      </c>
      <c r="F562" s="613" t="s">
        <v>1230</v>
      </c>
      <c r="G562" s="458" t="s">
        <v>1231</v>
      </c>
      <c r="H562" s="626" t="s">
        <v>1308</v>
      </c>
      <c r="I562" s="615">
        <v>178</v>
      </c>
      <c r="J562" s="616">
        <v>178</v>
      </c>
      <c r="K562" s="616">
        <v>178</v>
      </c>
      <c r="L562" s="624">
        <v>1</v>
      </c>
      <c r="M562" s="400" t="s">
        <v>1308</v>
      </c>
    </row>
    <row r="563" spans="1:13" ht="75">
      <c r="A563" s="99">
        <v>194</v>
      </c>
      <c r="B563" s="1134" t="s">
        <v>1166</v>
      </c>
      <c r="C563" s="622" t="s">
        <v>1309</v>
      </c>
      <c r="D563" s="568" t="s">
        <v>27</v>
      </c>
      <c r="E563" s="501">
        <v>2</v>
      </c>
      <c r="F563" s="435" t="s">
        <v>1230</v>
      </c>
      <c r="G563" s="377" t="s">
        <v>1231</v>
      </c>
      <c r="H563" s="413" t="s">
        <v>1310</v>
      </c>
      <c r="I563" s="397">
        <v>245.76</v>
      </c>
      <c r="J563" s="398">
        <v>245.76</v>
      </c>
      <c r="K563" s="398">
        <v>245.76</v>
      </c>
      <c r="L563" s="500">
        <v>1</v>
      </c>
      <c r="M563" s="400" t="s">
        <v>1310</v>
      </c>
    </row>
    <row r="564" spans="1:13" ht="60">
      <c r="A564" s="609">
        <v>195</v>
      </c>
      <c r="B564" s="1136" t="s">
        <v>1167</v>
      </c>
      <c r="C564" s="629" t="s">
        <v>1311</v>
      </c>
      <c r="D564" s="611" t="s">
        <v>27</v>
      </c>
      <c r="E564" s="625">
        <v>9</v>
      </c>
      <c r="F564" s="613" t="s">
        <v>1230</v>
      </c>
      <c r="G564" s="458" t="s">
        <v>1231</v>
      </c>
      <c r="H564" s="626" t="s">
        <v>1312</v>
      </c>
      <c r="I564" s="615">
        <v>117.6</v>
      </c>
      <c r="J564" s="616">
        <v>117.6</v>
      </c>
      <c r="K564" s="616">
        <v>117.6</v>
      </c>
      <c r="L564" s="624">
        <v>1</v>
      </c>
      <c r="M564" s="400" t="s">
        <v>1312</v>
      </c>
    </row>
    <row r="565" spans="1:13" ht="75">
      <c r="A565" s="99">
        <v>196</v>
      </c>
      <c r="B565" s="1134" t="s">
        <v>1168</v>
      </c>
      <c r="C565" s="622" t="s">
        <v>1313</v>
      </c>
      <c r="D565" s="568" t="s">
        <v>27</v>
      </c>
      <c r="E565" s="501">
        <v>2</v>
      </c>
      <c r="F565" s="435" t="s">
        <v>1230</v>
      </c>
      <c r="G565" s="377" t="s">
        <v>1231</v>
      </c>
      <c r="H565" s="413" t="s">
        <v>1314</v>
      </c>
      <c r="I565" s="397">
        <v>44.16</v>
      </c>
      <c r="J565" s="398">
        <v>44.16</v>
      </c>
      <c r="K565" s="398">
        <v>44.16</v>
      </c>
      <c r="L565" s="500">
        <v>1</v>
      </c>
      <c r="M565" s="400" t="s">
        <v>1314</v>
      </c>
    </row>
    <row r="566" spans="1:13" ht="75">
      <c r="A566" s="609">
        <v>197</v>
      </c>
      <c r="B566" s="1136" t="s">
        <v>1169</v>
      </c>
      <c r="C566" s="620" t="s">
        <v>1315</v>
      </c>
      <c r="D566" s="611" t="s">
        <v>27</v>
      </c>
      <c r="E566" s="625">
        <v>2</v>
      </c>
      <c r="F566" s="613" t="s">
        <v>1230</v>
      </c>
      <c r="G566" s="458" t="s">
        <v>1231</v>
      </c>
      <c r="H566" s="626" t="s">
        <v>1316</v>
      </c>
      <c r="I566" s="615">
        <v>162.24</v>
      </c>
      <c r="J566" s="616">
        <v>162.24</v>
      </c>
      <c r="K566" s="616">
        <v>162.24</v>
      </c>
      <c r="L566" s="624">
        <v>1</v>
      </c>
      <c r="M566" s="627" t="s">
        <v>1316</v>
      </c>
    </row>
  </sheetData>
  <protectedRanges>
    <protectedRange sqref="K263:K264 I263:I264" name="Range1_6_2"/>
    <protectedRange sqref="E263:H264" name="Range1_3_4_1"/>
    <protectedRange sqref="E265 H265" name="Range1_3_4_8"/>
    <protectedRange sqref="F265" name="Range1_3_4_1_1"/>
    <protectedRange sqref="I265 K265" name="Range1_6_1_1"/>
    <protectedRange sqref="E266 H266" name="Range1_3_4_9"/>
    <protectedRange sqref="F266" name="Range1_3_4_1_2"/>
    <protectedRange sqref="I266 K266" name="Range1_6_1_2"/>
    <protectedRange sqref="E267 H267" name="Range1_3_4_10"/>
    <protectedRange sqref="F267" name="Range1_3_4_1_3"/>
    <protectedRange sqref="I267 K267" name="Range1_6_1_3"/>
    <protectedRange sqref="E268 H268" name="Range1_3_4_11"/>
    <protectedRange sqref="F268" name="Range1_3_4_1_4"/>
    <protectedRange sqref="I268 K268" name="Range1_6_1_4"/>
    <protectedRange sqref="E269 H269" name="Range1_3_4_12"/>
    <protectedRange sqref="F269" name="Range1_3_4_1_5"/>
    <protectedRange sqref="I269 K269" name="Range1_6_1_5"/>
    <protectedRange sqref="G270" name="Range1_3_4_1_6"/>
    <protectedRange sqref="K270 I270" name="Range1_6_3"/>
    <protectedRange sqref="H270 E270:F270" name="Range1_3_4_2"/>
    <protectedRange sqref="H271" name="Range1_3_4_3"/>
    <protectedRange sqref="E271:F271 H271" name="Range1_3_4_13"/>
    <protectedRange sqref="F271" name="Range1_3_4_1_6_1"/>
    <protectedRange sqref="I271 K271" name="Range1_6_1_6"/>
    <protectedRange sqref="E272:F272 H272" name="Range1_3_4_14"/>
    <protectedRange sqref="F272" name="Range1_3_4_1_7"/>
    <protectedRange sqref="I272 K272" name="Range1_6_1_7"/>
    <protectedRange sqref="G275" name="Range1_3_4_1_8"/>
    <protectedRange sqref="I275 K275" name="Range1_6_5"/>
    <protectedRange sqref="E275:F275 H275" name="Range1_3_4_4"/>
    <protectedRange sqref="E273:F274 H273:H274" name="Range1_3_4_15"/>
    <protectedRange sqref="F273:F274" name="Range1_3_4_1_8_1"/>
    <protectedRange sqref="I273:I274 K273:K274" name="Range1_6_1_8"/>
    <protectedRange sqref="G276" name="Range1_3_4_1_9"/>
    <protectedRange sqref="I276 K276" name="Range1_6_5_1"/>
    <protectedRange sqref="H276 E276:F276" name="Range1_3_4_4_1"/>
    <protectedRange sqref="G277:G282" name="Range1_3_4_1_10"/>
    <protectedRange sqref="I277 K277" name="Range1_6_6"/>
    <protectedRange sqref="E277:F277 H277" name="Range1_3_4_5"/>
    <protectedRange sqref="I278:I282 K278:K282" name="Range1_6_7"/>
    <protectedRange sqref="E278:F282 H278:H282" name="Range1_3_4_6"/>
    <protectedRange sqref="G283:G284" name="Range1_3_4_1_11"/>
    <protectedRange sqref="I283:I284 K283:K284" name="Range1_6_8"/>
    <protectedRange sqref="E283:F284 H283:H284" name="Range1_3_4_7"/>
    <protectedRange sqref="E285:E287" name="Range1_2_2"/>
    <protectedRange sqref="I285:I287 K285:K287" name="Range1_6_1"/>
    <protectedRange sqref="F285 F287" name="Range1_2_2_1_1"/>
    <protectedRange sqref="F286" name="Range1_2_2_2"/>
    <protectedRange sqref="E288" name="Range1_2_2_1"/>
    <protectedRange sqref="I288 K288" name="Range1_6_1_9"/>
    <protectedRange sqref="F288" name="Range1_2_2_1_1_1"/>
    <protectedRange sqref="E289" name="Range1_2_2_3"/>
    <protectedRange sqref="I289 K289" name="Range1_6_1_10"/>
    <protectedRange sqref="F289" name="Range1_2_2_1_2"/>
    <protectedRange sqref="I290:K290" name="Range1_6_11"/>
    <protectedRange sqref="E290:F290" name="Range1_2_2_5"/>
    <protectedRange sqref="E291" name="Range1_2_2_4"/>
    <protectedRange sqref="I291 K291" name="Range1_6_1_11"/>
    <protectedRange sqref="F291" name="Range1_2_2_1_3"/>
    <protectedRange sqref="E292" name="Range1_2_2_6"/>
    <protectedRange sqref="I292:I293 K292:K293" name="Range1_6_1_12"/>
    <protectedRange sqref="F292" name="Range1_2_2_1_4"/>
  </protectedRanges>
  <mergeCells count="6">
    <mergeCell ref="A296:I296"/>
    <mergeCell ref="A406:K406"/>
    <mergeCell ref="A2:L2"/>
    <mergeCell ref="A1:L1"/>
    <mergeCell ref="A5:E5"/>
    <mergeCell ref="A293:I293"/>
  </mergeCells>
  <dataValidations count="1">
    <dataValidation type="whole" allowBlank="1" showInputMessage="1" showErrorMessage="1" sqref="J3">
      <formula1>0</formula1>
      <formula2>9999</formula2>
    </dataValidation>
  </dataValidations>
  <hyperlinks>
    <hyperlink ref="F6" r:id="rId1" display="https://meddev.bda.bg/bg/md_list/?search=1&amp;sManufacturerName=%D0%A8%D0%B0%D0%BE%D1%81%D0%B8%D0%BD%D0%B3+%D0%A4%D1%83%D1%87%D0%B8%D0%BD%D0%B3+%D0%A5%D0%B5%D0%BB%D1%82+%D0%9F%D1%80%D0%BE%D0%B4%D1%83%D0%BA%D1%82%D1%81+%D0%9A%D0%BE%2C+%D0%9B%D1%82%D0%B4"/>
    <hyperlink ref="F7" r:id="rId2" display="https://meddev.bda.bg/bg/md_list/?search=1&amp;sManufacturerName=%D0%A8%D0%B0%D0%BE%D1%81%D0%B8%D0%BD%D0%B3+%D0%A4%D1%83%D1%87%D0%B8%D0%BD%D0%B3+%D0%A5%D0%B5%D0%BB%D1%82+%D0%9F%D1%80%D0%BE%D0%B4%D1%83%D0%BA%D1%82%D1%81+%D0%9A%D0%BE%2C+%D0%9B%D1%82%D0%B4"/>
    <hyperlink ref="F8" r:id="rId3" display="https://meddev.bda.bg/bg/md_list/?search=1&amp;sManufacturerName=%D0%A8%D0%B0%D0%BE%D1%81%D0%B8%D0%BD%D0%B3+%D0%A4%D1%83%D1%87%D0%B8%D0%BD%D0%B3+%D0%A5%D0%B5%D0%BB%D1%82+%D0%9F%D1%80%D0%BE%D0%B4%D1%83%D0%BA%D1%82%D1%81+%D0%9A%D0%BE%2C+%D0%9B%D1%82%D0%B4"/>
    <hyperlink ref="F9" r:id="rId4" display="https://meddev.bda.bg/bg/md_list/?search=1&amp;sManufacturerName=%D0%A8%D0%B0%D0%BE%D1%81%D0%B8%D0%BD%D0%B3+%D0%A4%D1%83%D1%87%D0%B8%D0%BD%D0%B3+%D0%A5%D0%B5%D0%BB%D1%82+%D0%9F%D1%80%D0%BE%D0%B4%D1%83%D0%BA%D1%82%D1%81+%D0%9A%D0%BE%2C+%D0%9B%D1%82%D0%B4"/>
    <hyperlink ref="F16" r:id="rId5" display="https://meddev.bda.bg/bg/md_list/?search=1&amp;sManufacturerName=%D0%A5%D0%B0%D0%BD%D0%B3%D0%B4%D0%B6%D0%BE%D1%83+%D0%99%D0%BE%D0%BD%D0%B8%D0%BD%D0%B5%D1%80+%D0%A4%D0%B0%D1%80%D0%BC%D0%B0%D1%81%D1%8E%D1%82%D0%B8%D0%BA%D1%8A%D0%BB+%D0%9A%D0%BE%2C+%D0%9B%D1%82%D0%B4"/>
    <hyperlink ref="F19" r:id="rId6" display="https://meddev.bda.bg/bg/md_list/?search=1&amp;sManufacturerName=%D0%A5%D0%B0%D0%BD%D0%B3%D0%B4%D0%B6%D0%BE%D1%83+%D0%99%D0%BE%D0%BD%D0%B8%D0%BD%D0%B5%D1%80+%D0%A4%D0%B0%D1%80%D0%BC%D0%B0%D1%81%D1%8E%D1%82%D0%B8%D0%BA%D1%8A%D0%BB+%D0%9A%D0%BE%2C+%D0%9B%D1%82%D0%B4"/>
    <hyperlink ref="F55" r:id="rId7" display="https://meddev.bda.bg/bg/md_list/?search=1&amp;sManufacturerName=%D0%A1%D0%95%D0%9F%D0%90+%D0%9C%D0%95%D0%9D%D0%A1%D0%A3%D0%94%D0%96%D0%90%D0%A2+%D0%A1%D0%90%D0%9D%D0%90%D0%98+%D0%92%D0%95+%D0%A2%D0%98%D0%94%D0%96%D0%90%D0%A0%D0%95%D0%A2+%D0%90.%D0%A1."/>
    <hyperlink ref="F59" r:id="rId8" display="https://meddev.bda.bg/bg/md_list/?search=1&amp;sManufacturerName=%D0%A5%D0%B0%D0%BD%D0%B3%D0%B4%D0%B6%D0%BE%D1%83+%D0%99%D0%BE%D0%BD%D0%B8%D0%BD%D0%B5%D1%80+%D0%A4%D0%B0%D1%80%D0%BC%D0%B0%D1%81%D1%8E%D1%82%D0%B8%D0%BA%D1%8A%D0%BB+%D0%9A%D0%BE%2C+%D0%9B%D1%82%D0%B4"/>
    <hyperlink ref="F61" r:id="rId9" display="https://meddev.bda.bg/bg/md_list/?search=1&amp;sManufacturerName=%D0%A5%D0%B0%D0%BD%D0%B3%D0%B4%D0%B6%D0%BE%D1%83+%D0%99%D0%BE%D0%BD%D0%B8%D0%BD%D0%B5%D1%80+%D0%A4%D0%B0%D1%80%D0%BC%D0%B0%D1%81%D1%8E%D1%82%D0%B8%D0%BA%D1%8A%D0%BB+%D0%9A%D0%BE%2C+%D0%9B%D1%82%D0%B4"/>
    <hyperlink ref="F62" r:id="rId10" display="https://meddev.bda.bg/bg/md_list/?search=1&amp;sManufacturerName=%D0%A5%D0%B0%D0%BD%D0%B3%D0%B4%D0%B6%D0%BE%D1%83+%D0%99%D0%BE%D0%BD%D0%B8%D0%BD%D0%B5%D1%80+%D0%A4%D0%B0%D1%80%D0%BC%D0%B0%D1%81%D1%8E%D1%82%D0%B8%D0%BA%D1%8A%D0%BB+%D0%9A%D0%BE%2C+%D0%9B%D1%82%D0%B4"/>
    <hyperlink ref="F153" r:id="rId11" display="https://meddev.bda.bg/bg/md_list/?search=1&amp;sManufacturerName=%D0%A8%D0%B0%D0%BE%D1%81%D0%B8%D0%BD%D0%B3+%D0%A4%D1%83%D1%87%D0%B8%D0%BD%D0%B3+%D0%A5%D0%B5%D0%BB%D1%82+%D0%9F%D1%80%D0%BE%D0%B4%D1%83%D0%BA%D1%82%D1%81+%D0%9A%D0%BE%2C+%D0%9B%D1%82%D0%B4"/>
    <hyperlink ref="F154" r:id="rId12" display="https://meddev.bda.bg/bg/md_list/?search=1&amp;sManufacturerName=%D0%A8%D0%B0%D0%BE%D1%81%D0%B8%D0%BD%D0%B3+%D0%A4%D1%83%D1%87%D0%B8%D0%BD%D0%B3+%D0%A5%D0%B5%D0%BB%D1%82+%D0%9F%D1%80%D0%BE%D0%B4%D1%83%D0%BA%D1%82%D1%81+%D0%9A%D0%BE%2C+%D0%9B%D1%82%D0%B4"/>
  </hyperlinks>
  <pageMargins left="0.17" right="0.17" top="0.24" bottom="0.31" header="0.31496062992125984" footer="0.31496062992125984"/>
  <pageSetup paperSize="9" orientation="landscape" r:id="rId13"/>
  <legacyDrawing r:id="rId14"/>
</worksheet>
</file>

<file path=xl/worksheets/sheet3.xml><?xml version="1.0" encoding="utf-8"?>
<worksheet xmlns="http://schemas.openxmlformats.org/spreadsheetml/2006/main" xmlns:r="http://schemas.openxmlformats.org/officeDocument/2006/relationships">
  <dimension ref="A2:L86"/>
  <sheetViews>
    <sheetView workbookViewId="0">
      <selection activeCell="Q9" sqref="Q9"/>
    </sheetView>
  </sheetViews>
  <sheetFormatPr defaultRowHeight="15"/>
  <cols>
    <col min="1" max="3" width="9.140625" style="1"/>
    <col min="4" max="4" width="9.140625" style="3"/>
    <col min="5" max="5" width="9.140625" style="213"/>
    <col min="6" max="7" width="9.140625" style="2"/>
    <col min="8" max="8" width="9.140625" style="213"/>
    <col min="9" max="16384" width="9.140625" style="1"/>
  </cols>
  <sheetData>
    <row r="2" spans="1:12" ht="26.25" customHeight="1">
      <c r="A2" s="1184" t="s">
        <v>1558</v>
      </c>
      <c r="B2" s="1184"/>
      <c r="C2" s="1184"/>
      <c r="D2" s="1184"/>
      <c r="E2" s="1184"/>
      <c r="F2" s="1184"/>
      <c r="G2" s="1184"/>
      <c r="H2" s="1184"/>
      <c r="I2" s="1184"/>
      <c r="J2" s="1184"/>
      <c r="K2" s="1184"/>
      <c r="L2" s="1184"/>
    </row>
    <row r="3" spans="1:12">
      <c r="A3" s="1215" t="s">
        <v>1555</v>
      </c>
      <c r="B3" s="1215"/>
      <c r="C3" s="1215"/>
      <c r="D3" s="1215"/>
      <c r="E3" s="1215"/>
      <c r="F3" s="1215"/>
      <c r="G3" s="1215"/>
      <c r="H3" s="1215"/>
      <c r="I3" s="1215"/>
      <c r="J3" s="1215"/>
      <c r="K3" s="1215"/>
      <c r="L3" s="1215"/>
    </row>
    <row r="4" spans="1:12">
      <c r="A4" s="636"/>
      <c r="B4" s="637"/>
      <c r="C4" s="639"/>
      <c r="D4" s="638"/>
      <c r="E4" s="640"/>
      <c r="F4" s="641"/>
      <c r="G4" s="641"/>
      <c r="H4" s="641"/>
      <c r="I4" s="642"/>
      <c r="J4" s="643"/>
      <c r="K4" s="632"/>
      <c r="L4" s="633"/>
    </row>
    <row r="5" spans="1:12" ht="89.25">
      <c r="A5" s="736" t="s">
        <v>0</v>
      </c>
      <c r="B5" s="1196" t="s">
        <v>1</v>
      </c>
      <c r="C5" s="1196" t="s">
        <v>2</v>
      </c>
      <c r="D5" s="1196" t="s">
        <v>3</v>
      </c>
      <c r="E5" s="736" t="s">
        <v>4</v>
      </c>
      <c r="F5" s="1196" t="s">
        <v>5</v>
      </c>
      <c r="G5" s="1196" t="s">
        <v>1174</v>
      </c>
      <c r="H5" s="1196" t="s">
        <v>6</v>
      </c>
      <c r="I5" s="1197" t="s">
        <v>7</v>
      </c>
      <c r="J5" s="1196" t="s">
        <v>8</v>
      </c>
      <c r="K5" s="190" t="s">
        <v>1536</v>
      </c>
      <c r="L5" s="190" t="s">
        <v>1535</v>
      </c>
    </row>
    <row r="6" spans="1:12">
      <c r="A6" s="1202" t="s">
        <v>9</v>
      </c>
      <c r="B6" s="1203"/>
      <c r="C6" s="1203"/>
      <c r="D6" s="1203"/>
      <c r="E6" s="1204"/>
      <c r="F6" s="1196"/>
      <c r="G6" s="1196"/>
      <c r="H6" s="1196"/>
      <c r="I6" s="1197"/>
      <c r="J6" s="1216"/>
      <c r="K6" s="190"/>
      <c r="L6" s="190"/>
    </row>
    <row r="7" spans="1:12" ht="38.25">
      <c r="A7" s="198">
        <v>90</v>
      </c>
      <c r="B7" s="164" t="s">
        <v>201</v>
      </c>
      <c r="C7" s="164" t="s">
        <v>202</v>
      </c>
      <c r="D7" s="174" t="s">
        <v>125</v>
      </c>
      <c r="E7" s="164">
        <v>10</v>
      </c>
      <c r="F7" s="164"/>
      <c r="G7" s="164"/>
      <c r="H7" s="164"/>
      <c r="I7" s="723"/>
      <c r="J7" s="708"/>
      <c r="K7" s="724"/>
      <c r="L7" s="1156">
        <v>0</v>
      </c>
    </row>
    <row r="8" spans="1:12" ht="38.25">
      <c r="A8" s="198">
        <v>91</v>
      </c>
      <c r="B8" s="164" t="s">
        <v>203</v>
      </c>
      <c r="C8" s="164" t="s">
        <v>204</v>
      </c>
      <c r="D8" s="174" t="s">
        <v>125</v>
      </c>
      <c r="E8" s="164">
        <v>10</v>
      </c>
      <c r="F8" s="164"/>
      <c r="G8" s="164"/>
      <c r="H8" s="164"/>
      <c r="I8" s="723"/>
      <c r="J8" s="708"/>
      <c r="K8" s="724"/>
      <c r="L8" s="1156">
        <v>0</v>
      </c>
    </row>
    <row r="9" spans="1:12" ht="114.75">
      <c r="A9" s="198">
        <v>97</v>
      </c>
      <c r="B9" s="771" t="s">
        <v>215</v>
      </c>
      <c r="C9" s="190" t="s">
        <v>216</v>
      </c>
      <c r="D9" s="174" t="s">
        <v>125</v>
      </c>
      <c r="E9" s="164">
        <v>100</v>
      </c>
      <c r="F9" s="164"/>
      <c r="G9" s="164"/>
      <c r="H9" s="174"/>
      <c r="I9" s="723"/>
      <c r="J9" s="708"/>
      <c r="K9" s="724"/>
      <c r="L9" s="1156">
        <v>0</v>
      </c>
    </row>
    <row r="10" spans="1:12" ht="51">
      <c r="A10" s="198">
        <v>127</v>
      </c>
      <c r="B10" s="164" t="s">
        <v>269</v>
      </c>
      <c r="C10" s="164" t="s">
        <v>270</v>
      </c>
      <c r="D10" s="174" t="s">
        <v>125</v>
      </c>
      <c r="E10" s="164">
        <v>500</v>
      </c>
      <c r="F10" s="164"/>
      <c r="G10" s="164"/>
      <c r="H10" s="164"/>
      <c r="I10" s="861"/>
      <c r="J10" s="708"/>
      <c r="K10" s="724"/>
      <c r="L10" s="1156">
        <v>0</v>
      </c>
    </row>
    <row r="11" spans="1:12" ht="51">
      <c r="A11" s="715">
        <v>128</v>
      </c>
      <c r="B11" s="693" t="s">
        <v>271</v>
      </c>
      <c r="C11" s="693"/>
      <c r="D11" s="716" t="s">
        <v>125</v>
      </c>
      <c r="E11" s="693">
        <v>5</v>
      </c>
      <c r="F11" s="95"/>
      <c r="G11" s="95"/>
      <c r="H11" s="95"/>
      <c r="I11" s="795"/>
      <c r="J11" s="719"/>
      <c r="K11" s="648"/>
      <c r="L11" s="1157">
        <v>0</v>
      </c>
    </row>
    <row r="12" spans="1:12" ht="76.5">
      <c r="A12" s="801">
        <v>207</v>
      </c>
      <c r="B12" s="966" t="s">
        <v>417</v>
      </c>
      <c r="C12" s="966"/>
      <c r="D12" s="967" t="s">
        <v>125</v>
      </c>
      <c r="E12" s="968">
        <v>200</v>
      </c>
      <c r="F12" s="969"/>
      <c r="G12" s="969"/>
      <c r="H12" s="969"/>
      <c r="I12" s="970"/>
      <c r="J12" s="719"/>
      <c r="K12" s="648"/>
      <c r="L12" s="1157">
        <v>0</v>
      </c>
    </row>
    <row r="13" spans="1:12" ht="76.5">
      <c r="A13" s="198">
        <v>208</v>
      </c>
      <c r="B13" s="971" t="s">
        <v>418</v>
      </c>
      <c r="C13" s="971"/>
      <c r="D13" s="174" t="s">
        <v>125</v>
      </c>
      <c r="E13" s="972">
        <v>50</v>
      </c>
      <c r="F13" s="972"/>
      <c r="G13" s="972"/>
      <c r="H13" s="972"/>
      <c r="I13" s="973"/>
      <c r="J13" s="708"/>
      <c r="K13" s="724"/>
      <c r="L13" s="1156">
        <v>0</v>
      </c>
    </row>
    <row r="14" spans="1:12" ht="178.5">
      <c r="A14" s="801">
        <v>209</v>
      </c>
      <c r="B14" s="974" t="s">
        <v>419</v>
      </c>
      <c r="C14" s="820"/>
      <c r="D14" s="716" t="s">
        <v>125</v>
      </c>
      <c r="E14" s="715">
        <v>100</v>
      </c>
      <c r="F14" s="98"/>
      <c r="G14" s="98"/>
      <c r="H14" s="98"/>
      <c r="I14" s="975"/>
      <c r="J14" s="719"/>
      <c r="K14" s="648"/>
      <c r="L14" s="1157">
        <v>0</v>
      </c>
    </row>
    <row r="15" spans="1:12" ht="165.75">
      <c r="A15" s="198">
        <v>210</v>
      </c>
      <c r="B15" s="976" t="s">
        <v>420</v>
      </c>
      <c r="C15" s="771"/>
      <c r="D15" s="174" t="s">
        <v>125</v>
      </c>
      <c r="E15" s="198">
        <v>100</v>
      </c>
      <c r="F15" s="198"/>
      <c r="G15" s="198"/>
      <c r="H15" s="198"/>
      <c r="I15" s="945"/>
      <c r="J15" s="708"/>
      <c r="K15" s="724"/>
      <c r="L15" s="1156">
        <v>0</v>
      </c>
    </row>
    <row r="16" spans="1:12" ht="229.5">
      <c r="A16" s="801">
        <v>211</v>
      </c>
      <c r="B16" s="974" t="s">
        <v>421</v>
      </c>
      <c r="C16" s="820"/>
      <c r="D16" s="716" t="s">
        <v>125</v>
      </c>
      <c r="E16" s="715">
        <v>100</v>
      </c>
      <c r="F16" s="98"/>
      <c r="G16" s="98"/>
      <c r="H16" s="98"/>
      <c r="I16" s="975"/>
      <c r="J16" s="719"/>
      <c r="K16" s="648"/>
      <c r="L16" s="1157">
        <v>0</v>
      </c>
    </row>
    <row r="17" spans="1:12" ht="64.5" thickBot="1">
      <c r="A17" s="198">
        <v>212</v>
      </c>
      <c r="B17" s="977" t="s">
        <v>422</v>
      </c>
      <c r="C17" s="771"/>
      <c r="D17" s="174" t="s">
        <v>125</v>
      </c>
      <c r="E17" s="198">
        <v>100</v>
      </c>
      <c r="F17" s="198"/>
      <c r="G17" s="198"/>
      <c r="H17" s="198"/>
      <c r="I17" s="945"/>
      <c r="J17" s="708"/>
      <c r="K17" s="724"/>
      <c r="L17" s="1156">
        <v>0</v>
      </c>
    </row>
    <row r="18" spans="1:12" ht="102.75" thickBot="1">
      <c r="A18" s="801">
        <v>213</v>
      </c>
      <c r="B18" s="978" t="s">
        <v>423</v>
      </c>
      <c r="C18" s="820"/>
      <c r="D18" s="716" t="s">
        <v>125</v>
      </c>
      <c r="E18" s="715">
        <v>100</v>
      </c>
      <c r="F18" s="98"/>
      <c r="G18" s="98"/>
      <c r="H18" s="98"/>
      <c r="I18" s="975"/>
      <c r="J18" s="719"/>
      <c r="K18" s="648"/>
      <c r="L18" s="1157">
        <v>0</v>
      </c>
    </row>
    <row r="19" spans="1:12" ht="89.25">
      <c r="A19" s="198">
        <v>214</v>
      </c>
      <c r="B19" s="979" t="s">
        <v>424</v>
      </c>
      <c r="C19" s="771"/>
      <c r="D19" s="174" t="s">
        <v>125</v>
      </c>
      <c r="E19" s="198">
        <v>100</v>
      </c>
      <c r="F19" s="198"/>
      <c r="G19" s="198"/>
      <c r="H19" s="198"/>
      <c r="I19" s="945"/>
      <c r="J19" s="708"/>
      <c r="K19" s="724"/>
      <c r="L19" s="1156">
        <v>0</v>
      </c>
    </row>
    <row r="20" spans="1:12" ht="140.25">
      <c r="A20" s="801">
        <v>215</v>
      </c>
      <c r="B20" s="980" t="s">
        <v>425</v>
      </c>
      <c r="C20" s="820"/>
      <c r="D20" s="716" t="s">
        <v>125</v>
      </c>
      <c r="E20" s="715">
        <v>100</v>
      </c>
      <c r="F20" s="98"/>
      <c r="G20" s="98"/>
      <c r="H20" s="98"/>
      <c r="I20" s="975"/>
      <c r="J20" s="719"/>
      <c r="K20" s="648"/>
      <c r="L20" s="1157">
        <v>0</v>
      </c>
    </row>
    <row r="21" spans="1:12" ht="102">
      <c r="A21" s="198">
        <v>216</v>
      </c>
      <c r="B21" s="981" t="s">
        <v>426</v>
      </c>
      <c r="C21" s="771"/>
      <c r="D21" s="174" t="s">
        <v>125</v>
      </c>
      <c r="E21" s="198">
        <v>100</v>
      </c>
      <c r="F21" s="198"/>
      <c r="G21" s="198"/>
      <c r="H21" s="198"/>
      <c r="I21" s="945"/>
      <c r="J21" s="708"/>
      <c r="K21" s="724"/>
      <c r="L21" s="1156">
        <v>0</v>
      </c>
    </row>
    <row r="22" spans="1:12" ht="141" thickBot="1">
      <c r="A22" s="801">
        <v>217</v>
      </c>
      <c r="B22" s="982" t="s">
        <v>427</v>
      </c>
      <c r="C22" s="820"/>
      <c r="D22" s="716" t="s">
        <v>125</v>
      </c>
      <c r="E22" s="715">
        <v>100</v>
      </c>
      <c r="F22" s="98"/>
      <c r="G22" s="98"/>
      <c r="H22" s="98"/>
      <c r="I22" s="975"/>
      <c r="J22" s="719"/>
      <c r="K22" s="648"/>
      <c r="L22" s="1157">
        <v>0</v>
      </c>
    </row>
    <row r="23" spans="1:12" ht="409.5">
      <c r="A23" s="801">
        <v>221</v>
      </c>
      <c r="B23" s="984" t="s">
        <v>428</v>
      </c>
      <c r="C23" s="820" t="s">
        <v>429</v>
      </c>
      <c r="D23" s="716" t="s">
        <v>125</v>
      </c>
      <c r="E23" s="715">
        <v>1000</v>
      </c>
      <c r="F23" s="987"/>
      <c r="G23" s="987"/>
      <c r="H23" s="987"/>
      <c r="I23" s="975"/>
      <c r="J23" s="719"/>
      <c r="K23" s="648"/>
      <c r="L23" s="1157">
        <v>0</v>
      </c>
    </row>
    <row r="24" spans="1:12" ht="25.5">
      <c r="A24" s="198">
        <v>228</v>
      </c>
      <c r="B24" s="164" t="s">
        <v>437</v>
      </c>
      <c r="C24" s="164" t="s">
        <v>440</v>
      </c>
      <c r="D24" s="174" t="s">
        <v>125</v>
      </c>
      <c r="E24" s="164">
        <v>10</v>
      </c>
      <c r="F24" s="164"/>
      <c r="G24" s="164"/>
      <c r="H24" s="164"/>
      <c r="I24" s="861"/>
      <c r="J24" s="708"/>
      <c r="K24" s="724"/>
      <c r="L24" s="1156">
        <v>0</v>
      </c>
    </row>
    <row r="25" spans="1:12" ht="25.5">
      <c r="A25" s="715">
        <v>229</v>
      </c>
      <c r="B25" s="693" t="s">
        <v>441</v>
      </c>
      <c r="C25" s="820" t="s">
        <v>442</v>
      </c>
      <c r="D25" s="716" t="s">
        <v>125</v>
      </c>
      <c r="E25" s="693">
        <v>50</v>
      </c>
      <c r="F25" s="95"/>
      <c r="G25" s="95"/>
      <c r="H25" s="95"/>
      <c r="I25" s="795"/>
      <c r="J25" s="719"/>
      <c r="K25" s="648"/>
      <c r="L25" s="1157">
        <v>0</v>
      </c>
    </row>
    <row r="26" spans="1:12" ht="89.25">
      <c r="A26" s="715">
        <v>235</v>
      </c>
      <c r="B26" s="693" t="s">
        <v>456</v>
      </c>
      <c r="C26" s="693" t="s">
        <v>452</v>
      </c>
      <c r="D26" s="716" t="s">
        <v>125</v>
      </c>
      <c r="E26" s="715">
        <v>100</v>
      </c>
      <c r="F26" s="98"/>
      <c r="G26" s="98"/>
      <c r="H26" s="98"/>
      <c r="I26" s="1007"/>
      <c r="J26" s="719"/>
      <c r="K26" s="648"/>
      <c r="L26" s="1157">
        <v>0</v>
      </c>
    </row>
    <row r="27" spans="1:12" ht="293.25">
      <c r="A27" s="198">
        <v>246</v>
      </c>
      <c r="B27" s="164" t="s">
        <v>471</v>
      </c>
      <c r="C27" s="164" t="s">
        <v>472</v>
      </c>
      <c r="D27" s="174" t="s">
        <v>125</v>
      </c>
      <c r="E27" s="198">
        <v>100</v>
      </c>
      <c r="F27" s="198"/>
      <c r="G27" s="198"/>
      <c r="H27" s="198"/>
      <c r="I27" s="957"/>
      <c r="J27" s="708"/>
      <c r="K27" s="724"/>
      <c r="L27" s="1156">
        <v>0</v>
      </c>
    </row>
    <row r="28" spans="1:12" ht="293.25">
      <c r="A28" s="715">
        <v>247</v>
      </c>
      <c r="B28" s="693" t="s">
        <v>471</v>
      </c>
      <c r="C28" s="693" t="s">
        <v>473</v>
      </c>
      <c r="D28" s="716" t="s">
        <v>125</v>
      </c>
      <c r="E28" s="715">
        <v>100</v>
      </c>
      <c r="F28" s="98"/>
      <c r="G28" s="98"/>
      <c r="H28" s="98"/>
      <c r="I28" s="1007"/>
      <c r="J28" s="719"/>
      <c r="K28" s="648"/>
      <c r="L28" s="1157">
        <v>0</v>
      </c>
    </row>
    <row r="29" spans="1:12" ht="242.25">
      <c r="A29" s="715">
        <v>249</v>
      </c>
      <c r="B29" s="742" t="s">
        <v>476</v>
      </c>
      <c r="C29" s="777" t="s">
        <v>477</v>
      </c>
      <c r="D29" s="139" t="s">
        <v>125</v>
      </c>
      <c r="E29" s="1029">
        <v>5</v>
      </c>
      <c r="F29" s="98"/>
      <c r="G29" s="98"/>
      <c r="H29" s="98"/>
      <c r="I29" s="1007"/>
      <c r="J29" s="719"/>
      <c r="K29" s="648"/>
      <c r="L29" s="1157">
        <v>0</v>
      </c>
    </row>
    <row r="30" spans="1:12" ht="38.25">
      <c r="A30" s="715">
        <v>270</v>
      </c>
      <c r="B30" s="693" t="s">
        <v>509</v>
      </c>
      <c r="C30" s="693" t="s">
        <v>510</v>
      </c>
      <c r="D30" s="716" t="s">
        <v>125</v>
      </c>
      <c r="E30" s="715">
        <v>10</v>
      </c>
      <c r="F30" s="98"/>
      <c r="G30" s="98"/>
      <c r="H30" s="98"/>
      <c r="I30" s="970"/>
      <c r="J30" s="719"/>
      <c r="K30" s="648"/>
      <c r="L30" s="1157">
        <v>0</v>
      </c>
    </row>
    <row r="31" spans="1:12" ht="63.75">
      <c r="A31" s="715">
        <v>272</v>
      </c>
      <c r="B31" s="693" t="s">
        <v>513</v>
      </c>
      <c r="C31" s="693" t="s">
        <v>514</v>
      </c>
      <c r="D31" s="716" t="s">
        <v>125</v>
      </c>
      <c r="E31" s="715">
        <v>5</v>
      </c>
      <c r="F31" s="98"/>
      <c r="G31" s="98"/>
      <c r="H31" s="98"/>
      <c r="I31" s="970"/>
      <c r="J31" s="719"/>
      <c r="K31" s="648"/>
      <c r="L31" s="1157">
        <v>0</v>
      </c>
    </row>
    <row r="32" spans="1:12" ht="204">
      <c r="A32" s="198">
        <v>287</v>
      </c>
      <c r="B32" s="1019" t="s">
        <v>543</v>
      </c>
      <c r="C32" s="1019" t="s">
        <v>544</v>
      </c>
      <c r="D32" s="174" t="s">
        <v>125</v>
      </c>
      <c r="E32" s="198">
        <v>2</v>
      </c>
      <c r="F32" s="1080"/>
      <c r="G32" s="1080"/>
      <c r="H32" s="1080"/>
      <c r="I32" s="915"/>
      <c r="J32" s="708"/>
      <c r="K32" s="724"/>
      <c r="L32" s="1156">
        <v>0</v>
      </c>
    </row>
    <row r="33" spans="1:12" ht="229.5">
      <c r="A33" s="801">
        <v>288</v>
      </c>
      <c r="B33" s="1059" t="s">
        <v>543</v>
      </c>
      <c r="C33" s="1059" t="s">
        <v>545</v>
      </c>
      <c r="D33" s="716" t="s">
        <v>125</v>
      </c>
      <c r="E33" s="715">
        <v>2</v>
      </c>
      <c r="F33" s="1081"/>
      <c r="G33" s="1081"/>
      <c r="H33" s="1081"/>
      <c r="I33" s="785"/>
      <c r="J33" s="719"/>
      <c r="K33" s="805"/>
      <c r="L33" s="1161">
        <v>0</v>
      </c>
    </row>
    <row r="34" spans="1:12" ht="165.75">
      <c r="A34" s="198">
        <v>289</v>
      </c>
      <c r="B34" s="1019" t="s">
        <v>546</v>
      </c>
      <c r="C34" s="1019" t="s">
        <v>547</v>
      </c>
      <c r="D34" s="174" t="s">
        <v>125</v>
      </c>
      <c r="E34" s="198">
        <v>2</v>
      </c>
      <c r="F34" s="1080"/>
      <c r="G34" s="1080"/>
      <c r="H34" s="1080"/>
      <c r="I34" s="915"/>
      <c r="J34" s="708"/>
      <c r="K34" s="724"/>
      <c r="L34" s="1156">
        <v>0</v>
      </c>
    </row>
    <row r="35" spans="1:12" ht="140.25">
      <c r="A35" s="801">
        <v>290</v>
      </c>
      <c r="B35" s="1059" t="s">
        <v>548</v>
      </c>
      <c r="C35" s="1059" t="s">
        <v>549</v>
      </c>
      <c r="D35" s="716" t="s">
        <v>125</v>
      </c>
      <c r="E35" s="715">
        <v>2</v>
      </c>
      <c r="F35" s="1081"/>
      <c r="G35" s="1081"/>
      <c r="H35" s="1081"/>
      <c r="I35" s="785"/>
      <c r="J35" s="719"/>
      <c r="K35" s="805"/>
      <c r="L35" s="1161">
        <v>0</v>
      </c>
    </row>
    <row r="36" spans="1:12" ht="306">
      <c r="A36" s="801">
        <v>298</v>
      </c>
      <c r="B36" s="777" t="s">
        <v>550</v>
      </c>
      <c r="C36" s="777" t="s">
        <v>563</v>
      </c>
      <c r="D36" s="139" t="s">
        <v>125</v>
      </c>
      <c r="E36" s="1029">
        <v>1</v>
      </c>
      <c r="F36" s="98"/>
      <c r="G36" s="98"/>
      <c r="H36" s="98"/>
      <c r="I36" s="785"/>
      <c r="J36" s="719"/>
      <c r="K36" s="648"/>
      <c r="L36" s="1157">
        <v>0</v>
      </c>
    </row>
    <row r="37" spans="1:12" ht="153">
      <c r="A37" s="198">
        <v>299</v>
      </c>
      <c r="B37" s="164" t="s">
        <v>564</v>
      </c>
      <c r="C37" s="164" t="s">
        <v>565</v>
      </c>
      <c r="D37" s="174" t="s">
        <v>125</v>
      </c>
      <c r="E37" s="198">
        <v>1</v>
      </c>
      <c r="F37" s="198"/>
      <c r="G37" s="198"/>
      <c r="H37" s="198"/>
      <c r="I37" s="915"/>
      <c r="J37" s="708"/>
      <c r="K37" s="724"/>
      <c r="L37" s="1156">
        <v>0</v>
      </c>
    </row>
    <row r="38" spans="1:12" ht="216.75">
      <c r="A38" s="801">
        <v>300</v>
      </c>
      <c r="B38" s="777" t="s">
        <v>550</v>
      </c>
      <c r="C38" s="777" t="s">
        <v>566</v>
      </c>
      <c r="D38" s="139" t="s">
        <v>125</v>
      </c>
      <c r="E38" s="1029">
        <v>1</v>
      </c>
      <c r="F38" s="98"/>
      <c r="G38" s="98"/>
      <c r="H38" s="98"/>
      <c r="I38" s="785"/>
      <c r="J38" s="719"/>
      <c r="K38" s="648"/>
      <c r="L38" s="1157">
        <v>0</v>
      </c>
    </row>
    <row r="39" spans="1:12" ht="127.5">
      <c r="A39" s="715">
        <v>314</v>
      </c>
      <c r="B39" s="693" t="s">
        <v>589</v>
      </c>
      <c r="C39" s="1082"/>
      <c r="D39" s="716" t="s">
        <v>125</v>
      </c>
      <c r="E39" s="715">
        <v>2</v>
      </c>
      <c r="F39" s="801"/>
      <c r="G39" s="801"/>
      <c r="H39" s="801"/>
      <c r="I39" s="912"/>
      <c r="J39" s="702"/>
      <c r="K39" s="648"/>
      <c r="L39" s="1157">
        <v>0</v>
      </c>
    </row>
    <row r="40" spans="1:12" ht="63.75">
      <c r="A40" s="198">
        <v>315</v>
      </c>
      <c r="B40" s="164" t="s">
        <v>590</v>
      </c>
      <c r="C40" s="736"/>
      <c r="D40" s="174" t="s">
        <v>125</v>
      </c>
      <c r="E40" s="198">
        <v>2</v>
      </c>
      <c r="F40" s="198"/>
      <c r="G40" s="198"/>
      <c r="H40" s="198"/>
      <c r="I40" s="915"/>
      <c r="J40" s="708"/>
      <c r="K40" s="724"/>
      <c r="L40" s="1156">
        <v>0</v>
      </c>
    </row>
    <row r="41" spans="1:12" ht="229.5">
      <c r="A41" s="715">
        <v>318</v>
      </c>
      <c r="B41" s="693" t="s">
        <v>595</v>
      </c>
      <c r="C41" s="693" t="s">
        <v>596</v>
      </c>
      <c r="D41" s="716" t="s">
        <v>125</v>
      </c>
      <c r="E41" s="715">
        <v>2</v>
      </c>
      <c r="F41" s="801"/>
      <c r="G41" s="801"/>
      <c r="H41" s="801"/>
      <c r="I41" s="912"/>
      <c r="J41" s="702"/>
      <c r="K41" s="648"/>
      <c r="L41" s="1157">
        <v>0</v>
      </c>
    </row>
    <row r="42" spans="1:12" ht="25.5">
      <c r="A42" s="198">
        <v>319</v>
      </c>
      <c r="B42" s="164" t="s">
        <v>597</v>
      </c>
      <c r="C42" s="736"/>
      <c r="D42" s="174" t="s">
        <v>125</v>
      </c>
      <c r="E42" s="198">
        <v>10</v>
      </c>
      <c r="F42" s="198"/>
      <c r="G42" s="198"/>
      <c r="H42" s="198"/>
      <c r="I42" s="915"/>
      <c r="J42" s="708"/>
      <c r="K42" s="724"/>
      <c r="L42" s="1156">
        <v>0</v>
      </c>
    </row>
    <row r="43" spans="1:12">
      <c r="A43" s="1212" t="s">
        <v>619</v>
      </c>
      <c r="B43" s="1213"/>
      <c r="C43" s="1213"/>
      <c r="D43" s="1213"/>
      <c r="E43" s="1213"/>
      <c r="F43" s="1213"/>
      <c r="G43" s="1213"/>
      <c r="H43" s="1213"/>
      <c r="I43" s="1214"/>
      <c r="J43" s="708"/>
      <c r="K43" s="724"/>
      <c r="L43" s="1156"/>
    </row>
    <row r="44" spans="1:12" ht="120">
      <c r="A44" s="223">
        <v>3</v>
      </c>
      <c r="B44" s="224" t="s">
        <v>627</v>
      </c>
      <c r="C44" s="224" t="s">
        <v>628</v>
      </c>
      <c r="D44" s="225" t="s">
        <v>629</v>
      </c>
      <c r="E44" s="217">
        <v>1</v>
      </c>
      <c r="F44" s="231"/>
      <c r="G44" s="231"/>
      <c r="H44" s="231"/>
      <c r="I44" s="1103"/>
      <c r="J44" s="1111"/>
      <c r="K44" s="1092"/>
      <c r="L44" s="1092">
        <v>0</v>
      </c>
    </row>
    <row r="45" spans="1:12" ht="120">
      <c r="A45" s="17">
        <v>4</v>
      </c>
      <c r="B45" s="18" t="s">
        <v>630</v>
      </c>
      <c r="C45" s="18" t="s">
        <v>628</v>
      </c>
      <c r="D45" s="15" t="s">
        <v>629</v>
      </c>
      <c r="E45" s="211">
        <v>1</v>
      </c>
      <c r="F45" s="19"/>
      <c r="G45" s="19"/>
      <c r="H45" s="19"/>
      <c r="I45" s="20"/>
      <c r="J45" s="1107"/>
      <c r="K45" s="359"/>
      <c r="L45" s="359">
        <v>0</v>
      </c>
    </row>
    <row r="46" spans="1:12" ht="120">
      <c r="A46" s="12">
        <v>5</v>
      </c>
      <c r="B46" s="13" t="s">
        <v>631</v>
      </c>
      <c r="C46" s="13" t="s">
        <v>628</v>
      </c>
      <c r="D46" s="14" t="s">
        <v>629</v>
      </c>
      <c r="E46" s="211">
        <v>1</v>
      </c>
      <c r="F46" s="19"/>
      <c r="G46" s="19"/>
      <c r="H46" s="19"/>
      <c r="I46" s="20"/>
      <c r="J46" s="1107"/>
      <c r="K46" s="359"/>
      <c r="L46" s="359">
        <v>0</v>
      </c>
    </row>
    <row r="47" spans="1:12" ht="135">
      <c r="A47" s="17">
        <v>6</v>
      </c>
      <c r="B47" s="18" t="s">
        <v>632</v>
      </c>
      <c r="C47" s="18" t="s">
        <v>633</v>
      </c>
      <c r="D47" s="15" t="s">
        <v>629</v>
      </c>
      <c r="E47" s="211">
        <v>2</v>
      </c>
      <c r="F47" s="19"/>
      <c r="G47" s="19"/>
      <c r="H47" s="19"/>
      <c r="I47" s="20"/>
      <c r="J47" s="1107"/>
      <c r="K47" s="359"/>
      <c r="L47" s="359">
        <v>0</v>
      </c>
    </row>
    <row r="48" spans="1:12" ht="135">
      <c r="A48" s="12">
        <v>7</v>
      </c>
      <c r="B48" s="13" t="s">
        <v>634</v>
      </c>
      <c r="C48" s="13" t="s">
        <v>633</v>
      </c>
      <c r="D48" s="14" t="s">
        <v>629</v>
      </c>
      <c r="E48" s="211">
        <v>2</v>
      </c>
      <c r="F48" s="19"/>
      <c r="G48" s="19"/>
      <c r="H48" s="19"/>
      <c r="I48" s="20"/>
      <c r="J48" s="1107"/>
      <c r="K48" s="359"/>
      <c r="L48" s="359">
        <v>0</v>
      </c>
    </row>
    <row r="49" spans="1:12" ht="15" customHeight="1">
      <c r="A49" s="1208" t="s">
        <v>864</v>
      </c>
      <c r="B49" s="1209"/>
      <c r="C49" s="1209"/>
      <c r="D49" s="1209"/>
      <c r="E49" s="1209"/>
      <c r="F49" s="1209"/>
      <c r="G49" s="1209"/>
      <c r="H49" s="1209"/>
      <c r="I49" s="1210"/>
      <c r="J49" s="1217"/>
      <c r="K49" s="359"/>
      <c r="L49" s="359"/>
    </row>
    <row r="50" spans="1:12" ht="30">
      <c r="A50" s="447">
        <v>16</v>
      </c>
      <c r="B50" s="255" t="s">
        <v>893</v>
      </c>
      <c r="C50" s="255"/>
      <c r="D50" s="255" t="s">
        <v>125</v>
      </c>
      <c r="E50" s="471">
        <v>6</v>
      </c>
      <c r="F50" s="256"/>
      <c r="G50" s="448"/>
      <c r="H50" s="256"/>
      <c r="I50" s="449"/>
      <c r="J50" s="450"/>
      <c r="K50" s="446"/>
      <c r="L50" s="1141">
        <v>0</v>
      </c>
    </row>
    <row r="51" spans="1:12" ht="120">
      <c r="A51" s="226">
        <v>56</v>
      </c>
      <c r="B51" s="274" t="s">
        <v>963</v>
      </c>
      <c r="C51" s="521" t="s">
        <v>964</v>
      </c>
      <c r="D51" s="227" t="s">
        <v>965</v>
      </c>
      <c r="E51" s="228">
        <v>6</v>
      </c>
      <c r="F51" s="229"/>
      <c r="G51" s="522"/>
      <c r="H51" s="229"/>
      <c r="I51" s="523"/>
      <c r="J51" s="450"/>
      <c r="K51" s="446"/>
      <c r="L51" s="1141">
        <v>0</v>
      </c>
    </row>
    <row r="52" spans="1:12" ht="120">
      <c r="A52" s="512">
        <v>57</v>
      </c>
      <c r="B52" s="1130" t="s">
        <v>966</v>
      </c>
      <c r="C52" s="524" t="s">
        <v>967</v>
      </c>
      <c r="D52" s="561" t="s">
        <v>965</v>
      </c>
      <c r="E52" s="334">
        <v>6</v>
      </c>
      <c r="F52" s="24"/>
      <c r="G52" s="421"/>
      <c r="H52" s="24"/>
      <c r="I52" s="55"/>
      <c r="J52" s="358"/>
      <c r="K52" s="525"/>
      <c r="L52" s="1142">
        <v>0</v>
      </c>
    </row>
    <row r="53" spans="1:12">
      <c r="A53" s="17">
        <v>67</v>
      </c>
      <c r="B53" s="18" t="s">
        <v>961</v>
      </c>
      <c r="C53" s="18"/>
      <c r="D53" s="18"/>
      <c r="E53" s="325">
        <v>1</v>
      </c>
      <c r="F53" s="19"/>
      <c r="G53" s="422"/>
      <c r="H53" s="19"/>
      <c r="I53" s="65"/>
      <c r="J53" s="358"/>
      <c r="K53" s="525"/>
      <c r="L53" s="1142">
        <v>0</v>
      </c>
    </row>
    <row r="54" spans="1:12" ht="45">
      <c r="A54" s="360">
        <v>110</v>
      </c>
      <c r="B54" s="370" t="s">
        <v>1064</v>
      </c>
      <c r="C54" s="361"/>
      <c r="D54" s="361" t="s">
        <v>1443</v>
      </c>
      <c r="E54" s="488">
        <v>2</v>
      </c>
      <c r="F54" s="385"/>
      <c r="G54" s="367"/>
      <c r="H54" s="386"/>
      <c r="I54" s="387"/>
      <c r="J54" s="363"/>
      <c r="K54" s="363"/>
      <c r="L54" s="1140">
        <v>0</v>
      </c>
    </row>
    <row r="55" spans="1:12" ht="45">
      <c r="A55" s="360">
        <v>112</v>
      </c>
      <c r="B55" s="370" t="s">
        <v>1022</v>
      </c>
      <c r="C55" s="361"/>
      <c r="D55" s="361" t="s">
        <v>1440</v>
      </c>
      <c r="E55" s="488">
        <v>3</v>
      </c>
      <c r="F55" s="385"/>
      <c r="G55" s="367"/>
      <c r="H55" s="386"/>
      <c r="I55" s="387"/>
      <c r="J55" s="363"/>
      <c r="K55" s="363"/>
      <c r="L55" s="1140">
        <v>0</v>
      </c>
    </row>
    <row r="56" spans="1:12" ht="60">
      <c r="A56" s="54">
        <v>116</v>
      </c>
      <c r="B56" s="23" t="s">
        <v>1070</v>
      </c>
      <c r="C56" s="23"/>
      <c r="D56" s="23" t="s">
        <v>1071</v>
      </c>
      <c r="E56" s="484">
        <v>4</v>
      </c>
      <c r="F56" s="63"/>
      <c r="G56" s="420"/>
      <c r="H56" s="63"/>
      <c r="I56" s="25"/>
      <c r="J56" s="358"/>
      <c r="K56" s="359"/>
      <c r="L56" s="1139">
        <v>0</v>
      </c>
    </row>
    <row r="57" spans="1:12" ht="60">
      <c r="A57" s="72">
        <v>117</v>
      </c>
      <c r="B57" s="1131" t="s">
        <v>956</v>
      </c>
      <c r="C57" s="617" t="s">
        <v>1073</v>
      </c>
      <c r="D57" s="562" t="s">
        <v>1074</v>
      </c>
      <c r="E57" s="491">
        <v>6</v>
      </c>
      <c r="F57" s="70"/>
      <c r="G57" s="425"/>
      <c r="H57" s="70"/>
      <c r="I57" s="73"/>
      <c r="J57" s="358"/>
      <c r="K57" s="359"/>
      <c r="L57" s="1139">
        <v>0</v>
      </c>
    </row>
    <row r="58" spans="1:12" ht="45">
      <c r="A58" s="74">
        <v>118</v>
      </c>
      <c r="B58" s="75" t="s">
        <v>1075</v>
      </c>
      <c r="C58" s="77" t="s">
        <v>1076</v>
      </c>
      <c r="D58" s="563" t="s">
        <v>1077</v>
      </c>
      <c r="E58" s="491">
        <v>1</v>
      </c>
      <c r="F58" s="70"/>
      <c r="G58" s="425"/>
      <c r="H58" s="70"/>
      <c r="I58" s="73"/>
      <c r="J58" s="358"/>
      <c r="K58" s="359"/>
      <c r="L58" s="1139">
        <v>0</v>
      </c>
    </row>
    <row r="59" spans="1:12" ht="75">
      <c r="A59" s="72">
        <v>119</v>
      </c>
      <c r="B59" s="75" t="s">
        <v>957</v>
      </c>
      <c r="C59" s="76" t="s">
        <v>1078</v>
      </c>
      <c r="D59" s="563" t="s">
        <v>1074</v>
      </c>
      <c r="E59" s="491">
        <v>6</v>
      </c>
      <c r="F59" s="70"/>
      <c r="G59" s="425"/>
      <c r="H59" s="70"/>
      <c r="I59" s="73"/>
      <c r="J59" s="358"/>
      <c r="K59" s="359"/>
      <c r="L59" s="1139">
        <v>0</v>
      </c>
    </row>
    <row r="60" spans="1:12" ht="45">
      <c r="A60" s="74">
        <v>120</v>
      </c>
      <c r="B60" s="75" t="s">
        <v>1079</v>
      </c>
      <c r="C60" s="77" t="s">
        <v>1080</v>
      </c>
      <c r="D60" s="563" t="s">
        <v>1077</v>
      </c>
      <c r="E60" s="491">
        <v>1</v>
      </c>
      <c r="F60" s="70"/>
      <c r="G60" s="425"/>
      <c r="H60" s="70"/>
      <c r="I60" s="73"/>
      <c r="J60" s="358"/>
      <c r="K60" s="359"/>
      <c r="L60" s="1139">
        <v>0</v>
      </c>
    </row>
    <row r="61" spans="1:12" ht="75">
      <c r="A61" s="72">
        <v>121</v>
      </c>
      <c r="B61" s="75" t="s">
        <v>1081</v>
      </c>
      <c r="C61" s="76" t="s">
        <v>1082</v>
      </c>
      <c r="D61" s="563" t="s">
        <v>1074</v>
      </c>
      <c r="E61" s="491">
        <v>4</v>
      </c>
      <c r="F61" s="70"/>
      <c r="G61" s="425"/>
      <c r="H61" s="70"/>
      <c r="I61" s="73"/>
      <c r="J61" s="358"/>
      <c r="K61" s="359"/>
      <c r="L61" s="1139">
        <v>0</v>
      </c>
    </row>
    <row r="62" spans="1:12" ht="60">
      <c r="A62" s="74">
        <v>122</v>
      </c>
      <c r="B62" s="75" t="s">
        <v>1083</v>
      </c>
      <c r="C62" s="77" t="s">
        <v>1084</v>
      </c>
      <c r="D62" s="563" t="s">
        <v>1077</v>
      </c>
      <c r="E62" s="491">
        <v>1</v>
      </c>
      <c r="F62" s="70"/>
      <c r="G62" s="425"/>
      <c r="H62" s="70"/>
      <c r="I62" s="73"/>
      <c r="J62" s="358"/>
      <c r="K62" s="359"/>
      <c r="L62" s="1139">
        <v>0</v>
      </c>
    </row>
    <row r="63" spans="1:12" ht="75">
      <c r="A63" s="72">
        <v>123</v>
      </c>
      <c r="B63" s="75" t="s">
        <v>1085</v>
      </c>
      <c r="C63" s="76" t="s">
        <v>1086</v>
      </c>
      <c r="D63" s="563" t="s">
        <v>1074</v>
      </c>
      <c r="E63" s="491">
        <v>60</v>
      </c>
      <c r="F63" s="70"/>
      <c r="G63" s="425"/>
      <c r="H63" s="70"/>
      <c r="I63" s="73"/>
      <c r="J63" s="358"/>
      <c r="K63" s="359"/>
      <c r="L63" s="1139">
        <v>0</v>
      </c>
    </row>
    <row r="64" spans="1:12" ht="60">
      <c r="A64" s="74">
        <v>124</v>
      </c>
      <c r="B64" s="75" t="s">
        <v>1087</v>
      </c>
      <c r="C64" s="77" t="s">
        <v>1088</v>
      </c>
      <c r="D64" s="563" t="s">
        <v>1077</v>
      </c>
      <c r="E64" s="491">
        <v>1</v>
      </c>
      <c r="F64" s="70"/>
      <c r="G64" s="425"/>
      <c r="H64" s="70"/>
      <c r="I64" s="73"/>
      <c r="J64" s="358"/>
      <c r="K64" s="359"/>
      <c r="L64" s="1139">
        <v>0</v>
      </c>
    </row>
    <row r="65" spans="1:12" ht="60">
      <c r="A65" s="72">
        <v>125</v>
      </c>
      <c r="B65" s="75" t="s">
        <v>1089</v>
      </c>
      <c r="C65" s="76" t="s">
        <v>1090</v>
      </c>
      <c r="D65" s="563" t="s">
        <v>1074</v>
      </c>
      <c r="E65" s="491">
        <v>2</v>
      </c>
      <c r="F65" s="70"/>
      <c r="G65" s="425"/>
      <c r="H65" s="70"/>
      <c r="I65" s="73"/>
      <c r="J65" s="358"/>
      <c r="K65" s="359"/>
      <c r="L65" s="1139">
        <v>0</v>
      </c>
    </row>
    <row r="66" spans="1:12" ht="45">
      <c r="A66" s="74">
        <v>126</v>
      </c>
      <c r="B66" s="75" t="s">
        <v>1091</v>
      </c>
      <c r="C66" s="77" t="s">
        <v>1092</v>
      </c>
      <c r="D66" s="563" t="s">
        <v>1093</v>
      </c>
      <c r="E66" s="491">
        <v>1</v>
      </c>
      <c r="F66" s="70"/>
      <c r="G66" s="425"/>
      <c r="H66" s="70"/>
      <c r="I66" s="73"/>
      <c r="J66" s="358"/>
      <c r="K66" s="359"/>
      <c r="L66" s="1139">
        <v>0</v>
      </c>
    </row>
    <row r="67" spans="1:12" ht="60">
      <c r="A67" s="72">
        <v>127</v>
      </c>
      <c r="B67" s="75" t="s">
        <v>959</v>
      </c>
      <c r="C67" s="76" t="s">
        <v>1094</v>
      </c>
      <c r="D67" s="563" t="s">
        <v>1074</v>
      </c>
      <c r="E67" s="491">
        <v>4</v>
      </c>
      <c r="F67" s="70"/>
      <c r="G67" s="425"/>
      <c r="H67" s="70"/>
      <c r="I67" s="73"/>
      <c r="J67" s="358"/>
      <c r="K67" s="359"/>
      <c r="L67" s="1139">
        <v>0</v>
      </c>
    </row>
    <row r="68" spans="1:12" ht="45">
      <c r="A68" s="74">
        <v>128</v>
      </c>
      <c r="B68" s="75" t="s">
        <v>1095</v>
      </c>
      <c r="C68" s="77" t="s">
        <v>1096</v>
      </c>
      <c r="D68" s="563" t="s">
        <v>1093</v>
      </c>
      <c r="E68" s="491">
        <v>1</v>
      </c>
      <c r="F68" s="70"/>
      <c r="G68" s="425"/>
      <c r="H68" s="70"/>
      <c r="I68" s="73"/>
      <c r="J68" s="358"/>
      <c r="K68" s="359"/>
      <c r="L68" s="1139">
        <v>0</v>
      </c>
    </row>
    <row r="69" spans="1:12" ht="75">
      <c r="A69" s="72">
        <v>129</v>
      </c>
      <c r="B69" s="75" t="s">
        <v>1097</v>
      </c>
      <c r="C69" s="76" t="s">
        <v>1098</v>
      </c>
      <c r="D69" s="563" t="s">
        <v>1074</v>
      </c>
      <c r="E69" s="491">
        <v>6</v>
      </c>
      <c r="F69" s="70"/>
      <c r="G69" s="425"/>
      <c r="H69" s="70"/>
      <c r="I69" s="73"/>
      <c r="J69" s="358"/>
      <c r="K69" s="359"/>
      <c r="L69" s="1139">
        <v>0</v>
      </c>
    </row>
    <row r="70" spans="1:12" ht="60">
      <c r="A70" s="74">
        <v>130</v>
      </c>
      <c r="B70" s="75" t="s">
        <v>1099</v>
      </c>
      <c r="C70" s="77" t="s">
        <v>1100</v>
      </c>
      <c r="D70" s="563" t="s">
        <v>1077</v>
      </c>
      <c r="E70" s="491">
        <v>1</v>
      </c>
      <c r="F70" s="70"/>
      <c r="G70" s="425"/>
      <c r="H70" s="70"/>
      <c r="I70" s="73"/>
      <c r="J70" s="358"/>
      <c r="K70" s="359"/>
      <c r="L70" s="1139">
        <v>0</v>
      </c>
    </row>
    <row r="71" spans="1:12" ht="75">
      <c r="A71" s="72">
        <v>131</v>
      </c>
      <c r="B71" s="75" t="s">
        <v>951</v>
      </c>
      <c r="C71" s="76" t="s">
        <v>1101</v>
      </c>
      <c r="D71" s="563" t="s">
        <v>1074</v>
      </c>
      <c r="E71" s="491">
        <v>2</v>
      </c>
      <c r="F71" s="70"/>
      <c r="G71" s="425"/>
      <c r="H71" s="70"/>
      <c r="I71" s="73"/>
      <c r="J71" s="358"/>
      <c r="K71" s="359"/>
      <c r="L71" s="1139">
        <v>0</v>
      </c>
    </row>
    <row r="72" spans="1:12" ht="45">
      <c r="A72" s="74">
        <v>132</v>
      </c>
      <c r="B72" s="75" t="s">
        <v>1102</v>
      </c>
      <c r="C72" s="77" t="s">
        <v>1103</v>
      </c>
      <c r="D72" s="563" t="s">
        <v>1077</v>
      </c>
      <c r="E72" s="491">
        <v>1</v>
      </c>
      <c r="F72" s="70"/>
      <c r="G72" s="425"/>
      <c r="H72" s="70"/>
      <c r="I72" s="73"/>
      <c r="J72" s="358"/>
      <c r="K72" s="359"/>
      <c r="L72" s="1139">
        <v>0</v>
      </c>
    </row>
    <row r="73" spans="1:12" ht="90">
      <c r="A73" s="72">
        <v>133</v>
      </c>
      <c r="B73" s="75" t="s">
        <v>1104</v>
      </c>
      <c r="C73" s="76" t="s">
        <v>1105</v>
      </c>
      <c r="D73" s="563" t="s">
        <v>1074</v>
      </c>
      <c r="E73" s="491">
        <v>2</v>
      </c>
      <c r="F73" s="70"/>
      <c r="G73" s="425"/>
      <c r="H73" s="70"/>
      <c r="I73" s="73"/>
      <c r="J73" s="358"/>
      <c r="K73" s="359"/>
      <c r="L73" s="1139">
        <v>0</v>
      </c>
    </row>
    <row r="74" spans="1:12" ht="45">
      <c r="A74" s="74">
        <v>134</v>
      </c>
      <c r="B74" s="75" t="s">
        <v>1106</v>
      </c>
      <c r="C74" s="77" t="s">
        <v>1107</v>
      </c>
      <c r="D74" s="563" t="s">
        <v>1077</v>
      </c>
      <c r="E74" s="491">
        <v>1</v>
      </c>
      <c r="F74" s="70"/>
      <c r="G74" s="425"/>
      <c r="H74" s="70"/>
      <c r="I74" s="73"/>
      <c r="J74" s="358"/>
      <c r="K74" s="359"/>
      <c r="L74" s="1139">
        <v>0</v>
      </c>
    </row>
    <row r="75" spans="1:12" ht="90">
      <c r="A75" s="72">
        <v>135</v>
      </c>
      <c r="B75" s="75" t="s">
        <v>1108</v>
      </c>
      <c r="C75" s="76" t="s">
        <v>1109</v>
      </c>
      <c r="D75" s="563" t="s">
        <v>1074</v>
      </c>
      <c r="E75" s="491">
        <v>2</v>
      </c>
      <c r="F75" s="70"/>
      <c r="G75" s="425"/>
      <c r="H75" s="70"/>
      <c r="I75" s="73"/>
      <c r="J75" s="358"/>
      <c r="K75" s="359"/>
      <c r="L75" s="1139">
        <v>0</v>
      </c>
    </row>
    <row r="76" spans="1:12" ht="60">
      <c r="A76" s="74">
        <v>136</v>
      </c>
      <c r="B76" s="75" t="s">
        <v>1110</v>
      </c>
      <c r="C76" s="77" t="s">
        <v>1111</v>
      </c>
      <c r="D76" s="563" t="s">
        <v>1077</v>
      </c>
      <c r="E76" s="491">
        <v>1</v>
      </c>
      <c r="F76" s="70"/>
      <c r="G76" s="425"/>
      <c r="H76" s="70"/>
      <c r="I76" s="73"/>
      <c r="J76" s="358"/>
      <c r="K76" s="359"/>
      <c r="L76" s="1139">
        <v>0</v>
      </c>
    </row>
    <row r="77" spans="1:12" ht="90">
      <c r="A77" s="72">
        <v>137</v>
      </c>
      <c r="B77" s="75" t="s">
        <v>1112</v>
      </c>
      <c r="C77" s="76" t="s">
        <v>1113</v>
      </c>
      <c r="D77" s="563" t="s">
        <v>1114</v>
      </c>
      <c r="E77" s="491">
        <v>5</v>
      </c>
      <c r="F77" s="70"/>
      <c r="G77" s="425"/>
      <c r="H77" s="70"/>
      <c r="I77" s="73"/>
      <c r="J77" s="358"/>
      <c r="K77" s="359"/>
      <c r="L77" s="1139">
        <v>0</v>
      </c>
    </row>
    <row r="78" spans="1:12" ht="75">
      <c r="A78" s="74">
        <v>138</v>
      </c>
      <c r="B78" s="1132" t="s">
        <v>1115</v>
      </c>
      <c r="C78" s="76" t="s">
        <v>1116</v>
      </c>
      <c r="D78" s="563" t="s">
        <v>1114</v>
      </c>
      <c r="E78" s="491">
        <v>1</v>
      </c>
      <c r="F78" s="70"/>
      <c r="G78" s="425"/>
      <c r="H78" s="70"/>
      <c r="I78" s="73"/>
      <c r="J78" s="358"/>
      <c r="K78" s="359"/>
      <c r="L78" s="1139">
        <v>0</v>
      </c>
    </row>
    <row r="79" spans="1:12" ht="120">
      <c r="A79" s="72">
        <v>139</v>
      </c>
      <c r="B79" s="75" t="s">
        <v>1117</v>
      </c>
      <c r="C79" s="77" t="s">
        <v>1118</v>
      </c>
      <c r="D79" s="563" t="s">
        <v>1119</v>
      </c>
      <c r="E79" s="491">
        <v>1</v>
      </c>
      <c r="F79" s="70"/>
      <c r="G79" s="425"/>
      <c r="H79" s="70"/>
      <c r="I79" s="73"/>
      <c r="J79" s="358"/>
      <c r="K79" s="359"/>
      <c r="L79" s="1139">
        <v>0</v>
      </c>
    </row>
    <row r="80" spans="1:12" ht="75">
      <c r="A80" s="74">
        <v>140</v>
      </c>
      <c r="B80" s="75" t="s">
        <v>1120</v>
      </c>
      <c r="C80" s="76" t="s">
        <v>1121</v>
      </c>
      <c r="D80" s="563" t="s">
        <v>1122</v>
      </c>
      <c r="E80" s="491">
        <v>24</v>
      </c>
      <c r="F80" s="70"/>
      <c r="G80" s="425"/>
      <c r="H80" s="70"/>
      <c r="I80" s="73"/>
      <c r="J80" s="358"/>
      <c r="K80" s="359"/>
      <c r="L80" s="1139">
        <v>0</v>
      </c>
    </row>
    <row r="81" spans="1:12" ht="90">
      <c r="A81" s="72">
        <v>141</v>
      </c>
      <c r="B81" s="75" t="s">
        <v>1123</v>
      </c>
      <c r="C81" s="76" t="s">
        <v>1124</v>
      </c>
      <c r="D81" s="563" t="s">
        <v>1114</v>
      </c>
      <c r="E81" s="491">
        <v>5</v>
      </c>
      <c r="F81" s="70"/>
      <c r="G81" s="425"/>
      <c r="H81" s="70"/>
      <c r="I81" s="73"/>
      <c r="J81" s="358"/>
      <c r="K81" s="359"/>
      <c r="L81" s="1139">
        <v>0</v>
      </c>
    </row>
    <row r="82" spans="1:12" ht="105">
      <c r="A82" s="74">
        <v>142</v>
      </c>
      <c r="B82" s="75" t="s">
        <v>1125</v>
      </c>
      <c r="C82" s="76" t="s">
        <v>1126</v>
      </c>
      <c r="D82" s="563" t="s">
        <v>1127</v>
      </c>
      <c r="E82" s="491">
        <v>18</v>
      </c>
      <c r="F82" s="70"/>
      <c r="G82" s="425"/>
      <c r="H82" s="70"/>
      <c r="I82" s="73"/>
      <c r="J82" s="358"/>
      <c r="K82" s="359"/>
      <c r="L82" s="1139">
        <v>0</v>
      </c>
    </row>
    <row r="83" spans="1:12" ht="90">
      <c r="A83" s="72">
        <v>143</v>
      </c>
      <c r="B83" s="75" t="s">
        <v>1128</v>
      </c>
      <c r="C83" s="76" t="s">
        <v>1129</v>
      </c>
      <c r="D83" s="563" t="s">
        <v>1130</v>
      </c>
      <c r="E83" s="491">
        <v>8</v>
      </c>
      <c r="F83" s="70"/>
      <c r="G83" s="425"/>
      <c r="H83" s="70"/>
      <c r="I83" s="73"/>
      <c r="J83" s="358"/>
      <c r="K83" s="359"/>
      <c r="L83" s="1139">
        <v>0</v>
      </c>
    </row>
    <row r="84" spans="1:12" ht="60">
      <c r="A84" s="74">
        <v>144</v>
      </c>
      <c r="B84" s="80" t="s">
        <v>1131</v>
      </c>
      <c r="C84" s="80" t="s">
        <v>1132</v>
      </c>
      <c r="D84" s="564" t="s">
        <v>27</v>
      </c>
      <c r="E84" s="493">
        <v>5</v>
      </c>
      <c r="F84" s="81"/>
      <c r="G84" s="426"/>
      <c r="H84" s="81"/>
      <c r="I84" s="82"/>
      <c r="J84" s="358"/>
      <c r="K84" s="359"/>
      <c r="L84" s="1139">
        <v>0</v>
      </c>
    </row>
    <row r="85" spans="1:12" ht="45">
      <c r="A85" s="74">
        <v>150</v>
      </c>
      <c r="B85" s="80" t="s">
        <v>1143</v>
      </c>
      <c r="C85" s="80"/>
      <c r="D85" s="564" t="s">
        <v>1144</v>
      </c>
      <c r="E85" s="494">
        <v>1</v>
      </c>
      <c r="F85" s="84"/>
      <c r="G85" s="427"/>
      <c r="H85" s="84"/>
      <c r="I85" s="61"/>
      <c r="J85" s="375"/>
      <c r="K85" s="375"/>
      <c r="L85" s="1139">
        <v>0</v>
      </c>
    </row>
    <row r="86" spans="1:12" ht="135">
      <c r="A86" s="74">
        <v>154</v>
      </c>
      <c r="B86" s="47" t="s">
        <v>1149</v>
      </c>
      <c r="C86" s="47"/>
      <c r="D86" s="560" t="s">
        <v>27</v>
      </c>
      <c r="E86" s="496">
        <v>1</v>
      </c>
      <c r="F86" s="86"/>
      <c r="G86" s="428"/>
      <c r="H86" s="86"/>
      <c r="I86" s="87"/>
      <c r="J86" s="358"/>
      <c r="K86" s="359"/>
      <c r="L86" s="1139">
        <v>0</v>
      </c>
    </row>
  </sheetData>
  <protectedRanges>
    <protectedRange sqref="I32:I35" name="Range1_4_2"/>
    <protectedRange sqref="E32:H35" name="Range1_3_2_2"/>
    <protectedRange sqref="I36:I38" name="Range1_1_2"/>
    <protectedRange sqref="E36:H38" name="Range1_3_1_2"/>
    <protectedRange sqref="I39:I40" name="Range1_6"/>
    <protectedRange sqref="E39:H40" name="Range1_2_2"/>
    <protectedRange sqref="I41:I42" name="Range1_6_1"/>
    <protectedRange sqref="E42:H42" name="Range1_2_2_1"/>
    <protectedRange sqref="E41:H41" name="Range1_3_4"/>
    <protectedRange sqref="I43" name="Range1_6_1_12"/>
  </protectedRanges>
  <mergeCells count="5">
    <mergeCell ref="A6:E6"/>
    <mergeCell ref="A43:I43"/>
    <mergeCell ref="A49:I49"/>
    <mergeCell ref="A2:L2"/>
    <mergeCell ref="A3:L3"/>
  </mergeCells>
  <dataValidations count="1">
    <dataValidation type="whole" allowBlank="1" showInputMessage="1" showErrorMessage="1" sqref="J4">
      <formula1>0</formula1>
      <formula2>9999</formula2>
    </dataValidation>
  </dataValidations>
  <pageMargins left="0.22" right="0.17" top="0.36" bottom="0.22"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dimension ref="A1:L81"/>
  <sheetViews>
    <sheetView tabSelected="1" workbookViewId="0">
      <selection activeCell="L6" sqref="L6"/>
    </sheetView>
  </sheetViews>
  <sheetFormatPr defaultRowHeight="15"/>
  <cols>
    <col min="1" max="1" width="9.140625" style="357"/>
    <col min="2" max="3" width="9.140625" style="623"/>
    <col min="4" max="4" width="9.140625" style="569"/>
    <col min="5" max="5" width="9.140625" style="502"/>
    <col min="6" max="6" width="9.140625" style="414"/>
    <col min="7" max="7" width="9.140625" style="430"/>
    <col min="8" max="8" width="9.140625" style="414"/>
    <col min="9" max="9" width="9.140625" style="357"/>
    <col min="10" max="10" width="9.140625" style="403"/>
    <col min="11" max="11" width="9.140625" style="357"/>
    <col min="12" max="12" width="9.140625" style="403"/>
    <col min="13" max="16384" width="9.140625" style="357"/>
  </cols>
  <sheetData>
    <row r="1" spans="1:12">
      <c r="A1" s="1219" t="s">
        <v>1559</v>
      </c>
      <c r="B1" s="1218"/>
      <c r="C1" s="1218"/>
      <c r="D1" s="1218"/>
      <c r="E1" s="1218"/>
      <c r="F1" s="1218"/>
      <c r="G1" s="1218"/>
      <c r="H1" s="1218"/>
      <c r="I1" s="1218"/>
      <c r="J1" s="1218"/>
      <c r="K1" s="1218"/>
      <c r="L1" s="1218"/>
    </row>
    <row r="2" spans="1:12">
      <c r="A2" s="1215" t="s">
        <v>1556</v>
      </c>
      <c r="B2" s="1215"/>
      <c r="C2" s="1215"/>
      <c r="D2" s="1215"/>
      <c r="E2" s="1215"/>
      <c r="F2" s="1215"/>
      <c r="G2" s="1215"/>
      <c r="H2" s="1215"/>
      <c r="I2" s="1215"/>
      <c r="J2" s="1215"/>
      <c r="K2" s="1215"/>
      <c r="L2" s="1215"/>
    </row>
    <row r="4" spans="1:12" ht="89.25">
      <c r="A4" s="736" t="s">
        <v>0</v>
      </c>
      <c r="B4" s="1196" t="s">
        <v>1</v>
      </c>
      <c r="C4" s="1196" t="s">
        <v>2</v>
      </c>
      <c r="D4" s="1196" t="s">
        <v>3</v>
      </c>
      <c r="E4" s="736" t="s">
        <v>4</v>
      </c>
      <c r="F4" s="1196" t="s">
        <v>5</v>
      </c>
      <c r="G4" s="1196" t="s">
        <v>1174</v>
      </c>
      <c r="H4" s="1196" t="s">
        <v>6</v>
      </c>
      <c r="I4" s="1197" t="s">
        <v>7</v>
      </c>
      <c r="J4" s="1196" t="s">
        <v>8</v>
      </c>
      <c r="K4" s="190" t="s">
        <v>1536</v>
      </c>
      <c r="L4" s="190" t="s">
        <v>1535</v>
      </c>
    </row>
    <row r="5" spans="1:12">
      <c r="A5" s="1202" t="s">
        <v>9</v>
      </c>
      <c r="B5" s="1203"/>
      <c r="C5" s="1203"/>
      <c r="D5" s="1203"/>
      <c r="E5" s="1204"/>
      <c r="F5" s="1196"/>
      <c r="G5" s="1196"/>
      <c r="H5" s="1196"/>
      <c r="I5" s="1197"/>
      <c r="J5" s="1216"/>
      <c r="K5" s="190"/>
      <c r="L5" s="190"/>
    </row>
    <row r="6" spans="1:12" ht="51">
      <c r="A6" s="664">
        <v>13</v>
      </c>
      <c r="B6" s="693" t="s">
        <v>38</v>
      </c>
      <c r="C6" s="693" t="s">
        <v>38</v>
      </c>
      <c r="D6" s="667" t="s">
        <v>33</v>
      </c>
      <c r="E6" s="665">
        <v>500</v>
      </c>
      <c r="F6" s="694" t="s">
        <v>1367</v>
      </c>
      <c r="G6" s="658" t="s">
        <v>1368</v>
      </c>
      <c r="H6" s="694" t="s">
        <v>33</v>
      </c>
      <c r="I6" s="695">
        <v>1.65</v>
      </c>
      <c r="J6" s="696">
        <v>1.65</v>
      </c>
      <c r="K6" s="697">
        <v>1.65</v>
      </c>
      <c r="L6" s="1158" t="s">
        <v>1545</v>
      </c>
    </row>
    <row r="7" spans="1:12" ht="191.25">
      <c r="A7" s="198">
        <v>16</v>
      </c>
      <c r="B7" s="164" t="s">
        <v>44</v>
      </c>
      <c r="C7" s="164" t="s">
        <v>42</v>
      </c>
      <c r="D7" s="174" t="s">
        <v>43</v>
      </c>
      <c r="E7" s="164">
        <v>10</v>
      </c>
      <c r="F7" s="164" t="s">
        <v>45</v>
      </c>
      <c r="G7" s="164" t="s">
        <v>1176</v>
      </c>
      <c r="H7" s="174">
        <v>30</v>
      </c>
      <c r="I7" s="723">
        <v>9</v>
      </c>
      <c r="J7" s="708">
        <v>10.8</v>
      </c>
      <c r="K7" s="723">
        <v>9</v>
      </c>
      <c r="L7" s="1156" t="s">
        <v>1545</v>
      </c>
    </row>
    <row r="8" spans="1:12" ht="331.5">
      <c r="A8" s="198">
        <v>24</v>
      </c>
      <c r="B8" s="164" t="s">
        <v>57</v>
      </c>
      <c r="C8" s="191" t="s">
        <v>58</v>
      </c>
      <c r="D8" s="174" t="s">
        <v>43</v>
      </c>
      <c r="E8" s="164">
        <v>200</v>
      </c>
      <c r="F8" s="164" t="s">
        <v>36</v>
      </c>
      <c r="G8" s="164" t="s">
        <v>1176</v>
      </c>
      <c r="H8" s="174">
        <v>50</v>
      </c>
      <c r="I8" s="749">
        <v>3.75</v>
      </c>
      <c r="J8" s="708">
        <v>7.5</v>
      </c>
      <c r="K8" s="750">
        <v>3.75</v>
      </c>
      <c r="L8" s="1156" t="s">
        <v>1545</v>
      </c>
    </row>
    <row r="9" spans="1:12" ht="331.5">
      <c r="A9" s="715">
        <v>25</v>
      </c>
      <c r="B9" s="693" t="s">
        <v>59</v>
      </c>
      <c r="C9" s="747" t="s">
        <v>60</v>
      </c>
      <c r="D9" s="716" t="s">
        <v>43</v>
      </c>
      <c r="E9" s="693">
        <v>100</v>
      </c>
      <c r="F9" s="95" t="s">
        <v>36</v>
      </c>
      <c r="G9" s="95" t="s">
        <v>1176</v>
      </c>
      <c r="H9" s="717">
        <v>50</v>
      </c>
      <c r="I9" s="751">
        <v>4.5</v>
      </c>
      <c r="J9" s="719">
        <v>9</v>
      </c>
      <c r="K9" s="752">
        <v>4.5</v>
      </c>
      <c r="L9" s="1157" t="s">
        <v>1545</v>
      </c>
    </row>
    <row r="10" spans="1:12" ht="331.5">
      <c r="A10" s="198">
        <v>26</v>
      </c>
      <c r="B10" s="164" t="s">
        <v>61</v>
      </c>
      <c r="C10" s="191" t="s">
        <v>62</v>
      </c>
      <c r="D10" s="174" t="s">
        <v>43</v>
      </c>
      <c r="E10" s="164">
        <v>80</v>
      </c>
      <c r="F10" s="164" t="s">
        <v>36</v>
      </c>
      <c r="G10" s="164" t="s">
        <v>1176</v>
      </c>
      <c r="H10" s="174">
        <v>50</v>
      </c>
      <c r="I10" s="749">
        <v>6</v>
      </c>
      <c r="J10" s="708">
        <v>12</v>
      </c>
      <c r="K10" s="749">
        <v>6</v>
      </c>
      <c r="L10" s="1156" t="s">
        <v>1545</v>
      </c>
    </row>
    <row r="11" spans="1:12" ht="331.5">
      <c r="A11" s="715">
        <v>27</v>
      </c>
      <c r="B11" s="693" t="s">
        <v>63</v>
      </c>
      <c r="C11" s="747" t="s">
        <v>64</v>
      </c>
      <c r="D11" s="716" t="s">
        <v>43</v>
      </c>
      <c r="E11" s="693">
        <v>80</v>
      </c>
      <c r="F11" s="95" t="s">
        <v>36</v>
      </c>
      <c r="G11" s="95" t="s">
        <v>1176</v>
      </c>
      <c r="H11" s="717">
        <v>50</v>
      </c>
      <c r="I11" s="751">
        <v>8.25</v>
      </c>
      <c r="J11" s="719">
        <v>16.5</v>
      </c>
      <c r="K11" s="751">
        <v>8.25</v>
      </c>
      <c r="L11" s="1157" t="s">
        <v>1545</v>
      </c>
    </row>
    <row r="12" spans="1:12" ht="331.5">
      <c r="A12" s="741">
        <v>27</v>
      </c>
      <c r="B12" s="742" t="s">
        <v>63</v>
      </c>
      <c r="C12" s="755" t="s">
        <v>1375</v>
      </c>
      <c r="D12" s="659" t="s">
        <v>43</v>
      </c>
      <c r="E12" s="694">
        <v>80</v>
      </c>
      <c r="F12" s="756" t="s">
        <v>1454</v>
      </c>
      <c r="G12" s="658" t="s">
        <v>1452</v>
      </c>
      <c r="H12" s="659" t="s">
        <v>43</v>
      </c>
      <c r="I12" s="699">
        <v>12</v>
      </c>
      <c r="J12" s="757">
        <v>12</v>
      </c>
      <c r="K12" s="701">
        <v>12</v>
      </c>
      <c r="L12" s="1160" t="s">
        <v>1545</v>
      </c>
    </row>
    <row r="13" spans="1:12" ht="331.5">
      <c r="A13" s="198">
        <v>28</v>
      </c>
      <c r="B13" s="164" t="s">
        <v>65</v>
      </c>
      <c r="C13" s="191" t="s">
        <v>66</v>
      </c>
      <c r="D13" s="174" t="s">
        <v>67</v>
      </c>
      <c r="E13" s="164">
        <v>40</v>
      </c>
      <c r="F13" s="164" t="s">
        <v>36</v>
      </c>
      <c r="G13" s="164" t="s">
        <v>1176</v>
      </c>
      <c r="H13" s="174">
        <v>100</v>
      </c>
      <c r="I13" s="749">
        <v>12</v>
      </c>
      <c r="J13" s="708">
        <v>48</v>
      </c>
      <c r="K13" s="749">
        <v>12</v>
      </c>
      <c r="L13" s="1156" t="s">
        <v>1545</v>
      </c>
    </row>
    <row r="14" spans="1:12" ht="51">
      <c r="A14" s="675">
        <v>44</v>
      </c>
      <c r="B14" s="164" t="s">
        <v>97</v>
      </c>
      <c r="C14" s="164" t="s">
        <v>98</v>
      </c>
      <c r="D14" s="677" t="s">
        <v>72</v>
      </c>
      <c r="E14" s="676">
        <v>200</v>
      </c>
      <c r="F14" s="676" t="s">
        <v>1193</v>
      </c>
      <c r="G14" s="704" t="s">
        <v>1194</v>
      </c>
      <c r="H14" s="676" t="s">
        <v>1196</v>
      </c>
      <c r="I14" s="680">
        <v>0.13653999999999999</v>
      </c>
      <c r="J14" s="705">
        <v>0.14000000000000001</v>
      </c>
      <c r="K14" s="681">
        <v>0.13653999999999999</v>
      </c>
      <c r="L14" s="1002" t="s">
        <v>1545</v>
      </c>
    </row>
    <row r="15" spans="1:12" ht="51">
      <c r="A15" s="675">
        <v>44</v>
      </c>
      <c r="B15" s="164" t="s">
        <v>97</v>
      </c>
      <c r="C15" s="164" t="s">
        <v>98</v>
      </c>
      <c r="D15" s="677" t="s">
        <v>72</v>
      </c>
      <c r="E15" s="676">
        <v>200</v>
      </c>
      <c r="F15" s="686" t="s">
        <v>1177</v>
      </c>
      <c r="G15" s="679" t="s">
        <v>1178</v>
      </c>
      <c r="H15" s="679"/>
      <c r="I15" s="721">
        <v>0.17</v>
      </c>
      <c r="J15" s="708">
        <v>34</v>
      </c>
      <c r="K15" s="722">
        <v>0.17</v>
      </c>
      <c r="L15" s="1002" t="s">
        <v>1545</v>
      </c>
    </row>
    <row r="16" spans="1:12" ht="63.75">
      <c r="A16" s="675">
        <v>44</v>
      </c>
      <c r="B16" s="164" t="s">
        <v>97</v>
      </c>
      <c r="C16" s="164" t="s">
        <v>98</v>
      </c>
      <c r="D16" s="677" t="s">
        <v>72</v>
      </c>
      <c r="E16" s="676">
        <v>200</v>
      </c>
      <c r="F16" s="678" t="s">
        <v>1451</v>
      </c>
      <c r="G16" s="679" t="s">
        <v>1452</v>
      </c>
      <c r="H16" s="677" t="s">
        <v>1455</v>
      </c>
      <c r="I16" s="680">
        <v>0.18</v>
      </c>
      <c r="J16" s="703">
        <v>2.16</v>
      </c>
      <c r="K16" s="681">
        <v>0.18</v>
      </c>
      <c r="L16" s="1002" t="s">
        <v>1545</v>
      </c>
    </row>
    <row r="17" spans="1:12" ht="63.75">
      <c r="A17" s="654">
        <v>45</v>
      </c>
      <c r="B17" s="95" t="s">
        <v>99</v>
      </c>
      <c r="C17" s="95" t="s">
        <v>98</v>
      </c>
      <c r="D17" s="656" t="s">
        <v>72</v>
      </c>
      <c r="E17" s="655">
        <v>3200</v>
      </c>
      <c r="F17" s="657" t="s">
        <v>1451</v>
      </c>
      <c r="G17" s="658" t="s">
        <v>1452</v>
      </c>
      <c r="H17" s="656" t="s">
        <v>1455</v>
      </c>
      <c r="I17" s="660">
        <v>0.43</v>
      </c>
      <c r="J17" s="691">
        <v>5.16</v>
      </c>
      <c r="K17" s="661">
        <v>0.43</v>
      </c>
      <c r="L17" s="1002" t="s">
        <v>1545</v>
      </c>
    </row>
    <row r="18" spans="1:12" ht="51">
      <c r="A18" s="741">
        <v>45</v>
      </c>
      <c r="B18" s="742" t="s">
        <v>99</v>
      </c>
      <c r="C18" s="742" t="s">
        <v>98</v>
      </c>
      <c r="D18" s="659" t="s">
        <v>72</v>
      </c>
      <c r="E18" s="694">
        <v>3200</v>
      </c>
      <c r="F18" s="668" t="s">
        <v>1177</v>
      </c>
      <c r="G18" s="658" t="s">
        <v>1178</v>
      </c>
      <c r="H18" s="658"/>
      <c r="I18" s="713">
        <v>0.49</v>
      </c>
      <c r="J18" s="702">
        <v>1568</v>
      </c>
      <c r="K18" s="714">
        <v>0.49</v>
      </c>
      <c r="L18" s="1002" t="s">
        <v>1545</v>
      </c>
    </row>
    <row r="19" spans="1:12" ht="51">
      <c r="A19" s="664">
        <v>45</v>
      </c>
      <c r="B19" s="693" t="s">
        <v>99</v>
      </c>
      <c r="C19" s="693" t="s">
        <v>98</v>
      </c>
      <c r="D19" s="667" t="s">
        <v>72</v>
      </c>
      <c r="E19" s="665">
        <v>3200</v>
      </c>
      <c r="F19" s="694" t="s">
        <v>1193</v>
      </c>
      <c r="G19" s="698" t="s">
        <v>1194</v>
      </c>
      <c r="H19" s="694" t="s">
        <v>1196</v>
      </c>
      <c r="I19" s="763">
        <v>0.49435000000000001</v>
      </c>
      <c r="J19" s="700">
        <v>0.49</v>
      </c>
      <c r="K19" s="764">
        <v>0.49435000000000001</v>
      </c>
      <c r="L19" s="1002" t="s">
        <v>1545</v>
      </c>
    </row>
    <row r="20" spans="1:12" ht="51">
      <c r="A20" s="675">
        <v>46</v>
      </c>
      <c r="B20" s="164" t="s">
        <v>100</v>
      </c>
      <c r="C20" s="164" t="s">
        <v>98</v>
      </c>
      <c r="D20" s="677" t="s">
        <v>72</v>
      </c>
      <c r="E20" s="676">
        <v>3000</v>
      </c>
      <c r="F20" s="676" t="s">
        <v>1193</v>
      </c>
      <c r="G20" s="704" t="s">
        <v>1194</v>
      </c>
      <c r="H20" s="676" t="s">
        <v>1196</v>
      </c>
      <c r="I20" s="680">
        <v>0.68445</v>
      </c>
      <c r="J20" s="705">
        <v>0.68</v>
      </c>
      <c r="K20" s="681">
        <v>0.68445</v>
      </c>
      <c r="L20" s="1002" t="s">
        <v>1545</v>
      </c>
    </row>
    <row r="21" spans="1:12" ht="63.75">
      <c r="A21" s="675">
        <v>46</v>
      </c>
      <c r="B21" s="164" t="s">
        <v>100</v>
      </c>
      <c r="C21" s="164" t="s">
        <v>98</v>
      </c>
      <c r="D21" s="677" t="s">
        <v>72</v>
      </c>
      <c r="E21" s="676">
        <v>3000</v>
      </c>
      <c r="F21" s="678" t="s">
        <v>1451</v>
      </c>
      <c r="G21" s="679" t="s">
        <v>1452</v>
      </c>
      <c r="H21" s="677" t="s">
        <v>1456</v>
      </c>
      <c r="I21" s="753">
        <v>0.84</v>
      </c>
      <c r="J21" s="703">
        <v>10.08</v>
      </c>
      <c r="K21" s="682">
        <v>0.84</v>
      </c>
      <c r="L21" s="1002" t="s">
        <v>1545</v>
      </c>
    </row>
    <row r="22" spans="1:12" ht="51">
      <c r="A22" s="675">
        <v>46</v>
      </c>
      <c r="B22" s="164" t="s">
        <v>100</v>
      </c>
      <c r="C22" s="164" t="s">
        <v>98</v>
      </c>
      <c r="D22" s="677" t="s">
        <v>72</v>
      </c>
      <c r="E22" s="676">
        <v>3000</v>
      </c>
      <c r="F22" s="686" t="s">
        <v>1177</v>
      </c>
      <c r="G22" s="679" t="s">
        <v>1178</v>
      </c>
      <c r="H22" s="679"/>
      <c r="I22" s="721">
        <v>1.0900000000000001</v>
      </c>
      <c r="J22" s="708">
        <v>3270.0000000000005</v>
      </c>
      <c r="K22" s="722">
        <v>1.0900000000000001</v>
      </c>
      <c r="L22" s="1002" t="s">
        <v>1545</v>
      </c>
    </row>
    <row r="23" spans="1:12" ht="63.75">
      <c r="A23" s="654">
        <v>63</v>
      </c>
      <c r="B23" s="655" t="s">
        <v>134</v>
      </c>
      <c r="C23" s="655" t="s">
        <v>135</v>
      </c>
      <c r="D23" s="655" t="s">
        <v>125</v>
      </c>
      <c r="E23" s="655">
        <v>1300</v>
      </c>
      <c r="F23" s="655" t="s">
        <v>1461</v>
      </c>
      <c r="G23" s="658" t="s">
        <v>1452</v>
      </c>
      <c r="H23" s="655" t="s">
        <v>125</v>
      </c>
      <c r="I23" s="690">
        <v>0.59</v>
      </c>
      <c r="J23" s="691">
        <v>0.59</v>
      </c>
      <c r="K23" s="692">
        <v>0.59</v>
      </c>
      <c r="L23" s="992" t="s">
        <v>1545</v>
      </c>
    </row>
    <row r="24" spans="1:12" ht="51">
      <c r="A24" s="664">
        <v>63</v>
      </c>
      <c r="B24" s="665" t="s">
        <v>134</v>
      </c>
      <c r="C24" s="665" t="s">
        <v>135</v>
      </c>
      <c r="D24" s="665" t="s">
        <v>125</v>
      </c>
      <c r="E24" s="665">
        <v>1300</v>
      </c>
      <c r="F24" s="694" t="s">
        <v>1384</v>
      </c>
      <c r="G24" s="658" t="s">
        <v>1368</v>
      </c>
      <c r="H24" s="694" t="s">
        <v>125</v>
      </c>
      <c r="I24" s="695">
        <v>0.82</v>
      </c>
      <c r="J24" s="696">
        <v>0.82</v>
      </c>
      <c r="K24" s="697">
        <v>0.82</v>
      </c>
      <c r="L24" s="1158" t="s">
        <v>1545</v>
      </c>
    </row>
    <row r="25" spans="1:12" ht="102">
      <c r="A25" s="675">
        <v>74</v>
      </c>
      <c r="B25" s="676" t="s">
        <v>154</v>
      </c>
      <c r="C25" s="676" t="s">
        <v>155</v>
      </c>
      <c r="D25" s="676" t="s">
        <v>125</v>
      </c>
      <c r="E25" s="676">
        <v>20000</v>
      </c>
      <c r="F25" s="676" t="s">
        <v>1386</v>
      </c>
      <c r="G25" s="679" t="s">
        <v>1368</v>
      </c>
      <c r="H25" s="676" t="s">
        <v>18</v>
      </c>
      <c r="I25" s="796">
        <v>0.14399999999999999</v>
      </c>
      <c r="J25" s="706">
        <v>14.4</v>
      </c>
      <c r="K25" s="797">
        <v>0.14399999999999999</v>
      </c>
      <c r="L25" s="1002" t="s">
        <v>1545</v>
      </c>
    </row>
    <row r="26" spans="1:12" ht="102">
      <c r="A26" s="675">
        <v>74</v>
      </c>
      <c r="B26" s="676" t="s">
        <v>154</v>
      </c>
      <c r="C26" s="676" t="s">
        <v>155</v>
      </c>
      <c r="D26" s="676" t="s">
        <v>125</v>
      </c>
      <c r="E26" s="676">
        <v>20000</v>
      </c>
      <c r="F26" s="174" t="s">
        <v>1522</v>
      </c>
      <c r="G26" s="679" t="s">
        <v>1523</v>
      </c>
      <c r="H26" s="174">
        <v>25</v>
      </c>
      <c r="I26" s="183">
        <v>0.3</v>
      </c>
      <c r="J26" s="176">
        <v>7.5</v>
      </c>
      <c r="K26" s="175">
        <v>0.3</v>
      </c>
      <c r="L26" s="1002" t="s">
        <v>1545</v>
      </c>
    </row>
    <row r="27" spans="1:12" ht="89.25">
      <c r="A27" s="675">
        <v>82</v>
      </c>
      <c r="B27" s="676" t="s">
        <v>177</v>
      </c>
      <c r="C27" s="677" t="s">
        <v>178</v>
      </c>
      <c r="D27" s="676" t="s">
        <v>125</v>
      </c>
      <c r="E27" s="676">
        <v>500</v>
      </c>
      <c r="F27" s="676" t="s">
        <v>1386</v>
      </c>
      <c r="G27" s="679" t="s">
        <v>1368</v>
      </c>
      <c r="H27" s="676" t="s">
        <v>18</v>
      </c>
      <c r="I27" s="809">
        <v>0.12</v>
      </c>
      <c r="J27" s="706">
        <v>12</v>
      </c>
      <c r="K27" s="810">
        <v>0.12</v>
      </c>
      <c r="L27" s="1002" t="s">
        <v>1545</v>
      </c>
    </row>
    <row r="28" spans="1:12" ht="38.25">
      <c r="A28" s="675">
        <v>82</v>
      </c>
      <c r="B28" s="676" t="s">
        <v>177</v>
      </c>
      <c r="C28" s="677" t="s">
        <v>178</v>
      </c>
      <c r="D28" s="676" t="s">
        <v>125</v>
      </c>
      <c r="E28" s="676">
        <v>500</v>
      </c>
      <c r="F28" s="174" t="s">
        <v>1522</v>
      </c>
      <c r="G28" s="679" t="s">
        <v>1523</v>
      </c>
      <c r="H28" s="174">
        <v>100</v>
      </c>
      <c r="I28" s="187">
        <v>0.216</v>
      </c>
      <c r="J28" s="176">
        <v>21.6</v>
      </c>
      <c r="K28" s="178">
        <v>0.216</v>
      </c>
      <c r="L28" s="1002" t="s">
        <v>1545</v>
      </c>
    </row>
    <row r="29" spans="1:12" ht="408">
      <c r="A29" s="198">
        <v>107</v>
      </c>
      <c r="B29" s="164" t="s">
        <v>234</v>
      </c>
      <c r="C29" s="164" t="s">
        <v>235</v>
      </c>
      <c r="D29" s="174" t="s">
        <v>125</v>
      </c>
      <c r="E29" s="164">
        <v>1000</v>
      </c>
      <c r="F29" s="813" t="s">
        <v>207</v>
      </c>
      <c r="G29" s="164" t="s">
        <v>1176</v>
      </c>
      <c r="H29" s="813">
        <v>1</v>
      </c>
      <c r="I29" s="814">
        <v>0.93</v>
      </c>
      <c r="J29" s="815">
        <v>0.93</v>
      </c>
      <c r="K29" s="814">
        <v>0.93</v>
      </c>
      <c r="L29" s="1156" t="s">
        <v>1545</v>
      </c>
    </row>
    <row r="30" spans="1:12" ht="408">
      <c r="A30" s="715">
        <v>108</v>
      </c>
      <c r="B30" s="693" t="s">
        <v>234</v>
      </c>
      <c r="C30" s="95" t="s">
        <v>236</v>
      </c>
      <c r="D30" s="716" t="s">
        <v>125</v>
      </c>
      <c r="E30" s="693">
        <v>1000</v>
      </c>
      <c r="F30" s="816" t="s">
        <v>207</v>
      </c>
      <c r="G30" s="95" t="s">
        <v>1176</v>
      </c>
      <c r="H30" s="816">
        <v>1</v>
      </c>
      <c r="I30" s="817">
        <v>0.93</v>
      </c>
      <c r="J30" s="818">
        <v>0.93</v>
      </c>
      <c r="K30" s="817">
        <v>0.93</v>
      </c>
      <c r="L30" s="1157" t="s">
        <v>1545</v>
      </c>
    </row>
    <row r="31" spans="1:12" ht="408">
      <c r="A31" s="198">
        <v>109</v>
      </c>
      <c r="B31" s="164" t="s">
        <v>234</v>
      </c>
      <c r="C31" s="164" t="s">
        <v>237</v>
      </c>
      <c r="D31" s="174" t="s">
        <v>125</v>
      </c>
      <c r="E31" s="164">
        <v>1000</v>
      </c>
      <c r="F31" s="813" t="s">
        <v>207</v>
      </c>
      <c r="G31" s="164" t="s">
        <v>1176</v>
      </c>
      <c r="H31" s="813">
        <v>1</v>
      </c>
      <c r="I31" s="814">
        <v>0.93</v>
      </c>
      <c r="J31" s="815">
        <v>0.93</v>
      </c>
      <c r="K31" s="814">
        <v>0.93</v>
      </c>
      <c r="L31" s="1156" t="s">
        <v>1545</v>
      </c>
    </row>
    <row r="32" spans="1:12" ht="408">
      <c r="A32" s="715">
        <v>110</v>
      </c>
      <c r="B32" s="693" t="s">
        <v>234</v>
      </c>
      <c r="C32" s="95" t="s">
        <v>238</v>
      </c>
      <c r="D32" s="716" t="s">
        <v>125</v>
      </c>
      <c r="E32" s="693">
        <v>1000</v>
      </c>
      <c r="F32" s="816" t="s">
        <v>207</v>
      </c>
      <c r="G32" s="95" t="s">
        <v>1176</v>
      </c>
      <c r="H32" s="816">
        <v>1</v>
      </c>
      <c r="I32" s="817">
        <v>0.93</v>
      </c>
      <c r="J32" s="818">
        <v>0.93</v>
      </c>
      <c r="K32" s="817">
        <v>0.93</v>
      </c>
      <c r="L32" s="1157" t="s">
        <v>1545</v>
      </c>
    </row>
    <row r="33" spans="1:12" ht="408">
      <c r="A33" s="198">
        <v>111</v>
      </c>
      <c r="B33" s="164" t="s">
        <v>234</v>
      </c>
      <c r="C33" s="164" t="s">
        <v>239</v>
      </c>
      <c r="D33" s="174" t="s">
        <v>125</v>
      </c>
      <c r="E33" s="164">
        <v>1000</v>
      </c>
      <c r="F33" s="813" t="s">
        <v>207</v>
      </c>
      <c r="G33" s="164" t="s">
        <v>1176</v>
      </c>
      <c r="H33" s="813">
        <v>1</v>
      </c>
      <c r="I33" s="814">
        <v>0.93</v>
      </c>
      <c r="J33" s="815">
        <v>0.93</v>
      </c>
      <c r="K33" s="814">
        <v>0.93</v>
      </c>
      <c r="L33" s="1156" t="s">
        <v>1545</v>
      </c>
    </row>
    <row r="34" spans="1:12" ht="408">
      <c r="A34" s="715">
        <v>112</v>
      </c>
      <c r="B34" s="693" t="s">
        <v>234</v>
      </c>
      <c r="C34" s="95" t="s">
        <v>240</v>
      </c>
      <c r="D34" s="716" t="s">
        <v>125</v>
      </c>
      <c r="E34" s="693">
        <v>1000</v>
      </c>
      <c r="F34" s="816" t="s">
        <v>207</v>
      </c>
      <c r="G34" s="95" t="s">
        <v>1176</v>
      </c>
      <c r="H34" s="816">
        <v>1</v>
      </c>
      <c r="I34" s="817">
        <v>0.93</v>
      </c>
      <c r="J34" s="818">
        <v>0.93</v>
      </c>
      <c r="K34" s="817">
        <v>0.93</v>
      </c>
      <c r="L34" s="1157" t="s">
        <v>1545</v>
      </c>
    </row>
    <row r="35" spans="1:12" ht="408">
      <c r="A35" s="198">
        <v>113</v>
      </c>
      <c r="B35" s="164" t="s">
        <v>234</v>
      </c>
      <c r="C35" s="164" t="s">
        <v>241</v>
      </c>
      <c r="D35" s="174" t="s">
        <v>125</v>
      </c>
      <c r="E35" s="164">
        <v>1000</v>
      </c>
      <c r="F35" s="813" t="s">
        <v>207</v>
      </c>
      <c r="G35" s="164" t="s">
        <v>1176</v>
      </c>
      <c r="H35" s="813">
        <v>1</v>
      </c>
      <c r="I35" s="814">
        <v>0.93</v>
      </c>
      <c r="J35" s="815">
        <v>0.93</v>
      </c>
      <c r="K35" s="814">
        <v>0.93</v>
      </c>
      <c r="L35" s="1156" t="s">
        <v>1545</v>
      </c>
    </row>
    <row r="36" spans="1:12" ht="344.25">
      <c r="A36" s="741">
        <v>136</v>
      </c>
      <c r="B36" s="869" t="s">
        <v>283</v>
      </c>
      <c r="C36" s="755" t="s">
        <v>1185</v>
      </c>
      <c r="D36" s="742" t="s">
        <v>285</v>
      </c>
      <c r="E36" s="742">
        <v>2</v>
      </c>
      <c r="F36" s="139" t="s">
        <v>1186</v>
      </c>
      <c r="G36" s="658" t="s">
        <v>1178</v>
      </c>
      <c r="H36" s="658"/>
      <c r="I36" s="860">
        <v>32.049999999999997</v>
      </c>
      <c r="J36" s="702">
        <v>64.099999999999994</v>
      </c>
      <c r="K36" s="860">
        <v>32.049999999999997</v>
      </c>
      <c r="L36" s="1160" t="s">
        <v>1552</v>
      </c>
    </row>
    <row r="37" spans="1:12" ht="140.25">
      <c r="A37" s="198">
        <v>139</v>
      </c>
      <c r="B37" s="164" t="s">
        <v>290</v>
      </c>
      <c r="C37" s="190" t="s">
        <v>294</v>
      </c>
      <c r="D37" s="174" t="s">
        <v>292</v>
      </c>
      <c r="E37" s="164">
        <v>100</v>
      </c>
      <c r="F37" s="813" t="s">
        <v>197</v>
      </c>
      <c r="G37" s="164" t="s">
        <v>1176</v>
      </c>
      <c r="H37" s="841" t="s">
        <v>293</v>
      </c>
      <c r="I37" s="814">
        <v>5.52</v>
      </c>
      <c r="J37" s="883">
        <v>5.52</v>
      </c>
      <c r="K37" s="884">
        <v>5.52</v>
      </c>
      <c r="L37" s="1156" t="s">
        <v>1545</v>
      </c>
    </row>
    <row r="38" spans="1:12" ht="409.5">
      <c r="A38" s="654">
        <v>144</v>
      </c>
      <c r="B38" s="655" t="s">
        <v>304</v>
      </c>
      <c r="C38" s="97" t="s">
        <v>305</v>
      </c>
      <c r="D38" s="655" t="s">
        <v>303</v>
      </c>
      <c r="E38" s="655">
        <v>3000</v>
      </c>
      <c r="F38" s="655" t="s">
        <v>1464</v>
      </c>
      <c r="G38" s="658" t="s">
        <v>1452</v>
      </c>
      <c r="H38" s="655" t="s">
        <v>303</v>
      </c>
      <c r="I38" s="690">
        <v>0.39600000000000002</v>
      </c>
      <c r="J38" s="691">
        <v>0.39600000000000002</v>
      </c>
      <c r="K38" s="690">
        <v>0.39600000000000002</v>
      </c>
      <c r="L38" s="992" t="s">
        <v>1545</v>
      </c>
    </row>
    <row r="39" spans="1:12" ht="409.5">
      <c r="A39" s="741">
        <v>144</v>
      </c>
      <c r="B39" s="694" t="s">
        <v>304</v>
      </c>
      <c r="C39" s="880" t="s">
        <v>305</v>
      </c>
      <c r="D39" s="742" t="s">
        <v>303</v>
      </c>
      <c r="E39" s="742">
        <v>3000</v>
      </c>
      <c r="F39" s="139" t="s">
        <v>1179</v>
      </c>
      <c r="G39" s="658" t="s">
        <v>1178</v>
      </c>
      <c r="H39" s="658"/>
      <c r="I39" s="669">
        <v>0.57999999999999996</v>
      </c>
      <c r="J39" s="702">
        <v>1739.9999999999998</v>
      </c>
      <c r="K39" s="669">
        <v>0.57999999999999996</v>
      </c>
      <c r="L39" s="1160" t="s">
        <v>1545</v>
      </c>
    </row>
    <row r="40" spans="1:12" ht="409.5">
      <c r="A40" s="725">
        <v>144</v>
      </c>
      <c r="B40" s="95" t="s">
        <v>304</v>
      </c>
      <c r="C40" s="97" t="s">
        <v>1220</v>
      </c>
      <c r="D40" s="95" t="s">
        <v>303</v>
      </c>
      <c r="E40" s="95">
        <v>3000</v>
      </c>
      <c r="F40" s="726" t="s">
        <v>1212</v>
      </c>
      <c r="G40" s="727" t="s">
        <v>1206</v>
      </c>
      <c r="H40" s="728">
        <v>2</v>
      </c>
      <c r="I40" s="729">
        <v>0.67</v>
      </c>
      <c r="J40" s="167">
        <v>1.34</v>
      </c>
      <c r="K40" s="729">
        <v>0.67</v>
      </c>
      <c r="L40" s="1159" t="s">
        <v>1545</v>
      </c>
    </row>
    <row r="41" spans="1:12" ht="409.5">
      <c r="A41" s="664">
        <v>144</v>
      </c>
      <c r="B41" s="665" t="s">
        <v>304</v>
      </c>
      <c r="C41" s="747" t="s">
        <v>305</v>
      </c>
      <c r="D41" s="665" t="s">
        <v>303</v>
      </c>
      <c r="E41" s="665">
        <v>3000</v>
      </c>
      <c r="F41" s="139" t="s">
        <v>1332</v>
      </c>
      <c r="G41" s="742" t="s">
        <v>1333</v>
      </c>
      <c r="H41" s="139">
        <v>40</v>
      </c>
      <c r="I41" s="669">
        <v>0.96</v>
      </c>
      <c r="J41" s="758">
        <v>38.4</v>
      </c>
      <c r="K41" s="669">
        <v>0.96</v>
      </c>
      <c r="L41" s="1158" t="s">
        <v>1545</v>
      </c>
    </row>
    <row r="42" spans="1:12" ht="306">
      <c r="A42" s="675">
        <v>145</v>
      </c>
      <c r="B42" s="676" t="s">
        <v>306</v>
      </c>
      <c r="C42" s="676" t="s">
        <v>307</v>
      </c>
      <c r="D42" s="676" t="s">
        <v>303</v>
      </c>
      <c r="E42" s="676">
        <v>1200</v>
      </c>
      <c r="F42" s="174" t="s">
        <v>1332</v>
      </c>
      <c r="G42" s="164" t="s">
        <v>1333</v>
      </c>
      <c r="H42" s="174">
        <v>40</v>
      </c>
      <c r="I42" s="687">
        <v>0.96</v>
      </c>
      <c r="J42" s="746">
        <v>38.4</v>
      </c>
      <c r="K42" s="687">
        <v>0.96</v>
      </c>
      <c r="L42" s="1002" t="s">
        <v>1545</v>
      </c>
    </row>
    <row r="43" spans="1:12" ht="267.75">
      <c r="A43" s="725">
        <v>146</v>
      </c>
      <c r="B43" s="95" t="s">
        <v>309</v>
      </c>
      <c r="C43" s="95" t="s">
        <v>310</v>
      </c>
      <c r="D43" s="95" t="s">
        <v>303</v>
      </c>
      <c r="E43" s="95">
        <v>5000</v>
      </c>
      <c r="F43" s="726" t="s">
        <v>1218</v>
      </c>
      <c r="G43" s="727" t="s">
        <v>1206</v>
      </c>
      <c r="H43" s="728">
        <v>2</v>
      </c>
      <c r="I43" s="729">
        <v>0.215</v>
      </c>
      <c r="J43" s="194">
        <v>0.43</v>
      </c>
      <c r="K43" s="729">
        <v>0.215</v>
      </c>
      <c r="L43" s="1159" t="s">
        <v>1545</v>
      </c>
    </row>
    <row r="44" spans="1:12" ht="267.75">
      <c r="A44" s="664">
        <v>146</v>
      </c>
      <c r="B44" s="665" t="s">
        <v>309</v>
      </c>
      <c r="C44" s="665" t="s">
        <v>310</v>
      </c>
      <c r="D44" s="665" t="s">
        <v>303</v>
      </c>
      <c r="E44" s="665">
        <v>5000</v>
      </c>
      <c r="F44" s="694" t="s">
        <v>1389</v>
      </c>
      <c r="G44" s="658" t="s">
        <v>1368</v>
      </c>
      <c r="H44" s="694" t="s">
        <v>1382</v>
      </c>
      <c r="I44" s="695">
        <v>0.33600000000000002</v>
      </c>
      <c r="J44" s="696">
        <v>16.8</v>
      </c>
      <c r="K44" s="695">
        <v>0.33600000000000002</v>
      </c>
      <c r="L44" s="1158" t="s">
        <v>1545</v>
      </c>
    </row>
    <row r="45" spans="1:12" ht="267.75">
      <c r="A45" s="664">
        <v>146</v>
      </c>
      <c r="B45" s="665" t="s">
        <v>309</v>
      </c>
      <c r="C45" s="665" t="s">
        <v>310</v>
      </c>
      <c r="D45" s="665" t="s">
        <v>303</v>
      </c>
      <c r="E45" s="665">
        <v>5000</v>
      </c>
      <c r="F45" s="655" t="s">
        <v>1464</v>
      </c>
      <c r="G45" s="658" t="s">
        <v>1452</v>
      </c>
      <c r="H45" s="665" t="s">
        <v>303</v>
      </c>
      <c r="I45" s="699">
        <v>0.34799999999999998</v>
      </c>
      <c r="J45" s="757">
        <v>0.34799999999999998</v>
      </c>
      <c r="K45" s="699">
        <v>0.34799999999999998</v>
      </c>
      <c r="L45" s="1158" t="s">
        <v>1545</v>
      </c>
    </row>
    <row r="46" spans="1:12" ht="267.75">
      <c r="A46" s="741">
        <v>146</v>
      </c>
      <c r="B46" s="694" t="s">
        <v>309</v>
      </c>
      <c r="C46" s="694" t="s">
        <v>310</v>
      </c>
      <c r="D46" s="742" t="s">
        <v>303</v>
      </c>
      <c r="E46" s="742">
        <v>5000</v>
      </c>
      <c r="F46" s="139" t="s">
        <v>1189</v>
      </c>
      <c r="G46" s="658" t="s">
        <v>1178</v>
      </c>
      <c r="H46" s="658"/>
      <c r="I46" s="669">
        <v>0.44</v>
      </c>
      <c r="J46" s="702">
        <v>2200</v>
      </c>
      <c r="K46" s="669">
        <v>0.44</v>
      </c>
      <c r="L46" s="1160" t="s">
        <v>1545</v>
      </c>
    </row>
    <row r="47" spans="1:12" ht="267.75">
      <c r="A47" s="664">
        <v>146</v>
      </c>
      <c r="B47" s="665" t="s">
        <v>309</v>
      </c>
      <c r="C47" s="665" t="s">
        <v>310</v>
      </c>
      <c r="D47" s="665" t="s">
        <v>303</v>
      </c>
      <c r="E47" s="665">
        <v>5000</v>
      </c>
      <c r="F47" s="139" t="s">
        <v>1332</v>
      </c>
      <c r="G47" s="742" t="s">
        <v>1333</v>
      </c>
      <c r="H47" s="139">
        <v>40</v>
      </c>
      <c r="I47" s="669">
        <v>0.96</v>
      </c>
      <c r="J47" s="758">
        <v>38.4</v>
      </c>
      <c r="K47" s="669">
        <v>0.96</v>
      </c>
      <c r="L47" s="1158" t="s">
        <v>1545</v>
      </c>
    </row>
    <row r="48" spans="1:12" ht="409.5">
      <c r="A48" s="675">
        <v>155</v>
      </c>
      <c r="B48" s="677" t="s">
        <v>327</v>
      </c>
      <c r="C48" s="677" t="s">
        <v>328</v>
      </c>
      <c r="D48" s="676" t="s">
        <v>125</v>
      </c>
      <c r="E48" s="676">
        <v>20</v>
      </c>
      <c r="F48" s="676" t="s">
        <v>1197</v>
      </c>
      <c r="G48" s="704" t="s">
        <v>1194</v>
      </c>
      <c r="H48" s="676" t="s">
        <v>1196</v>
      </c>
      <c r="I48" s="858">
        <v>20.90258</v>
      </c>
      <c r="J48" s="705">
        <v>20.9</v>
      </c>
      <c r="K48" s="858">
        <v>20.90258</v>
      </c>
      <c r="L48" s="1002" t="s">
        <v>1545</v>
      </c>
    </row>
    <row r="49" spans="1:12" ht="409.5">
      <c r="A49" s="675">
        <v>155</v>
      </c>
      <c r="B49" s="677" t="s">
        <v>327</v>
      </c>
      <c r="C49" s="677" t="s">
        <v>328</v>
      </c>
      <c r="D49" s="164" t="s">
        <v>125</v>
      </c>
      <c r="E49" s="164">
        <v>20</v>
      </c>
      <c r="F49" s="174" t="s">
        <v>1179</v>
      </c>
      <c r="G49" s="679" t="s">
        <v>1178</v>
      </c>
      <c r="H49" s="679"/>
      <c r="I49" s="688">
        <v>28.57</v>
      </c>
      <c r="J49" s="708">
        <v>571.4</v>
      </c>
      <c r="K49" s="688">
        <v>28.57</v>
      </c>
      <c r="L49" s="1002" t="s">
        <v>1545</v>
      </c>
    </row>
    <row r="50" spans="1:12" ht="409.5">
      <c r="A50" s="741">
        <v>156</v>
      </c>
      <c r="B50" s="659" t="s">
        <v>329</v>
      </c>
      <c r="C50" s="659" t="s">
        <v>330</v>
      </c>
      <c r="D50" s="742" t="s">
        <v>125</v>
      </c>
      <c r="E50" s="742">
        <v>20</v>
      </c>
      <c r="F50" s="139" t="s">
        <v>1179</v>
      </c>
      <c r="G50" s="658" t="s">
        <v>1178</v>
      </c>
      <c r="H50" s="658"/>
      <c r="I50" s="670">
        <v>31.68</v>
      </c>
      <c r="J50" s="702">
        <v>633.6</v>
      </c>
      <c r="K50" s="670">
        <v>31.68</v>
      </c>
      <c r="L50" s="1160" t="s">
        <v>1545</v>
      </c>
    </row>
    <row r="51" spans="1:12" ht="409.5">
      <c r="A51" s="741">
        <v>158</v>
      </c>
      <c r="B51" s="659" t="s">
        <v>333</v>
      </c>
      <c r="C51" s="907" t="s">
        <v>334</v>
      </c>
      <c r="D51" s="742" t="s">
        <v>125</v>
      </c>
      <c r="E51" s="742">
        <v>150</v>
      </c>
      <c r="F51" s="139" t="s">
        <v>1179</v>
      </c>
      <c r="G51" s="658" t="s">
        <v>1178</v>
      </c>
      <c r="H51" s="658"/>
      <c r="I51" s="860">
        <v>3.21</v>
      </c>
      <c r="J51" s="702">
        <v>481.5</v>
      </c>
      <c r="K51" s="860">
        <v>3.21</v>
      </c>
      <c r="L51" s="1160" t="s">
        <v>1545</v>
      </c>
    </row>
    <row r="52" spans="1:12" ht="409.5">
      <c r="A52" s="664">
        <v>158</v>
      </c>
      <c r="B52" s="667" t="s">
        <v>333</v>
      </c>
      <c r="C52" s="908" t="s">
        <v>334</v>
      </c>
      <c r="D52" s="665" t="s">
        <v>125</v>
      </c>
      <c r="E52" s="665">
        <v>150</v>
      </c>
      <c r="F52" s="694" t="s">
        <v>1197</v>
      </c>
      <c r="G52" s="698" t="s">
        <v>1194</v>
      </c>
      <c r="H52" s="694" t="s">
        <v>1196</v>
      </c>
      <c r="I52" s="909">
        <v>4.1729500000000002</v>
      </c>
      <c r="J52" s="700">
        <v>4.17</v>
      </c>
      <c r="K52" s="909">
        <v>4.1729500000000002</v>
      </c>
      <c r="L52" s="1158" t="s">
        <v>1545</v>
      </c>
    </row>
    <row r="53" spans="1:12" ht="409.5">
      <c r="A53" s="675">
        <v>159</v>
      </c>
      <c r="B53" s="677" t="s">
        <v>333</v>
      </c>
      <c r="C53" s="910" t="s">
        <v>335</v>
      </c>
      <c r="D53" s="164" t="s">
        <v>125</v>
      </c>
      <c r="E53" s="164">
        <v>300</v>
      </c>
      <c r="F53" s="174" t="s">
        <v>1179</v>
      </c>
      <c r="G53" s="679" t="s">
        <v>1178</v>
      </c>
      <c r="H53" s="679"/>
      <c r="I53" s="861">
        <v>3.89</v>
      </c>
      <c r="J53" s="708">
        <v>1167</v>
      </c>
      <c r="K53" s="861">
        <v>3.89</v>
      </c>
      <c r="L53" s="1002" t="s">
        <v>1545</v>
      </c>
    </row>
    <row r="54" spans="1:12" ht="409.5">
      <c r="A54" s="675">
        <v>159</v>
      </c>
      <c r="B54" s="677" t="s">
        <v>333</v>
      </c>
      <c r="C54" s="910" t="s">
        <v>335</v>
      </c>
      <c r="D54" s="676" t="s">
        <v>125</v>
      </c>
      <c r="E54" s="676">
        <v>300</v>
      </c>
      <c r="F54" s="676" t="s">
        <v>1197</v>
      </c>
      <c r="G54" s="704" t="s">
        <v>1194</v>
      </c>
      <c r="H54" s="676" t="s">
        <v>1196</v>
      </c>
      <c r="I54" s="858">
        <v>4.9286000000000003</v>
      </c>
      <c r="J54" s="705">
        <v>4.93</v>
      </c>
      <c r="K54" s="858">
        <v>4.9286000000000003</v>
      </c>
      <c r="L54" s="1002" t="s">
        <v>1545</v>
      </c>
    </row>
    <row r="55" spans="1:12" ht="178.5">
      <c r="A55" s="675">
        <v>163</v>
      </c>
      <c r="B55" s="164" t="s">
        <v>342</v>
      </c>
      <c r="C55" s="164" t="s">
        <v>343</v>
      </c>
      <c r="D55" s="676" t="s">
        <v>125</v>
      </c>
      <c r="E55" s="675">
        <v>30</v>
      </c>
      <c r="F55" s="676" t="s">
        <v>1197</v>
      </c>
      <c r="G55" s="704" t="s">
        <v>1194</v>
      </c>
      <c r="H55" s="676" t="s">
        <v>1203</v>
      </c>
      <c r="I55" s="914">
        <v>0.46000999999999997</v>
      </c>
      <c r="J55" s="705">
        <v>41.4009</v>
      </c>
      <c r="K55" s="914">
        <v>0.46000999999999997</v>
      </c>
      <c r="L55" s="1002" t="s">
        <v>1545</v>
      </c>
    </row>
    <row r="56" spans="1:12" ht="178.5">
      <c r="A56" s="675">
        <v>163</v>
      </c>
      <c r="B56" s="164" t="s">
        <v>342</v>
      </c>
      <c r="C56" s="164" t="s">
        <v>343</v>
      </c>
      <c r="D56" s="164" t="s">
        <v>125</v>
      </c>
      <c r="E56" s="198">
        <v>30</v>
      </c>
      <c r="F56" s="179" t="s">
        <v>1179</v>
      </c>
      <c r="G56" s="679" t="s">
        <v>1178</v>
      </c>
      <c r="H56" s="679"/>
      <c r="I56" s="915">
        <v>1.18</v>
      </c>
      <c r="J56" s="708">
        <v>35.4</v>
      </c>
      <c r="K56" s="915">
        <v>1.18</v>
      </c>
      <c r="L56" s="1002" t="s">
        <v>1545</v>
      </c>
    </row>
    <row r="57" spans="1:12" ht="165.75">
      <c r="A57" s="664">
        <v>164</v>
      </c>
      <c r="B57" s="693" t="s">
        <v>344</v>
      </c>
      <c r="C57" s="693" t="s">
        <v>345</v>
      </c>
      <c r="D57" s="665" t="s">
        <v>125</v>
      </c>
      <c r="E57" s="664">
        <v>30</v>
      </c>
      <c r="F57" s="694" t="s">
        <v>1197</v>
      </c>
      <c r="G57" s="698" t="s">
        <v>1194</v>
      </c>
      <c r="H57" s="694" t="s">
        <v>1200</v>
      </c>
      <c r="I57" s="911">
        <v>0.81289999999999996</v>
      </c>
      <c r="J57" s="700">
        <v>24.387</v>
      </c>
      <c r="K57" s="911">
        <v>0.81289999999999996</v>
      </c>
      <c r="L57" s="1158" t="s">
        <v>1545</v>
      </c>
    </row>
    <row r="58" spans="1:12" ht="165.75">
      <c r="A58" s="741">
        <v>164</v>
      </c>
      <c r="B58" s="742" t="s">
        <v>344</v>
      </c>
      <c r="C58" s="742" t="s">
        <v>345</v>
      </c>
      <c r="D58" s="742" t="s">
        <v>125</v>
      </c>
      <c r="E58" s="801">
        <v>30</v>
      </c>
      <c r="F58" s="143" t="s">
        <v>1179</v>
      </c>
      <c r="G58" s="658" t="s">
        <v>1178</v>
      </c>
      <c r="H58" s="658"/>
      <c r="I58" s="912">
        <v>1.39</v>
      </c>
      <c r="J58" s="702">
        <v>41.699999999999996</v>
      </c>
      <c r="K58" s="912">
        <v>1.39</v>
      </c>
      <c r="L58" s="1160" t="s">
        <v>1545</v>
      </c>
    </row>
    <row r="59" spans="1:12" ht="178.5">
      <c r="A59" s="675">
        <v>165</v>
      </c>
      <c r="B59" s="164" t="s">
        <v>346</v>
      </c>
      <c r="C59" s="164" t="s">
        <v>347</v>
      </c>
      <c r="D59" s="164" t="s">
        <v>125</v>
      </c>
      <c r="E59" s="198">
        <v>30</v>
      </c>
      <c r="F59" s="179" t="s">
        <v>1179</v>
      </c>
      <c r="G59" s="679" t="s">
        <v>1178</v>
      </c>
      <c r="H59" s="679"/>
      <c r="I59" s="915">
        <v>4.3899999999999997</v>
      </c>
      <c r="J59" s="708">
        <v>131.69999999999999</v>
      </c>
      <c r="K59" s="915">
        <v>4.3899999999999997</v>
      </c>
      <c r="L59" s="1002" t="s">
        <v>1545</v>
      </c>
    </row>
    <row r="60" spans="1:12" ht="165.75">
      <c r="A60" s="664">
        <v>166</v>
      </c>
      <c r="B60" s="693" t="s">
        <v>348</v>
      </c>
      <c r="C60" s="693" t="s">
        <v>349</v>
      </c>
      <c r="D60" s="665" t="s">
        <v>125</v>
      </c>
      <c r="E60" s="664">
        <v>30</v>
      </c>
      <c r="F60" s="694" t="s">
        <v>1197</v>
      </c>
      <c r="G60" s="698" t="s">
        <v>1194</v>
      </c>
      <c r="H60" s="694" t="s">
        <v>1202</v>
      </c>
      <c r="I60" s="911">
        <v>3.6338499999999998</v>
      </c>
      <c r="J60" s="920">
        <v>29.070799999999998</v>
      </c>
      <c r="K60" s="911">
        <v>3.6338499999999998</v>
      </c>
      <c r="L60" s="1158" t="s">
        <v>1545</v>
      </c>
    </row>
    <row r="61" spans="1:12" ht="89.25">
      <c r="A61" s="741">
        <v>188</v>
      </c>
      <c r="B61" s="655" t="s">
        <v>383</v>
      </c>
      <c r="C61" s="659" t="s">
        <v>384</v>
      </c>
      <c r="D61" s="694" t="s">
        <v>125</v>
      </c>
      <c r="E61" s="694">
        <v>200</v>
      </c>
      <c r="F61" s="126" t="s">
        <v>1466</v>
      </c>
      <c r="G61" s="658" t="s">
        <v>1452</v>
      </c>
      <c r="H61" s="694" t="s">
        <v>125</v>
      </c>
      <c r="I61" s="909">
        <v>34.799999999999997</v>
      </c>
      <c r="J61" s="937">
        <v>34.799999999999997</v>
      </c>
      <c r="K61" s="743"/>
      <c r="L61" s="1160" t="s">
        <v>1547</v>
      </c>
    </row>
    <row r="62" spans="1:12" ht="318.75">
      <c r="A62" s="801">
        <v>190</v>
      </c>
      <c r="B62" s="742" t="s">
        <v>386</v>
      </c>
      <c r="C62" s="742" t="s">
        <v>388</v>
      </c>
      <c r="D62" s="716" t="s">
        <v>125</v>
      </c>
      <c r="E62" s="742">
        <v>500</v>
      </c>
      <c r="F62" s="816" t="s">
        <v>207</v>
      </c>
      <c r="G62" s="95" t="s">
        <v>1176</v>
      </c>
      <c r="H62" s="816">
        <v>1</v>
      </c>
      <c r="I62" s="872">
        <v>0.45</v>
      </c>
      <c r="J62" s="818">
        <v>0.45</v>
      </c>
      <c r="K62" s="872">
        <v>0.45</v>
      </c>
      <c r="L62" s="1161" t="s">
        <v>1545</v>
      </c>
    </row>
    <row r="63" spans="1:12" ht="318.75">
      <c r="A63" s="741">
        <v>190</v>
      </c>
      <c r="B63" s="742" t="s">
        <v>386</v>
      </c>
      <c r="C63" s="659" t="s">
        <v>388</v>
      </c>
      <c r="D63" s="742" t="s">
        <v>125</v>
      </c>
      <c r="E63" s="742">
        <v>500</v>
      </c>
      <c r="F63" s="139" t="s">
        <v>1192</v>
      </c>
      <c r="G63" s="658" t="s">
        <v>1178</v>
      </c>
      <c r="H63" s="658"/>
      <c r="I63" s="860">
        <v>1.34</v>
      </c>
      <c r="J63" s="702">
        <v>670</v>
      </c>
      <c r="K63" s="860">
        <v>1.34</v>
      </c>
      <c r="L63" s="1160" t="s">
        <v>1545</v>
      </c>
    </row>
    <row r="64" spans="1:12" ht="318.75">
      <c r="A64" s="741">
        <v>190</v>
      </c>
      <c r="B64" s="742" t="s">
        <v>386</v>
      </c>
      <c r="C64" s="659" t="s">
        <v>388</v>
      </c>
      <c r="D64" s="665" t="s">
        <v>125</v>
      </c>
      <c r="E64" s="694">
        <v>500</v>
      </c>
      <c r="F64" s="139" t="s">
        <v>1532</v>
      </c>
      <c r="G64" s="658" t="s">
        <v>1530</v>
      </c>
      <c r="H64" s="694"/>
      <c r="I64" s="935">
        <v>2.0299999999999998</v>
      </c>
      <c r="J64" s="700">
        <v>1014</v>
      </c>
      <c r="K64" s="935">
        <v>2.0299999999999998</v>
      </c>
      <c r="L64" s="1160" t="s">
        <v>1545</v>
      </c>
    </row>
    <row r="65" spans="1:12" ht="369.75">
      <c r="A65" s="675">
        <v>193</v>
      </c>
      <c r="B65" s="676" t="s">
        <v>393</v>
      </c>
      <c r="C65" s="676" t="s">
        <v>394</v>
      </c>
      <c r="D65" s="164" t="s">
        <v>125</v>
      </c>
      <c r="E65" s="164">
        <v>2000</v>
      </c>
      <c r="F65" s="174" t="s">
        <v>1192</v>
      </c>
      <c r="G65" s="679" t="s">
        <v>1178</v>
      </c>
      <c r="H65" s="679"/>
      <c r="I65" s="945">
        <v>6.75</v>
      </c>
      <c r="J65" s="708">
        <v>13500</v>
      </c>
      <c r="K65" s="945">
        <v>6.75</v>
      </c>
      <c r="L65" s="1002" t="s">
        <v>1545</v>
      </c>
    </row>
    <row r="66" spans="1:12" ht="369.75">
      <c r="A66" s="675">
        <v>193</v>
      </c>
      <c r="B66" s="676" t="s">
        <v>393</v>
      </c>
      <c r="C66" s="676" t="s">
        <v>394</v>
      </c>
      <c r="D66" s="676" t="s">
        <v>125</v>
      </c>
      <c r="E66" s="676">
        <v>2000</v>
      </c>
      <c r="F66" s="676" t="s">
        <v>1532</v>
      </c>
      <c r="G66" s="164" t="s">
        <v>1530</v>
      </c>
      <c r="H66" s="676"/>
      <c r="I66" s="721">
        <v>11.52</v>
      </c>
      <c r="J66" s="705">
        <v>23040</v>
      </c>
      <c r="K66" s="721">
        <v>11.52</v>
      </c>
      <c r="L66" s="1002" t="s">
        <v>1545</v>
      </c>
    </row>
    <row r="67" spans="1:12" ht="409.5">
      <c r="A67" s="675">
        <v>199</v>
      </c>
      <c r="B67" s="677" t="s">
        <v>403</v>
      </c>
      <c r="C67" s="677" t="s">
        <v>404</v>
      </c>
      <c r="D67" s="677" t="s">
        <v>125</v>
      </c>
      <c r="E67" s="675">
        <v>5000</v>
      </c>
      <c r="F67" s="677" t="s">
        <v>1385</v>
      </c>
      <c r="G67" s="679" t="s">
        <v>1368</v>
      </c>
      <c r="H67" s="677" t="s">
        <v>1401</v>
      </c>
      <c r="I67" s="809">
        <v>0.24</v>
      </c>
      <c r="J67" s="706">
        <v>6</v>
      </c>
      <c r="K67" s="962">
        <v>0.24</v>
      </c>
      <c r="L67" s="1002" t="s">
        <v>1545</v>
      </c>
    </row>
    <row r="68" spans="1:12" ht="409.5">
      <c r="A68" s="675">
        <v>199</v>
      </c>
      <c r="B68" s="677" t="s">
        <v>403</v>
      </c>
      <c r="C68" s="677" t="s">
        <v>404</v>
      </c>
      <c r="D68" s="164" t="s">
        <v>125</v>
      </c>
      <c r="E68" s="198">
        <v>5000</v>
      </c>
      <c r="F68" s="179" t="s">
        <v>1192</v>
      </c>
      <c r="G68" s="679" t="s">
        <v>1178</v>
      </c>
      <c r="H68" s="679"/>
      <c r="I68" s="915">
        <v>2.56</v>
      </c>
      <c r="J68" s="708">
        <v>12800</v>
      </c>
      <c r="K68" s="915">
        <v>2.56</v>
      </c>
      <c r="L68" s="1002" t="s">
        <v>1545</v>
      </c>
    </row>
    <row r="69" spans="1:12" ht="242.25">
      <c r="A69" s="741">
        <v>204</v>
      </c>
      <c r="B69" s="659" t="s">
        <v>411</v>
      </c>
      <c r="C69" s="659" t="s">
        <v>412</v>
      </c>
      <c r="D69" s="742" t="s">
        <v>125</v>
      </c>
      <c r="E69" s="801">
        <v>100</v>
      </c>
      <c r="F69" s="143" t="s">
        <v>1192</v>
      </c>
      <c r="G69" s="658" t="s">
        <v>1178</v>
      </c>
      <c r="H69" s="658"/>
      <c r="I69" s="912">
        <v>11.59</v>
      </c>
      <c r="J69" s="702">
        <v>1159</v>
      </c>
      <c r="K69" s="912">
        <v>11.59</v>
      </c>
      <c r="L69" s="1160" t="s">
        <v>1545</v>
      </c>
    </row>
    <row r="70" spans="1:12" ht="204">
      <c r="A70" s="675">
        <v>222</v>
      </c>
      <c r="B70" s="676" t="s">
        <v>431</v>
      </c>
      <c r="C70" s="676" t="s">
        <v>432</v>
      </c>
      <c r="D70" s="677" t="s">
        <v>125</v>
      </c>
      <c r="E70" s="676">
        <v>500</v>
      </c>
      <c r="F70" s="174" t="s">
        <v>1332</v>
      </c>
      <c r="G70" s="164" t="s">
        <v>1333</v>
      </c>
      <c r="H70" s="174">
        <v>30</v>
      </c>
      <c r="I70" s="687">
        <v>2.88</v>
      </c>
      <c r="J70" s="746">
        <v>86.4</v>
      </c>
      <c r="K70" s="687">
        <v>2.88</v>
      </c>
      <c r="L70" s="1163" t="s">
        <v>1545</v>
      </c>
    </row>
    <row r="71" spans="1:12" ht="409.5">
      <c r="A71" s="664">
        <v>223</v>
      </c>
      <c r="B71" s="665" t="s">
        <v>431</v>
      </c>
      <c r="C71" s="990" t="s">
        <v>1542</v>
      </c>
      <c r="D71" s="665" t="s">
        <v>125</v>
      </c>
      <c r="E71" s="665">
        <v>500</v>
      </c>
      <c r="F71" s="139" t="s">
        <v>1332</v>
      </c>
      <c r="G71" s="742" t="s">
        <v>1333</v>
      </c>
      <c r="H71" s="139">
        <v>30</v>
      </c>
      <c r="I71" s="669">
        <v>2.88</v>
      </c>
      <c r="J71" s="758">
        <v>86.4</v>
      </c>
      <c r="K71" s="669">
        <v>2.88</v>
      </c>
      <c r="L71" s="1164" t="s">
        <v>1545</v>
      </c>
    </row>
    <row r="72" spans="1:12" ht="38.25">
      <c r="A72" s="735">
        <v>240</v>
      </c>
      <c r="B72" s="164" t="s">
        <v>463</v>
      </c>
      <c r="C72" s="164" t="s">
        <v>464</v>
      </c>
      <c r="D72" s="164" t="s">
        <v>125</v>
      </c>
      <c r="E72" s="164">
        <v>1000</v>
      </c>
      <c r="F72" s="736" t="s">
        <v>1209</v>
      </c>
      <c r="G72" s="737" t="s">
        <v>1206</v>
      </c>
      <c r="H72" s="738">
        <v>100</v>
      </c>
      <c r="I72" s="739">
        <v>2.6000000000000002E-2</v>
      </c>
      <c r="J72" s="168">
        <v>2.6</v>
      </c>
      <c r="K72" s="739">
        <v>2.6000000000000002E-2</v>
      </c>
      <c r="L72" s="1156" t="s">
        <v>1545</v>
      </c>
    </row>
    <row r="73" spans="1:12" ht="38.25">
      <c r="A73" s="725">
        <v>241</v>
      </c>
      <c r="B73" s="95" t="s">
        <v>463</v>
      </c>
      <c r="C73" s="95" t="s">
        <v>465</v>
      </c>
      <c r="D73" s="95" t="s">
        <v>125</v>
      </c>
      <c r="E73" s="98">
        <v>500</v>
      </c>
      <c r="F73" s="726" t="s">
        <v>1209</v>
      </c>
      <c r="G73" s="727" t="s">
        <v>1206</v>
      </c>
      <c r="H73" s="728">
        <v>100</v>
      </c>
      <c r="I73" s="729">
        <v>2.6000000000000002E-2</v>
      </c>
      <c r="J73" s="167">
        <v>2.6</v>
      </c>
      <c r="K73" s="729">
        <v>2.6000000000000002E-2</v>
      </c>
      <c r="L73" s="1159" t="s">
        <v>1545</v>
      </c>
    </row>
    <row r="74" spans="1:12" ht="38.25">
      <c r="A74" s="664">
        <v>280</v>
      </c>
      <c r="B74" s="665" t="s">
        <v>532</v>
      </c>
      <c r="C74" s="665" t="s">
        <v>533</v>
      </c>
      <c r="D74" s="667" t="s">
        <v>125</v>
      </c>
      <c r="E74" s="665">
        <v>100</v>
      </c>
      <c r="F74" s="139" t="s">
        <v>1525</v>
      </c>
      <c r="G74" s="658" t="s">
        <v>1523</v>
      </c>
      <c r="H74" s="139">
        <v>10</v>
      </c>
      <c r="I74" s="189">
        <v>1.08</v>
      </c>
      <c r="J74" s="163">
        <v>10.8</v>
      </c>
      <c r="K74" s="189">
        <v>1.08</v>
      </c>
      <c r="L74" s="1158" t="s">
        <v>1545</v>
      </c>
    </row>
    <row r="75" spans="1:12" ht="51">
      <c r="A75" s="664">
        <v>282</v>
      </c>
      <c r="B75" s="665" t="s">
        <v>536</v>
      </c>
      <c r="C75" s="1055" t="s">
        <v>537</v>
      </c>
      <c r="D75" s="667" t="s">
        <v>125</v>
      </c>
      <c r="E75" s="664">
        <v>100</v>
      </c>
      <c r="F75" s="659" t="s">
        <v>1403</v>
      </c>
      <c r="G75" s="658" t="s">
        <v>1368</v>
      </c>
      <c r="H75" s="659" t="s">
        <v>1405</v>
      </c>
      <c r="I75" s="1056">
        <v>1.44</v>
      </c>
      <c r="J75" s="696">
        <v>28.799999999999997</v>
      </c>
      <c r="K75" s="1057">
        <v>1.44</v>
      </c>
      <c r="L75" s="1158" t="s">
        <v>1545</v>
      </c>
    </row>
    <row r="76" spans="1:12" ht="102">
      <c r="A76" s="664">
        <v>282</v>
      </c>
      <c r="B76" s="665" t="s">
        <v>536</v>
      </c>
      <c r="C76" s="1055" t="s">
        <v>1509</v>
      </c>
      <c r="D76" s="667" t="s">
        <v>125</v>
      </c>
      <c r="E76" s="664">
        <v>100</v>
      </c>
      <c r="F76" s="659" t="s">
        <v>1510</v>
      </c>
      <c r="G76" s="827" t="s">
        <v>1489</v>
      </c>
      <c r="H76" s="2"/>
      <c r="I76" s="1058">
        <v>1.94</v>
      </c>
      <c r="J76" s="670">
        <v>194</v>
      </c>
      <c r="K76" s="1058">
        <v>1.94</v>
      </c>
      <c r="L76" s="1158" t="s">
        <v>1545</v>
      </c>
    </row>
    <row r="77" spans="1:12" ht="153">
      <c r="A77" s="675">
        <v>283</v>
      </c>
      <c r="B77" s="676" t="s">
        <v>536</v>
      </c>
      <c r="C77" s="676" t="s">
        <v>1511</v>
      </c>
      <c r="D77" s="677" t="s">
        <v>125</v>
      </c>
      <c r="E77" s="675">
        <v>100</v>
      </c>
      <c r="F77" s="677" t="s">
        <v>1510</v>
      </c>
      <c r="G77" s="888" t="s">
        <v>1489</v>
      </c>
      <c r="H77" s="196"/>
      <c r="I77" s="1010">
        <v>4</v>
      </c>
      <c r="J77" s="688">
        <v>400</v>
      </c>
      <c r="K77" s="1010">
        <v>4</v>
      </c>
      <c r="L77" s="1002" t="s">
        <v>1550</v>
      </c>
    </row>
    <row r="78" spans="1:12" ht="102">
      <c r="A78" s="664">
        <v>284</v>
      </c>
      <c r="B78" s="665" t="s">
        <v>536</v>
      </c>
      <c r="C78" s="1066" t="s">
        <v>1512</v>
      </c>
      <c r="D78" s="667" t="s">
        <v>125</v>
      </c>
      <c r="E78" s="664">
        <v>8</v>
      </c>
      <c r="F78" s="659" t="s">
        <v>1510</v>
      </c>
      <c r="G78" s="827" t="s">
        <v>1489</v>
      </c>
      <c r="H78" s="2"/>
      <c r="I78" s="1012">
        <v>1.7</v>
      </c>
      <c r="J78" s="670">
        <v>13.6</v>
      </c>
      <c r="K78" s="1012">
        <v>1.7</v>
      </c>
      <c r="L78" s="1158" t="s">
        <v>1547</v>
      </c>
    </row>
    <row r="79" spans="1:12" ht="89.25">
      <c r="A79" s="664">
        <v>284</v>
      </c>
      <c r="B79" s="665" t="s">
        <v>536</v>
      </c>
      <c r="C79" s="1066" t="s">
        <v>539</v>
      </c>
      <c r="D79" s="667" t="s">
        <v>125</v>
      </c>
      <c r="E79" s="664">
        <v>8</v>
      </c>
      <c r="F79" s="126"/>
      <c r="G79" s="658" t="s">
        <v>1452</v>
      </c>
      <c r="H79" s="667" t="s">
        <v>125</v>
      </c>
      <c r="I79" s="1030">
        <v>4.75</v>
      </c>
      <c r="J79" s="1031">
        <v>4.75</v>
      </c>
      <c r="K79" s="1067">
        <v>4.75</v>
      </c>
      <c r="L79" s="1158" t="s">
        <v>1547</v>
      </c>
    </row>
    <row r="80" spans="1:12" ht="15" customHeight="1">
      <c r="A80" s="1199" t="s">
        <v>635</v>
      </c>
      <c r="B80" s="1200"/>
      <c r="C80" s="1200"/>
      <c r="D80" s="1200"/>
      <c r="E80" s="1200"/>
      <c r="F80" s="1200"/>
      <c r="G80" s="1200"/>
      <c r="H80" s="1200"/>
      <c r="I80" s="1200"/>
      <c r="J80" s="1200"/>
      <c r="K80" s="1201"/>
      <c r="L80" s="1158"/>
    </row>
    <row r="81" spans="1:12" ht="135">
      <c r="A81" s="274">
        <v>51</v>
      </c>
      <c r="B81" s="227" t="s">
        <v>739</v>
      </c>
      <c r="C81" s="227" t="s">
        <v>740</v>
      </c>
      <c r="D81" s="228" t="s">
        <v>741</v>
      </c>
      <c r="E81" s="335">
        <v>0.2</v>
      </c>
      <c r="F81" s="256" t="s">
        <v>742</v>
      </c>
      <c r="G81" s="256" t="s">
        <v>1176</v>
      </c>
      <c r="H81" s="336" t="s">
        <v>743</v>
      </c>
      <c r="I81" s="275">
        <v>0.16</v>
      </c>
      <c r="J81" s="1123">
        <v>16</v>
      </c>
      <c r="K81" s="230"/>
      <c r="L81" s="1172" t="s">
        <v>1537</v>
      </c>
    </row>
  </sheetData>
  <mergeCells count="4">
    <mergeCell ref="A2:L2"/>
    <mergeCell ref="A1:L1"/>
    <mergeCell ref="A5:E5"/>
    <mergeCell ref="A80:K80"/>
  </mergeCells>
  <hyperlinks>
    <hyperlink ref="F12" r:id="rId1" display="https://meddev.bda.bg/bg/md_list/?search=1&amp;sManufacturerName=%D0%A5%D0%B0%D0%BD%D0%B3%D0%B4%D0%B6%D0%BE%D1%83+%D0%99%D0%BE%D0%BD%D0%B8%D0%BD%D0%B5%D1%80+%D0%A4%D0%B0%D1%80%D0%BC%D0%B0%D1%81%D1%8E%D1%82%D0%B8%D0%BA%D1%8A%D0%BB+%D0%9A%D0%BE%2C+%D0%9B%D1%82%D0%B4"/>
    <hyperlink ref="F16" r:id="rId2" display="https://meddev.bda.bg/bg/md_list/?search=1&amp;sManufacturerName=%D0%A8%D0%B0%D0%BE%D1%81%D0%B8%D0%BD%D0%B3+%D0%A4%D1%83%D1%87%D0%B8%D0%BD%D0%B3+%D0%A5%D0%B5%D0%BB%D1%82+%D0%9F%D1%80%D0%BE%D0%B4%D1%83%D0%BA%D1%82%D1%81+%D0%9A%D0%BE%2C+%D0%9B%D1%82%D0%B4"/>
    <hyperlink ref="F17" r:id="rId3" display="https://meddev.bda.bg/bg/md_list/?search=1&amp;sManufacturerName=%D0%A8%D0%B0%D0%BE%D1%81%D0%B8%D0%BD%D0%B3+%D0%A4%D1%83%D1%87%D0%B8%D0%BD%D0%B3+%D0%A5%D0%B5%D0%BB%D1%82+%D0%9F%D1%80%D0%BE%D0%B4%D1%83%D0%BA%D1%82%D1%81+%D0%9A%D0%BE%2C+%D0%9B%D1%82%D0%B4"/>
    <hyperlink ref="F21" r:id="rId4" display="https://meddev.bda.bg/bg/md_list/?search=1&amp;sManufacturerName=%D0%A8%D0%B0%D0%BE%D1%81%D0%B8%D0%BD%D0%B3+%D0%A4%D1%83%D1%87%D0%B8%D0%BD%D0%B3+%D0%A5%D0%B5%D0%BB%D1%82+%D0%9F%D1%80%D0%BE%D0%B4%D1%83%D0%BA%D1%82%D1%81+%D0%9A%D0%BE%2C+%D0%9B%D1%82%D0%B4"/>
  </hyperlinks>
  <pageMargins left="0.17" right="0.17" top="0.34" bottom="0.47" header="0.31496062992125984" footer="0.31496062992125984"/>
  <pageSetup paperSize="9" orientation="landscap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4</vt:i4>
      </vt:variant>
    </vt:vector>
  </HeadingPairs>
  <TitlesOfParts>
    <vt:vector size="4" baseType="lpstr">
      <vt:lpstr>Приложение 1 -ОП№1,2,3,4</vt:lpstr>
      <vt:lpstr>Приложение 2 -ОП№1,2,3,4</vt:lpstr>
      <vt:lpstr>Приложение 3-ОП№1,2,4</vt:lpstr>
      <vt:lpstr>Приложение 4 ОП№1,3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Потребител на Windows</dc:creator>
  <cp:lastModifiedBy>Потребител на Windows</cp:lastModifiedBy>
  <cp:lastPrinted>2018-01-30T09:05:20Z</cp:lastPrinted>
  <dcterms:created xsi:type="dcterms:W3CDTF">2017-11-01T06:36:49Z</dcterms:created>
  <dcterms:modified xsi:type="dcterms:W3CDTF">2018-02-02T08:04:53Z</dcterms:modified>
</cp:coreProperties>
</file>